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3. Q3\04. Final\"/>
    </mc:Choice>
  </mc:AlternateContent>
  <xr:revisionPtr revIDLastSave="0" documentId="8_{E6B22A79-38AC-405C-96E5-A794C092A882}" xr6:coauthVersionLast="47" xr6:coauthVersionMax="47" xr10:uidLastSave="{00000000-0000-0000-0000-000000000000}"/>
  <workbookProtection workbookAlgorithmName="SHA-512" workbookHashValue="NdKK3lFrrQCWC6vyOC5Ezd6jg/JJoHnM5TJUbBkOZgS4hvC8bJKX+Iws6Bj5YwYYCkMEnQIw3KPfLj/IShVEew==" workbookSaltValue="SOnRUC3eaOPT/vvyz2Mvrw==" workbookSpinCount="100000" lockStructure="1"/>
  <bookViews>
    <workbookView xWindow="-110" yWindow="-110" windowWidth="19420" windowHeight="10420" xr2:uid="{00000000-000D-0000-FFFF-FFFF00000000}"/>
  </bookViews>
  <sheets>
    <sheet name="Summary" sheetId="1" r:id="rId1"/>
    <sheet name="BUF" sheetId="2" r:id="rId2"/>
    <sheet name="CPT" sheetId="3" r:id="rId3"/>
    <sheet name="EKU" sheetId="4" r:id="rId4"/>
    <sheet name="ETH" sheetId="5" r:id="rId5"/>
    <sheet name="JHB" sheetId="6" r:id="rId6"/>
    <sheet name="MAN" sheetId="7" r:id="rId7"/>
    <sheet name="NMA" sheetId="8" r:id="rId8"/>
    <sheet name="TSH" sheetId="9" r:id="rId9"/>
  </sheets>
  <definedNames>
    <definedName name="_xlnm.Print_Area" localSheetId="1">BUF!$A$1:$X$127</definedName>
    <definedName name="_xlnm.Print_Area" localSheetId="2">CPT!$A$1:$X$127</definedName>
    <definedName name="_xlnm.Print_Area" localSheetId="3">EKU!$A$1:$X$127</definedName>
    <definedName name="_xlnm.Print_Area" localSheetId="4">ETH!$A$1:$X$127</definedName>
    <definedName name="_xlnm.Print_Area" localSheetId="5">JHB!$A$1:$X$127</definedName>
    <definedName name="_xlnm.Print_Area" localSheetId="6">MAN!$A$1:$X$127</definedName>
    <definedName name="_xlnm.Print_Area" localSheetId="7">NMA!$A$1:$X$127</definedName>
    <definedName name="_xlnm.Print_Area" localSheetId="0">Summary!$A$1:$X$127</definedName>
    <definedName name="_xlnm.Print_Area" localSheetId="8">TSH!$A$1:$X$127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113" i="2" l="1"/>
  <c r="V113" i="2"/>
  <c r="Q113" i="2"/>
  <c r="P113" i="2"/>
  <c r="O113" i="2"/>
  <c r="N113" i="2"/>
  <c r="M113" i="2"/>
  <c r="S113" i="2" s="1"/>
  <c r="L113" i="2"/>
  <c r="R113" i="2" s="1"/>
  <c r="K113" i="2"/>
  <c r="J113" i="2"/>
  <c r="I113" i="2"/>
  <c r="H113" i="2"/>
  <c r="G113" i="2"/>
  <c r="F113" i="2"/>
  <c r="E113" i="2"/>
  <c r="D113" i="2"/>
  <c r="C113" i="2"/>
  <c r="B113" i="2"/>
  <c r="Q112" i="2"/>
  <c r="P112" i="2"/>
  <c r="O112" i="2"/>
  <c r="N112" i="2"/>
  <c r="U111" i="2"/>
  <c r="T111" i="2"/>
  <c r="S111" i="2"/>
  <c r="R111" i="2"/>
  <c r="S110" i="2"/>
  <c r="R110" i="2"/>
  <c r="E110" i="2"/>
  <c r="U110" i="2" s="1"/>
  <c r="S109" i="2"/>
  <c r="R109" i="2"/>
  <c r="E109" i="2"/>
  <c r="U109" i="2" s="1"/>
  <c r="S108" i="2"/>
  <c r="R108" i="2"/>
  <c r="E108" i="2"/>
  <c r="U108" i="2" s="1"/>
  <c r="S107" i="2"/>
  <c r="R107" i="2"/>
  <c r="E107" i="2"/>
  <c r="T107" i="2" s="1"/>
  <c r="S106" i="2"/>
  <c r="R106" i="2"/>
  <c r="E106" i="2"/>
  <c r="U106" i="2" s="1"/>
  <c r="S105" i="2"/>
  <c r="R105" i="2"/>
  <c r="E105" i="2"/>
  <c r="U105" i="2" s="1"/>
  <c r="S104" i="2"/>
  <c r="R104" i="2"/>
  <c r="E104" i="2"/>
  <c r="U104" i="2" s="1"/>
  <c r="S103" i="2"/>
  <c r="R103" i="2"/>
  <c r="E103" i="2"/>
  <c r="T103" i="2" s="1"/>
  <c r="S102" i="2"/>
  <c r="R102" i="2"/>
  <c r="E102" i="2"/>
  <c r="U102" i="2" s="1"/>
  <c r="S101" i="2"/>
  <c r="R101" i="2"/>
  <c r="E101" i="2"/>
  <c r="U101" i="2" s="1"/>
  <c r="S100" i="2"/>
  <c r="R100" i="2"/>
  <c r="E100" i="2"/>
  <c r="U100" i="2" s="1"/>
  <c r="S99" i="2"/>
  <c r="R99" i="2"/>
  <c r="E99" i="2"/>
  <c r="T99" i="2" s="1"/>
  <c r="S98" i="2"/>
  <c r="R98" i="2"/>
  <c r="E98" i="2"/>
  <c r="U98" i="2" s="1"/>
  <c r="S97" i="2"/>
  <c r="R97" i="2"/>
  <c r="E97" i="2"/>
  <c r="U97" i="2" s="1"/>
  <c r="S96" i="2"/>
  <c r="R96" i="2"/>
  <c r="E96" i="2"/>
  <c r="T96" i="2" s="1"/>
  <c r="W95" i="2"/>
  <c r="W112" i="2" s="1"/>
  <c r="V95" i="2"/>
  <c r="V112" i="2" s="1"/>
  <c r="M95" i="2"/>
  <c r="M112" i="2" s="1"/>
  <c r="S112" i="2" s="1"/>
  <c r="L95" i="2"/>
  <c r="R95" i="2" s="1"/>
  <c r="K95" i="2"/>
  <c r="K112" i="2" s="1"/>
  <c r="J95" i="2"/>
  <c r="J112" i="2" s="1"/>
  <c r="I95" i="2"/>
  <c r="I112" i="2" s="1"/>
  <c r="H95" i="2"/>
  <c r="H112" i="2" s="1"/>
  <c r="G95" i="2"/>
  <c r="G112" i="2" s="1"/>
  <c r="F95" i="2"/>
  <c r="F112" i="2" s="1"/>
  <c r="D95" i="2"/>
  <c r="D112" i="2" s="1"/>
  <c r="C95" i="2"/>
  <c r="C112" i="2" s="1"/>
  <c r="B95" i="2"/>
  <c r="B112" i="2" s="1"/>
  <c r="W113" i="3"/>
  <c r="V113" i="3"/>
  <c r="Q113" i="3"/>
  <c r="P113" i="3"/>
  <c r="O113" i="3"/>
  <c r="N113" i="3"/>
  <c r="M113" i="3"/>
  <c r="S113" i="3" s="1"/>
  <c r="L113" i="3"/>
  <c r="R113" i="3" s="1"/>
  <c r="K113" i="3"/>
  <c r="J113" i="3"/>
  <c r="I113" i="3"/>
  <c r="H113" i="3"/>
  <c r="G113" i="3"/>
  <c r="F113" i="3"/>
  <c r="E113" i="3"/>
  <c r="T113" i="3" s="1"/>
  <c r="D113" i="3"/>
  <c r="C113" i="3"/>
  <c r="B113" i="3"/>
  <c r="W112" i="3"/>
  <c r="Q112" i="3"/>
  <c r="P112" i="3"/>
  <c r="O112" i="3"/>
  <c r="N112" i="3"/>
  <c r="U111" i="3"/>
  <c r="T111" i="3"/>
  <c r="S111" i="3"/>
  <c r="R111" i="3"/>
  <c r="S110" i="3"/>
  <c r="R110" i="3"/>
  <c r="E110" i="3"/>
  <c r="U110" i="3" s="1"/>
  <c r="T109" i="3"/>
  <c r="S109" i="3"/>
  <c r="R109" i="3"/>
  <c r="E109" i="3"/>
  <c r="U109" i="3" s="1"/>
  <c r="S108" i="3"/>
  <c r="R108" i="3"/>
  <c r="E108" i="3"/>
  <c r="T108" i="3" s="1"/>
  <c r="S107" i="3"/>
  <c r="R107" i="3"/>
  <c r="E107" i="3"/>
  <c r="U107" i="3" s="1"/>
  <c r="S106" i="3"/>
  <c r="R106" i="3"/>
  <c r="E106" i="3"/>
  <c r="U106" i="3" s="1"/>
  <c r="S105" i="3"/>
  <c r="R105" i="3"/>
  <c r="E105" i="3"/>
  <c r="U105" i="3" s="1"/>
  <c r="S104" i="3"/>
  <c r="R104" i="3"/>
  <c r="E104" i="3"/>
  <c r="T104" i="3" s="1"/>
  <c r="S103" i="3"/>
  <c r="R103" i="3"/>
  <c r="E103" i="3"/>
  <c r="U103" i="3" s="1"/>
  <c r="S102" i="3"/>
  <c r="R102" i="3"/>
  <c r="E102" i="3"/>
  <c r="S101" i="3"/>
  <c r="R101" i="3"/>
  <c r="E101" i="3"/>
  <c r="S100" i="3"/>
  <c r="R100" i="3"/>
  <c r="E100" i="3"/>
  <c r="S99" i="3"/>
  <c r="R99" i="3"/>
  <c r="E99" i="3"/>
  <c r="U99" i="3" s="1"/>
  <c r="T98" i="3"/>
  <c r="S98" i="3"/>
  <c r="R98" i="3"/>
  <c r="E98" i="3"/>
  <c r="U98" i="3" s="1"/>
  <c r="T97" i="3"/>
  <c r="S97" i="3"/>
  <c r="R97" i="3"/>
  <c r="E97" i="3"/>
  <c r="U97" i="3" s="1"/>
  <c r="S96" i="3"/>
  <c r="R96" i="3"/>
  <c r="E96" i="3"/>
  <c r="W95" i="3"/>
  <c r="V95" i="3"/>
  <c r="V112" i="3" s="1"/>
  <c r="M95" i="3"/>
  <c r="S95" i="3" s="1"/>
  <c r="L95" i="3"/>
  <c r="K95" i="3"/>
  <c r="K112" i="3" s="1"/>
  <c r="J95" i="3"/>
  <c r="J112" i="3" s="1"/>
  <c r="I95" i="3"/>
  <c r="I112" i="3" s="1"/>
  <c r="H95" i="3"/>
  <c r="H112" i="3" s="1"/>
  <c r="G95" i="3"/>
  <c r="G112" i="3" s="1"/>
  <c r="F95" i="3"/>
  <c r="F112" i="3" s="1"/>
  <c r="D95" i="3"/>
  <c r="D112" i="3" s="1"/>
  <c r="C95" i="3"/>
  <c r="C112" i="3" s="1"/>
  <c r="B95" i="3"/>
  <c r="B112" i="3" s="1"/>
  <c r="W113" i="4"/>
  <c r="V113" i="4"/>
  <c r="Q113" i="4"/>
  <c r="P113" i="4"/>
  <c r="O113" i="4"/>
  <c r="N113" i="4"/>
  <c r="M113" i="4"/>
  <c r="S113" i="4" s="1"/>
  <c r="L113" i="4"/>
  <c r="R113" i="4" s="1"/>
  <c r="K113" i="4"/>
  <c r="J113" i="4"/>
  <c r="I113" i="4"/>
  <c r="H113" i="4"/>
  <c r="G113" i="4"/>
  <c r="F113" i="4"/>
  <c r="E113" i="4"/>
  <c r="U113" i="4" s="1"/>
  <c r="D113" i="4"/>
  <c r="C113" i="4"/>
  <c r="B113" i="4"/>
  <c r="Q112" i="4"/>
  <c r="P112" i="4"/>
  <c r="O112" i="4"/>
  <c r="N112" i="4"/>
  <c r="U111" i="4"/>
  <c r="T111" i="4"/>
  <c r="S111" i="4"/>
  <c r="R111" i="4"/>
  <c r="S110" i="4"/>
  <c r="R110" i="4"/>
  <c r="E110" i="4"/>
  <c r="U110" i="4" s="1"/>
  <c r="S109" i="4"/>
  <c r="R109" i="4"/>
  <c r="E109" i="4"/>
  <c r="T109" i="4" s="1"/>
  <c r="S108" i="4"/>
  <c r="R108" i="4"/>
  <c r="E108" i="4"/>
  <c r="U108" i="4" s="1"/>
  <c r="S107" i="4"/>
  <c r="R107" i="4"/>
  <c r="E107" i="4"/>
  <c r="S106" i="4"/>
  <c r="R106" i="4"/>
  <c r="E106" i="4"/>
  <c r="S105" i="4"/>
  <c r="R105" i="4"/>
  <c r="E105" i="4"/>
  <c r="S104" i="4"/>
  <c r="R104" i="4"/>
  <c r="E104" i="4"/>
  <c r="U104" i="4" s="1"/>
  <c r="S103" i="4"/>
  <c r="R103" i="4"/>
  <c r="E103" i="4"/>
  <c r="U103" i="4" s="1"/>
  <c r="S102" i="4"/>
  <c r="R102" i="4"/>
  <c r="E102" i="4"/>
  <c r="U102" i="4" s="1"/>
  <c r="S101" i="4"/>
  <c r="R101" i="4"/>
  <c r="E101" i="4"/>
  <c r="T101" i="4" s="1"/>
  <c r="S100" i="4"/>
  <c r="R100" i="4"/>
  <c r="E100" i="4"/>
  <c r="U100" i="4" s="1"/>
  <c r="S99" i="4"/>
  <c r="R99" i="4"/>
  <c r="E99" i="4"/>
  <c r="U99" i="4" s="1"/>
  <c r="S98" i="4"/>
  <c r="R98" i="4"/>
  <c r="E98" i="4"/>
  <c r="U98" i="4" s="1"/>
  <c r="S97" i="4"/>
  <c r="R97" i="4"/>
  <c r="E97" i="4"/>
  <c r="T97" i="4" s="1"/>
  <c r="S96" i="4"/>
  <c r="R96" i="4"/>
  <c r="E96" i="4"/>
  <c r="U96" i="4" s="1"/>
  <c r="W95" i="4"/>
  <c r="W112" i="4" s="1"/>
  <c r="V95" i="4"/>
  <c r="V112" i="4" s="1"/>
  <c r="M95" i="4"/>
  <c r="L95" i="4"/>
  <c r="L112" i="4" s="1"/>
  <c r="R112" i="4" s="1"/>
  <c r="K95" i="4"/>
  <c r="K112" i="4" s="1"/>
  <c r="J95" i="4"/>
  <c r="J112" i="4" s="1"/>
  <c r="I95" i="4"/>
  <c r="I112" i="4" s="1"/>
  <c r="H95" i="4"/>
  <c r="H112" i="4" s="1"/>
  <c r="G95" i="4"/>
  <c r="G112" i="4" s="1"/>
  <c r="F95" i="4"/>
  <c r="F112" i="4" s="1"/>
  <c r="D95" i="4"/>
  <c r="D112" i="4" s="1"/>
  <c r="C95" i="4"/>
  <c r="C112" i="4" s="1"/>
  <c r="B95" i="4"/>
  <c r="B112" i="4" s="1"/>
  <c r="W113" i="5"/>
  <c r="V113" i="5"/>
  <c r="Q113" i="5"/>
  <c r="P113" i="5"/>
  <c r="O113" i="5"/>
  <c r="N113" i="5"/>
  <c r="M113" i="5"/>
  <c r="S113" i="5" s="1"/>
  <c r="L113" i="5"/>
  <c r="R113" i="5" s="1"/>
  <c r="K113" i="5"/>
  <c r="J113" i="5"/>
  <c r="I113" i="5"/>
  <c r="H113" i="5"/>
  <c r="G113" i="5"/>
  <c r="F113" i="5"/>
  <c r="E113" i="5"/>
  <c r="U113" i="5" s="1"/>
  <c r="D113" i="5"/>
  <c r="C113" i="5"/>
  <c r="B113" i="5"/>
  <c r="Q112" i="5"/>
  <c r="P112" i="5"/>
  <c r="O112" i="5"/>
  <c r="N112" i="5"/>
  <c r="U111" i="5"/>
  <c r="T111" i="5"/>
  <c r="S111" i="5"/>
  <c r="R111" i="5"/>
  <c r="S110" i="5"/>
  <c r="R110" i="5"/>
  <c r="E110" i="5"/>
  <c r="T110" i="5" s="1"/>
  <c r="S109" i="5"/>
  <c r="R109" i="5"/>
  <c r="E109" i="5"/>
  <c r="U109" i="5" s="1"/>
  <c r="S108" i="5"/>
  <c r="R108" i="5"/>
  <c r="E108" i="5"/>
  <c r="U108" i="5" s="1"/>
  <c r="S107" i="5"/>
  <c r="R107" i="5"/>
  <c r="E107" i="5"/>
  <c r="U107" i="5" s="1"/>
  <c r="S106" i="5"/>
  <c r="R106" i="5"/>
  <c r="E106" i="5"/>
  <c r="T106" i="5" s="1"/>
  <c r="S105" i="5"/>
  <c r="R105" i="5"/>
  <c r="E105" i="5"/>
  <c r="U105" i="5" s="1"/>
  <c r="S104" i="5"/>
  <c r="R104" i="5"/>
  <c r="E104" i="5"/>
  <c r="U104" i="5" s="1"/>
  <c r="S103" i="5"/>
  <c r="R103" i="5"/>
  <c r="E103" i="5"/>
  <c r="U103" i="5" s="1"/>
  <c r="S102" i="5"/>
  <c r="R102" i="5"/>
  <c r="E102" i="5"/>
  <c r="T102" i="5" s="1"/>
  <c r="S101" i="5"/>
  <c r="R101" i="5"/>
  <c r="E101" i="5"/>
  <c r="U101" i="5" s="1"/>
  <c r="S100" i="5"/>
  <c r="R100" i="5"/>
  <c r="E100" i="5"/>
  <c r="U100" i="5" s="1"/>
  <c r="S99" i="5"/>
  <c r="R99" i="5"/>
  <c r="E99" i="5"/>
  <c r="U99" i="5" s="1"/>
  <c r="S98" i="5"/>
  <c r="R98" i="5"/>
  <c r="E98" i="5"/>
  <c r="U98" i="5" s="1"/>
  <c r="S97" i="5"/>
  <c r="R97" i="5"/>
  <c r="E97" i="5"/>
  <c r="U97" i="5" s="1"/>
  <c r="S96" i="5"/>
  <c r="R96" i="5"/>
  <c r="E96" i="5"/>
  <c r="U96" i="5" s="1"/>
  <c r="W95" i="5"/>
  <c r="W112" i="5" s="1"/>
  <c r="V95" i="5"/>
  <c r="V112" i="5" s="1"/>
  <c r="M95" i="5"/>
  <c r="S95" i="5" s="1"/>
  <c r="L95" i="5"/>
  <c r="K95" i="5"/>
  <c r="K112" i="5" s="1"/>
  <c r="J95" i="5"/>
  <c r="J112" i="5" s="1"/>
  <c r="I95" i="5"/>
  <c r="I112" i="5" s="1"/>
  <c r="H95" i="5"/>
  <c r="H112" i="5" s="1"/>
  <c r="G95" i="5"/>
  <c r="G112" i="5" s="1"/>
  <c r="F95" i="5"/>
  <c r="F112" i="5" s="1"/>
  <c r="D95" i="5"/>
  <c r="D112" i="5" s="1"/>
  <c r="C95" i="5"/>
  <c r="C112" i="5" s="1"/>
  <c r="B95" i="5"/>
  <c r="B112" i="5" s="1"/>
  <c r="W113" i="6"/>
  <c r="V113" i="6"/>
  <c r="T113" i="6"/>
  <c r="Q113" i="6"/>
  <c r="P113" i="6"/>
  <c r="O113" i="6"/>
  <c r="N113" i="6"/>
  <c r="M113" i="6"/>
  <c r="S113" i="6" s="1"/>
  <c r="L113" i="6"/>
  <c r="R113" i="6" s="1"/>
  <c r="K113" i="6"/>
  <c r="J113" i="6"/>
  <c r="I113" i="6"/>
  <c r="H113" i="6"/>
  <c r="G113" i="6"/>
  <c r="F113" i="6"/>
  <c r="E113" i="6"/>
  <c r="U113" i="6" s="1"/>
  <c r="D113" i="6"/>
  <c r="C113" i="6"/>
  <c r="B113" i="6"/>
  <c r="Q112" i="6"/>
  <c r="P112" i="6"/>
  <c r="O112" i="6"/>
  <c r="N112" i="6"/>
  <c r="U111" i="6"/>
  <c r="T111" i="6"/>
  <c r="S111" i="6"/>
  <c r="R111" i="6"/>
  <c r="S110" i="6"/>
  <c r="R110" i="6"/>
  <c r="E110" i="6"/>
  <c r="U110" i="6" s="1"/>
  <c r="S109" i="6"/>
  <c r="R109" i="6"/>
  <c r="E109" i="6"/>
  <c r="U109" i="6" s="1"/>
  <c r="T108" i="6"/>
  <c r="S108" i="6"/>
  <c r="R108" i="6"/>
  <c r="E108" i="6"/>
  <c r="U108" i="6" s="1"/>
  <c r="S107" i="6"/>
  <c r="R107" i="6"/>
  <c r="E107" i="6"/>
  <c r="T107" i="6" s="1"/>
  <c r="S106" i="6"/>
  <c r="R106" i="6"/>
  <c r="E106" i="6"/>
  <c r="U106" i="6" s="1"/>
  <c r="S105" i="6"/>
  <c r="R105" i="6"/>
  <c r="E105" i="6"/>
  <c r="U105" i="6" s="1"/>
  <c r="S104" i="6"/>
  <c r="R104" i="6"/>
  <c r="E104" i="6"/>
  <c r="U104" i="6" s="1"/>
  <c r="S103" i="6"/>
  <c r="R103" i="6"/>
  <c r="E103" i="6"/>
  <c r="T103" i="6" s="1"/>
  <c r="S102" i="6"/>
  <c r="R102" i="6"/>
  <c r="E102" i="6"/>
  <c r="U102" i="6" s="1"/>
  <c r="S101" i="6"/>
  <c r="R101" i="6"/>
  <c r="E101" i="6"/>
  <c r="S100" i="6"/>
  <c r="R100" i="6"/>
  <c r="E100" i="6"/>
  <c r="S99" i="6"/>
  <c r="R99" i="6"/>
  <c r="E99" i="6"/>
  <c r="T99" i="6" s="1"/>
  <c r="S98" i="6"/>
  <c r="R98" i="6"/>
  <c r="E98" i="6"/>
  <c r="U98" i="6" s="1"/>
  <c r="S97" i="6"/>
  <c r="R97" i="6"/>
  <c r="E97" i="6"/>
  <c r="U97" i="6" s="1"/>
  <c r="S96" i="6"/>
  <c r="R96" i="6"/>
  <c r="E96" i="6"/>
  <c r="T96" i="6" s="1"/>
  <c r="W95" i="6"/>
  <c r="W112" i="6" s="1"/>
  <c r="V95" i="6"/>
  <c r="V112" i="6" s="1"/>
  <c r="S95" i="6"/>
  <c r="M95" i="6"/>
  <c r="M112" i="6" s="1"/>
  <c r="S112" i="6" s="1"/>
  <c r="L95" i="6"/>
  <c r="K95" i="6"/>
  <c r="K112" i="6" s="1"/>
  <c r="J95" i="6"/>
  <c r="J112" i="6" s="1"/>
  <c r="I95" i="6"/>
  <c r="I112" i="6" s="1"/>
  <c r="H95" i="6"/>
  <c r="H112" i="6" s="1"/>
  <c r="G95" i="6"/>
  <c r="G112" i="6" s="1"/>
  <c r="F95" i="6"/>
  <c r="F112" i="6" s="1"/>
  <c r="D95" i="6"/>
  <c r="D112" i="6" s="1"/>
  <c r="C95" i="6"/>
  <c r="C112" i="6" s="1"/>
  <c r="B95" i="6"/>
  <c r="B112" i="6" s="1"/>
  <c r="W113" i="7"/>
  <c r="V113" i="7"/>
  <c r="Q113" i="7"/>
  <c r="P113" i="7"/>
  <c r="O113" i="7"/>
  <c r="N113" i="7"/>
  <c r="M113" i="7"/>
  <c r="S113" i="7" s="1"/>
  <c r="L113" i="7"/>
  <c r="R113" i="7" s="1"/>
  <c r="K113" i="7"/>
  <c r="J113" i="7"/>
  <c r="I113" i="7"/>
  <c r="H113" i="7"/>
  <c r="G113" i="7"/>
  <c r="F113" i="7"/>
  <c r="E113" i="7"/>
  <c r="D113" i="7"/>
  <c r="C113" i="7"/>
  <c r="B113" i="7"/>
  <c r="Q112" i="7"/>
  <c r="P112" i="7"/>
  <c r="O112" i="7"/>
  <c r="N112" i="7"/>
  <c r="U111" i="7"/>
  <c r="T111" i="7"/>
  <c r="S111" i="7"/>
  <c r="R111" i="7"/>
  <c r="S110" i="7"/>
  <c r="R110" i="7"/>
  <c r="E110" i="7"/>
  <c r="U110" i="7" s="1"/>
  <c r="S109" i="7"/>
  <c r="R109" i="7"/>
  <c r="E109" i="7"/>
  <c r="U109" i="7" s="1"/>
  <c r="S108" i="7"/>
  <c r="R108" i="7"/>
  <c r="E108" i="7"/>
  <c r="T108" i="7" s="1"/>
  <c r="S107" i="7"/>
  <c r="R107" i="7"/>
  <c r="E107" i="7"/>
  <c r="U107" i="7" s="1"/>
  <c r="S106" i="7"/>
  <c r="R106" i="7"/>
  <c r="E106" i="7"/>
  <c r="S105" i="7"/>
  <c r="R105" i="7"/>
  <c r="E105" i="7"/>
  <c r="S104" i="7"/>
  <c r="R104" i="7"/>
  <c r="E104" i="7"/>
  <c r="S103" i="7"/>
  <c r="R103" i="7"/>
  <c r="E103" i="7"/>
  <c r="U103" i="7" s="1"/>
  <c r="S102" i="7"/>
  <c r="R102" i="7"/>
  <c r="E102" i="7"/>
  <c r="U102" i="7" s="1"/>
  <c r="S101" i="7"/>
  <c r="R101" i="7"/>
  <c r="E101" i="7"/>
  <c r="U101" i="7" s="1"/>
  <c r="S100" i="7"/>
  <c r="R100" i="7"/>
  <c r="E100" i="7"/>
  <c r="T100" i="7" s="1"/>
  <c r="S99" i="7"/>
  <c r="R99" i="7"/>
  <c r="E99" i="7"/>
  <c r="T99" i="7" s="1"/>
  <c r="S98" i="7"/>
  <c r="R98" i="7"/>
  <c r="E98" i="7"/>
  <c r="U98" i="7" s="1"/>
  <c r="S97" i="7"/>
  <c r="R97" i="7"/>
  <c r="E97" i="7"/>
  <c r="U97" i="7" s="1"/>
  <c r="S96" i="7"/>
  <c r="R96" i="7"/>
  <c r="E96" i="7"/>
  <c r="W95" i="7"/>
  <c r="W112" i="7" s="1"/>
  <c r="V95" i="7"/>
  <c r="V112" i="7" s="1"/>
  <c r="M95" i="7"/>
  <c r="M112" i="7" s="1"/>
  <c r="S112" i="7" s="1"/>
  <c r="L95" i="7"/>
  <c r="R95" i="7" s="1"/>
  <c r="K95" i="7"/>
  <c r="K112" i="7" s="1"/>
  <c r="J95" i="7"/>
  <c r="J112" i="7" s="1"/>
  <c r="I95" i="7"/>
  <c r="I112" i="7" s="1"/>
  <c r="H95" i="7"/>
  <c r="H112" i="7" s="1"/>
  <c r="G95" i="7"/>
  <c r="G112" i="7" s="1"/>
  <c r="F95" i="7"/>
  <c r="F112" i="7" s="1"/>
  <c r="D95" i="7"/>
  <c r="D112" i="7" s="1"/>
  <c r="C95" i="7"/>
  <c r="C112" i="7" s="1"/>
  <c r="B95" i="7"/>
  <c r="B112" i="7" s="1"/>
  <c r="W113" i="8"/>
  <c r="V113" i="8"/>
  <c r="Q113" i="8"/>
  <c r="P113" i="8"/>
  <c r="O113" i="8"/>
  <c r="N113" i="8"/>
  <c r="M113" i="8"/>
  <c r="S113" i="8" s="1"/>
  <c r="L113" i="8"/>
  <c r="R113" i="8" s="1"/>
  <c r="K113" i="8"/>
  <c r="J113" i="8"/>
  <c r="I113" i="8"/>
  <c r="H113" i="8"/>
  <c r="G113" i="8"/>
  <c r="F113" i="8"/>
  <c r="E113" i="8"/>
  <c r="U113" i="8" s="1"/>
  <c r="D113" i="8"/>
  <c r="C113" i="8"/>
  <c r="B113" i="8"/>
  <c r="Q112" i="8"/>
  <c r="P112" i="8"/>
  <c r="O112" i="8"/>
  <c r="N112" i="8"/>
  <c r="U111" i="8"/>
  <c r="T111" i="8"/>
  <c r="S111" i="8"/>
  <c r="R111" i="8"/>
  <c r="S110" i="8"/>
  <c r="R110" i="8"/>
  <c r="E110" i="8"/>
  <c r="T110" i="8" s="1"/>
  <c r="S109" i="8"/>
  <c r="R109" i="8"/>
  <c r="E109" i="8"/>
  <c r="U109" i="8" s="1"/>
  <c r="S108" i="8"/>
  <c r="R108" i="8"/>
  <c r="E108" i="8"/>
  <c r="U108" i="8" s="1"/>
  <c r="S107" i="8"/>
  <c r="R107" i="8"/>
  <c r="E107" i="8"/>
  <c r="U107" i="8" s="1"/>
  <c r="S106" i="8"/>
  <c r="R106" i="8"/>
  <c r="E106" i="8"/>
  <c r="T106" i="8" s="1"/>
  <c r="S105" i="8"/>
  <c r="R105" i="8"/>
  <c r="E105" i="8"/>
  <c r="U105" i="8" s="1"/>
  <c r="S104" i="8"/>
  <c r="R104" i="8"/>
  <c r="E104" i="8"/>
  <c r="U104" i="8" s="1"/>
  <c r="S103" i="8"/>
  <c r="R103" i="8"/>
  <c r="E103" i="8"/>
  <c r="S102" i="8"/>
  <c r="R102" i="8"/>
  <c r="E102" i="8"/>
  <c r="T102" i="8" s="1"/>
  <c r="S101" i="8"/>
  <c r="R101" i="8"/>
  <c r="E101" i="8"/>
  <c r="U101" i="8" s="1"/>
  <c r="S100" i="8"/>
  <c r="R100" i="8"/>
  <c r="E100" i="8"/>
  <c r="U100" i="8" s="1"/>
  <c r="S99" i="8"/>
  <c r="R99" i="8"/>
  <c r="E99" i="8"/>
  <c r="U99" i="8" s="1"/>
  <c r="S98" i="8"/>
  <c r="R98" i="8"/>
  <c r="E98" i="8"/>
  <c r="T98" i="8" s="1"/>
  <c r="S97" i="8"/>
  <c r="R97" i="8"/>
  <c r="E97" i="8"/>
  <c r="U97" i="8" s="1"/>
  <c r="S96" i="8"/>
  <c r="R96" i="8"/>
  <c r="E96" i="8"/>
  <c r="W95" i="8"/>
  <c r="W112" i="8" s="1"/>
  <c r="V95" i="8"/>
  <c r="V112" i="8" s="1"/>
  <c r="M95" i="8"/>
  <c r="S95" i="8" s="1"/>
  <c r="L95" i="8"/>
  <c r="L112" i="8" s="1"/>
  <c r="R112" i="8" s="1"/>
  <c r="K95" i="8"/>
  <c r="K112" i="8" s="1"/>
  <c r="J95" i="8"/>
  <c r="J112" i="8" s="1"/>
  <c r="I95" i="8"/>
  <c r="I112" i="8" s="1"/>
  <c r="H95" i="8"/>
  <c r="H112" i="8" s="1"/>
  <c r="G95" i="8"/>
  <c r="G112" i="8" s="1"/>
  <c r="F95" i="8"/>
  <c r="F112" i="8" s="1"/>
  <c r="D95" i="8"/>
  <c r="D112" i="8" s="1"/>
  <c r="C95" i="8"/>
  <c r="C112" i="8" s="1"/>
  <c r="B95" i="8"/>
  <c r="B112" i="8" s="1"/>
  <c r="W113" i="9"/>
  <c r="V113" i="9"/>
  <c r="Q113" i="9"/>
  <c r="P113" i="9"/>
  <c r="O113" i="9"/>
  <c r="N113" i="9"/>
  <c r="M113" i="9"/>
  <c r="S113" i="9" s="1"/>
  <c r="L113" i="9"/>
  <c r="R113" i="9" s="1"/>
  <c r="K113" i="9"/>
  <c r="J113" i="9"/>
  <c r="I113" i="9"/>
  <c r="H113" i="9"/>
  <c r="G113" i="9"/>
  <c r="F113" i="9"/>
  <c r="E113" i="9"/>
  <c r="U113" i="9" s="1"/>
  <c r="D113" i="9"/>
  <c r="C113" i="9"/>
  <c r="B113" i="9"/>
  <c r="Q112" i="9"/>
  <c r="P112" i="9"/>
  <c r="O112" i="9"/>
  <c r="N112" i="9"/>
  <c r="U111" i="9"/>
  <c r="T111" i="9"/>
  <c r="S111" i="9"/>
  <c r="R111" i="9"/>
  <c r="S110" i="9"/>
  <c r="R110" i="9"/>
  <c r="E110" i="9"/>
  <c r="U110" i="9" s="1"/>
  <c r="S109" i="9"/>
  <c r="R109" i="9"/>
  <c r="E109" i="9"/>
  <c r="U109" i="9" s="1"/>
  <c r="S108" i="9"/>
  <c r="R108" i="9"/>
  <c r="E108" i="9"/>
  <c r="U108" i="9" s="1"/>
  <c r="S107" i="9"/>
  <c r="R107" i="9"/>
  <c r="E107" i="9"/>
  <c r="T107" i="9" s="1"/>
  <c r="S106" i="9"/>
  <c r="R106" i="9"/>
  <c r="E106" i="9"/>
  <c r="S105" i="9"/>
  <c r="R105" i="9"/>
  <c r="E105" i="9"/>
  <c r="U105" i="9" s="1"/>
  <c r="S104" i="9"/>
  <c r="R104" i="9"/>
  <c r="E104" i="9"/>
  <c r="U104" i="9" s="1"/>
  <c r="S103" i="9"/>
  <c r="R103" i="9"/>
  <c r="E103" i="9"/>
  <c r="T103" i="9" s="1"/>
  <c r="S102" i="9"/>
  <c r="R102" i="9"/>
  <c r="E102" i="9"/>
  <c r="U102" i="9" s="1"/>
  <c r="S101" i="9"/>
  <c r="R101" i="9"/>
  <c r="E101" i="9"/>
  <c r="U101" i="9" s="1"/>
  <c r="S100" i="9"/>
  <c r="R100" i="9"/>
  <c r="E100" i="9"/>
  <c r="U100" i="9" s="1"/>
  <c r="S99" i="9"/>
  <c r="R99" i="9"/>
  <c r="E99" i="9"/>
  <c r="T99" i="9" s="1"/>
  <c r="S98" i="9"/>
  <c r="R98" i="9"/>
  <c r="E98" i="9"/>
  <c r="S97" i="9"/>
  <c r="R97" i="9"/>
  <c r="E97" i="9"/>
  <c r="U97" i="9" s="1"/>
  <c r="S96" i="9"/>
  <c r="R96" i="9"/>
  <c r="E96" i="9"/>
  <c r="U96" i="9" s="1"/>
  <c r="W95" i="9"/>
  <c r="W112" i="9" s="1"/>
  <c r="V95" i="9"/>
  <c r="V112" i="9" s="1"/>
  <c r="M95" i="9"/>
  <c r="M112" i="9" s="1"/>
  <c r="S112" i="9" s="1"/>
  <c r="L95" i="9"/>
  <c r="K95" i="9"/>
  <c r="K112" i="9" s="1"/>
  <c r="J95" i="9"/>
  <c r="J112" i="9" s="1"/>
  <c r="I95" i="9"/>
  <c r="I112" i="9" s="1"/>
  <c r="H95" i="9"/>
  <c r="H112" i="9" s="1"/>
  <c r="G95" i="9"/>
  <c r="G112" i="9" s="1"/>
  <c r="F95" i="9"/>
  <c r="F112" i="9" s="1"/>
  <c r="D95" i="9"/>
  <c r="D112" i="9" s="1"/>
  <c r="C95" i="9"/>
  <c r="C112" i="9" s="1"/>
  <c r="B95" i="9"/>
  <c r="B112" i="9" s="1"/>
  <c r="W113" i="1"/>
  <c r="V113" i="1"/>
  <c r="Q113" i="1"/>
  <c r="P113" i="1"/>
  <c r="O113" i="1"/>
  <c r="N113" i="1"/>
  <c r="M113" i="1"/>
  <c r="S113" i="1" s="1"/>
  <c r="L113" i="1"/>
  <c r="R113" i="1" s="1"/>
  <c r="K113" i="1"/>
  <c r="J113" i="1"/>
  <c r="I113" i="1"/>
  <c r="H113" i="1"/>
  <c r="G113" i="1"/>
  <c r="F113" i="1"/>
  <c r="E113" i="1"/>
  <c r="T113" i="1" s="1"/>
  <c r="D113" i="1"/>
  <c r="C113" i="1"/>
  <c r="B113" i="1"/>
  <c r="Q112" i="1"/>
  <c r="P112" i="1"/>
  <c r="O112" i="1"/>
  <c r="N112" i="1"/>
  <c r="U111" i="1"/>
  <c r="T111" i="1"/>
  <c r="S111" i="1"/>
  <c r="R111" i="1"/>
  <c r="S110" i="1"/>
  <c r="R110" i="1"/>
  <c r="E110" i="1"/>
  <c r="U110" i="1" s="1"/>
  <c r="S109" i="1"/>
  <c r="R109" i="1"/>
  <c r="E109" i="1"/>
  <c r="S108" i="1"/>
  <c r="R108" i="1"/>
  <c r="E108" i="1"/>
  <c r="T108" i="1" s="1"/>
  <c r="T107" i="1"/>
  <c r="S107" i="1"/>
  <c r="R107" i="1"/>
  <c r="E107" i="1"/>
  <c r="U107" i="1" s="1"/>
  <c r="S106" i="1"/>
  <c r="R106" i="1"/>
  <c r="E106" i="1"/>
  <c r="U106" i="1" s="1"/>
  <c r="S105" i="1"/>
  <c r="R105" i="1"/>
  <c r="E105" i="1"/>
  <c r="U105" i="1" s="1"/>
  <c r="S104" i="1"/>
  <c r="R104" i="1"/>
  <c r="E104" i="1"/>
  <c r="T104" i="1" s="1"/>
  <c r="S103" i="1"/>
  <c r="R103" i="1"/>
  <c r="E103" i="1"/>
  <c r="U103" i="1" s="1"/>
  <c r="S102" i="1"/>
  <c r="R102" i="1"/>
  <c r="E102" i="1"/>
  <c r="U102" i="1" s="1"/>
  <c r="S101" i="1"/>
  <c r="R101" i="1"/>
  <c r="E101" i="1"/>
  <c r="U101" i="1" s="1"/>
  <c r="S100" i="1"/>
  <c r="R100" i="1"/>
  <c r="E100" i="1"/>
  <c r="T100" i="1" s="1"/>
  <c r="S99" i="1"/>
  <c r="R99" i="1"/>
  <c r="E99" i="1"/>
  <c r="U99" i="1" s="1"/>
  <c r="S98" i="1"/>
  <c r="R98" i="1"/>
  <c r="E98" i="1"/>
  <c r="U98" i="1" s="1"/>
  <c r="T97" i="1"/>
  <c r="S97" i="1"/>
  <c r="R97" i="1"/>
  <c r="E97" i="1"/>
  <c r="U97" i="1" s="1"/>
  <c r="S96" i="1"/>
  <c r="R96" i="1"/>
  <c r="E96" i="1"/>
  <c r="T96" i="1" s="1"/>
  <c r="W95" i="1"/>
  <c r="W112" i="1" s="1"/>
  <c r="V95" i="1"/>
  <c r="V112" i="1" s="1"/>
  <c r="M95" i="1"/>
  <c r="M112" i="1" s="1"/>
  <c r="S112" i="1" s="1"/>
  <c r="L95" i="1"/>
  <c r="R95" i="1" s="1"/>
  <c r="K95" i="1"/>
  <c r="K112" i="1" s="1"/>
  <c r="J95" i="1"/>
  <c r="J112" i="1" s="1"/>
  <c r="I95" i="1"/>
  <c r="I112" i="1" s="1"/>
  <c r="H95" i="1"/>
  <c r="H112" i="1" s="1"/>
  <c r="G95" i="1"/>
  <c r="G112" i="1" s="1"/>
  <c r="F95" i="1"/>
  <c r="F112" i="1" s="1"/>
  <c r="D95" i="1"/>
  <c r="D112" i="1" s="1"/>
  <c r="C95" i="1"/>
  <c r="C112" i="1" s="1"/>
  <c r="B95" i="1"/>
  <c r="B112" i="1" s="1"/>
  <c r="E83" i="2"/>
  <c r="E82" i="2"/>
  <c r="E81" i="2"/>
  <c r="E80" i="2"/>
  <c r="W79" i="2"/>
  <c r="V79" i="2"/>
  <c r="M79" i="2"/>
  <c r="L79" i="2"/>
  <c r="K79" i="2"/>
  <c r="J79" i="2"/>
  <c r="I79" i="2"/>
  <c r="H79" i="2"/>
  <c r="G79" i="2"/>
  <c r="F79" i="2"/>
  <c r="D79" i="2"/>
  <c r="C79" i="2"/>
  <c r="B79" i="2"/>
  <c r="A76" i="2"/>
  <c r="E83" i="3"/>
  <c r="E82" i="3"/>
  <c r="E81" i="3"/>
  <c r="E80" i="3"/>
  <c r="W79" i="3"/>
  <c r="V79" i="3"/>
  <c r="M79" i="3"/>
  <c r="L79" i="3"/>
  <c r="K79" i="3"/>
  <c r="J79" i="3"/>
  <c r="I79" i="3"/>
  <c r="H79" i="3"/>
  <c r="G79" i="3"/>
  <c r="F79" i="3"/>
  <c r="D79" i="3"/>
  <c r="C79" i="3"/>
  <c r="B79" i="3"/>
  <c r="A76" i="3"/>
  <c r="E83" i="4"/>
  <c r="E82" i="4"/>
  <c r="E81" i="4"/>
  <c r="E80" i="4"/>
  <c r="W79" i="4"/>
  <c r="V79" i="4"/>
  <c r="M79" i="4"/>
  <c r="L79" i="4"/>
  <c r="K79" i="4"/>
  <c r="J79" i="4"/>
  <c r="I79" i="4"/>
  <c r="H79" i="4"/>
  <c r="G79" i="4"/>
  <c r="F79" i="4"/>
  <c r="D79" i="4"/>
  <c r="C79" i="4"/>
  <c r="B79" i="4"/>
  <c r="A76" i="4"/>
  <c r="E83" i="5"/>
  <c r="E82" i="5"/>
  <c r="E81" i="5"/>
  <c r="E80" i="5"/>
  <c r="W79" i="5"/>
  <c r="V79" i="5"/>
  <c r="M79" i="5"/>
  <c r="L79" i="5"/>
  <c r="K79" i="5"/>
  <c r="J79" i="5"/>
  <c r="I79" i="5"/>
  <c r="H79" i="5"/>
  <c r="G79" i="5"/>
  <c r="F79" i="5"/>
  <c r="D79" i="5"/>
  <c r="C79" i="5"/>
  <c r="B79" i="5"/>
  <c r="A76" i="5"/>
  <c r="E83" i="6"/>
  <c r="E82" i="6"/>
  <c r="E81" i="6"/>
  <c r="E80" i="6"/>
  <c r="W79" i="6"/>
  <c r="V79" i="6"/>
  <c r="M79" i="6"/>
  <c r="L79" i="6"/>
  <c r="K79" i="6"/>
  <c r="J79" i="6"/>
  <c r="I79" i="6"/>
  <c r="H79" i="6"/>
  <c r="G79" i="6"/>
  <c r="F79" i="6"/>
  <c r="D79" i="6"/>
  <c r="C79" i="6"/>
  <c r="B79" i="6"/>
  <c r="A76" i="6"/>
  <c r="E83" i="7"/>
  <c r="E82" i="7"/>
  <c r="E81" i="7"/>
  <c r="E80" i="7"/>
  <c r="W79" i="7"/>
  <c r="V79" i="7"/>
  <c r="M79" i="7"/>
  <c r="L79" i="7"/>
  <c r="K79" i="7"/>
  <c r="J79" i="7"/>
  <c r="I79" i="7"/>
  <c r="H79" i="7"/>
  <c r="G79" i="7"/>
  <c r="F79" i="7"/>
  <c r="D79" i="7"/>
  <c r="C79" i="7"/>
  <c r="B79" i="7"/>
  <c r="A76" i="7"/>
  <c r="E83" i="8"/>
  <c r="E82" i="8"/>
  <c r="E81" i="8"/>
  <c r="E80" i="8"/>
  <c r="W79" i="8"/>
  <c r="V79" i="8"/>
  <c r="M79" i="8"/>
  <c r="L79" i="8"/>
  <c r="K79" i="8"/>
  <c r="J79" i="8"/>
  <c r="I79" i="8"/>
  <c r="H79" i="8"/>
  <c r="G79" i="8"/>
  <c r="F79" i="8"/>
  <c r="D79" i="8"/>
  <c r="C79" i="8"/>
  <c r="B79" i="8"/>
  <c r="A76" i="8"/>
  <c r="E83" i="9"/>
  <c r="E82" i="9"/>
  <c r="E81" i="9"/>
  <c r="E80" i="9"/>
  <c r="W79" i="9"/>
  <c r="V79" i="9"/>
  <c r="M79" i="9"/>
  <c r="L79" i="9"/>
  <c r="K79" i="9"/>
  <c r="J79" i="9"/>
  <c r="I79" i="9"/>
  <c r="H79" i="9"/>
  <c r="G79" i="9"/>
  <c r="F79" i="9"/>
  <c r="D79" i="9"/>
  <c r="C79" i="9"/>
  <c r="B79" i="9"/>
  <c r="A76" i="9"/>
  <c r="E83" i="1"/>
  <c r="E82" i="1"/>
  <c r="E81" i="1"/>
  <c r="E80" i="1"/>
  <c r="W79" i="1"/>
  <c r="V79" i="1"/>
  <c r="M79" i="1"/>
  <c r="L79" i="1"/>
  <c r="K79" i="1"/>
  <c r="J79" i="1"/>
  <c r="I79" i="1"/>
  <c r="H79" i="1"/>
  <c r="G79" i="1"/>
  <c r="F79" i="1"/>
  <c r="D79" i="1"/>
  <c r="C79" i="1"/>
  <c r="B79" i="1"/>
  <c r="A76" i="1"/>
  <c r="S93" i="9"/>
  <c r="R93" i="9"/>
  <c r="Q93" i="9"/>
  <c r="P93" i="9"/>
  <c r="E93" i="9"/>
  <c r="T93" i="9" s="1"/>
  <c r="S92" i="9"/>
  <c r="R92" i="9"/>
  <c r="Q92" i="9"/>
  <c r="P92" i="9"/>
  <c r="E92" i="9"/>
  <c r="U92" i="9" s="1"/>
  <c r="S91" i="9"/>
  <c r="R91" i="9"/>
  <c r="Q91" i="9"/>
  <c r="P91" i="9"/>
  <c r="E91" i="9"/>
  <c r="U91" i="9" s="1"/>
  <c r="S90" i="9"/>
  <c r="R90" i="9"/>
  <c r="Q90" i="9"/>
  <c r="P90" i="9"/>
  <c r="E90" i="9"/>
  <c r="T90" i="9" s="1"/>
  <c r="S89" i="9"/>
  <c r="R89" i="9"/>
  <c r="Q89" i="9"/>
  <c r="P89" i="9"/>
  <c r="E89" i="9"/>
  <c r="T89" i="9" s="1"/>
  <c r="S88" i="9"/>
  <c r="R88" i="9"/>
  <c r="Q88" i="9"/>
  <c r="P88" i="9"/>
  <c r="E88" i="9"/>
  <c r="T88" i="9" s="1"/>
  <c r="S87" i="9"/>
  <c r="R87" i="9"/>
  <c r="Q87" i="9"/>
  <c r="P87" i="9"/>
  <c r="E87" i="9"/>
  <c r="U87" i="9" s="1"/>
  <c r="S86" i="9"/>
  <c r="R86" i="9"/>
  <c r="Q86" i="9"/>
  <c r="P86" i="9"/>
  <c r="E86" i="9"/>
  <c r="T86" i="9" s="1"/>
  <c r="W72" i="9"/>
  <c r="V72" i="9"/>
  <c r="O72" i="9"/>
  <c r="N72" i="9"/>
  <c r="M72" i="9"/>
  <c r="L72" i="9"/>
  <c r="K72" i="9"/>
  <c r="J72" i="9"/>
  <c r="R72" i="9" s="1"/>
  <c r="I72" i="9"/>
  <c r="H72" i="9"/>
  <c r="G72" i="9"/>
  <c r="F72" i="9"/>
  <c r="C72" i="9"/>
  <c r="B72" i="9"/>
  <c r="W71" i="9"/>
  <c r="V71" i="9"/>
  <c r="O71" i="9"/>
  <c r="N71" i="9"/>
  <c r="M71" i="9"/>
  <c r="L71" i="9"/>
  <c r="K71" i="9"/>
  <c r="S71" i="9" s="1"/>
  <c r="J71" i="9"/>
  <c r="R71" i="9" s="1"/>
  <c r="I71" i="9"/>
  <c r="H71" i="9"/>
  <c r="G71" i="9"/>
  <c r="F71" i="9"/>
  <c r="C71" i="9"/>
  <c r="B71" i="9"/>
  <c r="E71" i="9" s="1"/>
  <c r="W70" i="9"/>
  <c r="V70" i="9"/>
  <c r="O70" i="9"/>
  <c r="N70" i="9"/>
  <c r="M70" i="9"/>
  <c r="L70" i="9"/>
  <c r="K70" i="9"/>
  <c r="S70" i="9" s="1"/>
  <c r="J70" i="9"/>
  <c r="R70" i="9" s="1"/>
  <c r="I70" i="9"/>
  <c r="Q70" i="9" s="1"/>
  <c r="H70" i="9"/>
  <c r="P70" i="9" s="1"/>
  <c r="G70" i="9"/>
  <c r="F70" i="9"/>
  <c r="C70" i="9"/>
  <c r="B70" i="9"/>
  <c r="E70" i="9" s="1"/>
  <c r="S69" i="9"/>
  <c r="R69" i="9"/>
  <c r="Q69" i="9"/>
  <c r="P69" i="9"/>
  <c r="E69" i="9"/>
  <c r="T69" i="9" s="1"/>
  <c r="W67" i="9"/>
  <c r="V67" i="9"/>
  <c r="O67" i="9"/>
  <c r="N67" i="9"/>
  <c r="M67" i="9"/>
  <c r="L67" i="9"/>
  <c r="K67" i="9"/>
  <c r="J67" i="9"/>
  <c r="I67" i="9"/>
  <c r="H67" i="9"/>
  <c r="G67" i="9"/>
  <c r="F67" i="9"/>
  <c r="C67" i="9"/>
  <c r="B67" i="9"/>
  <c r="W66" i="9"/>
  <c r="V66" i="9"/>
  <c r="O66" i="9"/>
  <c r="N66" i="9"/>
  <c r="M66" i="9"/>
  <c r="L66" i="9"/>
  <c r="K66" i="9"/>
  <c r="S66" i="9" s="1"/>
  <c r="J66" i="9"/>
  <c r="R66" i="9" s="1"/>
  <c r="I66" i="9"/>
  <c r="H66" i="9"/>
  <c r="G66" i="9"/>
  <c r="F66" i="9"/>
  <c r="C66" i="9"/>
  <c r="B66" i="9"/>
  <c r="E66" i="9" s="1"/>
  <c r="S65" i="9"/>
  <c r="R65" i="9"/>
  <c r="Q65" i="9"/>
  <c r="P65" i="9"/>
  <c r="E65" i="9"/>
  <c r="S64" i="9"/>
  <c r="R64" i="9"/>
  <c r="Q64" i="9"/>
  <c r="P64" i="9"/>
  <c r="E64" i="9"/>
  <c r="T64" i="9" s="1"/>
  <c r="S63" i="9"/>
  <c r="R63" i="9"/>
  <c r="Q63" i="9"/>
  <c r="P63" i="9"/>
  <c r="E63" i="9"/>
  <c r="T63" i="9" s="1"/>
  <c r="T62" i="9"/>
  <c r="S62" i="9"/>
  <c r="R62" i="9"/>
  <c r="Q62" i="9"/>
  <c r="P62" i="9"/>
  <c r="E62" i="9"/>
  <c r="U62" i="9" s="1"/>
  <c r="S61" i="9"/>
  <c r="R61" i="9"/>
  <c r="Q61" i="9"/>
  <c r="P61" i="9"/>
  <c r="E61" i="9"/>
  <c r="V59" i="9"/>
  <c r="O59" i="9"/>
  <c r="N59" i="9"/>
  <c r="M59" i="9"/>
  <c r="L59" i="9"/>
  <c r="K59" i="9"/>
  <c r="S59" i="9" s="1"/>
  <c r="J59" i="9"/>
  <c r="R59" i="9" s="1"/>
  <c r="I59" i="9"/>
  <c r="H59" i="9"/>
  <c r="G59" i="9"/>
  <c r="F59" i="9"/>
  <c r="C59" i="9"/>
  <c r="B59" i="9"/>
  <c r="E59" i="9" s="1"/>
  <c r="T58" i="9"/>
  <c r="S58" i="9"/>
  <c r="R58" i="9"/>
  <c r="Q58" i="9"/>
  <c r="P58" i="9"/>
  <c r="E58" i="9"/>
  <c r="U58" i="9" s="1"/>
  <c r="S57" i="9"/>
  <c r="R57" i="9"/>
  <c r="Q57" i="9"/>
  <c r="P57" i="9"/>
  <c r="E57" i="9"/>
  <c r="U57" i="9" s="1"/>
  <c r="S56" i="9"/>
  <c r="R56" i="9"/>
  <c r="Q56" i="9"/>
  <c r="P56" i="9"/>
  <c r="E56" i="9"/>
  <c r="T56" i="9" s="1"/>
  <c r="U55" i="9"/>
  <c r="S55" i="9"/>
  <c r="R55" i="9"/>
  <c r="Q55" i="9"/>
  <c r="P55" i="9"/>
  <c r="E55" i="9"/>
  <c r="T55" i="9" s="1"/>
  <c r="W53" i="9"/>
  <c r="V53" i="9"/>
  <c r="O53" i="9"/>
  <c r="N53" i="9"/>
  <c r="M53" i="9"/>
  <c r="L53" i="9"/>
  <c r="K53" i="9"/>
  <c r="S53" i="9" s="1"/>
  <c r="J53" i="9"/>
  <c r="R53" i="9" s="1"/>
  <c r="I53" i="9"/>
  <c r="H53" i="9"/>
  <c r="P53" i="9" s="1"/>
  <c r="G53" i="9"/>
  <c r="F53" i="9"/>
  <c r="C53" i="9"/>
  <c r="B53" i="9"/>
  <c r="S52" i="9"/>
  <c r="R52" i="9"/>
  <c r="Q52" i="9"/>
  <c r="P52" i="9"/>
  <c r="E52" i="9"/>
  <c r="U52" i="9" s="1"/>
  <c r="S51" i="9"/>
  <c r="R51" i="9"/>
  <c r="Q51" i="9"/>
  <c r="P51" i="9"/>
  <c r="E51" i="9"/>
  <c r="T51" i="9" s="1"/>
  <c r="S50" i="9"/>
  <c r="R50" i="9"/>
  <c r="Q50" i="9"/>
  <c r="P50" i="9"/>
  <c r="E50" i="9"/>
  <c r="T50" i="9" s="1"/>
  <c r="S49" i="9"/>
  <c r="R49" i="9"/>
  <c r="Q49" i="9"/>
  <c r="P49" i="9"/>
  <c r="E49" i="9"/>
  <c r="U49" i="9" s="1"/>
  <c r="S48" i="9"/>
  <c r="R48" i="9"/>
  <c r="Q48" i="9"/>
  <c r="P48" i="9"/>
  <c r="E48" i="9"/>
  <c r="U48" i="9" s="1"/>
  <c r="S47" i="9"/>
  <c r="R47" i="9"/>
  <c r="Q47" i="9"/>
  <c r="P47" i="9"/>
  <c r="E47" i="9"/>
  <c r="T47" i="9" s="1"/>
  <c r="S46" i="9"/>
  <c r="R46" i="9"/>
  <c r="Q46" i="9"/>
  <c r="P46" i="9"/>
  <c r="E46" i="9"/>
  <c r="T46" i="9" s="1"/>
  <c r="S45" i="9"/>
  <c r="R45" i="9"/>
  <c r="Q45" i="9"/>
  <c r="P45" i="9"/>
  <c r="E45" i="9"/>
  <c r="U45" i="9" s="1"/>
  <c r="S44" i="9"/>
  <c r="R44" i="9"/>
  <c r="Q44" i="9"/>
  <c r="P44" i="9"/>
  <c r="E44" i="9"/>
  <c r="U44" i="9" s="1"/>
  <c r="S43" i="9"/>
  <c r="R43" i="9"/>
  <c r="Q43" i="9"/>
  <c r="P43" i="9"/>
  <c r="E43" i="9"/>
  <c r="U43" i="9" s="1"/>
  <c r="S42" i="9"/>
  <c r="R42" i="9"/>
  <c r="Q42" i="9"/>
  <c r="P42" i="9"/>
  <c r="E42" i="9"/>
  <c r="U42" i="9" s="1"/>
  <c r="W40" i="9"/>
  <c r="V40" i="9"/>
  <c r="O40" i="9"/>
  <c r="N40" i="9"/>
  <c r="M40" i="9"/>
  <c r="L40" i="9"/>
  <c r="K40" i="9"/>
  <c r="S40" i="9" s="1"/>
  <c r="J40" i="9"/>
  <c r="R40" i="9" s="1"/>
  <c r="I40" i="9"/>
  <c r="H40" i="9"/>
  <c r="G40" i="9"/>
  <c r="F40" i="9"/>
  <c r="C40" i="9"/>
  <c r="B40" i="9"/>
  <c r="E40" i="9" s="1"/>
  <c r="S39" i="9"/>
  <c r="R39" i="9"/>
  <c r="Q39" i="9"/>
  <c r="P39" i="9"/>
  <c r="E39" i="9"/>
  <c r="U39" i="9" s="1"/>
  <c r="S38" i="9"/>
  <c r="R38" i="9"/>
  <c r="Q38" i="9"/>
  <c r="P38" i="9"/>
  <c r="E38" i="9"/>
  <c r="T38" i="9" s="1"/>
  <c r="S37" i="9"/>
  <c r="R37" i="9"/>
  <c r="Q37" i="9"/>
  <c r="P37" i="9"/>
  <c r="E37" i="9"/>
  <c r="U37" i="9" s="1"/>
  <c r="S36" i="9"/>
  <c r="R36" i="9"/>
  <c r="Q36" i="9"/>
  <c r="P36" i="9"/>
  <c r="T36" i="9" s="1"/>
  <c r="E36" i="9"/>
  <c r="U36" i="9" s="1"/>
  <c r="S35" i="9"/>
  <c r="R35" i="9"/>
  <c r="Q35" i="9"/>
  <c r="P35" i="9"/>
  <c r="E35" i="9"/>
  <c r="W33" i="9"/>
  <c r="V33" i="9"/>
  <c r="O33" i="9"/>
  <c r="N33" i="9"/>
  <c r="M33" i="9"/>
  <c r="L33" i="9"/>
  <c r="K33" i="9"/>
  <c r="S33" i="9" s="1"/>
  <c r="J33" i="9"/>
  <c r="R33" i="9" s="1"/>
  <c r="I33" i="9"/>
  <c r="H33" i="9"/>
  <c r="P33" i="9" s="1"/>
  <c r="G33" i="9"/>
  <c r="F33" i="9"/>
  <c r="C33" i="9"/>
  <c r="B33" i="9"/>
  <c r="E33" i="9" s="1"/>
  <c r="S32" i="9"/>
  <c r="R32" i="9"/>
  <c r="Q32" i="9"/>
  <c r="P32" i="9"/>
  <c r="E32" i="9"/>
  <c r="W30" i="9"/>
  <c r="V30" i="9"/>
  <c r="O30" i="9"/>
  <c r="N30" i="9"/>
  <c r="M30" i="9"/>
  <c r="L30" i="9"/>
  <c r="K30" i="9"/>
  <c r="S30" i="9" s="1"/>
  <c r="J30" i="9"/>
  <c r="R30" i="9" s="1"/>
  <c r="I30" i="9"/>
  <c r="H30" i="9"/>
  <c r="G30" i="9"/>
  <c r="F30" i="9"/>
  <c r="C30" i="9"/>
  <c r="B30" i="9"/>
  <c r="S29" i="9"/>
  <c r="R29" i="9"/>
  <c r="Q29" i="9"/>
  <c r="P29" i="9"/>
  <c r="E29" i="9"/>
  <c r="U29" i="9" s="1"/>
  <c r="S28" i="9"/>
  <c r="R28" i="9"/>
  <c r="Q28" i="9"/>
  <c r="P28" i="9"/>
  <c r="E28" i="9"/>
  <c r="S27" i="9"/>
  <c r="R27" i="9"/>
  <c r="Q27" i="9"/>
  <c r="P27" i="9"/>
  <c r="E27" i="9"/>
  <c r="U27" i="9" s="1"/>
  <c r="S26" i="9"/>
  <c r="R26" i="9"/>
  <c r="Q26" i="9"/>
  <c r="P26" i="9"/>
  <c r="E26" i="9"/>
  <c r="U26" i="9" s="1"/>
  <c r="W24" i="9"/>
  <c r="V24" i="9"/>
  <c r="O24" i="9"/>
  <c r="N24" i="9"/>
  <c r="M24" i="9"/>
  <c r="L24" i="9"/>
  <c r="K24" i="9"/>
  <c r="S24" i="9" s="1"/>
  <c r="J24" i="9"/>
  <c r="R24" i="9" s="1"/>
  <c r="I24" i="9"/>
  <c r="H24" i="9"/>
  <c r="P24" i="9" s="1"/>
  <c r="G24" i="9"/>
  <c r="F24" i="9"/>
  <c r="C24" i="9"/>
  <c r="B24" i="9"/>
  <c r="S23" i="9"/>
  <c r="R23" i="9"/>
  <c r="Q23" i="9"/>
  <c r="P23" i="9"/>
  <c r="E23" i="9"/>
  <c r="T23" i="9" s="1"/>
  <c r="S22" i="9"/>
  <c r="R22" i="9"/>
  <c r="Q22" i="9"/>
  <c r="P22" i="9"/>
  <c r="E22" i="9"/>
  <c r="U22" i="9" s="1"/>
  <c r="S21" i="9"/>
  <c r="R21" i="9"/>
  <c r="Q21" i="9"/>
  <c r="P21" i="9"/>
  <c r="E21" i="9"/>
  <c r="U21" i="9" s="1"/>
  <c r="S20" i="9"/>
  <c r="R20" i="9"/>
  <c r="Q20" i="9"/>
  <c r="P20" i="9"/>
  <c r="E20" i="9"/>
  <c r="U20" i="9" s="1"/>
  <c r="S19" i="9"/>
  <c r="R19" i="9"/>
  <c r="Q19" i="9"/>
  <c r="P19" i="9"/>
  <c r="E19" i="9"/>
  <c r="T19" i="9" s="1"/>
  <c r="S18" i="9"/>
  <c r="R18" i="9"/>
  <c r="Q18" i="9"/>
  <c r="P18" i="9"/>
  <c r="E18" i="9"/>
  <c r="U18" i="9" s="1"/>
  <c r="W16" i="9"/>
  <c r="V16" i="9"/>
  <c r="O16" i="9"/>
  <c r="N16" i="9"/>
  <c r="M16" i="9"/>
  <c r="L16" i="9"/>
  <c r="K16" i="9"/>
  <c r="S16" i="9" s="1"/>
  <c r="J16" i="9"/>
  <c r="I16" i="9"/>
  <c r="Q16" i="9" s="1"/>
  <c r="H16" i="9"/>
  <c r="G16" i="9"/>
  <c r="F16" i="9"/>
  <c r="C16" i="9"/>
  <c r="B16" i="9"/>
  <c r="E16" i="9" s="1"/>
  <c r="S15" i="9"/>
  <c r="R15" i="9"/>
  <c r="Q15" i="9"/>
  <c r="P15" i="9"/>
  <c r="E15" i="9"/>
  <c r="U15" i="9" s="1"/>
  <c r="S14" i="9"/>
  <c r="R14" i="9"/>
  <c r="Q14" i="9"/>
  <c r="P14" i="9"/>
  <c r="E14" i="9"/>
  <c r="T14" i="9" s="1"/>
  <c r="S13" i="9"/>
  <c r="R13" i="9"/>
  <c r="Q13" i="9"/>
  <c r="P13" i="9"/>
  <c r="E13" i="9"/>
  <c r="U13" i="9" s="1"/>
  <c r="S12" i="9"/>
  <c r="R12" i="9"/>
  <c r="Q12" i="9"/>
  <c r="P12" i="9"/>
  <c r="E12" i="9"/>
  <c r="U12" i="9" s="1"/>
  <c r="S11" i="9"/>
  <c r="R11" i="9"/>
  <c r="Q11" i="9"/>
  <c r="P11" i="9"/>
  <c r="E11" i="9"/>
  <c r="U11" i="9" s="1"/>
  <c r="S10" i="9"/>
  <c r="R10" i="9"/>
  <c r="Q10" i="9"/>
  <c r="P10" i="9"/>
  <c r="E10" i="9"/>
  <c r="T10" i="9" s="1"/>
  <c r="S9" i="9"/>
  <c r="R9" i="9"/>
  <c r="Q9" i="9"/>
  <c r="P9" i="9"/>
  <c r="E9" i="9"/>
  <c r="U9" i="9" s="1"/>
  <c r="S93" i="8"/>
  <c r="R93" i="8"/>
  <c r="Q93" i="8"/>
  <c r="P93" i="8"/>
  <c r="E93" i="8"/>
  <c r="U93" i="8" s="1"/>
  <c r="S92" i="8"/>
  <c r="R92" i="8"/>
  <c r="Q92" i="8"/>
  <c r="P92" i="8"/>
  <c r="E92" i="8"/>
  <c r="U92" i="8" s="1"/>
  <c r="S91" i="8"/>
  <c r="R91" i="8"/>
  <c r="Q91" i="8"/>
  <c r="P91" i="8"/>
  <c r="E91" i="8"/>
  <c r="T91" i="8" s="1"/>
  <c r="S90" i="8"/>
  <c r="R90" i="8"/>
  <c r="Q90" i="8"/>
  <c r="P90" i="8"/>
  <c r="E90" i="8"/>
  <c r="U90" i="8" s="1"/>
  <c r="S89" i="8"/>
  <c r="R89" i="8"/>
  <c r="Q89" i="8"/>
  <c r="P89" i="8"/>
  <c r="E89" i="8"/>
  <c r="U89" i="8" s="1"/>
  <c r="S88" i="8"/>
  <c r="R88" i="8"/>
  <c r="Q88" i="8"/>
  <c r="P88" i="8"/>
  <c r="E88" i="8"/>
  <c r="U88" i="8" s="1"/>
  <c r="S87" i="8"/>
  <c r="R87" i="8"/>
  <c r="Q87" i="8"/>
  <c r="P87" i="8"/>
  <c r="E87" i="8"/>
  <c r="T87" i="8" s="1"/>
  <c r="U86" i="8"/>
  <c r="S86" i="8"/>
  <c r="R86" i="8"/>
  <c r="Q86" i="8"/>
  <c r="P86" i="8"/>
  <c r="E86" i="8"/>
  <c r="T86" i="8" s="1"/>
  <c r="W72" i="8"/>
  <c r="V72" i="8"/>
  <c r="O72" i="8"/>
  <c r="N72" i="8"/>
  <c r="M72" i="8"/>
  <c r="L72" i="8"/>
  <c r="K72" i="8"/>
  <c r="S72" i="8" s="1"/>
  <c r="J72" i="8"/>
  <c r="R72" i="8" s="1"/>
  <c r="I72" i="8"/>
  <c r="Q72" i="8" s="1"/>
  <c r="H72" i="8"/>
  <c r="G72" i="8"/>
  <c r="F72" i="8"/>
  <c r="C72" i="8"/>
  <c r="B72" i="8"/>
  <c r="E72" i="8" s="1"/>
  <c r="W71" i="8"/>
  <c r="V71" i="8"/>
  <c r="O71" i="8"/>
  <c r="N71" i="8"/>
  <c r="M71" i="8"/>
  <c r="L71" i="8"/>
  <c r="K71" i="8"/>
  <c r="S71" i="8" s="1"/>
  <c r="J71" i="8"/>
  <c r="R71" i="8" s="1"/>
  <c r="I71" i="8"/>
  <c r="H71" i="8"/>
  <c r="G71" i="8"/>
  <c r="F71" i="8"/>
  <c r="C71" i="8"/>
  <c r="B71" i="8"/>
  <c r="E71" i="8" s="1"/>
  <c r="W70" i="8"/>
  <c r="V70" i="8"/>
  <c r="O70" i="8"/>
  <c r="N70" i="8"/>
  <c r="M70" i="8"/>
  <c r="L70" i="8"/>
  <c r="K70" i="8"/>
  <c r="S70" i="8" s="1"/>
  <c r="J70" i="8"/>
  <c r="R70" i="8" s="1"/>
  <c r="I70" i="8"/>
  <c r="Q70" i="8" s="1"/>
  <c r="H70" i="8"/>
  <c r="G70" i="8"/>
  <c r="F70" i="8"/>
  <c r="C70" i="8"/>
  <c r="B70" i="8"/>
  <c r="E70" i="8" s="1"/>
  <c r="S69" i="8"/>
  <c r="R69" i="8"/>
  <c r="Q69" i="8"/>
  <c r="P69" i="8"/>
  <c r="E69" i="8"/>
  <c r="U69" i="8" s="1"/>
  <c r="W67" i="8"/>
  <c r="V67" i="8"/>
  <c r="O67" i="8"/>
  <c r="N67" i="8"/>
  <c r="M67" i="8"/>
  <c r="L67" i="8"/>
  <c r="K67" i="8"/>
  <c r="S67" i="8" s="1"/>
  <c r="J67" i="8"/>
  <c r="I67" i="8"/>
  <c r="H67" i="8"/>
  <c r="G67" i="8"/>
  <c r="F67" i="8"/>
  <c r="C67" i="8"/>
  <c r="B67" i="8"/>
  <c r="E67" i="8" s="1"/>
  <c r="W66" i="8"/>
  <c r="V66" i="8"/>
  <c r="O66" i="8"/>
  <c r="N66" i="8"/>
  <c r="M66" i="8"/>
  <c r="L66" i="8"/>
  <c r="K66" i="8"/>
  <c r="S66" i="8" s="1"/>
  <c r="J66" i="8"/>
  <c r="I66" i="8"/>
  <c r="H66" i="8"/>
  <c r="P66" i="8" s="1"/>
  <c r="G66" i="8"/>
  <c r="F66" i="8"/>
  <c r="C66" i="8"/>
  <c r="B66" i="8"/>
  <c r="E66" i="8" s="1"/>
  <c r="S65" i="8"/>
  <c r="R65" i="8"/>
  <c r="Q65" i="8"/>
  <c r="U65" i="8" s="1"/>
  <c r="P65" i="8"/>
  <c r="E65" i="8"/>
  <c r="S64" i="8"/>
  <c r="R64" i="8"/>
  <c r="Q64" i="8"/>
  <c r="P64" i="8"/>
  <c r="E64" i="8"/>
  <c r="U64" i="8" s="1"/>
  <c r="S63" i="8"/>
  <c r="R63" i="8"/>
  <c r="Q63" i="8"/>
  <c r="P63" i="8"/>
  <c r="E63" i="8"/>
  <c r="U63" i="8" s="1"/>
  <c r="S62" i="8"/>
  <c r="R62" i="8"/>
  <c r="Q62" i="8"/>
  <c r="P62" i="8"/>
  <c r="E62" i="8"/>
  <c r="U62" i="8" s="1"/>
  <c r="S61" i="8"/>
  <c r="R61" i="8"/>
  <c r="Q61" i="8"/>
  <c r="P61" i="8"/>
  <c r="E61" i="8"/>
  <c r="U61" i="8" s="1"/>
  <c r="V59" i="8"/>
  <c r="O59" i="8"/>
  <c r="N59" i="8"/>
  <c r="M59" i="8"/>
  <c r="L59" i="8"/>
  <c r="K59" i="8"/>
  <c r="S59" i="8" s="1"/>
  <c r="J59" i="8"/>
  <c r="R59" i="8" s="1"/>
  <c r="I59" i="8"/>
  <c r="H59" i="8"/>
  <c r="G59" i="8"/>
  <c r="F59" i="8"/>
  <c r="C59" i="8"/>
  <c r="B59" i="8"/>
  <c r="S58" i="8"/>
  <c r="R58" i="8"/>
  <c r="Q58" i="8"/>
  <c r="P58" i="8"/>
  <c r="E58" i="8"/>
  <c r="U58" i="8" s="1"/>
  <c r="S57" i="8"/>
  <c r="R57" i="8"/>
  <c r="Q57" i="8"/>
  <c r="P57" i="8"/>
  <c r="E57" i="8"/>
  <c r="T57" i="8" s="1"/>
  <c r="U56" i="8"/>
  <c r="S56" i="8"/>
  <c r="R56" i="8"/>
  <c r="Q56" i="8"/>
  <c r="P56" i="8"/>
  <c r="E56" i="8"/>
  <c r="T56" i="8" s="1"/>
  <c r="S55" i="8"/>
  <c r="R55" i="8"/>
  <c r="Q55" i="8"/>
  <c r="P55" i="8"/>
  <c r="E55" i="8"/>
  <c r="U55" i="8" s="1"/>
  <c r="W53" i="8"/>
  <c r="V53" i="8"/>
  <c r="O53" i="8"/>
  <c r="N53" i="8"/>
  <c r="M53" i="8"/>
  <c r="L53" i="8"/>
  <c r="K53" i="8"/>
  <c r="S53" i="8" s="1"/>
  <c r="J53" i="8"/>
  <c r="R53" i="8" s="1"/>
  <c r="I53" i="8"/>
  <c r="H53" i="8"/>
  <c r="P53" i="8" s="1"/>
  <c r="G53" i="8"/>
  <c r="F53" i="8"/>
  <c r="C53" i="8"/>
  <c r="B53" i="8"/>
  <c r="S52" i="8"/>
  <c r="R52" i="8"/>
  <c r="Q52" i="8"/>
  <c r="P52" i="8"/>
  <c r="E52" i="8"/>
  <c r="T52" i="8" s="1"/>
  <c r="U51" i="8"/>
  <c r="S51" i="8"/>
  <c r="R51" i="8"/>
  <c r="Q51" i="8"/>
  <c r="P51" i="8"/>
  <c r="E51" i="8"/>
  <c r="T51" i="8" s="1"/>
  <c r="S50" i="8"/>
  <c r="R50" i="8"/>
  <c r="Q50" i="8"/>
  <c r="P50" i="8"/>
  <c r="E50" i="8"/>
  <c r="U50" i="8" s="1"/>
  <c r="S49" i="8"/>
  <c r="R49" i="8"/>
  <c r="Q49" i="8"/>
  <c r="P49" i="8"/>
  <c r="E49" i="8"/>
  <c r="U49" i="8" s="1"/>
  <c r="S48" i="8"/>
  <c r="R48" i="8"/>
  <c r="Q48" i="8"/>
  <c r="P48" i="8"/>
  <c r="E48" i="8"/>
  <c r="T48" i="8" s="1"/>
  <c r="S47" i="8"/>
  <c r="R47" i="8"/>
  <c r="Q47" i="8"/>
  <c r="P47" i="8"/>
  <c r="E47" i="8"/>
  <c r="U47" i="8" s="1"/>
  <c r="S46" i="8"/>
  <c r="R46" i="8"/>
  <c r="Q46" i="8"/>
  <c r="P46" i="8"/>
  <c r="E46" i="8"/>
  <c r="U46" i="8" s="1"/>
  <c r="S45" i="8"/>
  <c r="R45" i="8"/>
  <c r="Q45" i="8"/>
  <c r="P45" i="8"/>
  <c r="E45" i="8"/>
  <c r="U45" i="8" s="1"/>
  <c r="S44" i="8"/>
  <c r="R44" i="8"/>
  <c r="Q44" i="8"/>
  <c r="U44" i="8" s="1"/>
  <c r="P44" i="8"/>
  <c r="E44" i="8"/>
  <c r="T44" i="8" s="1"/>
  <c r="U43" i="8"/>
  <c r="T43" i="8"/>
  <c r="S43" i="8"/>
  <c r="R43" i="8"/>
  <c r="Q43" i="8"/>
  <c r="P43" i="8"/>
  <c r="E43" i="8"/>
  <c r="S42" i="8"/>
  <c r="R42" i="8"/>
  <c r="Q42" i="8"/>
  <c r="P42" i="8"/>
  <c r="E42" i="8"/>
  <c r="U42" i="8" s="1"/>
  <c r="W40" i="8"/>
  <c r="V40" i="8"/>
  <c r="O40" i="8"/>
  <c r="N40" i="8"/>
  <c r="M40" i="8"/>
  <c r="L40" i="8"/>
  <c r="K40" i="8"/>
  <c r="S40" i="8" s="1"/>
  <c r="J40" i="8"/>
  <c r="R40" i="8" s="1"/>
  <c r="I40" i="8"/>
  <c r="H40" i="8"/>
  <c r="P40" i="8" s="1"/>
  <c r="G40" i="8"/>
  <c r="F40" i="8"/>
  <c r="C40" i="8"/>
  <c r="B40" i="8"/>
  <c r="U39" i="8"/>
  <c r="S39" i="8"/>
  <c r="R39" i="8"/>
  <c r="Q39" i="8"/>
  <c r="P39" i="8"/>
  <c r="E39" i="8"/>
  <c r="T39" i="8" s="1"/>
  <c r="U38" i="8"/>
  <c r="T38" i="8"/>
  <c r="S38" i="8"/>
  <c r="R38" i="8"/>
  <c r="Q38" i="8"/>
  <c r="P38" i="8"/>
  <c r="E38" i="8"/>
  <c r="S37" i="8"/>
  <c r="R37" i="8"/>
  <c r="Q37" i="8"/>
  <c r="P37" i="8"/>
  <c r="E37" i="8"/>
  <c r="U37" i="8" s="1"/>
  <c r="S36" i="8"/>
  <c r="R36" i="8"/>
  <c r="Q36" i="8"/>
  <c r="P36" i="8"/>
  <c r="E36" i="8"/>
  <c r="U36" i="8" s="1"/>
  <c r="U35" i="8"/>
  <c r="S35" i="8"/>
  <c r="R35" i="8"/>
  <c r="Q35" i="8"/>
  <c r="P35" i="8"/>
  <c r="E35" i="8"/>
  <c r="W33" i="8"/>
  <c r="V33" i="8"/>
  <c r="O33" i="8"/>
  <c r="N33" i="8"/>
  <c r="M33" i="8"/>
  <c r="L33" i="8"/>
  <c r="K33" i="8"/>
  <c r="S33" i="8" s="1"/>
  <c r="J33" i="8"/>
  <c r="I33" i="8"/>
  <c r="H33" i="8"/>
  <c r="G33" i="8"/>
  <c r="F33" i="8"/>
  <c r="C33" i="8"/>
  <c r="B33" i="8"/>
  <c r="E33" i="8" s="1"/>
  <c r="S32" i="8"/>
  <c r="R32" i="8"/>
  <c r="Q32" i="8"/>
  <c r="P32" i="8"/>
  <c r="E32" i="8"/>
  <c r="U32" i="8" s="1"/>
  <c r="W30" i="8"/>
  <c r="V30" i="8"/>
  <c r="O30" i="8"/>
  <c r="N30" i="8"/>
  <c r="M30" i="8"/>
  <c r="L30" i="8"/>
  <c r="K30" i="8"/>
  <c r="S30" i="8" s="1"/>
  <c r="J30" i="8"/>
  <c r="R30" i="8" s="1"/>
  <c r="I30" i="8"/>
  <c r="H30" i="8"/>
  <c r="G30" i="8"/>
  <c r="F30" i="8"/>
  <c r="C30" i="8"/>
  <c r="B30" i="8"/>
  <c r="U29" i="8"/>
  <c r="S29" i="8"/>
  <c r="R29" i="8"/>
  <c r="Q29" i="8"/>
  <c r="P29" i="8"/>
  <c r="E29" i="8"/>
  <c r="T29" i="8" s="1"/>
  <c r="S28" i="8"/>
  <c r="R28" i="8"/>
  <c r="Q28" i="8"/>
  <c r="P28" i="8"/>
  <c r="T28" i="8" s="1"/>
  <c r="E28" i="8"/>
  <c r="S27" i="8"/>
  <c r="R27" i="8"/>
  <c r="Q27" i="8"/>
  <c r="P27" i="8"/>
  <c r="E27" i="8"/>
  <c r="U27" i="8" s="1"/>
  <c r="S26" i="8"/>
  <c r="R26" i="8"/>
  <c r="Q26" i="8"/>
  <c r="P26" i="8"/>
  <c r="E26" i="8"/>
  <c r="U26" i="8" s="1"/>
  <c r="W24" i="8"/>
  <c r="V24" i="8"/>
  <c r="O24" i="8"/>
  <c r="N24" i="8"/>
  <c r="M24" i="8"/>
  <c r="L24" i="8"/>
  <c r="K24" i="8"/>
  <c r="S24" i="8" s="1"/>
  <c r="J24" i="8"/>
  <c r="R24" i="8" s="1"/>
  <c r="I24" i="8"/>
  <c r="H24" i="8"/>
  <c r="G24" i="8"/>
  <c r="F24" i="8"/>
  <c r="E24" i="8"/>
  <c r="C24" i="8"/>
  <c r="B24" i="8"/>
  <c r="U23" i="8"/>
  <c r="S23" i="8"/>
  <c r="R23" i="8"/>
  <c r="Q23" i="8"/>
  <c r="P23" i="8"/>
  <c r="E23" i="8"/>
  <c r="T23" i="8" s="1"/>
  <c r="S22" i="8"/>
  <c r="R22" i="8"/>
  <c r="Q22" i="8"/>
  <c r="P22" i="8"/>
  <c r="E22" i="8"/>
  <c r="U22" i="8" s="1"/>
  <c r="S21" i="8"/>
  <c r="R21" i="8"/>
  <c r="Q21" i="8"/>
  <c r="P21" i="8"/>
  <c r="E21" i="8"/>
  <c r="U21" i="8" s="1"/>
  <c r="S20" i="8"/>
  <c r="R20" i="8"/>
  <c r="Q20" i="8"/>
  <c r="P20" i="8"/>
  <c r="E20" i="8"/>
  <c r="T20" i="8" s="1"/>
  <c r="T19" i="8"/>
  <c r="S19" i="8"/>
  <c r="R19" i="8"/>
  <c r="Q19" i="8"/>
  <c r="P19" i="8"/>
  <c r="E19" i="8"/>
  <c r="U19" i="8" s="1"/>
  <c r="S18" i="8"/>
  <c r="R18" i="8"/>
  <c r="Q18" i="8"/>
  <c r="P18" i="8"/>
  <c r="E18" i="8"/>
  <c r="W16" i="8"/>
  <c r="V16" i="8"/>
  <c r="O16" i="8"/>
  <c r="N16" i="8"/>
  <c r="M16" i="8"/>
  <c r="L16" i="8"/>
  <c r="K16" i="8"/>
  <c r="S16" i="8" s="1"/>
  <c r="J16" i="8"/>
  <c r="I16" i="8"/>
  <c r="H16" i="8"/>
  <c r="G16" i="8"/>
  <c r="F16" i="8"/>
  <c r="C16" i="8"/>
  <c r="B16" i="8"/>
  <c r="E16" i="8" s="1"/>
  <c r="U15" i="8"/>
  <c r="S15" i="8"/>
  <c r="R15" i="8"/>
  <c r="Q15" i="8"/>
  <c r="P15" i="8"/>
  <c r="E15" i="8"/>
  <c r="T15" i="8" s="1"/>
  <c r="S14" i="8"/>
  <c r="R14" i="8"/>
  <c r="Q14" i="8"/>
  <c r="P14" i="8"/>
  <c r="E14" i="8"/>
  <c r="U14" i="8" s="1"/>
  <c r="S13" i="8"/>
  <c r="R13" i="8"/>
  <c r="Q13" i="8"/>
  <c r="P13" i="8"/>
  <c r="E13" i="8"/>
  <c r="U13" i="8" s="1"/>
  <c r="S12" i="8"/>
  <c r="R12" i="8"/>
  <c r="Q12" i="8"/>
  <c r="P12" i="8"/>
  <c r="E12" i="8"/>
  <c r="T12" i="8" s="1"/>
  <c r="S11" i="8"/>
  <c r="R11" i="8"/>
  <c r="Q11" i="8"/>
  <c r="P11" i="8"/>
  <c r="E11" i="8"/>
  <c r="S10" i="8"/>
  <c r="R10" i="8"/>
  <c r="Q10" i="8"/>
  <c r="P10" i="8"/>
  <c r="E10" i="8"/>
  <c r="U10" i="8" s="1"/>
  <c r="S9" i="8"/>
  <c r="R9" i="8"/>
  <c r="Q9" i="8"/>
  <c r="P9" i="8"/>
  <c r="E9" i="8"/>
  <c r="U9" i="8" s="1"/>
  <c r="S93" i="7"/>
  <c r="R93" i="7"/>
  <c r="Q93" i="7"/>
  <c r="P93" i="7"/>
  <c r="E93" i="7"/>
  <c r="T93" i="7" s="1"/>
  <c r="T92" i="7"/>
  <c r="S92" i="7"/>
  <c r="R92" i="7"/>
  <c r="Q92" i="7"/>
  <c r="P92" i="7"/>
  <c r="E92" i="7"/>
  <c r="U92" i="7" s="1"/>
  <c r="S91" i="7"/>
  <c r="R91" i="7"/>
  <c r="Q91" i="7"/>
  <c r="P91" i="7"/>
  <c r="E91" i="7"/>
  <c r="U91" i="7" s="1"/>
  <c r="T90" i="7"/>
  <c r="S90" i="7"/>
  <c r="R90" i="7"/>
  <c r="Q90" i="7"/>
  <c r="P90" i="7"/>
  <c r="E90" i="7"/>
  <c r="U90" i="7" s="1"/>
  <c r="S89" i="7"/>
  <c r="R89" i="7"/>
  <c r="Q89" i="7"/>
  <c r="P89" i="7"/>
  <c r="E89" i="7"/>
  <c r="T89" i="7" s="1"/>
  <c r="T88" i="7"/>
  <c r="S88" i="7"/>
  <c r="R88" i="7"/>
  <c r="Q88" i="7"/>
  <c r="P88" i="7"/>
  <c r="E88" i="7"/>
  <c r="U88" i="7" s="1"/>
  <c r="S87" i="7"/>
  <c r="R87" i="7"/>
  <c r="Q87" i="7"/>
  <c r="P87" i="7"/>
  <c r="E87" i="7"/>
  <c r="U87" i="7" s="1"/>
  <c r="T86" i="7"/>
  <c r="S86" i="7"/>
  <c r="R86" i="7"/>
  <c r="Q86" i="7"/>
  <c r="P86" i="7"/>
  <c r="E86" i="7"/>
  <c r="U86" i="7" s="1"/>
  <c r="W72" i="7"/>
  <c r="V72" i="7"/>
  <c r="O72" i="7"/>
  <c r="N72" i="7"/>
  <c r="M72" i="7"/>
  <c r="L72" i="7"/>
  <c r="K72" i="7"/>
  <c r="J72" i="7"/>
  <c r="I72" i="7"/>
  <c r="H72" i="7"/>
  <c r="P72" i="7" s="1"/>
  <c r="G72" i="7"/>
  <c r="F72" i="7"/>
  <c r="C72" i="7"/>
  <c r="B72" i="7"/>
  <c r="E72" i="7" s="1"/>
  <c r="W71" i="7"/>
  <c r="V71" i="7"/>
  <c r="O71" i="7"/>
  <c r="N71" i="7"/>
  <c r="M71" i="7"/>
  <c r="L71" i="7"/>
  <c r="K71" i="7"/>
  <c r="S71" i="7" s="1"/>
  <c r="J71" i="7"/>
  <c r="R71" i="7" s="1"/>
  <c r="I71" i="7"/>
  <c r="H71" i="7"/>
  <c r="G71" i="7"/>
  <c r="F71" i="7"/>
  <c r="C71" i="7"/>
  <c r="E71" i="7" s="1"/>
  <c r="B71" i="7"/>
  <c r="W70" i="7"/>
  <c r="V70" i="7"/>
  <c r="O70" i="7"/>
  <c r="N70" i="7"/>
  <c r="M70" i="7"/>
  <c r="L70" i="7"/>
  <c r="K70" i="7"/>
  <c r="S70" i="7" s="1"/>
  <c r="J70" i="7"/>
  <c r="R70" i="7" s="1"/>
  <c r="I70" i="7"/>
  <c r="H70" i="7"/>
  <c r="P70" i="7" s="1"/>
  <c r="G70" i="7"/>
  <c r="F70" i="7"/>
  <c r="C70" i="7"/>
  <c r="B70" i="7"/>
  <c r="E70" i="7" s="1"/>
  <c r="T69" i="7"/>
  <c r="S69" i="7"/>
  <c r="R69" i="7"/>
  <c r="Q69" i="7"/>
  <c r="P69" i="7"/>
  <c r="E69" i="7"/>
  <c r="U69" i="7" s="1"/>
  <c r="W67" i="7"/>
  <c r="V67" i="7"/>
  <c r="O67" i="7"/>
  <c r="N67" i="7"/>
  <c r="M67" i="7"/>
  <c r="L67" i="7"/>
  <c r="K67" i="7"/>
  <c r="J67" i="7"/>
  <c r="I67" i="7"/>
  <c r="H67" i="7"/>
  <c r="G67" i="7"/>
  <c r="F67" i="7"/>
  <c r="C67" i="7"/>
  <c r="B67" i="7"/>
  <c r="W66" i="7"/>
  <c r="V66" i="7"/>
  <c r="O66" i="7"/>
  <c r="N66" i="7"/>
  <c r="M66" i="7"/>
  <c r="L66" i="7"/>
  <c r="K66" i="7"/>
  <c r="J66" i="7"/>
  <c r="R66" i="7" s="1"/>
  <c r="I66" i="7"/>
  <c r="H66" i="7"/>
  <c r="G66" i="7"/>
  <c r="F66" i="7"/>
  <c r="C66" i="7"/>
  <c r="E66" i="7" s="1"/>
  <c r="B66" i="7"/>
  <c r="S65" i="7"/>
  <c r="R65" i="7"/>
  <c r="Q65" i="7"/>
  <c r="P65" i="7"/>
  <c r="E65" i="7"/>
  <c r="U65" i="7" s="1"/>
  <c r="T64" i="7"/>
  <c r="S64" i="7"/>
  <c r="R64" i="7"/>
  <c r="Q64" i="7"/>
  <c r="P64" i="7"/>
  <c r="E64" i="7"/>
  <c r="U64" i="7" s="1"/>
  <c r="S63" i="7"/>
  <c r="R63" i="7"/>
  <c r="Q63" i="7"/>
  <c r="P63" i="7"/>
  <c r="E63" i="7"/>
  <c r="T63" i="7" s="1"/>
  <c r="U62" i="7"/>
  <c r="S62" i="7"/>
  <c r="R62" i="7"/>
  <c r="Q62" i="7"/>
  <c r="P62" i="7"/>
  <c r="E62" i="7"/>
  <c r="T62" i="7" s="1"/>
  <c r="S61" i="7"/>
  <c r="R61" i="7"/>
  <c r="Q61" i="7"/>
  <c r="P61" i="7"/>
  <c r="E61" i="7"/>
  <c r="V59" i="7"/>
  <c r="O59" i="7"/>
  <c r="N59" i="7"/>
  <c r="M59" i="7"/>
  <c r="L59" i="7"/>
  <c r="K59" i="7"/>
  <c r="S59" i="7" s="1"/>
  <c r="J59" i="7"/>
  <c r="R59" i="7" s="1"/>
  <c r="I59" i="7"/>
  <c r="H59" i="7"/>
  <c r="G59" i="7"/>
  <c r="F59" i="7"/>
  <c r="C59" i="7"/>
  <c r="E59" i="7" s="1"/>
  <c r="B59" i="7"/>
  <c r="S58" i="7"/>
  <c r="R58" i="7"/>
  <c r="Q58" i="7"/>
  <c r="P58" i="7"/>
  <c r="E58" i="7"/>
  <c r="T58" i="7" s="1"/>
  <c r="S57" i="7"/>
  <c r="R57" i="7"/>
  <c r="Q57" i="7"/>
  <c r="P57" i="7"/>
  <c r="E57" i="7"/>
  <c r="U57" i="7" s="1"/>
  <c r="T56" i="7"/>
  <c r="S56" i="7"/>
  <c r="R56" i="7"/>
  <c r="Q56" i="7"/>
  <c r="P56" i="7"/>
  <c r="E56" i="7"/>
  <c r="U56" i="7" s="1"/>
  <c r="S55" i="7"/>
  <c r="R55" i="7"/>
  <c r="Q55" i="7"/>
  <c r="P55" i="7"/>
  <c r="E55" i="7"/>
  <c r="T55" i="7" s="1"/>
  <c r="W53" i="7"/>
  <c r="V53" i="7"/>
  <c r="O53" i="7"/>
  <c r="N53" i="7"/>
  <c r="M53" i="7"/>
  <c r="L53" i="7"/>
  <c r="K53" i="7"/>
  <c r="S53" i="7" s="1"/>
  <c r="J53" i="7"/>
  <c r="R53" i="7" s="1"/>
  <c r="I53" i="7"/>
  <c r="H53" i="7"/>
  <c r="G53" i="7"/>
  <c r="F53" i="7"/>
  <c r="C53" i="7"/>
  <c r="B53" i="7"/>
  <c r="S52" i="7"/>
  <c r="R52" i="7"/>
  <c r="Q52" i="7"/>
  <c r="P52" i="7"/>
  <c r="E52" i="7"/>
  <c r="U52" i="7" s="1"/>
  <c r="S51" i="7"/>
  <c r="R51" i="7"/>
  <c r="Q51" i="7"/>
  <c r="P51" i="7"/>
  <c r="E51" i="7"/>
  <c r="U51" i="7" s="1"/>
  <c r="S50" i="7"/>
  <c r="R50" i="7"/>
  <c r="Q50" i="7"/>
  <c r="P50" i="7"/>
  <c r="E50" i="7"/>
  <c r="T50" i="7" s="1"/>
  <c r="S49" i="7"/>
  <c r="R49" i="7"/>
  <c r="Q49" i="7"/>
  <c r="P49" i="7"/>
  <c r="E49" i="7"/>
  <c r="U49" i="7" s="1"/>
  <c r="S48" i="7"/>
  <c r="R48" i="7"/>
  <c r="Q48" i="7"/>
  <c r="P48" i="7"/>
  <c r="E48" i="7"/>
  <c r="U48" i="7" s="1"/>
  <c r="S47" i="7"/>
  <c r="R47" i="7"/>
  <c r="Q47" i="7"/>
  <c r="P47" i="7"/>
  <c r="E47" i="7"/>
  <c r="U47" i="7" s="1"/>
  <c r="S46" i="7"/>
  <c r="R46" i="7"/>
  <c r="Q46" i="7"/>
  <c r="P46" i="7"/>
  <c r="E46" i="7"/>
  <c r="T46" i="7" s="1"/>
  <c r="S45" i="7"/>
  <c r="R45" i="7"/>
  <c r="Q45" i="7"/>
  <c r="P45" i="7"/>
  <c r="E45" i="7"/>
  <c r="U45" i="7" s="1"/>
  <c r="S44" i="7"/>
  <c r="R44" i="7"/>
  <c r="Q44" i="7"/>
  <c r="P44" i="7"/>
  <c r="E44" i="7"/>
  <c r="S43" i="7"/>
  <c r="R43" i="7"/>
  <c r="Q43" i="7"/>
  <c r="P43" i="7"/>
  <c r="E43" i="7"/>
  <c r="U43" i="7" s="1"/>
  <c r="S42" i="7"/>
  <c r="R42" i="7"/>
  <c r="Q42" i="7"/>
  <c r="P42" i="7"/>
  <c r="E42" i="7"/>
  <c r="T42" i="7" s="1"/>
  <c r="W40" i="7"/>
  <c r="V40" i="7"/>
  <c r="O40" i="7"/>
  <c r="N40" i="7"/>
  <c r="M40" i="7"/>
  <c r="L40" i="7"/>
  <c r="K40" i="7"/>
  <c r="S40" i="7" s="1"/>
  <c r="J40" i="7"/>
  <c r="R40" i="7" s="1"/>
  <c r="I40" i="7"/>
  <c r="H40" i="7"/>
  <c r="P40" i="7" s="1"/>
  <c r="G40" i="7"/>
  <c r="F40" i="7"/>
  <c r="C40" i="7"/>
  <c r="B40" i="7"/>
  <c r="S39" i="7"/>
  <c r="R39" i="7"/>
  <c r="Q39" i="7"/>
  <c r="P39" i="7"/>
  <c r="E39" i="7"/>
  <c r="U39" i="7" s="1"/>
  <c r="S38" i="7"/>
  <c r="R38" i="7"/>
  <c r="Q38" i="7"/>
  <c r="P38" i="7"/>
  <c r="E38" i="7"/>
  <c r="U38" i="7" s="1"/>
  <c r="S37" i="7"/>
  <c r="R37" i="7"/>
  <c r="Q37" i="7"/>
  <c r="P37" i="7"/>
  <c r="E37" i="7"/>
  <c r="T37" i="7" s="1"/>
  <c r="S36" i="7"/>
  <c r="R36" i="7"/>
  <c r="Q36" i="7"/>
  <c r="U36" i="7" s="1"/>
  <c r="P36" i="7"/>
  <c r="E36" i="7"/>
  <c r="S35" i="7"/>
  <c r="R35" i="7"/>
  <c r="Q35" i="7"/>
  <c r="P35" i="7"/>
  <c r="E35" i="7"/>
  <c r="W33" i="7"/>
  <c r="V33" i="7"/>
  <c r="O33" i="7"/>
  <c r="N33" i="7"/>
  <c r="M33" i="7"/>
  <c r="L33" i="7"/>
  <c r="K33" i="7"/>
  <c r="S33" i="7" s="1"/>
  <c r="J33" i="7"/>
  <c r="I33" i="7"/>
  <c r="Q33" i="7" s="1"/>
  <c r="H33" i="7"/>
  <c r="G33" i="7"/>
  <c r="F33" i="7"/>
  <c r="C33" i="7"/>
  <c r="B33" i="7"/>
  <c r="E33" i="7" s="1"/>
  <c r="S32" i="7"/>
  <c r="R32" i="7"/>
  <c r="Q32" i="7"/>
  <c r="U32" i="7" s="1"/>
  <c r="P32" i="7"/>
  <c r="E32" i="7"/>
  <c r="T32" i="7" s="1"/>
  <c r="W30" i="7"/>
  <c r="V30" i="7"/>
  <c r="O30" i="7"/>
  <c r="N30" i="7"/>
  <c r="M30" i="7"/>
  <c r="L30" i="7"/>
  <c r="K30" i="7"/>
  <c r="J30" i="7"/>
  <c r="I30" i="7"/>
  <c r="H30" i="7"/>
  <c r="G30" i="7"/>
  <c r="F30" i="7"/>
  <c r="C30" i="7"/>
  <c r="B30" i="7"/>
  <c r="S29" i="7"/>
  <c r="R29" i="7"/>
  <c r="Q29" i="7"/>
  <c r="P29" i="7"/>
  <c r="E29" i="7"/>
  <c r="U29" i="7" s="1"/>
  <c r="S28" i="7"/>
  <c r="R28" i="7"/>
  <c r="Q28" i="7"/>
  <c r="P28" i="7"/>
  <c r="T28" i="7" s="1"/>
  <c r="E28" i="7"/>
  <c r="S27" i="7"/>
  <c r="R27" i="7"/>
  <c r="Q27" i="7"/>
  <c r="P27" i="7"/>
  <c r="E27" i="7"/>
  <c r="T27" i="7" s="1"/>
  <c r="S26" i="7"/>
  <c r="R26" i="7"/>
  <c r="Q26" i="7"/>
  <c r="P26" i="7"/>
  <c r="E26" i="7"/>
  <c r="U26" i="7" s="1"/>
  <c r="W24" i="7"/>
  <c r="V24" i="7"/>
  <c r="O24" i="7"/>
  <c r="N24" i="7"/>
  <c r="M24" i="7"/>
  <c r="L24" i="7"/>
  <c r="K24" i="7"/>
  <c r="S24" i="7" s="1"/>
  <c r="J24" i="7"/>
  <c r="R24" i="7" s="1"/>
  <c r="I24" i="7"/>
  <c r="Q24" i="7" s="1"/>
  <c r="H24" i="7"/>
  <c r="G24" i="7"/>
  <c r="F24" i="7"/>
  <c r="C24" i="7"/>
  <c r="B24" i="7"/>
  <c r="E24" i="7" s="1"/>
  <c r="T23" i="7"/>
  <c r="S23" i="7"/>
  <c r="R23" i="7"/>
  <c r="Q23" i="7"/>
  <c r="P23" i="7"/>
  <c r="E23" i="7"/>
  <c r="U23" i="7" s="1"/>
  <c r="S22" i="7"/>
  <c r="R22" i="7"/>
  <c r="Q22" i="7"/>
  <c r="P22" i="7"/>
  <c r="E22" i="7"/>
  <c r="T22" i="7" s="1"/>
  <c r="S21" i="7"/>
  <c r="R21" i="7"/>
  <c r="Q21" i="7"/>
  <c r="P21" i="7"/>
  <c r="E21" i="7"/>
  <c r="U21" i="7" s="1"/>
  <c r="S20" i="7"/>
  <c r="R20" i="7"/>
  <c r="Q20" i="7"/>
  <c r="P20" i="7"/>
  <c r="E20" i="7"/>
  <c r="U20" i="7" s="1"/>
  <c r="S19" i="7"/>
  <c r="R19" i="7"/>
  <c r="Q19" i="7"/>
  <c r="P19" i="7"/>
  <c r="T19" i="7" s="1"/>
  <c r="E19" i="7"/>
  <c r="S18" i="7"/>
  <c r="R18" i="7"/>
  <c r="Q18" i="7"/>
  <c r="P18" i="7"/>
  <c r="E18" i="7"/>
  <c r="T18" i="7" s="1"/>
  <c r="W16" i="7"/>
  <c r="V16" i="7"/>
  <c r="O16" i="7"/>
  <c r="N16" i="7"/>
  <c r="M16" i="7"/>
  <c r="L16" i="7"/>
  <c r="K16" i="7"/>
  <c r="J16" i="7"/>
  <c r="R16" i="7" s="1"/>
  <c r="I16" i="7"/>
  <c r="H16" i="7"/>
  <c r="G16" i="7"/>
  <c r="F16" i="7"/>
  <c r="C16" i="7"/>
  <c r="E16" i="7" s="1"/>
  <c r="B16" i="7"/>
  <c r="S15" i="7"/>
  <c r="R15" i="7"/>
  <c r="Q15" i="7"/>
  <c r="P15" i="7"/>
  <c r="E15" i="7"/>
  <c r="U15" i="7" s="1"/>
  <c r="S14" i="7"/>
  <c r="R14" i="7"/>
  <c r="Q14" i="7"/>
  <c r="P14" i="7"/>
  <c r="E14" i="7"/>
  <c r="U14" i="7" s="1"/>
  <c r="S13" i="7"/>
  <c r="R13" i="7"/>
  <c r="Q13" i="7"/>
  <c r="P13" i="7"/>
  <c r="E13" i="7"/>
  <c r="T13" i="7" s="1"/>
  <c r="U12" i="7"/>
  <c r="T12" i="7"/>
  <c r="S12" i="7"/>
  <c r="R12" i="7"/>
  <c r="Q12" i="7"/>
  <c r="P12" i="7"/>
  <c r="E12" i="7"/>
  <c r="S11" i="7"/>
  <c r="R11" i="7"/>
  <c r="Q11" i="7"/>
  <c r="P11" i="7"/>
  <c r="E11" i="7"/>
  <c r="U11" i="7" s="1"/>
  <c r="S10" i="7"/>
  <c r="R10" i="7"/>
  <c r="Q10" i="7"/>
  <c r="P10" i="7"/>
  <c r="T10" i="7" s="1"/>
  <c r="E10" i="7"/>
  <c r="U10" i="7" s="1"/>
  <c r="S9" i="7"/>
  <c r="R9" i="7"/>
  <c r="Q9" i="7"/>
  <c r="U9" i="7" s="1"/>
  <c r="P9" i="7"/>
  <c r="E9" i="7"/>
  <c r="T9" i="7" s="1"/>
  <c r="T93" i="6"/>
  <c r="S93" i="6"/>
  <c r="R93" i="6"/>
  <c r="Q93" i="6"/>
  <c r="P93" i="6"/>
  <c r="E93" i="6"/>
  <c r="U93" i="6" s="1"/>
  <c r="S92" i="6"/>
  <c r="R92" i="6"/>
  <c r="Q92" i="6"/>
  <c r="P92" i="6"/>
  <c r="E92" i="6"/>
  <c r="U92" i="6" s="1"/>
  <c r="S91" i="6"/>
  <c r="R91" i="6"/>
  <c r="Q91" i="6"/>
  <c r="P91" i="6"/>
  <c r="E91" i="6"/>
  <c r="U91" i="6" s="1"/>
  <c r="S90" i="6"/>
  <c r="R90" i="6"/>
  <c r="Q90" i="6"/>
  <c r="P90" i="6"/>
  <c r="E90" i="6"/>
  <c r="T90" i="6" s="1"/>
  <c r="T89" i="6"/>
  <c r="S89" i="6"/>
  <c r="R89" i="6"/>
  <c r="Q89" i="6"/>
  <c r="P89" i="6"/>
  <c r="E89" i="6"/>
  <c r="U89" i="6" s="1"/>
  <c r="S88" i="6"/>
  <c r="R88" i="6"/>
  <c r="Q88" i="6"/>
  <c r="P88" i="6"/>
  <c r="E88" i="6"/>
  <c r="U88" i="6" s="1"/>
  <c r="S87" i="6"/>
  <c r="R87" i="6"/>
  <c r="Q87" i="6"/>
  <c r="P87" i="6"/>
  <c r="E87" i="6"/>
  <c r="U87" i="6" s="1"/>
  <c r="S86" i="6"/>
  <c r="R86" i="6"/>
  <c r="Q86" i="6"/>
  <c r="P86" i="6"/>
  <c r="E86" i="6"/>
  <c r="T86" i="6" s="1"/>
  <c r="W72" i="6"/>
  <c r="V72" i="6"/>
  <c r="O72" i="6"/>
  <c r="N72" i="6"/>
  <c r="M72" i="6"/>
  <c r="L72" i="6"/>
  <c r="K72" i="6"/>
  <c r="S72" i="6" s="1"/>
  <c r="J72" i="6"/>
  <c r="I72" i="6"/>
  <c r="Q72" i="6" s="1"/>
  <c r="H72" i="6"/>
  <c r="P72" i="6" s="1"/>
  <c r="G72" i="6"/>
  <c r="F72" i="6"/>
  <c r="C72" i="6"/>
  <c r="B72" i="6"/>
  <c r="W71" i="6"/>
  <c r="V71" i="6"/>
  <c r="O71" i="6"/>
  <c r="N71" i="6"/>
  <c r="M71" i="6"/>
  <c r="L71" i="6"/>
  <c r="K71" i="6"/>
  <c r="S71" i="6" s="1"/>
  <c r="J71" i="6"/>
  <c r="R71" i="6" s="1"/>
  <c r="I71" i="6"/>
  <c r="H71" i="6"/>
  <c r="G71" i="6"/>
  <c r="F71" i="6"/>
  <c r="C71" i="6"/>
  <c r="B71" i="6"/>
  <c r="E71" i="6" s="1"/>
  <c r="W70" i="6"/>
  <c r="V70" i="6"/>
  <c r="O70" i="6"/>
  <c r="N70" i="6"/>
  <c r="M70" i="6"/>
  <c r="L70" i="6"/>
  <c r="K70" i="6"/>
  <c r="S70" i="6" s="1"/>
  <c r="J70" i="6"/>
  <c r="R70" i="6" s="1"/>
  <c r="I70" i="6"/>
  <c r="Q70" i="6" s="1"/>
  <c r="H70" i="6"/>
  <c r="G70" i="6"/>
  <c r="F70" i="6"/>
  <c r="C70" i="6"/>
  <c r="B70" i="6"/>
  <c r="E70" i="6" s="1"/>
  <c r="U69" i="6"/>
  <c r="S69" i="6"/>
  <c r="R69" i="6"/>
  <c r="Q69" i="6"/>
  <c r="P69" i="6"/>
  <c r="E69" i="6"/>
  <c r="T69" i="6" s="1"/>
  <c r="W67" i="6"/>
  <c r="V67" i="6"/>
  <c r="O67" i="6"/>
  <c r="N67" i="6"/>
  <c r="M67" i="6"/>
  <c r="L67" i="6"/>
  <c r="K67" i="6"/>
  <c r="S67" i="6" s="1"/>
  <c r="J67" i="6"/>
  <c r="I67" i="6"/>
  <c r="H67" i="6"/>
  <c r="P67" i="6" s="1"/>
  <c r="G67" i="6"/>
  <c r="F67" i="6"/>
  <c r="C67" i="6"/>
  <c r="B67" i="6"/>
  <c r="W66" i="6"/>
  <c r="V66" i="6"/>
  <c r="O66" i="6"/>
  <c r="N66" i="6"/>
  <c r="M66" i="6"/>
  <c r="L66" i="6"/>
  <c r="K66" i="6"/>
  <c r="S66" i="6" s="1"/>
  <c r="J66" i="6"/>
  <c r="R66" i="6" s="1"/>
  <c r="I66" i="6"/>
  <c r="H66" i="6"/>
  <c r="G66" i="6"/>
  <c r="F66" i="6"/>
  <c r="C66" i="6"/>
  <c r="B66" i="6"/>
  <c r="E66" i="6" s="1"/>
  <c r="S65" i="6"/>
  <c r="R65" i="6"/>
  <c r="Q65" i="6"/>
  <c r="P65" i="6"/>
  <c r="E65" i="6"/>
  <c r="U65" i="6" s="1"/>
  <c r="U64" i="6"/>
  <c r="S64" i="6"/>
  <c r="R64" i="6"/>
  <c r="Q64" i="6"/>
  <c r="P64" i="6"/>
  <c r="E64" i="6"/>
  <c r="T64" i="6" s="1"/>
  <c r="S63" i="6"/>
  <c r="R63" i="6"/>
  <c r="Q63" i="6"/>
  <c r="P63" i="6"/>
  <c r="E63" i="6"/>
  <c r="U63" i="6" s="1"/>
  <c r="S62" i="6"/>
  <c r="R62" i="6"/>
  <c r="Q62" i="6"/>
  <c r="P62" i="6"/>
  <c r="E62" i="6"/>
  <c r="U62" i="6" s="1"/>
  <c r="T61" i="6"/>
  <c r="S61" i="6"/>
  <c r="R61" i="6"/>
  <c r="Q61" i="6"/>
  <c r="P61" i="6"/>
  <c r="E61" i="6"/>
  <c r="U61" i="6" s="1"/>
  <c r="V59" i="6"/>
  <c r="O59" i="6"/>
  <c r="N59" i="6"/>
  <c r="M59" i="6"/>
  <c r="L59" i="6"/>
  <c r="K59" i="6"/>
  <c r="S59" i="6" s="1"/>
  <c r="J59" i="6"/>
  <c r="R59" i="6" s="1"/>
  <c r="I59" i="6"/>
  <c r="H59" i="6"/>
  <c r="P59" i="6" s="1"/>
  <c r="G59" i="6"/>
  <c r="F59" i="6"/>
  <c r="C59" i="6"/>
  <c r="B59" i="6"/>
  <c r="S58" i="6"/>
  <c r="R58" i="6"/>
  <c r="Q58" i="6"/>
  <c r="P58" i="6"/>
  <c r="E58" i="6"/>
  <c r="U58" i="6" s="1"/>
  <c r="S57" i="6"/>
  <c r="R57" i="6"/>
  <c r="Q57" i="6"/>
  <c r="P57" i="6"/>
  <c r="E57" i="6"/>
  <c r="U57" i="6" s="1"/>
  <c r="S56" i="6"/>
  <c r="R56" i="6"/>
  <c r="Q56" i="6"/>
  <c r="P56" i="6"/>
  <c r="E56" i="6"/>
  <c r="T56" i="6" s="1"/>
  <c r="S55" i="6"/>
  <c r="R55" i="6"/>
  <c r="Q55" i="6"/>
  <c r="P55" i="6"/>
  <c r="E55" i="6"/>
  <c r="U55" i="6" s="1"/>
  <c r="W53" i="6"/>
  <c r="V53" i="6"/>
  <c r="O53" i="6"/>
  <c r="N53" i="6"/>
  <c r="M53" i="6"/>
  <c r="L53" i="6"/>
  <c r="K53" i="6"/>
  <c r="S53" i="6" s="1"/>
  <c r="J53" i="6"/>
  <c r="R53" i="6" s="1"/>
  <c r="I53" i="6"/>
  <c r="H53" i="6"/>
  <c r="G53" i="6"/>
  <c r="F53" i="6"/>
  <c r="C53" i="6"/>
  <c r="B53" i="6"/>
  <c r="T52" i="6"/>
  <c r="S52" i="6"/>
  <c r="R52" i="6"/>
  <c r="Q52" i="6"/>
  <c r="P52" i="6"/>
  <c r="E52" i="6"/>
  <c r="U52" i="6" s="1"/>
  <c r="U51" i="6"/>
  <c r="S51" i="6"/>
  <c r="R51" i="6"/>
  <c r="Q51" i="6"/>
  <c r="P51" i="6"/>
  <c r="E51" i="6"/>
  <c r="T51" i="6" s="1"/>
  <c r="S50" i="6"/>
  <c r="R50" i="6"/>
  <c r="Q50" i="6"/>
  <c r="P50" i="6"/>
  <c r="E50" i="6"/>
  <c r="U50" i="6" s="1"/>
  <c r="S49" i="6"/>
  <c r="R49" i="6"/>
  <c r="Q49" i="6"/>
  <c r="P49" i="6"/>
  <c r="E49" i="6"/>
  <c r="T48" i="6"/>
  <c r="S48" i="6"/>
  <c r="R48" i="6"/>
  <c r="Q48" i="6"/>
  <c r="P48" i="6"/>
  <c r="E48" i="6"/>
  <c r="U48" i="6" s="1"/>
  <c r="U47" i="6"/>
  <c r="S47" i="6"/>
  <c r="R47" i="6"/>
  <c r="Q47" i="6"/>
  <c r="P47" i="6"/>
  <c r="E47" i="6"/>
  <c r="T47" i="6" s="1"/>
  <c r="S46" i="6"/>
  <c r="R46" i="6"/>
  <c r="Q46" i="6"/>
  <c r="P46" i="6"/>
  <c r="E46" i="6"/>
  <c r="U46" i="6" s="1"/>
  <c r="S45" i="6"/>
  <c r="R45" i="6"/>
  <c r="Q45" i="6"/>
  <c r="P45" i="6"/>
  <c r="E45" i="6"/>
  <c r="T44" i="6"/>
  <c r="S44" i="6"/>
  <c r="R44" i="6"/>
  <c r="Q44" i="6"/>
  <c r="P44" i="6"/>
  <c r="E44" i="6"/>
  <c r="U44" i="6" s="1"/>
  <c r="U43" i="6"/>
  <c r="S43" i="6"/>
  <c r="R43" i="6"/>
  <c r="Q43" i="6"/>
  <c r="P43" i="6"/>
  <c r="E43" i="6"/>
  <c r="T43" i="6" s="1"/>
  <c r="S42" i="6"/>
  <c r="R42" i="6"/>
  <c r="Q42" i="6"/>
  <c r="P42" i="6"/>
  <c r="E42" i="6"/>
  <c r="U42" i="6" s="1"/>
  <c r="W40" i="6"/>
  <c r="V40" i="6"/>
  <c r="O40" i="6"/>
  <c r="N40" i="6"/>
  <c r="M40" i="6"/>
  <c r="L40" i="6"/>
  <c r="K40" i="6"/>
  <c r="S40" i="6" s="1"/>
  <c r="J40" i="6"/>
  <c r="R40" i="6" s="1"/>
  <c r="I40" i="6"/>
  <c r="H40" i="6"/>
  <c r="G40" i="6"/>
  <c r="F40" i="6"/>
  <c r="C40" i="6"/>
  <c r="B40" i="6"/>
  <c r="E40" i="6" s="1"/>
  <c r="S39" i="6"/>
  <c r="R39" i="6"/>
  <c r="Q39" i="6"/>
  <c r="P39" i="6"/>
  <c r="E39" i="6"/>
  <c r="U39" i="6" s="1"/>
  <c r="S38" i="6"/>
  <c r="R38" i="6"/>
  <c r="Q38" i="6"/>
  <c r="U38" i="6" s="1"/>
  <c r="P38" i="6"/>
  <c r="E38" i="6"/>
  <c r="S37" i="6"/>
  <c r="R37" i="6"/>
  <c r="Q37" i="6"/>
  <c r="P37" i="6"/>
  <c r="E37" i="6"/>
  <c r="U37" i="6" s="1"/>
  <c r="S36" i="6"/>
  <c r="R36" i="6"/>
  <c r="Q36" i="6"/>
  <c r="P36" i="6"/>
  <c r="E36" i="6"/>
  <c r="T35" i="6"/>
  <c r="S35" i="6"/>
  <c r="R35" i="6"/>
  <c r="Q35" i="6"/>
  <c r="P35" i="6"/>
  <c r="E35" i="6"/>
  <c r="U35" i="6" s="1"/>
  <c r="W33" i="6"/>
  <c r="V33" i="6"/>
  <c r="S33" i="6"/>
  <c r="O33" i="6"/>
  <c r="N33" i="6"/>
  <c r="M33" i="6"/>
  <c r="L33" i="6"/>
  <c r="K33" i="6"/>
  <c r="J33" i="6"/>
  <c r="R33" i="6" s="1"/>
  <c r="I33" i="6"/>
  <c r="H33" i="6"/>
  <c r="G33" i="6"/>
  <c r="F33" i="6"/>
  <c r="E33" i="6"/>
  <c r="C33" i="6"/>
  <c r="B33" i="6"/>
  <c r="S32" i="6"/>
  <c r="R32" i="6"/>
  <c r="Q32" i="6"/>
  <c r="P32" i="6"/>
  <c r="T32" i="6" s="1"/>
  <c r="E32" i="6"/>
  <c r="W30" i="6"/>
  <c r="V30" i="6"/>
  <c r="O30" i="6"/>
  <c r="N30" i="6"/>
  <c r="M30" i="6"/>
  <c r="L30" i="6"/>
  <c r="K30" i="6"/>
  <c r="S30" i="6" s="1"/>
  <c r="J30" i="6"/>
  <c r="I30" i="6"/>
  <c r="Q30" i="6" s="1"/>
  <c r="H30" i="6"/>
  <c r="G30" i="6"/>
  <c r="F30" i="6"/>
  <c r="C30" i="6"/>
  <c r="B30" i="6"/>
  <c r="E30" i="6" s="1"/>
  <c r="S29" i="6"/>
  <c r="R29" i="6"/>
  <c r="Q29" i="6"/>
  <c r="P29" i="6"/>
  <c r="E29" i="6"/>
  <c r="U29" i="6" s="1"/>
  <c r="S28" i="6"/>
  <c r="R28" i="6"/>
  <c r="Q28" i="6"/>
  <c r="P28" i="6"/>
  <c r="E28" i="6"/>
  <c r="T28" i="6" s="1"/>
  <c r="T27" i="6"/>
  <c r="S27" i="6"/>
  <c r="R27" i="6"/>
  <c r="Q27" i="6"/>
  <c r="P27" i="6"/>
  <c r="E27" i="6"/>
  <c r="U27" i="6" s="1"/>
  <c r="U26" i="6"/>
  <c r="S26" i="6"/>
  <c r="R26" i="6"/>
  <c r="Q26" i="6"/>
  <c r="P26" i="6"/>
  <c r="E26" i="6"/>
  <c r="T26" i="6" s="1"/>
  <c r="W24" i="6"/>
  <c r="V24" i="6"/>
  <c r="O24" i="6"/>
  <c r="N24" i="6"/>
  <c r="M24" i="6"/>
  <c r="L24" i="6"/>
  <c r="K24" i="6"/>
  <c r="S24" i="6" s="1"/>
  <c r="J24" i="6"/>
  <c r="R24" i="6" s="1"/>
  <c r="I24" i="6"/>
  <c r="H24" i="6"/>
  <c r="G24" i="6"/>
  <c r="F24" i="6"/>
  <c r="C24" i="6"/>
  <c r="B24" i="6"/>
  <c r="E24" i="6" s="1"/>
  <c r="S23" i="6"/>
  <c r="R23" i="6"/>
  <c r="Q23" i="6"/>
  <c r="P23" i="6"/>
  <c r="E23" i="6"/>
  <c r="T23" i="6" s="1"/>
  <c r="T22" i="6"/>
  <c r="S22" i="6"/>
  <c r="R22" i="6"/>
  <c r="Q22" i="6"/>
  <c r="P22" i="6"/>
  <c r="E22" i="6"/>
  <c r="U22" i="6" s="1"/>
  <c r="U21" i="6"/>
  <c r="S21" i="6"/>
  <c r="R21" i="6"/>
  <c r="Q21" i="6"/>
  <c r="P21" i="6"/>
  <c r="E21" i="6"/>
  <c r="T21" i="6" s="1"/>
  <c r="S20" i="6"/>
  <c r="R20" i="6"/>
  <c r="Q20" i="6"/>
  <c r="P20" i="6"/>
  <c r="E20" i="6"/>
  <c r="U20" i="6" s="1"/>
  <c r="S19" i="6"/>
  <c r="R19" i="6"/>
  <c r="Q19" i="6"/>
  <c r="P19" i="6"/>
  <c r="E19" i="6"/>
  <c r="T19" i="6" s="1"/>
  <c r="U18" i="6"/>
  <c r="S18" i="6"/>
  <c r="R18" i="6"/>
  <c r="Q18" i="6"/>
  <c r="P18" i="6"/>
  <c r="E18" i="6"/>
  <c r="T18" i="6" s="1"/>
  <c r="W16" i="6"/>
  <c r="V16" i="6"/>
  <c r="O16" i="6"/>
  <c r="N16" i="6"/>
  <c r="M16" i="6"/>
  <c r="L16" i="6"/>
  <c r="K16" i="6"/>
  <c r="S16" i="6" s="1"/>
  <c r="J16" i="6"/>
  <c r="I16" i="6"/>
  <c r="Q16" i="6" s="1"/>
  <c r="H16" i="6"/>
  <c r="G16" i="6"/>
  <c r="F16" i="6"/>
  <c r="C16" i="6"/>
  <c r="E16" i="6" s="1"/>
  <c r="B16" i="6"/>
  <c r="S15" i="6"/>
  <c r="R15" i="6"/>
  <c r="Q15" i="6"/>
  <c r="P15" i="6"/>
  <c r="E15" i="6"/>
  <c r="T15" i="6" s="1"/>
  <c r="S14" i="6"/>
  <c r="R14" i="6"/>
  <c r="Q14" i="6"/>
  <c r="P14" i="6"/>
  <c r="E14" i="6"/>
  <c r="U14" i="6" s="1"/>
  <c r="S13" i="6"/>
  <c r="R13" i="6"/>
  <c r="Q13" i="6"/>
  <c r="P13" i="6"/>
  <c r="E13" i="6"/>
  <c r="S12" i="6"/>
  <c r="R12" i="6"/>
  <c r="Q12" i="6"/>
  <c r="P12" i="6"/>
  <c r="E12" i="6"/>
  <c r="U12" i="6" s="1"/>
  <c r="S11" i="6"/>
  <c r="R11" i="6"/>
  <c r="Q11" i="6"/>
  <c r="P11" i="6"/>
  <c r="E11" i="6"/>
  <c r="T11" i="6" s="1"/>
  <c r="S10" i="6"/>
  <c r="R10" i="6"/>
  <c r="Q10" i="6"/>
  <c r="P10" i="6"/>
  <c r="T10" i="6" s="1"/>
  <c r="E10" i="6"/>
  <c r="S9" i="6"/>
  <c r="R9" i="6"/>
  <c r="Q9" i="6"/>
  <c r="P9" i="6"/>
  <c r="E9" i="6"/>
  <c r="S93" i="5"/>
  <c r="R93" i="5"/>
  <c r="Q93" i="5"/>
  <c r="P93" i="5"/>
  <c r="E93" i="5"/>
  <c r="U93" i="5" s="1"/>
  <c r="S92" i="5"/>
  <c r="R92" i="5"/>
  <c r="Q92" i="5"/>
  <c r="P92" i="5"/>
  <c r="E92" i="5"/>
  <c r="T92" i="5" s="1"/>
  <c r="S91" i="5"/>
  <c r="R91" i="5"/>
  <c r="Q91" i="5"/>
  <c r="P91" i="5"/>
  <c r="E91" i="5"/>
  <c r="U91" i="5" s="1"/>
  <c r="S90" i="5"/>
  <c r="R90" i="5"/>
  <c r="Q90" i="5"/>
  <c r="P90" i="5"/>
  <c r="E90" i="5"/>
  <c r="T90" i="5" s="1"/>
  <c r="T89" i="5"/>
  <c r="S89" i="5"/>
  <c r="R89" i="5"/>
  <c r="Q89" i="5"/>
  <c r="P89" i="5"/>
  <c r="E89" i="5"/>
  <c r="U89" i="5" s="1"/>
  <c r="U88" i="5"/>
  <c r="S88" i="5"/>
  <c r="R88" i="5"/>
  <c r="Q88" i="5"/>
  <c r="P88" i="5"/>
  <c r="E88" i="5"/>
  <c r="T88" i="5" s="1"/>
  <c r="S87" i="5"/>
  <c r="R87" i="5"/>
  <c r="Q87" i="5"/>
  <c r="P87" i="5"/>
  <c r="E87" i="5"/>
  <c r="U87" i="5" s="1"/>
  <c r="S86" i="5"/>
  <c r="R86" i="5"/>
  <c r="Q86" i="5"/>
  <c r="P86" i="5"/>
  <c r="E86" i="5"/>
  <c r="T86" i="5" s="1"/>
  <c r="W72" i="5"/>
  <c r="V72" i="5"/>
  <c r="O72" i="5"/>
  <c r="N72" i="5"/>
  <c r="M72" i="5"/>
  <c r="L72" i="5"/>
  <c r="K72" i="5"/>
  <c r="S72" i="5" s="1"/>
  <c r="J72" i="5"/>
  <c r="I72" i="5"/>
  <c r="H72" i="5"/>
  <c r="G72" i="5"/>
  <c r="F72" i="5"/>
  <c r="C72" i="5"/>
  <c r="B72" i="5"/>
  <c r="W71" i="5"/>
  <c r="V71" i="5"/>
  <c r="O71" i="5"/>
  <c r="N71" i="5"/>
  <c r="M71" i="5"/>
  <c r="L71" i="5"/>
  <c r="K71" i="5"/>
  <c r="S71" i="5" s="1"/>
  <c r="J71" i="5"/>
  <c r="R71" i="5" s="1"/>
  <c r="I71" i="5"/>
  <c r="H71" i="5"/>
  <c r="P71" i="5" s="1"/>
  <c r="G71" i="5"/>
  <c r="F71" i="5"/>
  <c r="C71" i="5"/>
  <c r="B71" i="5"/>
  <c r="E71" i="5" s="1"/>
  <c r="W70" i="5"/>
  <c r="V70" i="5"/>
  <c r="O70" i="5"/>
  <c r="N70" i="5"/>
  <c r="M70" i="5"/>
  <c r="L70" i="5"/>
  <c r="K70" i="5"/>
  <c r="S70" i="5" s="1"/>
  <c r="J70" i="5"/>
  <c r="R70" i="5" s="1"/>
  <c r="I70" i="5"/>
  <c r="H70" i="5"/>
  <c r="G70" i="5"/>
  <c r="F70" i="5"/>
  <c r="C70" i="5"/>
  <c r="E70" i="5" s="1"/>
  <c r="B70" i="5"/>
  <c r="S69" i="5"/>
  <c r="R69" i="5"/>
  <c r="Q69" i="5"/>
  <c r="P69" i="5"/>
  <c r="E69" i="5"/>
  <c r="T69" i="5" s="1"/>
  <c r="W67" i="5"/>
  <c r="V67" i="5"/>
  <c r="O67" i="5"/>
  <c r="N67" i="5"/>
  <c r="M67" i="5"/>
  <c r="L67" i="5"/>
  <c r="K67" i="5"/>
  <c r="J67" i="5"/>
  <c r="I67" i="5"/>
  <c r="H67" i="5"/>
  <c r="G67" i="5"/>
  <c r="F67" i="5"/>
  <c r="C67" i="5"/>
  <c r="B67" i="5"/>
  <c r="E67" i="5" s="1"/>
  <c r="W66" i="5"/>
  <c r="V66" i="5"/>
  <c r="O66" i="5"/>
  <c r="N66" i="5"/>
  <c r="M66" i="5"/>
  <c r="L66" i="5"/>
  <c r="K66" i="5"/>
  <c r="S66" i="5" s="1"/>
  <c r="J66" i="5"/>
  <c r="R66" i="5" s="1"/>
  <c r="I66" i="5"/>
  <c r="H66" i="5"/>
  <c r="P66" i="5" s="1"/>
  <c r="G66" i="5"/>
  <c r="F66" i="5"/>
  <c r="C66" i="5"/>
  <c r="B66" i="5"/>
  <c r="E66" i="5" s="1"/>
  <c r="S65" i="5"/>
  <c r="R65" i="5"/>
  <c r="Q65" i="5"/>
  <c r="U65" i="5" s="1"/>
  <c r="P65" i="5"/>
  <c r="E65" i="5"/>
  <c r="S64" i="5"/>
  <c r="R64" i="5"/>
  <c r="Q64" i="5"/>
  <c r="P64" i="5"/>
  <c r="E64" i="5"/>
  <c r="T64" i="5" s="1"/>
  <c r="S63" i="5"/>
  <c r="R63" i="5"/>
  <c r="Q63" i="5"/>
  <c r="P63" i="5"/>
  <c r="E63" i="5"/>
  <c r="U63" i="5" s="1"/>
  <c r="S62" i="5"/>
  <c r="R62" i="5"/>
  <c r="Q62" i="5"/>
  <c r="P62" i="5"/>
  <c r="E62" i="5"/>
  <c r="U62" i="5" s="1"/>
  <c r="S61" i="5"/>
  <c r="R61" i="5"/>
  <c r="Q61" i="5"/>
  <c r="P61" i="5"/>
  <c r="E61" i="5"/>
  <c r="U61" i="5" s="1"/>
  <c r="V59" i="5"/>
  <c r="O59" i="5"/>
  <c r="N59" i="5"/>
  <c r="M59" i="5"/>
  <c r="L59" i="5"/>
  <c r="K59" i="5"/>
  <c r="S59" i="5" s="1"/>
  <c r="J59" i="5"/>
  <c r="R59" i="5" s="1"/>
  <c r="I59" i="5"/>
  <c r="H59" i="5"/>
  <c r="G59" i="5"/>
  <c r="F59" i="5"/>
  <c r="C59" i="5"/>
  <c r="B59" i="5"/>
  <c r="S58" i="5"/>
  <c r="R58" i="5"/>
  <c r="Q58" i="5"/>
  <c r="P58" i="5"/>
  <c r="E58" i="5"/>
  <c r="U58" i="5" s="1"/>
  <c r="S57" i="5"/>
  <c r="R57" i="5"/>
  <c r="Q57" i="5"/>
  <c r="P57" i="5"/>
  <c r="E57" i="5"/>
  <c r="U57" i="5" s="1"/>
  <c r="S56" i="5"/>
  <c r="R56" i="5"/>
  <c r="Q56" i="5"/>
  <c r="P56" i="5"/>
  <c r="E56" i="5"/>
  <c r="T56" i="5" s="1"/>
  <c r="S55" i="5"/>
  <c r="R55" i="5"/>
  <c r="Q55" i="5"/>
  <c r="P55" i="5"/>
  <c r="E55" i="5"/>
  <c r="U55" i="5" s="1"/>
  <c r="W53" i="5"/>
  <c r="V53" i="5"/>
  <c r="O53" i="5"/>
  <c r="N53" i="5"/>
  <c r="M53" i="5"/>
  <c r="L53" i="5"/>
  <c r="K53" i="5"/>
  <c r="S53" i="5" s="1"/>
  <c r="J53" i="5"/>
  <c r="R53" i="5" s="1"/>
  <c r="I53" i="5"/>
  <c r="H53" i="5"/>
  <c r="G53" i="5"/>
  <c r="F53" i="5"/>
  <c r="C53" i="5"/>
  <c r="B53" i="5"/>
  <c r="E53" i="5" s="1"/>
  <c r="U52" i="5"/>
  <c r="S52" i="5"/>
  <c r="R52" i="5"/>
  <c r="Q52" i="5"/>
  <c r="P52" i="5"/>
  <c r="E52" i="5"/>
  <c r="T52" i="5" s="1"/>
  <c r="S51" i="5"/>
  <c r="R51" i="5"/>
  <c r="Q51" i="5"/>
  <c r="P51" i="5"/>
  <c r="E51" i="5"/>
  <c r="T51" i="5" s="1"/>
  <c r="S50" i="5"/>
  <c r="R50" i="5"/>
  <c r="Q50" i="5"/>
  <c r="P50" i="5"/>
  <c r="E50" i="5"/>
  <c r="U50" i="5" s="1"/>
  <c r="S49" i="5"/>
  <c r="R49" i="5"/>
  <c r="Q49" i="5"/>
  <c r="P49" i="5"/>
  <c r="E49" i="5"/>
  <c r="T49" i="5" s="1"/>
  <c r="U48" i="5"/>
  <c r="S48" i="5"/>
  <c r="R48" i="5"/>
  <c r="Q48" i="5"/>
  <c r="P48" i="5"/>
  <c r="E48" i="5"/>
  <c r="T48" i="5" s="1"/>
  <c r="S47" i="5"/>
  <c r="R47" i="5"/>
  <c r="Q47" i="5"/>
  <c r="P47" i="5"/>
  <c r="E47" i="5"/>
  <c r="T47" i="5" s="1"/>
  <c r="S46" i="5"/>
  <c r="R46" i="5"/>
  <c r="Q46" i="5"/>
  <c r="P46" i="5"/>
  <c r="E46" i="5"/>
  <c r="U46" i="5" s="1"/>
  <c r="S45" i="5"/>
  <c r="R45" i="5"/>
  <c r="Q45" i="5"/>
  <c r="P45" i="5"/>
  <c r="E45" i="5"/>
  <c r="T45" i="5" s="1"/>
  <c r="U44" i="5"/>
  <c r="T44" i="5"/>
  <c r="S44" i="5"/>
  <c r="R44" i="5"/>
  <c r="Q44" i="5"/>
  <c r="P44" i="5"/>
  <c r="E44" i="5"/>
  <c r="S43" i="5"/>
  <c r="R43" i="5"/>
  <c r="Q43" i="5"/>
  <c r="P43" i="5"/>
  <c r="E43" i="5"/>
  <c r="U43" i="5" s="1"/>
  <c r="S42" i="5"/>
  <c r="R42" i="5"/>
  <c r="Q42" i="5"/>
  <c r="P42" i="5"/>
  <c r="E42" i="5"/>
  <c r="U42" i="5" s="1"/>
  <c r="W40" i="5"/>
  <c r="V40" i="5"/>
  <c r="O40" i="5"/>
  <c r="N40" i="5"/>
  <c r="M40" i="5"/>
  <c r="L40" i="5"/>
  <c r="K40" i="5"/>
  <c r="S40" i="5" s="1"/>
  <c r="J40" i="5"/>
  <c r="R40" i="5" s="1"/>
  <c r="I40" i="5"/>
  <c r="Q40" i="5" s="1"/>
  <c r="H40" i="5"/>
  <c r="P40" i="5" s="1"/>
  <c r="G40" i="5"/>
  <c r="F40" i="5"/>
  <c r="C40" i="5"/>
  <c r="B40" i="5"/>
  <c r="E40" i="5" s="1"/>
  <c r="U39" i="5"/>
  <c r="T39" i="5"/>
  <c r="S39" i="5"/>
  <c r="R39" i="5"/>
  <c r="Q39" i="5"/>
  <c r="P39" i="5"/>
  <c r="E39" i="5"/>
  <c r="S38" i="5"/>
  <c r="R38" i="5"/>
  <c r="Q38" i="5"/>
  <c r="P38" i="5"/>
  <c r="E38" i="5"/>
  <c r="S37" i="5"/>
  <c r="R37" i="5"/>
  <c r="Q37" i="5"/>
  <c r="P37" i="5"/>
  <c r="E37" i="5"/>
  <c r="U37" i="5" s="1"/>
  <c r="S36" i="5"/>
  <c r="R36" i="5"/>
  <c r="Q36" i="5"/>
  <c r="U36" i="5" s="1"/>
  <c r="P36" i="5"/>
  <c r="T36" i="5" s="1"/>
  <c r="E36" i="5"/>
  <c r="T35" i="5"/>
  <c r="S35" i="5"/>
  <c r="R35" i="5"/>
  <c r="Q35" i="5"/>
  <c r="P35" i="5"/>
  <c r="E35" i="5"/>
  <c r="U35" i="5" s="1"/>
  <c r="W33" i="5"/>
  <c r="V33" i="5"/>
  <c r="O33" i="5"/>
  <c r="N33" i="5"/>
  <c r="M33" i="5"/>
  <c r="L33" i="5"/>
  <c r="K33" i="5"/>
  <c r="S33" i="5" s="1"/>
  <c r="J33" i="5"/>
  <c r="I33" i="5"/>
  <c r="H33" i="5"/>
  <c r="G33" i="5"/>
  <c r="F33" i="5"/>
  <c r="C33" i="5"/>
  <c r="B33" i="5"/>
  <c r="S32" i="5"/>
  <c r="R32" i="5"/>
  <c r="Q32" i="5"/>
  <c r="P32" i="5"/>
  <c r="E32" i="5"/>
  <c r="U32" i="5" s="1"/>
  <c r="W30" i="5"/>
  <c r="V30" i="5"/>
  <c r="O30" i="5"/>
  <c r="N30" i="5"/>
  <c r="M30" i="5"/>
  <c r="L30" i="5"/>
  <c r="K30" i="5"/>
  <c r="S30" i="5" s="1"/>
  <c r="J30" i="5"/>
  <c r="R30" i="5" s="1"/>
  <c r="I30" i="5"/>
  <c r="H30" i="5"/>
  <c r="P30" i="5" s="1"/>
  <c r="G30" i="5"/>
  <c r="F30" i="5"/>
  <c r="E30" i="5"/>
  <c r="C30" i="5"/>
  <c r="B30" i="5"/>
  <c r="U29" i="5"/>
  <c r="T29" i="5"/>
  <c r="S29" i="5"/>
  <c r="R29" i="5"/>
  <c r="Q29" i="5"/>
  <c r="P29" i="5"/>
  <c r="E29" i="5"/>
  <c r="S28" i="5"/>
  <c r="R28" i="5"/>
  <c r="Q28" i="5"/>
  <c r="P28" i="5"/>
  <c r="E28" i="5"/>
  <c r="S27" i="5"/>
  <c r="R27" i="5"/>
  <c r="Q27" i="5"/>
  <c r="P27" i="5"/>
  <c r="E27" i="5"/>
  <c r="U27" i="5" s="1"/>
  <c r="U26" i="5"/>
  <c r="T26" i="5"/>
  <c r="S26" i="5"/>
  <c r="R26" i="5"/>
  <c r="Q26" i="5"/>
  <c r="P26" i="5"/>
  <c r="E26" i="5"/>
  <c r="W24" i="5"/>
  <c r="V24" i="5"/>
  <c r="O24" i="5"/>
  <c r="N24" i="5"/>
  <c r="M24" i="5"/>
  <c r="L24" i="5"/>
  <c r="K24" i="5"/>
  <c r="S24" i="5" s="1"/>
  <c r="J24" i="5"/>
  <c r="R24" i="5" s="1"/>
  <c r="I24" i="5"/>
  <c r="H24" i="5"/>
  <c r="G24" i="5"/>
  <c r="F24" i="5"/>
  <c r="C24" i="5"/>
  <c r="B24" i="5"/>
  <c r="S23" i="5"/>
  <c r="R23" i="5"/>
  <c r="Q23" i="5"/>
  <c r="P23" i="5"/>
  <c r="E23" i="5"/>
  <c r="T23" i="5" s="1"/>
  <c r="S22" i="5"/>
  <c r="R22" i="5"/>
  <c r="Q22" i="5"/>
  <c r="P22" i="5"/>
  <c r="E22" i="5"/>
  <c r="U22" i="5" s="1"/>
  <c r="U21" i="5"/>
  <c r="S21" i="5"/>
  <c r="R21" i="5"/>
  <c r="Q21" i="5"/>
  <c r="P21" i="5"/>
  <c r="E21" i="5"/>
  <c r="T21" i="5" s="1"/>
  <c r="S20" i="5"/>
  <c r="R20" i="5"/>
  <c r="Q20" i="5"/>
  <c r="P20" i="5"/>
  <c r="E20" i="5"/>
  <c r="U20" i="5" s="1"/>
  <c r="S19" i="5"/>
  <c r="R19" i="5"/>
  <c r="Q19" i="5"/>
  <c r="P19" i="5"/>
  <c r="E19" i="5"/>
  <c r="T19" i="5" s="1"/>
  <c r="S18" i="5"/>
  <c r="R18" i="5"/>
  <c r="Q18" i="5"/>
  <c r="P18" i="5"/>
  <c r="E18" i="5"/>
  <c r="U18" i="5" s="1"/>
  <c r="W16" i="5"/>
  <c r="V16" i="5"/>
  <c r="O16" i="5"/>
  <c r="N16" i="5"/>
  <c r="M16" i="5"/>
  <c r="L16" i="5"/>
  <c r="K16" i="5"/>
  <c r="S16" i="5" s="1"/>
  <c r="J16" i="5"/>
  <c r="R16" i="5" s="1"/>
  <c r="I16" i="5"/>
  <c r="H16" i="5"/>
  <c r="G16" i="5"/>
  <c r="F16" i="5"/>
  <c r="C16" i="5"/>
  <c r="B16" i="5"/>
  <c r="E16" i="5" s="1"/>
  <c r="S15" i="5"/>
  <c r="R15" i="5"/>
  <c r="Q15" i="5"/>
  <c r="P15" i="5"/>
  <c r="E15" i="5"/>
  <c r="U15" i="5" s="1"/>
  <c r="S14" i="5"/>
  <c r="R14" i="5"/>
  <c r="Q14" i="5"/>
  <c r="P14" i="5"/>
  <c r="E14" i="5"/>
  <c r="T14" i="5" s="1"/>
  <c r="S13" i="5"/>
  <c r="R13" i="5"/>
  <c r="Q13" i="5"/>
  <c r="P13" i="5"/>
  <c r="E13" i="5"/>
  <c r="U13" i="5" s="1"/>
  <c r="S12" i="5"/>
  <c r="R12" i="5"/>
  <c r="Q12" i="5"/>
  <c r="P12" i="5"/>
  <c r="E12" i="5"/>
  <c r="U12" i="5" s="1"/>
  <c r="S11" i="5"/>
  <c r="R11" i="5"/>
  <c r="Q11" i="5"/>
  <c r="P11" i="5"/>
  <c r="T11" i="5" s="1"/>
  <c r="E11" i="5"/>
  <c r="U11" i="5" s="1"/>
  <c r="S10" i="5"/>
  <c r="R10" i="5"/>
  <c r="Q10" i="5"/>
  <c r="P10" i="5"/>
  <c r="E10" i="5"/>
  <c r="S9" i="5"/>
  <c r="R9" i="5"/>
  <c r="Q9" i="5"/>
  <c r="P9" i="5"/>
  <c r="E9" i="5"/>
  <c r="U9" i="5" s="1"/>
  <c r="S93" i="4"/>
  <c r="R93" i="4"/>
  <c r="Q93" i="4"/>
  <c r="P93" i="4"/>
  <c r="E93" i="4"/>
  <c r="U93" i="4" s="1"/>
  <c r="S92" i="4"/>
  <c r="R92" i="4"/>
  <c r="Q92" i="4"/>
  <c r="P92" i="4"/>
  <c r="E92" i="4"/>
  <c r="U92" i="4" s="1"/>
  <c r="S91" i="4"/>
  <c r="R91" i="4"/>
  <c r="Q91" i="4"/>
  <c r="P91" i="4"/>
  <c r="E91" i="4"/>
  <c r="T91" i="4" s="1"/>
  <c r="S90" i="4"/>
  <c r="R90" i="4"/>
  <c r="Q90" i="4"/>
  <c r="P90" i="4"/>
  <c r="E90" i="4"/>
  <c r="U90" i="4" s="1"/>
  <c r="S89" i="4"/>
  <c r="R89" i="4"/>
  <c r="Q89" i="4"/>
  <c r="P89" i="4"/>
  <c r="E89" i="4"/>
  <c r="U89" i="4" s="1"/>
  <c r="T88" i="4"/>
  <c r="S88" i="4"/>
  <c r="R88" i="4"/>
  <c r="Q88" i="4"/>
  <c r="P88" i="4"/>
  <c r="E88" i="4"/>
  <c r="U88" i="4" s="1"/>
  <c r="S87" i="4"/>
  <c r="R87" i="4"/>
  <c r="Q87" i="4"/>
  <c r="P87" i="4"/>
  <c r="E87" i="4"/>
  <c r="T87" i="4" s="1"/>
  <c r="S86" i="4"/>
  <c r="R86" i="4"/>
  <c r="Q86" i="4"/>
  <c r="P86" i="4"/>
  <c r="E86" i="4"/>
  <c r="U86" i="4" s="1"/>
  <c r="W72" i="4"/>
  <c r="V72" i="4"/>
  <c r="O72" i="4"/>
  <c r="N72" i="4"/>
  <c r="M72" i="4"/>
  <c r="L72" i="4"/>
  <c r="K72" i="4"/>
  <c r="S72" i="4" s="1"/>
  <c r="J72" i="4"/>
  <c r="R72" i="4" s="1"/>
  <c r="I72" i="4"/>
  <c r="H72" i="4"/>
  <c r="G72" i="4"/>
  <c r="F72" i="4"/>
  <c r="C72" i="4"/>
  <c r="B72" i="4"/>
  <c r="E72" i="4" s="1"/>
  <c r="W71" i="4"/>
  <c r="V71" i="4"/>
  <c r="O71" i="4"/>
  <c r="N71" i="4"/>
  <c r="M71" i="4"/>
  <c r="L71" i="4"/>
  <c r="K71" i="4"/>
  <c r="S71" i="4" s="1"/>
  <c r="J71" i="4"/>
  <c r="R71" i="4" s="1"/>
  <c r="I71" i="4"/>
  <c r="H71" i="4"/>
  <c r="G71" i="4"/>
  <c r="F71" i="4"/>
  <c r="C71" i="4"/>
  <c r="B71" i="4"/>
  <c r="E71" i="4" s="1"/>
  <c r="W70" i="4"/>
  <c r="V70" i="4"/>
  <c r="O70" i="4"/>
  <c r="N70" i="4"/>
  <c r="M70" i="4"/>
  <c r="L70" i="4"/>
  <c r="K70" i="4"/>
  <c r="S70" i="4" s="1"/>
  <c r="J70" i="4"/>
  <c r="R70" i="4" s="1"/>
  <c r="I70" i="4"/>
  <c r="H70" i="4"/>
  <c r="P70" i="4" s="1"/>
  <c r="G70" i="4"/>
  <c r="F70" i="4"/>
  <c r="C70" i="4"/>
  <c r="B70" i="4"/>
  <c r="S69" i="4"/>
  <c r="R69" i="4"/>
  <c r="Q69" i="4"/>
  <c r="P69" i="4"/>
  <c r="E69" i="4"/>
  <c r="U69" i="4" s="1"/>
  <c r="W67" i="4"/>
  <c r="V67" i="4"/>
  <c r="O67" i="4"/>
  <c r="N67" i="4"/>
  <c r="M67" i="4"/>
  <c r="L67" i="4"/>
  <c r="K67" i="4"/>
  <c r="J67" i="4"/>
  <c r="I67" i="4"/>
  <c r="H67" i="4"/>
  <c r="G67" i="4"/>
  <c r="F67" i="4"/>
  <c r="C67" i="4"/>
  <c r="B67" i="4"/>
  <c r="W66" i="4"/>
  <c r="V66" i="4"/>
  <c r="O66" i="4"/>
  <c r="N66" i="4"/>
  <c r="M66" i="4"/>
  <c r="L66" i="4"/>
  <c r="K66" i="4"/>
  <c r="S66" i="4" s="1"/>
  <c r="J66" i="4"/>
  <c r="R66" i="4" s="1"/>
  <c r="I66" i="4"/>
  <c r="H66" i="4"/>
  <c r="G66" i="4"/>
  <c r="F66" i="4"/>
  <c r="C66" i="4"/>
  <c r="B66" i="4"/>
  <c r="E66" i="4" s="1"/>
  <c r="S65" i="4"/>
  <c r="R65" i="4"/>
  <c r="Q65" i="4"/>
  <c r="P65" i="4"/>
  <c r="E65" i="4"/>
  <c r="S64" i="4"/>
  <c r="R64" i="4"/>
  <c r="Q64" i="4"/>
  <c r="P64" i="4"/>
  <c r="E64" i="4"/>
  <c r="U64" i="4" s="1"/>
  <c r="S63" i="4"/>
  <c r="R63" i="4"/>
  <c r="Q63" i="4"/>
  <c r="P63" i="4"/>
  <c r="E63" i="4"/>
  <c r="U63" i="4" s="1"/>
  <c r="S62" i="4"/>
  <c r="R62" i="4"/>
  <c r="Q62" i="4"/>
  <c r="P62" i="4"/>
  <c r="E62" i="4"/>
  <c r="U62" i="4" s="1"/>
  <c r="S61" i="4"/>
  <c r="R61" i="4"/>
  <c r="Q61" i="4"/>
  <c r="P61" i="4"/>
  <c r="E61" i="4"/>
  <c r="U61" i="4" s="1"/>
  <c r="V59" i="4"/>
  <c r="O59" i="4"/>
  <c r="N59" i="4"/>
  <c r="M59" i="4"/>
  <c r="L59" i="4"/>
  <c r="K59" i="4"/>
  <c r="S59" i="4" s="1"/>
  <c r="J59" i="4"/>
  <c r="R59" i="4" s="1"/>
  <c r="I59" i="4"/>
  <c r="H59" i="4"/>
  <c r="G59" i="4"/>
  <c r="F59" i="4"/>
  <c r="C59" i="4"/>
  <c r="B59" i="4"/>
  <c r="E59" i="4" s="1"/>
  <c r="S58" i="4"/>
  <c r="R58" i="4"/>
  <c r="Q58" i="4"/>
  <c r="P58" i="4"/>
  <c r="E58" i="4"/>
  <c r="U58" i="4" s="1"/>
  <c r="S57" i="4"/>
  <c r="R57" i="4"/>
  <c r="Q57" i="4"/>
  <c r="P57" i="4"/>
  <c r="E57" i="4"/>
  <c r="T57" i="4" s="1"/>
  <c r="S56" i="4"/>
  <c r="R56" i="4"/>
  <c r="Q56" i="4"/>
  <c r="P56" i="4"/>
  <c r="E56" i="4"/>
  <c r="T56" i="4" s="1"/>
  <c r="U55" i="4"/>
  <c r="S55" i="4"/>
  <c r="R55" i="4"/>
  <c r="Q55" i="4"/>
  <c r="P55" i="4"/>
  <c r="E55" i="4"/>
  <c r="T55" i="4" s="1"/>
  <c r="W53" i="4"/>
  <c r="V53" i="4"/>
  <c r="O53" i="4"/>
  <c r="N53" i="4"/>
  <c r="M53" i="4"/>
  <c r="L53" i="4"/>
  <c r="K53" i="4"/>
  <c r="S53" i="4" s="1"/>
  <c r="J53" i="4"/>
  <c r="R53" i="4" s="1"/>
  <c r="I53" i="4"/>
  <c r="Q53" i="4" s="1"/>
  <c r="H53" i="4"/>
  <c r="G53" i="4"/>
  <c r="F53" i="4"/>
  <c r="C53" i="4"/>
  <c r="B53" i="4"/>
  <c r="S52" i="4"/>
  <c r="R52" i="4"/>
  <c r="Q52" i="4"/>
  <c r="P52" i="4"/>
  <c r="E52" i="4"/>
  <c r="T52" i="4" s="1"/>
  <c r="S51" i="4"/>
  <c r="R51" i="4"/>
  <c r="Q51" i="4"/>
  <c r="P51" i="4"/>
  <c r="E51" i="4"/>
  <c r="T51" i="4" s="1"/>
  <c r="S50" i="4"/>
  <c r="R50" i="4"/>
  <c r="Q50" i="4"/>
  <c r="P50" i="4"/>
  <c r="E50" i="4"/>
  <c r="U50" i="4" s="1"/>
  <c r="S49" i="4"/>
  <c r="R49" i="4"/>
  <c r="Q49" i="4"/>
  <c r="P49" i="4"/>
  <c r="E49" i="4"/>
  <c r="U49" i="4" s="1"/>
  <c r="S48" i="4"/>
  <c r="R48" i="4"/>
  <c r="Q48" i="4"/>
  <c r="P48" i="4"/>
  <c r="E48" i="4"/>
  <c r="T48" i="4" s="1"/>
  <c r="S47" i="4"/>
  <c r="R47" i="4"/>
  <c r="Q47" i="4"/>
  <c r="P47" i="4"/>
  <c r="E47" i="4"/>
  <c r="T47" i="4" s="1"/>
  <c r="U46" i="4"/>
  <c r="T46" i="4"/>
  <c r="S46" i="4"/>
  <c r="R46" i="4"/>
  <c r="Q46" i="4"/>
  <c r="P46" i="4"/>
  <c r="E46" i="4"/>
  <c r="S45" i="4"/>
  <c r="R45" i="4"/>
  <c r="Q45" i="4"/>
  <c r="P45" i="4"/>
  <c r="E45" i="4"/>
  <c r="U45" i="4" s="1"/>
  <c r="S44" i="4"/>
  <c r="R44" i="4"/>
  <c r="Q44" i="4"/>
  <c r="P44" i="4"/>
  <c r="E44" i="4"/>
  <c r="T44" i="4" s="1"/>
  <c r="U43" i="4"/>
  <c r="S43" i="4"/>
  <c r="R43" i="4"/>
  <c r="Q43" i="4"/>
  <c r="P43" i="4"/>
  <c r="E43" i="4"/>
  <c r="T43" i="4" s="1"/>
  <c r="S42" i="4"/>
  <c r="R42" i="4"/>
  <c r="Q42" i="4"/>
  <c r="P42" i="4"/>
  <c r="E42" i="4"/>
  <c r="U42" i="4" s="1"/>
  <c r="W40" i="4"/>
  <c r="V40" i="4"/>
  <c r="O40" i="4"/>
  <c r="N40" i="4"/>
  <c r="M40" i="4"/>
  <c r="L40" i="4"/>
  <c r="K40" i="4"/>
  <c r="J40" i="4"/>
  <c r="R40" i="4" s="1"/>
  <c r="I40" i="4"/>
  <c r="H40" i="4"/>
  <c r="G40" i="4"/>
  <c r="F40" i="4"/>
  <c r="C40" i="4"/>
  <c r="B40" i="4"/>
  <c r="E40" i="4" s="1"/>
  <c r="S39" i="4"/>
  <c r="R39" i="4"/>
  <c r="Q39" i="4"/>
  <c r="P39" i="4"/>
  <c r="E39" i="4"/>
  <c r="T39" i="4" s="1"/>
  <c r="S38" i="4"/>
  <c r="R38" i="4"/>
  <c r="Q38" i="4"/>
  <c r="P38" i="4"/>
  <c r="E38" i="4"/>
  <c r="T38" i="4" s="1"/>
  <c r="U37" i="4"/>
  <c r="T37" i="4"/>
  <c r="S37" i="4"/>
  <c r="R37" i="4"/>
  <c r="Q37" i="4"/>
  <c r="P37" i="4"/>
  <c r="E37" i="4"/>
  <c r="S36" i="4"/>
  <c r="R36" i="4"/>
  <c r="Q36" i="4"/>
  <c r="P36" i="4"/>
  <c r="E36" i="4"/>
  <c r="U36" i="4" s="1"/>
  <c r="S35" i="4"/>
  <c r="R35" i="4"/>
  <c r="Q35" i="4"/>
  <c r="P35" i="4"/>
  <c r="E35" i="4"/>
  <c r="U35" i="4" s="1"/>
  <c r="W33" i="4"/>
  <c r="V33" i="4"/>
  <c r="O33" i="4"/>
  <c r="N33" i="4"/>
  <c r="M33" i="4"/>
  <c r="L33" i="4"/>
  <c r="K33" i="4"/>
  <c r="S33" i="4" s="1"/>
  <c r="J33" i="4"/>
  <c r="R33" i="4" s="1"/>
  <c r="I33" i="4"/>
  <c r="H33" i="4"/>
  <c r="P33" i="4" s="1"/>
  <c r="G33" i="4"/>
  <c r="F33" i="4"/>
  <c r="C33" i="4"/>
  <c r="B33" i="4"/>
  <c r="E33" i="4" s="1"/>
  <c r="S32" i="4"/>
  <c r="R32" i="4"/>
  <c r="Q32" i="4"/>
  <c r="U32" i="4" s="1"/>
  <c r="P32" i="4"/>
  <c r="T32" i="4" s="1"/>
  <c r="E32" i="4"/>
  <c r="W30" i="4"/>
  <c r="V30" i="4"/>
  <c r="O30" i="4"/>
  <c r="N30" i="4"/>
  <c r="M30" i="4"/>
  <c r="L30" i="4"/>
  <c r="K30" i="4"/>
  <c r="S30" i="4" s="1"/>
  <c r="J30" i="4"/>
  <c r="I30" i="4"/>
  <c r="H30" i="4"/>
  <c r="G30" i="4"/>
  <c r="F30" i="4"/>
  <c r="C30" i="4"/>
  <c r="B30" i="4"/>
  <c r="E30" i="4" s="1"/>
  <c r="S29" i="4"/>
  <c r="R29" i="4"/>
  <c r="Q29" i="4"/>
  <c r="P29" i="4"/>
  <c r="E29" i="4"/>
  <c r="T29" i="4" s="1"/>
  <c r="S28" i="4"/>
  <c r="R28" i="4"/>
  <c r="Q28" i="4"/>
  <c r="U28" i="4" s="1"/>
  <c r="P28" i="4"/>
  <c r="E28" i="4"/>
  <c r="S27" i="4"/>
  <c r="R27" i="4"/>
  <c r="Q27" i="4"/>
  <c r="P27" i="4"/>
  <c r="E27" i="4"/>
  <c r="U27" i="4" s="1"/>
  <c r="S26" i="4"/>
  <c r="R26" i="4"/>
  <c r="Q26" i="4"/>
  <c r="P26" i="4"/>
  <c r="E26" i="4"/>
  <c r="U26" i="4" s="1"/>
  <c r="W24" i="4"/>
  <c r="V24" i="4"/>
  <c r="O24" i="4"/>
  <c r="N24" i="4"/>
  <c r="M24" i="4"/>
  <c r="L24" i="4"/>
  <c r="K24" i="4"/>
  <c r="S24" i="4" s="1"/>
  <c r="J24" i="4"/>
  <c r="R24" i="4" s="1"/>
  <c r="I24" i="4"/>
  <c r="H24" i="4"/>
  <c r="P24" i="4" s="1"/>
  <c r="G24" i="4"/>
  <c r="F24" i="4"/>
  <c r="C24" i="4"/>
  <c r="B24" i="4"/>
  <c r="U23" i="4"/>
  <c r="S23" i="4"/>
  <c r="R23" i="4"/>
  <c r="Q23" i="4"/>
  <c r="P23" i="4"/>
  <c r="E23" i="4"/>
  <c r="T23" i="4" s="1"/>
  <c r="S22" i="4"/>
  <c r="R22" i="4"/>
  <c r="Q22" i="4"/>
  <c r="P22" i="4"/>
  <c r="E22" i="4"/>
  <c r="U22" i="4" s="1"/>
  <c r="S21" i="4"/>
  <c r="R21" i="4"/>
  <c r="Q21" i="4"/>
  <c r="P21" i="4"/>
  <c r="E21" i="4"/>
  <c r="U21" i="4" s="1"/>
  <c r="S20" i="4"/>
  <c r="R20" i="4"/>
  <c r="Q20" i="4"/>
  <c r="P20" i="4"/>
  <c r="E20" i="4"/>
  <c r="T20" i="4" s="1"/>
  <c r="S19" i="4"/>
  <c r="R19" i="4"/>
  <c r="Q19" i="4"/>
  <c r="P19" i="4"/>
  <c r="E19" i="4"/>
  <c r="T19" i="4" s="1"/>
  <c r="S18" i="4"/>
  <c r="R18" i="4"/>
  <c r="Q18" i="4"/>
  <c r="P18" i="4"/>
  <c r="E18" i="4"/>
  <c r="U18" i="4" s="1"/>
  <c r="W16" i="4"/>
  <c r="V16" i="4"/>
  <c r="O16" i="4"/>
  <c r="N16" i="4"/>
  <c r="M16" i="4"/>
  <c r="L16" i="4"/>
  <c r="K16" i="4"/>
  <c r="J16" i="4"/>
  <c r="R16" i="4" s="1"/>
  <c r="I16" i="4"/>
  <c r="H16" i="4"/>
  <c r="G16" i="4"/>
  <c r="F16" i="4"/>
  <c r="C16" i="4"/>
  <c r="B16" i="4"/>
  <c r="S15" i="4"/>
  <c r="R15" i="4"/>
  <c r="Q15" i="4"/>
  <c r="P15" i="4"/>
  <c r="E15" i="4"/>
  <c r="T15" i="4" s="1"/>
  <c r="S14" i="4"/>
  <c r="R14" i="4"/>
  <c r="Q14" i="4"/>
  <c r="P14" i="4"/>
  <c r="E14" i="4"/>
  <c r="T14" i="4" s="1"/>
  <c r="S13" i="4"/>
  <c r="R13" i="4"/>
  <c r="Q13" i="4"/>
  <c r="P13" i="4"/>
  <c r="E13" i="4"/>
  <c r="S12" i="4"/>
  <c r="R12" i="4"/>
  <c r="Q12" i="4"/>
  <c r="P12" i="4"/>
  <c r="E12" i="4"/>
  <c r="U12" i="4" s="1"/>
  <c r="S11" i="4"/>
  <c r="R11" i="4"/>
  <c r="Q11" i="4"/>
  <c r="P11" i="4"/>
  <c r="E11" i="4"/>
  <c r="T11" i="4" s="1"/>
  <c r="S10" i="4"/>
  <c r="R10" i="4"/>
  <c r="Q10" i="4"/>
  <c r="U10" i="4" s="1"/>
  <c r="P10" i="4"/>
  <c r="E10" i="4"/>
  <c r="S9" i="4"/>
  <c r="R9" i="4"/>
  <c r="Q9" i="4"/>
  <c r="P9" i="4"/>
  <c r="T9" i="4" s="1"/>
  <c r="E9" i="4"/>
  <c r="S93" i="3"/>
  <c r="R93" i="3"/>
  <c r="Q93" i="3"/>
  <c r="P93" i="3"/>
  <c r="E93" i="3"/>
  <c r="U93" i="3" s="1"/>
  <c r="S92" i="3"/>
  <c r="R92" i="3"/>
  <c r="Q92" i="3"/>
  <c r="P92" i="3"/>
  <c r="E92" i="3"/>
  <c r="T92" i="3" s="1"/>
  <c r="S91" i="3"/>
  <c r="R91" i="3"/>
  <c r="Q91" i="3"/>
  <c r="P91" i="3"/>
  <c r="E91" i="3"/>
  <c r="T91" i="3" s="1"/>
  <c r="S90" i="3"/>
  <c r="R90" i="3"/>
  <c r="Q90" i="3"/>
  <c r="P90" i="3"/>
  <c r="E90" i="3"/>
  <c r="U90" i="3" s="1"/>
  <c r="S89" i="3"/>
  <c r="R89" i="3"/>
  <c r="Q89" i="3"/>
  <c r="P89" i="3"/>
  <c r="E89" i="3"/>
  <c r="U89" i="3" s="1"/>
  <c r="S88" i="3"/>
  <c r="R88" i="3"/>
  <c r="Q88" i="3"/>
  <c r="P88" i="3"/>
  <c r="E88" i="3"/>
  <c r="T88" i="3" s="1"/>
  <c r="S87" i="3"/>
  <c r="R87" i="3"/>
  <c r="Q87" i="3"/>
  <c r="P87" i="3"/>
  <c r="E87" i="3"/>
  <c r="T87" i="3" s="1"/>
  <c r="S86" i="3"/>
  <c r="R86" i="3"/>
  <c r="Q86" i="3"/>
  <c r="P86" i="3"/>
  <c r="E86" i="3"/>
  <c r="U86" i="3" s="1"/>
  <c r="W72" i="3"/>
  <c r="V72" i="3"/>
  <c r="O72" i="3"/>
  <c r="N72" i="3"/>
  <c r="M72" i="3"/>
  <c r="L72" i="3"/>
  <c r="K72" i="3"/>
  <c r="S72" i="3" s="1"/>
  <c r="J72" i="3"/>
  <c r="I72" i="3"/>
  <c r="Q72" i="3" s="1"/>
  <c r="H72" i="3"/>
  <c r="G72" i="3"/>
  <c r="F72" i="3"/>
  <c r="C72" i="3"/>
  <c r="B72" i="3"/>
  <c r="E72" i="3" s="1"/>
  <c r="W71" i="3"/>
  <c r="V71" i="3"/>
  <c r="O71" i="3"/>
  <c r="N71" i="3"/>
  <c r="M71" i="3"/>
  <c r="L71" i="3"/>
  <c r="K71" i="3"/>
  <c r="S71" i="3" s="1"/>
  <c r="J71" i="3"/>
  <c r="R71" i="3" s="1"/>
  <c r="I71" i="3"/>
  <c r="H71" i="3"/>
  <c r="G71" i="3"/>
  <c r="F71" i="3"/>
  <c r="C71" i="3"/>
  <c r="B71" i="3"/>
  <c r="E71" i="3" s="1"/>
  <c r="W70" i="3"/>
  <c r="V70" i="3"/>
  <c r="O70" i="3"/>
  <c r="N70" i="3"/>
  <c r="M70" i="3"/>
  <c r="L70" i="3"/>
  <c r="K70" i="3"/>
  <c r="S70" i="3" s="1"/>
  <c r="J70" i="3"/>
  <c r="R70" i="3" s="1"/>
  <c r="I70" i="3"/>
  <c r="H70" i="3"/>
  <c r="P70" i="3" s="1"/>
  <c r="G70" i="3"/>
  <c r="F70" i="3"/>
  <c r="E70" i="3"/>
  <c r="C70" i="3"/>
  <c r="B70" i="3"/>
  <c r="U69" i="3"/>
  <c r="T69" i="3"/>
  <c r="S69" i="3"/>
  <c r="R69" i="3"/>
  <c r="Q69" i="3"/>
  <c r="P69" i="3"/>
  <c r="E69" i="3"/>
  <c r="W67" i="3"/>
  <c r="V67" i="3"/>
  <c r="O67" i="3"/>
  <c r="N67" i="3"/>
  <c r="M67" i="3"/>
  <c r="L67" i="3"/>
  <c r="K67" i="3"/>
  <c r="J67" i="3"/>
  <c r="I67" i="3"/>
  <c r="Q67" i="3" s="1"/>
  <c r="H67" i="3"/>
  <c r="G67" i="3"/>
  <c r="F67" i="3"/>
  <c r="C67" i="3"/>
  <c r="B67" i="3"/>
  <c r="E67" i="3" s="1"/>
  <c r="W66" i="3"/>
  <c r="V66" i="3"/>
  <c r="O66" i="3"/>
  <c r="N66" i="3"/>
  <c r="M66" i="3"/>
  <c r="L66" i="3"/>
  <c r="K66" i="3"/>
  <c r="J66" i="3"/>
  <c r="I66" i="3"/>
  <c r="H66" i="3"/>
  <c r="G66" i="3"/>
  <c r="F66" i="3"/>
  <c r="C66" i="3"/>
  <c r="B66" i="3"/>
  <c r="E66" i="3" s="1"/>
  <c r="S65" i="3"/>
  <c r="R65" i="3"/>
  <c r="Q65" i="3"/>
  <c r="P65" i="3"/>
  <c r="E65" i="3"/>
  <c r="T65" i="3" s="1"/>
  <c r="U64" i="3"/>
  <c r="T64" i="3"/>
  <c r="S64" i="3"/>
  <c r="R64" i="3"/>
  <c r="Q64" i="3"/>
  <c r="P64" i="3"/>
  <c r="E64" i="3"/>
  <c r="S63" i="3"/>
  <c r="R63" i="3"/>
  <c r="Q63" i="3"/>
  <c r="P63" i="3"/>
  <c r="E63" i="3"/>
  <c r="U63" i="3" s="1"/>
  <c r="S62" i="3"/>
  <c r="R62" i="3"/>
  <c r="Q62" i="3"/>
  <c r="P62" i="3"/>
  <c r="E62" i="3"/>
  <c r="T62" i="3" s="1"/>
  <c r="U61" i="3"/>
  <c r="S61" i="3"/>
  <c r="R61" i="3"/>
  <c r="Q61" i="3"/>
  <c r="P61" i="3"/>
  <c r="E61" i="3"/>
  <c r="T61" i="3" s="1"/>
  <c r="V59" i="3"/>
  <c r="O59" i="3"/>
  <c r="N59" i="3"/>
  <c r="M59" i="3"/>
  <c r="L59" i="3"/>
  <c r="K59" i="3"/>
  <c r="S59" i="3" s="1"/>
  <c r="J59" i="3"/>
  <c r="R59" i="3" s="1"/>
  <c r="I59" i="3"/>
  <c r="H59" i="3"/>
  <c r="P59" i="3" s="1"/>
  <c r="G59" i="3"/>
  <c r="F59" i="3"/>
  <c r="C59" i="3"/>
  <c r="B59" i="3"/>
  <c r="S58" i="3"/>
  <c r="R58" i="3"/>
  <c r="Q58" i="3"/>
  <c r="P58" i="3"/>
  <c r="E58" i="3"/>
  <c r="T58" i="3" s="1"/>
  <c r="S57" i="3"/>
  <c r="R57" i="3"/>
  <c r="Q57" i="3"/>
  <c r="P57" i="3"/>
  <c r="E57" i="3"/>
  <c r="T57" i="3" s="1"/>
  <c r="T56" i="3"/>
  <c r="S56" i="3"/>
  <c r="R56" i="3"/>
  <c r="Q56" i="3"/>
  <c r="P56" i="3"/>
  <c r="E56" i="3"/>
  <c r="U56" i="3" s="1"/>
  <c r="S55" i="3"/>
  <c r="R55" i="3"/>
  <c r="Q55" i="3"/>
  <c r="P55" i="3"/>
  <c r="E55" i="3"/>
  <c r="U55" i="3" s="1"/>
  <c r="W53" i="3"/>
  <c r="V53" i="3"/>
  <c r="O53" i="3"/>
  <c r="N53" i="3"/>
  <c r="M53" i="3"/>
  <c r="L53" i="3"/>
  <c r="K53" i="3"/>
  <c r="S53" i="3" s="1"/>
  <c r="J53" i="3"/>
  <c r="R53" i="3" s="1"/>
  <c r="I53" i="3"/>
  <c r="H53" i="3"/>
  <c r="G53" i="3"/>
  <c r="F53" i="3"/>
  <c r="C53" i="3"/>
  <c r="B53" i="3"/>
  <c r="U52" i="3"/>
  <c r="S52" i="3"/>
  <c r="R52" i="3"/>
  <c r="Q52" i="3"/>
  <c r="P52" i="3"/>
  <c r="E52" i="3"/>
  <c r="T52" i="3" s="1"/>
  <c r="T51" i="3"/>
  <c r="S51" i="3"/>
  <c r="R51" i="3"/>
  <c r="Q51" i="3"/>
  <c r="P51" i="3"/>
  <c r="E51" i="3"/>
  <c r="U51" i="3" s="1"/>
  <c r="S50" i="3"/>
  <c r="R50" i="3"/>
  <c r="Q50" i="3"/>
  <c r="P50" i="3"/>
  <c r="E50" i="3"/>
  <c r="U50" i="3" s="1"/>
  <c r="S49" i="3"/>
  <c r="R49" i="3"/>
  <c r="Q49" i="3"/>
  <c r="P49" i="3"/>
  <c r="E49" i="3"/>
  <c r="T49" i="3" s="1"/>
  <c r="U48" i="3"/>
  <c r="S48" i="3"/>
  <c r="R48" i="3"/>
  <c r="Q48" i="3"/>
  <c r="P48" i="3"/>
  <c r="E48" i="3"/>
  <c r="T48" i="3" s="1"/>
  <c r="S47" i="3"/>
  <c r="R47" i="3"/>
  <c r="Q47" i="3"/>
  <c r="P47" i="3"/>
  <c r="E47" i="3"/>
  <c r="U47" i="3" s="1"/>
  <c r="S46" i="3"/>
  <c r="R46" i="3"/>
  <c r="Q46" i="3"/>
  <c r="P46" i="3"/>
  <c r="E46" i="3"/>
  <c r="U46" i="3" s="1"/>
  <c r="S45" i="3"/>
  <c r="R45" i="3"/>
  <c r="Q45" i="3"/>
  <c r="P45" i="3"/>
  <c r="E45" i="3"/>
  <c r="T45" i="3" s="1"/>
  <c r="S44" i="3"/>
  <c r="R44" i="3"/>
  <c r="Q44" i="3"/>
  <c r="P44" i="3"/>
  <c r="E44" i="3"/>
  <c r="T44" i="3" s="1"/>
  <c r="T43" i="3"/>
  <c r="S43" i="3"/>
  <c r="R43" i="3"/>
  <c r="Q43" i="3"/>
  <c r="P43" i="3"/>
  <c r="E43" i="3"/>
  <c r="U43" i="3" s="1"/>
  <c r="S42" i="3"/>
  <c r="R42" i="3"/>
  <c r="Q42" i="3"/>
  <c r="P42" i="3"/>
  <c r="E42" i="3"/>
  <c r="U42" i="3" s="1"/>
  <c r="W40" i="3"/>
  <c r="V40" i="3"/>
  <c r="O40" i="3"/>
  <c r="N40" i="3"/>
  <c r="M40" i="3"/>
  <c r="L40" i="3"/>
  <c r="K40" i="3"/>
  <c r="S40" i="3" s="1"/>
  <c r="J40" i="3"/>
  <c r="I40" i="3"/>
  <c r="Q40" i="3" s="1"/>
  <c r="H40" i="3"/>
  <c r="G40" i="3"/>
  <c r="F40" i="3"/>
  <c r="C40" i="3"/>
  <c r="B40" i="3"/>
  <c r="E40" i="3" s="1"/>
  <c r="S39" i="3"/>
  <c r="R39" i="3"/>
  <c r="Q39" i="3"/>
  <c r="P39" i="3"/>
  <c r="E39" i="3"/>
  <c r="T39" i="3" s="1"/>
  <c r="S38" i="3"/>
  <c r="R38" i="3"/>
  <c r="Q38" i="3"/>
  <c r="P38" i="3"/>
  <c r="E38" i="3"/>
  <c r="S37" i="3"/>
  <c r="R37" i="3"/>
  <c r="Q37" i="3"/>
  <c r="P37" i="3"/>
  <c r="E37" i="3"/>
  <c r="U37" i="3" s="1"/>
  <c r="S36" i="3"/>
  <c r="R36" i="3"/>
  <c r="Q36" i="3"/>
  <c r="P36" i="3"/>
  <c r="E36" i="3"/>
  <c r="U35" i="3"/>
  <c r="S35" i="3"/>
  <c r="R35" i="3"/>
  <c r="Q35" i="3"/>
  <c r="P35" i="3"/>
  <c r="E35" i="3"/>
  <c r="T35" i="3" s="1"/>
  <c r="W33" i="3"/>
  <c r="V33" i="3"/>
  <c r="O33" i="3"/>
  <c r="N33" i="3"/>
  <c r="M33" i="3"/>
  <c r="L33" i="3"/>
  <c r="K33" i="3"/>
  <c r="J33" i="3"/>
  <c r="R33" i="3" s="1"/>
  <c r="I33" i="3"/>
  <c r="H33" i="3"/>
  <c r="G33" i="3"/>
  <c r="F33" i="3"/>
  <c r="C33" i="3"/>
  <c r="E33" i="3" s="1"/>
  <c r="B33" i="3"/>
  <c r="S32" i="3"/>
  <c r="R32" i="3"/>
  <c r="Q32" i="3"/>
  <c r="P32" i="3"/>
  <c r="E32" i="3"/>
  <c r="U32" i="3" s="1"/>
  <c r="W30" i="3"/>
  <c r="V30" i="3"/>
  <c r="O30" i="3"/>
  <c r="N30" i="3"/>
  <c r="M30" i="3"/>
  <c r="L30" i="3"/>
  <c r="K30" i="3"/>
  <c r="J30" i="3"/>
  <c r="R30" i="3" s="1"/>
  <c r="I30" i="3"/>
  <c r="H30" i="3"/>
  <c r="G30" i="3"/>
  <c r="F30" i="3"/>
  <c r="C30" i="3"/>
  <c r="B30" i="3"/>
  <c r="S29" i="3"/>
  <c r="R29" i="3"/>
  <c r="Q29" i="3"/>
  <c r="P29" i="3"/>
  <c r="E29" i="3"/>
  <c r="T29" i="3" s="1"/>
  <c r="S28" i="3"/>
  <c r="R28" i="3"/>
  <c r="Q28" i="3"/>
  <c r="U28" i="3" s="1"/>
  <c r="P28" i="3"/>
  <c r="T28" i="3" s="1"/>
  <c r="E28" i="3"/>
  <c r="S27" i="3"/>
  <c r="R27" i="3"/>
  <c r="Q27" i="3"/>
  <c r="P27" i="3"/>
  <c r="E27" i="3"/>
  <c r="S26" i="3"/>
  <c r="R26" i="3"/>
  <c r="Q26" i="3"/>
  <c r="P26" i="3"/>
  <c r="E26" i="3"/>
  <c r="T26" i="3" s="1"/>
  <c r="W24" i="3"/>
  <c r="V24" i="3"/>
  <c r="O24" i="3"/>
  <c r="N24" i="3"/>
  <c r="M24" i="3"/>
  <c r="L24" i="3"/>
  <c r="K24" i="3"/>
  <c r="S24" i="3" s="1"/>
  <c r="J24" i="3"/>
  <c r="R24" i="3" s="1"/>
  <c r="I24" i="3"/>
  <c r="H24" i="3"/>
  <c r="P24" i="3" s="1"/>
  <c r="G24" i="3"/>
  <c r="F24" i="3"/>
  <c r="E24" i="3"/>
  <c r="C24" i="3"/>
  <c r="B24" i="3"/>
  <c r="U23" i="3"/>
  <c r="T23" i="3"/>
  <c r="S23" i="3"/>
  <c r="R23" i="3"/>
  <c r="Q23" i="3"/>
  <c r="P23" i="3"/>
  <c r="E23" i="3"/>
  <c r="T22" i="3"/>
  <c r="S22" i="3"/>
  <c r="R22" i="3"/>
  <c r="Q22" i="3"/>
  <c r="P22" i="3"/>
  <c r="E22" i="3"/>
  <c r="U22" i="3" s="1"/>
  <c r="S21" i="3"/>
  <c r="R21" i="3"/>
  <c r="Q21" i="3"/>
  <c r="P21" i="3"/>
  <c r="E21" i="3"/>
  <c r="U20" i="3"/>
  <c r="S20" i="3"/>
  <c r="R20" i="3"/>
  <c r="Q20" i="3"/>
  <c r="P20" i="3"/>
  <c r="E20" i="3"/>
  <c r="T20" i="3" s="1"/>
  <c r="U19" i="3"/>
  <c r="T19" i="3"/>
  <c r="S19" i="3"/>
  <c r="R19" i="3"/>
  <c r="Q19" i="3"/>
  <c r="P19" i="3"/>
  <c r="E19" i="3"/>
  <c r="T18" i="3"/>
  <c r="S18" i="3"/>
  <c r="R18" i="3"/>
  <c r="Q18" i="3"/>
  <c r="P18" i="3"/>
  <c r="E18" i="3"/>
  <c r="U18" i="3" s="1"/>
  <c r="W16" i="3"/>
  <c r="V16" i="3"/>
  <c r="O16" i="3"/>
  <c r="N16" i="3"/>
  <c r="M16" i="3"/>
  <c r="L16" i="3"/>
  <c r="K16" i="3"/>
  <c r="S16" i="3" s="1"/>
  <c r="J16" i="3"/>
  <c r="I16" i="3"/>
  <c r="H16" i="3"/>
  <c r="G16" i="3"/>
  <c r="F16" i="3"/>
  <c r="C16" i="3"/>
  <c r="B16" i="3"/>
  <c r="E16" i="3" s="1"/>
  <c r="U15" i="3"/>
  <c r="S15" i="3"/>
  <c r="R15" i="3"/>
  <c r="Q15" i="3"/>
  <c r="P15" i="3"/>
  <c r="E15" i="3"/>
  <c r="T15" i="3" s="1"/>
  <c r="S14" i="3"/>
  <c r="R14" i="3"/>
  <c r="Q14" i="3"/>
  <c r="P14" i="3"/>
  <c r="E14" i="3"/>
  <c r="S13" i="3"/>
  <c r="R13" i="3"/>
  <c r="Q13" i="3"/>
  <c r="P13" i="3"/>
  <c r="E13" i="3"/>
  <c r="U13" i="3" s="1"/>
  <c r="S12" i="3"/>
  <c r="R12" i="3"/>
  <c r="Q12" i="3"/>
  <c r="P12" i="3"/>
  <c r="E12" i="3"/>
  <c r="S11" i="3"/>
  <c r="R11" i="3"/>
  <c r="Q11" i="3"/>
  <c r="P11" i="3"/>
  <c r="E11" i="3"/>
  <c r="T11" i="3" s="1"/>
  <c r="S10" i="3"/>
  <c r="R10" i="3"/>
  <c r="Q10" i="3"/>
  <c r="P10" i="3"/>
  <c r="E10" i="3"/>
  <c r="S9" i="3"/>
  <c r="R9" i="3"/>
  <c r="Q9" i="3"/>
  <c r="P9" i="3"/>
  <c r="E9" i="3"/>
  <c r="S93" i="2"/>
  <c r="R93" i="2"/>
  <c r="Q93" i="2"/>
  <c r="P93" i="2"/>
  <c r="E93" i="2"/>
  <c r="U92" i="2"/>
  <c r="S92" i="2"/>
  <c r="R92" i="2"/>
  <c r="Q92" i="2"/>
  <c r="P92" i="2"/>
  <c r="E92" i="2"/>
  <c r="T92" i="2" s="1"/>
  <c r="U91" i="2"/>
  <c r="S91" i="2"/>
  <c r="R91" i="2"/>
  <c r="Q91" i="2"/>
  <c r="P91" i="2"/>
  <c r="E91" i="2"/>
  <c r="T91" i="2" s="1"/>
  <c r="S90" i="2"/>
  <c r="R90" i="2"/>
  <c r="Q90" i="2"/>
  <c r="P90" i="2"/>
  <c r="E90" i="2"/>
  <c r="U90" i="2" s="1"/>
  <c r="S89" i="2"/>
  <c r="R89" i="2"/>
  <c r="Q89" i="2"/>
  <c r="P89" i="2"/>
  <c r="E89" i="2"/>
  <c r="U89" i="2" s="1"/>
  <c r="S88" i="2"/>
  <c r="R88" i="2"/>
  <c r="Q88" i="2"/>
  <c r="P88" i="2"/>
  <c r="E88" i="2"/>
  <c r="T88" i="2" s="1"/>
  <c r="T87" i="2"/>
  <c r="S87" i="2"/>
  <c r="R87" i="2"/>
  <c r="Q87" i="2"/>
  <c r="P87" i="2"/>
  <c r="E87" i="2"/>
  <c r="U87" i="2" s="1"/>
  <c r="S86" i="2"/>
  <c r="R86" i="2"/>
  <c r="Q86" i="2"/>
  <c r="P86" i="2"/>
  <c r="E86" i="2"/>
  <c r="T86" i="2" s="1"/>
  <c r="W72" i="2"/>
  <c r="V72" i="2"/>
  <c r="O72" i="2"/>
  <c r="N72" i="2"/>
  <c r="M72" i="2"/>
  <c r="L72" i="2"/>
  <c r="K72" i="2"/>
  <c r="J72" i="2"/>
  <c r="R72" i="2" s="1"/>
  <c r="I72" i="2"/>
  <c r="Q72" i="2" s="1"/>
  <c r="H72" i="2"/>
  <c r="G72" i="2"/>
  <c r="F72" i="2"/>
  <c r="C72" i="2"/>
  <c r="B72" i="2"/>
  <c r="W71" i="2"/>
  <c r="V71" i="2"/>
  <c r="O71" i="2"/>
  <c r="N71" i="2"/>
  <c r="M71" i="2"/>
  <c r="L71" i="2"/>
  <c r="K71" i="2"/>
  <c r="S71" i="2" s="1"/>
  <c r="J71" i="2"/>
  <c r="R71" i="2" s="1"/>
  <c r="I71" i="2"/>
  <c r="H71" i="2"/>
  <c r="P71" i="2" s="1"/>
  <c r="G71" i="2"/>
  <c r="F71" i="2"/>
  <c r="C71" i="2"/>
  <c r="B71" i="2"/>
  <c r="E71" i="2" s="1"/>
  <c r="W70" i="2"/>
  <c r="V70" i="2"/>
  <c r="O70" i="2"/>
  <c r="N70" i="2"/>
  <c r="M70" i="2"/>
  <c r="L70" i="2"/>
  <c r="K70" i="2"/>
  <c r="S70" i="2" s="1"/>
  <c r="J70" i="2"/>
  <c r="R70" i="2" s="1"/>
  <c r="I70" i="2"/>
  <c r="Q70" i="2" s="1"/>
  <c r="H70" i="2"/>
  <c r="G70" i="2"/>
  <c r="F70" i="2"/>
  <c r="C70" i="2"/>
  <c r="B70" i="2"/>
  <c r="E70" i="2" s="1"/>
  <c r="S69" i="2"/>
  <c r="R69" i="2"/>
  <c r="Q69" i="2"/>
  <c r="P69" i="2"/>
  <c r="E69" i="2"/>
  <c r="T69" i="2" s="1"/>
  <c r="W67" i="2"/>
  <c r="V67" i="2"/>
  <c r="O67" i="2"/>
  <c r="N67" i="2"/>
  <c r="M67" i="2"/>
  <c r="L67" i="2"/>
  <c r="K67" i="2"/>
  <c r="J67" i="2"/>
  <c r="R67" i="2" s="1"/>
  <c r="I67" i="2"/>
  <c r="Q67" i="2" s="1"/>
  <c r="H67" i="2"/>
  <c r="G67" i="2"/>
  <c r="F67" i="2"/>
  <c r="C67" i="2"/>
  <c r="B67" i="2"/>
  <c r="W66" i="2"/>
  <c r="V66" i="2"/>
  <c r="O66" i="2"/>
  <c r="N66" i="2"/>
  <c r="M66" i="2"/>
  <c r="L66" i="2"/>
  <c r="K66" i="2"/>
  <c r="S66" i="2" s="1"/>
  <c r="J66" i="2"/>
  <c r="R66" i="2" s="1"/>
  <c r="I66" i="2"/>
  <c r="H66" i="2"/>
  <c r="P66" i="2" s="1"/>
  <c r="G66" i="2"/>
  <c r="F66" i="2"/>
  <c r="C66" i="2"/>
  <c r="B66" i="2"/>
  <c r="E66" i="2" s="1"/>
  <c r="S65" i="2"/>
  <c r="R65" i="2"/>
  <c r="Q65" i="2"/>
  <c r="P65" i="2"/>
  <c r="T65" i="2" s="1"/>
  <c r="E65" i="2"/>
  <c r="U65" i="2" s="1"/>
  <c r="U64" i="2"/>
  <c r="S64" i="2"/>
  <c r="R64" i="2"/>
  <c r="Q64" i="2"/>
  <c r="P64" i="2"/>
  <c r="E64" i="2"/>
  <c r="T64" i="2" s="1"/>
  <c r="U63" i="2"/>
  <c r="S63" i="2"/>
  <c r="R63" i="2"/>
  <c r="Q63" i="2"/>
  <c r="P63" i="2"/>
  <c r="E63" i="2"/>
  <c r="T63" i="2" s="1"/>
  <c r="S62" i="2"/>
  <c r="R62" i="2"/>
  <c r="Q62" i="2"/>
  <c r="P62" i="2"/>
  <c r="E62" i="2"/>
  <c r="U62" i="2" s="1"/>
  <c r="T61" i="2"/>
  <c r="S61" i="2"/>
  <c r="R61" i="2"/>
  <c r="Q61" i="2"/>
  <c r="P61" i="2"/>
  <c r="E61" i="2"/>
  <c r="U61" i="2" s="1"/>
  <c r="V59" i="2"/>
  <c r="O59" i="2"/>
  <c r="N59" i="2"/>
  <c r="M59" i="2"/>
  <c r="L59" i="2"/>
  <c r="K59" i="2"/>
  <c r="S59" i="2" s="1"/>
  <c r="J59" i="2"/>
  <c r="R59" i="2" s="1"/>
  <c r="I59" i="2"/>
  <c r="Q59" i="2" s="1"/>
  <c r="H59" i="2"/>
  <c r="G59" i="2"/>
  <c r="F59" i="2"/>
  <c r="C59" i="2"/>
  <c r="E59" i="2" s="1"/>
  <c r="B59" i="2"/>
  <c r="S58" i="2"/>
  <c r="R58" i="2"/>
  <c r="Q58" i="2"/>
  <c r="P58" i="2"/>
  <c r="E58" i="2"/>
  <c r="U58" i="2" s="1"/>
  <c r="S57" i="2"/>
  <c r="R57" i="2"/>
  <c r="Q57" i="2"/>
  <c r="P57" i="2"/>
  <c r="E57" i="2"/>
  <c r="U57" i="2" s="1"/>
  <c r="S56" i="2"/>
  <c r="R56" i="2"/>
  <c r="Q56" i="2"/>
  <c r="P56" i="2"/>
  <c r="E56" i="2"/>
  <c r="T56" i="2" s="1"/>
  <c r="U55" i="2"/>
  <c r="S55" i="2"/>
  <c r="R55" i="2"/>
  <c r="Q55" i="2"/>
  <c r="P55" i="2"/>
  <c r="E55" i="2"/>
  <c r="T55" i="2" s="1"/>
  <c r="W53" i="2"/>
  <c r="V53" i="2"/>
  <c r="O53" i="2"/>
  <c r="N53" i="2"/>
  <c r="M53" i="2"/>
  <c r="L53" i="2"/>
  <c r="K53" i="2"/>
  <c r="S53" i="2" s="1"/>
  <c r="J53" i="2"/>
  <c r="R53" i="2" s="1"/>
  <c r="I53" i="2"/>
  <c r="H53" i="2"/>
  <c r="P53" i="2" s="1"/>
  <c r="G53" i="2"/>
  <c r="F53" i="2"/>
  <c r="C53" i="2"/>
  <c r="B53" i="2"/>
  <c r="E53" i="2" s="1"/>
  <c r="T52" i="2"/>
  <c r="S52" i="2"/>
  <c r="R52" i="2"/>
  <c r="Q52" i="2"/>
  <c r="P52" i="2"/>
  <c r="E52" i="2"/>
  <c r="U52" i="2" s="1"/>
  <c r="S51" i="2"/>
  <c r="R51" i="2"/>
  <c r="Q51" i="2"/>
  <c r="P51" i="2"/>
  <c r="E51" i="2"/>
  <c r="T51" i="2" s="1"/>
  <c r="U50" i="2"/>
  <c r="S50" i="2"/>
  <c r="R50" i="2"/>
  <c r="Q50" i="2"/>
  <c r="P50" i="2"/>
  <c r="E50" i="2"/>
  <c r="T50" i="2" s="1"/>
  <c r="S49" i="2"/>
  <c r="R49" i="2"/>
  <c r="Q49" i="2"/>
  <c r="P49" i="2"/>
  <c r="E49" i="2"/>
  <c r="U49" i="2" s="1"/>
  <c r="T48" i="2"/>
  <c r="S48" i="2"/>
  <c r="R48" i="2"/>
  <c r="Q48" i="2"/>
  <c r="P48" i="2"/>
  <c r="E48" i="2"/>
  <c r="U48" i="2" s="1"/>
  <c r="S47" i="2"/>
  <c r="R47" i="2"/>
  <c r="Q47" i="2"/>
  <c r="P47" i="2"/>
  <c r="E47" i="2"/>
  <c r="T47" i="2" s="1"/>
  <c r="U46" i="2"/>
  <c r="S46" i="2"/>
  <c r="R46" i="2"/>
  <c r="Q46" i="2"/>
  <c r="P46" i="2"/>
  <c r="E46" i="2"/>
  <c r="T46" i="2" s="1"/>
  <c r="S45" i="2"/>
  <c r="R45" i="2"/>
  <c r="Q45" i="2"/>
  <c r="P45" i="2"/>
  <c r="E45" i="2"/>
  <c r="U45" i="2" s="1"/>
  <c r="S44" i="2"/>
  <c r="R44" i="2"/>
  <c r="Q44" i="2"/>
  <c r="P44" i="2"/>
  <c r="E44" i="2"/>
  <c r="U44" i="2" s="1"/>
  <c r="S43" i="2"/>
  <c r="R43" i="2"/>
  <c r="Q43" i="2"/>
  <c r="P43" i="2"/>
  <c r="E43" i="2"/>
  <c r="T43" i="2" s="1"/>
  <c r="U42" i="2"/>
  <c r="S42" i="2"/>
  <c r="R42" i="2"/>
  <c r="Q42" i="2"/>
  <c r="P42" i="2"/>
  <c r="E42" i="2"/>
  <c r="T42" i="2" s="1"/>
  <c r="W40" i="2"/>
  <c r="V40" i="2"/>
  <c r="O40" i="2"/>
  <c r="N40" i="2"/>
  <c r="M40" i="2"/>
  <c r="L40" i="2"/>
  <c r="K40" i="2"/>
  <c r="S40" i="2" s="1"/>
  <c r="J40" i="2"/>
  <c r="R40" i="2" s="1"/>
  <c r="I40" i="2"/>
  <c r="H40" i="2"/>
  <c r="P40" i="2" s="1"/>
  <c r="G40" i="2"/>
  <c r="F40" i="2"/>
  <c r="C40" i="2"/>
  <c r="B40" i="2"/>
  <c r="E40" i="2" s="1"/>
  <c r="T39" i="2"/>
  <c r="S39" i="2"/>
  <c r="R39" i="2"/>
  <c r="Q39" i="2"/>
  <c r="P39" i="2"/>
  <c r="E39" i="2"/>
  <c r="U39" i="2" s="1"/>
  <c r="S38" i="2"/>
  <c r="R38" i="2"/>
  <c r="Q38" i="2"/>
  <c r="U38" i="2" s="1"/>
  <c r="P38" i="2"/>
  <c r="E38" i="2"/>
  <c r="U37" i="2"/>
  <c r="S37" i="2"/>
  <c r="R37" i="2"/>
  <c r="Q37" i="2"/>
  <c r="P37" i="2"/>
  <c r="E37" i="2"/>
  <c r="T37" i="2" s="1"/>
  <c r="S36" i="2"/>
  <c r="R36" i="2"/>
  <c r="Q36" i="2"/>
  <c r="P36" i="2"/>
  <c r="E36" i="2"/>
  <c r="S35" i="2"/>
  <c r="R35" i="2"/>
  <c r="Q35" i="2"/>
  <c r="P35" i="2"/>
  <c r="E35" i="2"/>
  <c r="U35" i="2" s="1"/>
  <c r="W33" i="2"/>
  <c r="V33" i="2"/>
  <c r="O33" i="2"/>
  <c r="N33" i="2"/>
  <c r="M33" i="2"/>
  <c r="L33" i="2"/>
  <c r="K33" i="2"/>
  <c r="S33" i="2" s="1"/>
  <c r="J33" i="2"/>
  <c r="R33" i="2" s="1"/>
  <c r="I33" i="2"/>
  <c r="H33" i="2"/>
  <c r="G33" i="2"/>
  <c r="F33" i="2"/>
  <c r="C33" i="2"/>
  <c r="B33" i="2"/>
  <c r="E33" i="2" s="1"/>
  <c r="S32" i="2"/>
  <c r="R32" i="2"/>
  <c r="Q32" i="2"/>
  <c r="P32" i="2"/>
  <c r="E32" i="2"/>
  <c r="W30" i="2"/>
  <c r="V30" i="2"/>
  <c r="O30" i="2"/>
  <c r="N30" i="2"/>
  <c r="M30" i="2"/>
  <c r="L30" i="2"/>
  <c r="K30" i="2"/>
  <c r="S30" i="2" s="1"/>
  <c r="J30" i="2"/>
  <c r="R30" i="2" s="1"/>
  <c r="I30" i="2"/>
  <c r="H30" i="2"/>
  <c r="G30" i="2"/>
  <c r="F30" i="2"/>
  <c r="C30" i="2"/>
  <c r="B30" i="2"/>
  <c r="E30" i="2" s="1"/>
  <c r="S29" i="2"/>
  <c r="R29" i="2"/>
  <c r="Q29" i="2"/>
  <c r="P29" i="2"/>
  <c r="E29" i="2"/>
  <c r="U29" i="2" s="1"/>
  <c r="S28" i="2"/>
  <c r="R28" i="2"/>
  <c r="Q28" i="2"/>
  <c r="P28" i="2"/>
  <c r="E28" i="2"/>
  <c r="T28" i="2" s="1"/>
  <c r="U27" i="2"/>
  <c r="S27" i="2"/>
  <c r="R27" i="2"/>
  <c r="Q27" i="2"/>
  <c r="P27" i="2"/>
  <c r="E27" i="2"/>
  <c r="T27" i="2" s="1"/>
  <c r="S26" i="2"/>
  <c r="R26" i="2"/>
  <c r="Q26" i="2"/>
  <c r="P26" i="2"/>
  <c r="E26" i="2"/>
  <c r="U26" i="2" s="1"/>
  <c r="W24" i="2"/>
  <c r="V24" i="2"/>
  <c r="O24" i="2"/>
  <c r="N24" i="2"/>
  <c r="M24" i="2"/>
  <c r="L24" i="2"/>
  <c r="K24" i="2"/>
  <c r="S24" i="2" s="1"/>
  <c r="J24" i="2"/>
  <c r="R24" i="2" s="1"/>
  <c r="I24" i="2"/>
  <c r="H24" i="2"/>
  <c r="G24" i="2"/>
  <c r="F24" i="2"/>
  <c r="C24" i="2"/>
  <c r="B24" i="2"/>
  <c r="S23" i="2"/>
  <c r="R23" i="2"/>
  <c r="Q23" i="2"/>
  <c r="P23" i="2"/>
  <c r="E23" i="2"/>
  <c r="T23" i="2" s="1"/>
  <c r="U22" i="2"/>
  <c r="S22" i="2"/>
  <c r="R22" i="2"/>
  <c r="Q22" i="2"/>
  <c r="P22" i="2"/>
  <c r="E22" i="2"/>
  <c r="T22" i="2" s="1"/>
  <c r="S21" i="2"/>
  <c r="R21" i="2"/>
  <c r="Q21" i="2"/>
  <c r="P21" i="2"/>
  <c r="E21" i="2"/>
  <c r="U21" i="2" s="1"/>
  <c r="S20" i="2"/>
  <c r="R20" i="2"/>
  <c r="Q20" i="2"/>
  <c r="P20" i="2"/>
  <c r="E20" i="2"/>
  <c r="U20" i="2" s="1"/>
  <c r="S19" i="2"/>
  <c r="R19" i="2"/>
  <c r="Q19" i="2"/>
  <c r="P19" i="2"/>
  <c r="E19" i="2"/>
  <c r="T19" i="2" s="1"/>
  <c r="U18" i="2"/>
  <c r="S18" i="2"/>
  <c r="R18" i="2"/>
  <c r="Q18" i="2"/>
  <c r="P18" i="2"/>
  <c r="E18" i="2"/>
  <c r="T18" i="2" s="1"/>
  <c r="W16" i="2"/>
  <c r="V16" i="2"/>
  <c r="O16" i="2"/>
  <c r="N16" i="2"/>
  <c r="M16" i="2"/>
  <c r="L16" i="2"/>
  <c r="K16" i="2"/>
  <c r="J16" i="2"/>
  <c r="R16" i="2" s="1"/>
  <c r="I16" i="2"/>
  <c r="H16" i="2"/>
  <c r="P16" i="2" s="1"/>
  <c r="G16" i="2"/>
  <c r="F16" i="2"/>
  <c r="C16" i="2"/>
  <c r="B16" i="2"/>
  <c r="T15" i="2"/>
  <c r="S15" i="2"/>
  <c r="R15" i="2"/>
  <c r="Q15" i="2"/>
  <c r="P15" i="2"/>
  <c r="E15" i="2"/>
  <c r="U15" i="2" s="1"/>
  <c r="S14" i="2"/>
  <c r="R14" i="2"/>
  <c r="Q14" i="2"/>
  <c r="U14" i="2" s="1"/>
  <c r="P14" i="2"/>
  <c r="E14" i="2"/>
  <c r="S13" i="2"/>
  <c r="R13" i="2"/>
  <c r="Q13" i="2"/>
  <c r="P13" i="2"/>
  <c r="T13" i="2" s="1"/>
  <c r="E13" i="2"/>
  <c r="S12" i="2"/>
  <c r="R12" i="2"/>
  <c r="Q12" i="2"/>
  <c r="P12" i="2"/>
  <c r="E12" i="2"/>
  <c r="U12" i="2" s="1"/>
  <c r="S11" i="2"/>
  <c r="R11" i="2"/>
  <c r="Q11" i="2"/>
  <c r="P11" i="2"/>
  <c r="T11" i="2" s="1"/>
  <c r="E11" i="2"/>
  <c r="U11" i="2" s="1"/>
  <c r="S10" i="2"/>
  <c r="R10" i="2"/>
  <c r="Q10" i="2"/>
  <c r="U10" i="2" s="1"/>
  <c r="P10" i="2"/>
  <c r="E10" i="2"/>
  <c r="T10" i="2" s="1"/>
  <c r="S9" i="2"/>
  <c r="R9" i="2"/>
  <c r="Q9" i="2"/>
  <c r="P9" i="2"/>
  <c r="E9" i="2"/>
  <c r="S93" i="1"/>
  <c r="R93" i="1"/>
  <c r="Q93" i="1"/>
  <c r="P93" i="1"/>
  <c r="E93" i="1"/>
  <c r="U93" i="1" s="1"/>
  <c r="S92" i="1"/>
  <c r="R92" i="1"/>
  <c r="Q92" i="1"/>
  <c r="P92" i="1"/>
  <c r="E92" i="1"/>
  <c r="U92" i="1" s="1"/>
  <c r="S91" i="1"/>
  <c r="R91" i="1"/>
  <c r="Q91" i="1"/>
  <c r="P91" i="1"/>
  <c r="E91" i="1"/>
  <c r="T91" i="1" s="1"/>
  <c r="S90" i="1"/>
  <c r="R90" i="1"/>
  <c r="Q90" i="1"/>
  <c r="P90" i="1"/>
  <c r="E90" i="1"/>
  <c r="U90" i="1" s="1"/>
  <c r="S89" i="1"/>
  <c r="R89" i="1"/>
  <c r="Q89" i="1"/>
  <c r="P89" i="1"/>
  <c r="E89" i="1"/>
  <c r="U89" i="1" s="1"/>
  <c r="S88" i="1"/>
  <c r="R88" i="1"/>
  <c r="Q88" i="1"/>
  <c r="P88" i="1"/>
  <c r="E88" i="1"/>
  <c r="U88" i="1" s="1"/>
  <c r="S87" i="1"/>
  <c r="R87" i="1"/>
  <c r="Q87" i="1"/>
  <c r="P87" i="1"/>
  <c r="E87" i="1"/>
  <c r="T87" i="1" s="1"/>
  <c r="S86" i="1"/>
  <c r="R86" i="1"/>
  <c r="Q86" i="1"/>
  <c r="P86" i="1"/>
  <c r="E86" i="1"/>
  <c r="U86" i="1" s="1"/>
  <c r="W72" i="1"/>
  <c r="V72" i="1"/>
  <c r="O72" i="1"/>
  <c r="N72" i="1"/>
  <c r="M72" i="1"/>
  <c r="L72" i="1"/>
  <c r="K72" i="1"/>
  <c r="S72" i="1" s="1"/>
  <c r="J72" i="1"/>
  <c r="I72" i="1"/>
  <c r="Q72" i="1" s="1"/>
  <c r="H72" i="1"/>
  <c r="G72" i="1"/>
  <c r="F72" i="1"/>
  <c r="C72" i="1"/>
  <c r="B72" i="1"/>
  <c r="E72" i="1" s="1"/>
  <c r="W71" i="1"/>
  <c r="V71" i="1"/>
  <c r="O71" i="1"/>
  <c r="N71" i="1"/>
  <c r="M71" i="1"/>
  <c r="L71" i="1"/>
  <c r="K71" i="1"/>
  <c r="S71" i="1" s="1"/>
  <c r="J71" i="1"/>
  <c r="R71" i="1" s="1"/>
  <c r="I71" i="1"/>
  <c r="Q71" i="1" s="1"/>
  <c r="H71" i="1"/>
  <c r="P71" i="1" s="1"/>
  <c r="G71" i="1"/>
  <c r="F71" i="1"/>
  <c r="C71" i="1"/>
  <c r="B71" i="1"/>
  <c r="E71" i="1" s="1"/>
  <c r="W70" i="1"/>
  <c r="V70" i="1"/>
  <c r="O70" i="1"/>
  <c r="N70" i="1"/>
  <c r="M70" i="1"/>
  <c r="L70" i="1"/>
  <c r="K70" i="1"/>
  <c r="S70" i="1" s="1"/>
  <c r="J70" i="1"/>
  <c r="R70" i="1" s="1"/>
  <c r="I70" i="1"/>
  <c r="Q70" i="1" s="1"/>
  <c r="H70" i="1"/>
  <c r="G70" i="1"/>
  <c r="F70" i="1"/>
  <c r="C70" i="1"/>
  <c r="B70" i="1"/>
  <c r="E70" i="1" s="1"/>
  <c r="U69" i="1"/>
  <c r="T69" i="1"/>
  <c r="S69" i="1"/>
  <c r="R69" i="1"/>
  <c r="Q69" i="1"/>
  <c r="P69" i="1"/>
  <c r="E69" i="1"/>
  <c r="W67" i="1"/>
  <c r="V67" i="1"/>
  <c r="O67" i="1"/>
  <c r="N67" i="1"/>
  <c r="M67" i="1"/>
  <c r="L67" i="1"/>
  <c r="K67" i="1"/>
  <c r="J67" i="1"/>
  <c r="I67" i="1"/>
  <c r="Q67" i="1" s="1"/>
  <c r="H67" i="1"/>
  <c r="G67" i="1"/>
  <c r="F67" i="1"/>
  <c r="C67" i="1"/>
  <c r="B67" i="1"/>
  <c r="E67" i="1" s="1"/>
  <c r="W66" i="1"/>
  <c r="V66" i="1"/>
  <c r="O66" i="1"/>
  <c r="N66" i="1"/>
  <c r="M66" i="1"/>
  <c r="L66" i="1"/>
  <c r="K66" i="1"/>
  <c r="J66" i="1"/>
  <c r="R66" i="1" s="1"/>
  <c r="I66" i="1"/>
  <c r="H66" i="1"/>
  <c r="G66" i="1"/>
  <c r="F66" i="1"/>
  <c r="C66" i="1"/>
  <c r="B66" i="1"/>
  <c r="E66" i="1" s="1"/>
  <c r="S65" i="1"/>
  <c r="R65" i="1"/>
  <c r="Q65" i="1"/>
  <c r="P65" i="1"/>
  <c r="E65" i="1"/>
  <c r="T65" i="1" s="1"/>
  <c r="U64" i="1"/>
  <c r="T64" i="1"/>
  <c r="S64" i="1"/>
  <c r="R64" i="1"/>
  <c r="Q64" i="1"/>
  <c r="P64" i="1"/>
  <c r="E64" i="1"/>
  <c r="S63" i="1"/>
  <c r="R63" i="1"/>
  <c r="Q63" i="1"/>
  <c r="P63" i="1"/>
  <c r="E63" i="1"/>
  <c r="U63" i="1" s="1"/>
  <c r="T62" i="1"/>
  <c r="S62" i="1"/>
  <c r="R62" i="1"/>
  <c r="Q62" i="1"/>
  <c r="P62" i="1"/>
  <c r="E62" i="1"/>
  <c r="U62" i="1" s="1"/>
  <c r="S61" i="1"/>
  <c r="R61" i="1"/>
  <c r="Q61" i="1"/>
  <c r="P61" i="1"/>
  <c r="E61" i="1"/>
  <c r="T61" i="1" s="1"/>
  <c r="V59" i="1"/>
  <c r="O59" i="1"/>
  <c r="N59" i="1"/>
  <c r="M59" i="1"/>
  <c r="L59" i="1"/>
  <c r="K59" i="1"/>
  <c r="S59" i="1" s="1"/>
  <c r="J59" i="1"/>
  <c r="R59" i="1" s="1"/>
  <c r="I59" i="1"/>
  <c r="Q59" i="1" s="1"/>
  <c r="H59" i="1"/>
  <c r="G59" i="1"/>
  <c r="F59" i="1"/>
  <c r="C59" i="1"/>
  <c r="B59" i="1"/>
  <c r="E59" i="1" s="1"/>
  <c r="S58" i="1"/>
  <c r="R58" i="1"/>
  <c r="Q58" i="1"/>
  <c r="P58" i="1"/>
  <c r="E58" i="1"/>
  <c r="U58" i="1" s="1"/>
  <c r="S57" i="1"/>
  <c r="R57" i="1"/>
  <c r="Q57" i="1"/>
  <c r="P57" i="1"/>
  <c r="E57" i="1"/>
  <c r="T57" i="1" s="1"/>
  <c r="U56" i="1"/>
  <c r="S56" i="1"/>
  <c r="R56" i="1"/>
  <c r="Q56" i="1"/>
  <c r="P56" i="1"/>
  <c r="E56" i="1"/>
  <c r="T56" i="1" s="1"/>
  <c r="S55" i="1"/>
  <c r="R55" i="1"/>
  <c r="Q55" i="1"/>
  <c r="P55" i="1"/>
  <c r="E55" i="1"/>
  <c r="U55" i="1" s="1"/>
  <c r="W53" i="1"/>
  <c r="V53" i="1"/>
  <c r="O53" i="1"/>
  <c r="N53" i="1"/>
  <c r="M53" i="1"/>
  <c r="L53" i="1"/>
  <c r="K53" i="1"/>
  <c r="S53" i="1" s="1"/>
  <c r="J53" i="1"/>
  <c r="R53" i="1" s="1"/>
  <c r="I53" i="1"/>
  <c r="H53" i="1"/>
  <c r="G53" i="1"/>
  <c r="F53" i="1"/>
  <c r="C53" i="1"/>
  <c r="B53" i="1"/>
  <c r="U52" i="1"/>
  <c r="S52" i="1"/>
  <c r="R52" i="1"/>
  <c r="Q52" i="1"/>
  <c r="P52" i="1"/>
  <c r="E52" i="1"/>
  <c r="T52" i="1" s="1"/>
  <c r="S51" i="1"/>
  <c r="R51" i="1"/>
  <c r="Q51" i="1"/>
  <c r="P51" i="1"/>
  <c r="E51" i="1"/>
  <c r="T51" i="1" s="1"/>
  <c r="S50" i="1"/>
  <c r="R50" i="1"/>
  <c r="Q50" i="1"/>
  <c r="P50" i="1"/>
  <c r="E50" i="1"/>
  <c r="U50" i="1" s="1"/>
  <c r="S49" i="1"/>
  <c r="R49" i="1"/>
  <c r="Q49" i="1"/>
  <c r="P49" i="1"/>
  <c r="E49" i="1"/>
  <c r="U49" i="1" s="1"/>
  <c r="U48" i="1"/>
  <c r="S48" i="1"/>
  <c r="R48" i="1"/>
  <c r="Q48" i="1"/>
  <c r="P48" i="1"/>
  <c r="E48" i="1"/>
  <c r="T48" i="1" s="1"/>
  <c r="S47" i="1"/>
  <c r="R47" i="1"/>
  <c r="Q47" i="1"/>
  <c r="P47" i="1"/>
  <c r="E47" i="1"/>
  <c r="U47" i="1" s="1"/>
  <c r="S46" i="1"/>
  <c r="R46" i="1"/>
  <c r="Q46" i="1"/>
  <c r="P46" i="1"/>
  <c r="E46" i="1"/>
  <c r="U46" i="1" s="1"/>
  <c r="S45" i="1"/>
  <c r="R45" i="1"/>
  <c r="Q45" i="1"/>
  <c r="P45" i="1"/>
  <c r="E45" i="1"/>
  <c r="U45" i="1" s="1"/>
  <c r="S44" i="1"/>
  <c r="R44" i="1"/>
  <c r="Q44" i="1"/>
  <c r="P44" i="1"/>
  <c r="E44" i="1"/>
  <c r="T44" i="1" s="1"/>
  <c r="U43" i="1"/>
  <c r="S43" i="1"/>
  <c r="R43" i="1"/>
  <c r="Q43" i="1"/>
  <c r="P43" i="1"/>
  <c r="E43" i="1"/>
  <c r="T43" i="1" s="1"/>
  <c r="S42" i="1"/>
  <c r="R42" i="1"/>
  <c r="Q42" i="1"/>
  <c r="P42" i="1"/>
  <c r="E42" i="1"/>
  <c r="U42" i="1" s="1"/>
  <c r="W40" i="1"/>
  <c r="V40" i="1"/>
  <c r="O40" i="1"/>
  <c r="N40" i="1"/>
  <c r="M40" i="1"/>
  <c r="L40" i="1"/>
  <c r="K40" i="1"/>
  <c r="S40" i="1" s="1"/>
  <c r="J40" i="1"/>
  <c r="R40" i="1" s="1"/>
  <c r="I40" i="1"/>
  <c r="Q40" i="1" s="1"/>
  <c r="H40" i="1"/>
  <c r="G40" i="1"/>
  <c r="F40" i="1"/>
  <c r="C40" i="1"/>
  <c r="B40" i="1"/>
  <c r="E40" i="1" s="1"/>
  <c r="S39" i="1"/>
  <c r="R39" i="1"/>
  <c r="Q39" i="1"/>
  <c r="P39" i="1"/>
  <c r="E39" i="1"/>
  <c r="T39" i="1" s="1"/>
  <c r="S38" i="1"/>
  <c r="R38" i="1"/>
  <c r="Q38" i="1"/>
  <c r="P38" i="1"/>
  <c r="E38" i="1"/>
  <c r="S37" i="1"/>
  <c r="R37" i="1"/>
  <c r="Q37" i="1"/>
  <c r="P37" i="1"/>
  <c r="E37" i="1"/>
  <c r="U37" i="1" s="1"/>
  <c r="S36" i="1"/>
  <c r="R36" i="1"/>
  <c r="Q36" i="1"/>
  <c r="P36" i="1"/>
  <c r="T36" i="1" s="1"/>
  <c r="E36" i="1"/>
  <c r="U35" i="1"/>
  <c r="S35" i="1"/>
  <c r="R35" i="1"/>
  <c r="Q35" i="1"/>
  <c r="P35" i="1"/>
  <c r="E35" i="1"/>
  <c r="T35" i="1" s="1"/>
  <c r="W33" i="1"/>
  <c r="V33" i="1"/>
  <c r="O33" i="1"/>
  <c r="N33" i="1"/>
  <c r="M33" i="1"/>
  <c r="L33" i="1"/>
  <c r="K33" i="1"/>
  <c r="S33" i="1" s="1"/>
  <c r="J33" i="1"/>
  <c r="R33" i="1" s="1"/>
  <c r="I33" i="1"/>
  <c r="H33" i="1"/>
  <c r="G33" i="1"/>
  <c r="F33" i="1"/>
  <c r="C33" i="1"/>
  <c r="B33" i="1"/>
  <c r="S32" i="1"/>
  <c r="R32" i="1"/>
  <c r="Q32" i="1"/>
  <c r="P32" i="1"/>
  <c r="E32" i="1"/>
  <c r="U32" i="1" s="1"/>
  <c r="W30" i="1"/>
  <c r="V30" i="1"/>
  <c r="O30" i="1"/>
  <c r="N30" i="1"/>
  <c r="M30" i="1"/>
  <c r="L30" i="1"/>
  <c r="K30" i="1"/>
  <c r="J30" i="1"/>
  <c r="R30" i="1" s="1"/>
  <c r="I30" i="1"/>
  <c r="H30" i="1"/>
  <c r="G30" i="1"/>
  <c r="F30" i="1"/>
  <c r="C30" i="1"/>
  <c r="B30" i="1"/>
  <c r="E30" i="1" s="1"/>
  <c r="S29" i="1"/>
  <c r="R29" i="1"/>
  <c r="Q29" i="1"/>
  <c r="P29" i="1"/>
  <c r="E29" i="1"/>
  <c r="T29" i="1" s="1"/>
  <c r="S28" i="1"/>
  <c r="R28" i="1"/>
  <c r="Q28" i="1"/>
  <c r="P28" i="1"/>
  <c r="T28" i="1" s="1"/>
  <c r="E28" i="1"/>
  <c r="S27" i="1"/>
  <c r="R27" i="1"/>
  <c r="Q27" i="1"/>
  <c r="P27" i="1"/>
  <c r="E27" i="1"/>
  <c r="U27" i="1" s="1"/>
  <c r="S26" i="1"/>
  <c r="R26" i="1"/>
  <c r="Q26" i="1"/>
  <c r="P26" i="1"/>
  <c r="E26" i="1"/>
  <c r="U26" i="1" s="1"/>
  <c r="W24" i="1"/>
  <c r="V24" i="1"/>
  <c r="O24" i="1"/>
  <c r="N24" i="1"/>
  <c r="M24" i="1"/>
  <c r="L24" i="1"/>
  <c r="K24" i="1"/>
  <c r="S24" i="1" s="1"/>
  <c r="J24" i="1"/>
  <c r="R24" i="1" s="1"/>
  <c r="I24" i="1"/>
  <c r="Q24" i="1" s="1"/>
  <c r="H24" i="1"/>
  <c r="G24" i="1"/>
  <c r="F24" i="1"/>
  <c r="C24" i="1"/>
  <c r="B24" i="1"/>
  <c r="E24" i="1" s="1"/>
  <c r="U23" i="1"/>
  <c r="T23" i="1"/>
  <c r="S23" i="1"/>
  <c r="R23" i="1"/>
  <c r="Q23" i="1"/>
  <c r="P23" i="1"/>
  <c r="E23" i="1"/>
  <c r="S22" i="1"/>
  <c r="R22" i="1"/>
  <c r="Q22" i="1"/>
  <c r="P22" i="1"/>
  <c r="E22" i="1"/>
  <c r="U22" i="1" s="1"/>
  <c r="S21" i="1"/>
  <c r="R21" i="1"/>
  <c r="Q21" i="1"/>
  <c r="P21" i="1"/>
  <c r="E21" i="1"/>
  <c r="U21" i="1" s="1"/>
  <c r="S20" i="1"/>
  <c r="R20" i="1"/>
  <c r="Q20" i="1"/>
  <c r="P20" i="1"/>
  <c r="E20" i="1"/>
  <c r="T20" i="1" s="1"/>
  <c r="S19" i="1"/>
  <c r="R19" i="1"/>
  <c r="Q19" i="1"/>
  <c r="P19" i="1"/>
  <c r="E19" i="1"/>
  <c r="S18" i="1"/>
  <c r="R18" i="1"/>
  <c r="Q18" i="1"/>
  <c r="P18" i="1"/>
  <c r="E18" i="1"/>
  <c r="T18" i="1" s="1"/>
  <c r="W16" i="1"/>
  <c r="V16" i="1"/>
  <c r="O16" i="1"/>
  <c r="N16" i="1"/>
  <c r="M16" i="1"/>
  <c r="L16" i="1"/>
  <c r="K16" i="1"/>
  <c r="S16" i="1" s="1"/>
  <c r="J16" i="1"/>
  <c r="R16" i="1" s="1"/>
  <c r="I16" i="1"/>
  <c r="H16" i="1"/>
  <c r="G16" i="1"/>
  <c r="F16" i="1"/>
  <c r="C16" i="1"/>
  <c r="B16" i="1"/>
  <c r="E16" i="1" s="1"/>
  <c r="U15" i="1"/>
  <c r="S15" i="1"/>
  <c r="R15" i="1"/>
  <c r="Q15" i="1"/>
  <c r="P15" i="1"/>
  <c r="E15" i="1"/>
  <c r="T15" i="1" s="1"/>
  <c r="S14" i="1"/>
  <c r="R14" i="1"/>
  <c r="Q14" i="1"/>
  <c r="U14" i="1" s="1"/>
  <c r="P14" i="1"/>
  <c r="E14" i="1"/>
  <c r="T14" i="1" s="1"/>
  <c r="S13" i="1"/>
  <c r="R13" i="1"/>
  <c r="Q13" i="1"/>
  <c r="P13" i="1"/>
  <c r="E13" i="1"/>
  <c r="T13" i="1" s="1"/>
  <c r="S12" i="1"/>
  <c r="R12" i="1"/>
  <c r="Q12" i="1"/>
  <c r="P12" i="1"/>
  <c r="E12" i="1"/>
  <c r="T12" i="1" s="1"/>
  <c r="S11" i="1"/>
  <c r="R11" i="1"/>
  <c r="Q11" i="1"/>
  <c r="P11" i="1"/>
  <c r="E11" i="1"/>
  <c r="U11" i="1" s="1"/>
  <c r="S10" i="1"/>
  <c r="R10" i="1"/>
  <c r="Q10" i="1"/>
  <c r="P10" i="1"/>
  <c r="E10" i="1"/>
  <c r="S9" i="1"/>
  <c r="R9" i="1"/>
  <c r="Q9" i="1"/>
  <c r="P9" i="1"/>
  <c r="E9" i="1"/>
  <c r="U9" i="1" s="1"/>
  <c r="U38" i="1" l="1"/>
  <c r="U39" i="1"/>
  <c r="T47" i="1"/>
  <c r="U51" i="1"/>
  <c r="T86" i="1"/>
  <c r="T90" i="1"/>
  <c r="U32" i="2"/>
  <c r="P33" i="2"/>
  <c r="T33" i="2" s="1"/>
  <c r="U36" i="2"/>
  <c r="U51" i="2"/>
  <c r="U69" i="2"/>
  <c r="U86" i="2"/>
  <c r="U10" i="3"/>
  <c r="U11" i="3"/>
  <c r="U38" i="3"/>
  <c r="U39" i="3"/>
  <c r="U44" i="3"/>
  <c r="T47" i="3"/>
  <c r="U65" i="3"/>
  <c r="Q66" i="3"/>
  <c r="T42" i="4"/>
  <c r="T93" i="4"/>
  <c r="R33" i="5"/>
  <c r="P53" i="5"/>
  <c r="T61" i="5"/>
  <c r="T93" i="5"/>
  <c r="U28" i="6"/>
  <c r="T39" i="6"/>
  <c r="T87" i="6"/>
  <c r="T91" i="6"/>
  <c r="U37" i="7"/>
  <c r="T45" i="7"/>
  <c r="T49" i="7"/>
  <c r="U20" i="8"/>
  <c r="E30" i="8"/>
  <c r="P33" i="8"/>
  <c r="T64" i="8"/>
  <c r="T69" i="8"/>
  <c r="T42" i="9"/>
  <c r="U65" i="9"/>
  <c r="P71" i="9"/>
  <c r="U88" i="9"/>
  <c r="T101" i="1"/>
  <c r="T96" i="9"/>
  <c r="R95" i="8"/>
  <c r="U108" i="3"/>
  <c r="T110" i="3"/>
  <c r="T10" i="1"/>
  <c r="U10" i="1"/>
  <c r="P30" i="1"/>
  <c r="E33" i="1"/>
  <c r="P66" i="1"/>
  <c r="R67" i="1"/>
  <c r="U13" i="2"/>
  <c r="U19" i="2"/>
  <c r="U23" i="2"/>
  <c r="U28" i="2"/>
  <c r="Q33" i="2"/>
  <c r="U43" i="2"/>
  <c r="U56" i="2"/>
  <c r="R66" i="3"/>
  <c r="P71" i="3"/>
  <c r="R72" i="3"/>
  <c r="U9" i="4"/>
  <c r="S16" i="4"/>
  <c r="Q24" i="4"/>
  <c r="Q33" i="4"/>
  <c r="P40" i="4"/>
  <c r="T89" i="4"/>
  <c r="E24" i="5"/>
  <c r="T38" i="5"/>
  <c r="U49" i="5"/>
  <c r="Q53" i="5"/>
  <c r="U9" i="6"/>
  <c r="U32" i="6"/>
  <c r="P33" i="6"/>
  <c r="T14" i="7"/>
  <c r="S16" i="7"/>
  <c r="E30" i="7"/>
  <c r="R33" i="7"/>
  <c r="Q40" i="7"/>
  <c r="S66" i="7"/>
  <c r="E67" i="7"/>
  <c r="Q70" i="7"/>
  <c r="T11" i="8"/>
  <c r="P24" i="8"/>
  <c r="Q33" i="8"/>
  <c r="U52" i="8"/>
  <c r="R16" i="9"/>
  <c r="E30" i="9"/>
  <c r="U32" i="9"/>
  <c r="Q33" i="9"/>
  <c r="T37" i="9"/>
  <c r="P40" i="9"/>
  <c r="T45" i="9"/>
  <c r="U63" i="9"/>
  <c r="P66" i="9"/>
  <c r="R67" i="9"/>
  <c r="Q71" i="9"/>
  <c r="S72" i="9"/>
  <c r="U20" i="1"/>
  <c r="T21" i="1"/>
  <c r="Q30" i="1"/>
  <c r="U65" i="1"/>
  <c r="Q66" i="1"/>
  <c r="E24" i="2"/>
  <c r="Q30" i="3"/>
  <c r="P53" i="3"/>
  <c r="S66" i="3"/>
  <c r="Q71" i="3"/>
  <c r="U14" i="4"/>
  <c r="E16" i="4"/>
  <c r="Q40" i="4"/>
  <c r="E70" i="4"/>
  <c r="T92" i="4"/>
  <c r="T28" i="5"/>
  <c r="E33" i="5"/>
  <c r="U45" i="5"/>
  <c r="P59" i="5"/>
  <c r="T65" i="5"/>
  <c r="U92" i="5"/>
  <c r="P16" i="6"/>
  <c r="Q33" i="6"/>
  <c r="T36" i="6"/>
  <c r="U86" i="6"/>
  <c r="U90" i="6"/>
  <c r="U11" i="8"/>
  <c r="U12" i="8"/>
  <c r="R16" i="8"/>
  <c r="Q24" i="8"/>
  <c r="R33" i="8"/>
  <c r="U48" i="8"/>
  <c r="T65" i="8"/>
  <c r="Q40" i="9"/>
  <c r="Q66" i="9"/>
  <c r="E72" i="9"/>
  <c r="T11" i="1"/>
  <c r="P16" i="1"/>
  <c r="T19" i="1"/>
  <c r="P24" i="1"/>
  <c r="T26" i="1"/>
  <c r="U28" i="1"/>
  <c r="U29" i="1"/>
  <c r="S30" i="1"/>
  <c r="P33" i="1"/>
  <c r="U36" i="1"/>
  <c r="T49" i="1"/>
  <c r="Q53" i="1"/>
  <c r="S66" i="1"/>
  <c r="T9" i="2"/>
  <c r="T14" i="2"/>
  <c r="Q16" i="2"/>
  <c r="U16" i="2" s="1"/>
  <c r="P30" i="2"/>
  <c r="T38" i="2"/>
  <c r="Q40" i="2"/>
  <c r="Q66" i="2"/>
  <c r="Q71" i="2"/>
  <c r="T14" i="3"/>
  <c r="R16" i="3"/>
  <c r="U29" i="3"/>
  <c r="S30" i="3"/>
  <c r="P33" i="3"/>
  <c r="T36" i="3"/>
  <c r="Q70" i="3"/>
  <c r="U91" i="3"/>
  <c r="T10" i="4"/>
  <c r="T13" i="4"/>
  <c r="U19" i="4"/>
  <c r="T22" i="4"/>
  <c r="E24" i="4"/>
  <c r="T27" i="4"/>
  <c r="P30" i="4"/>
  <c r="S40" i="4"/>
  <c r="T65" i="4"/>
  <c r="P71" i="4"/>
  <c r="P24" i="5"/>
  <c r="Q30" i="5"/>
  <c r="Q66" i="5"/>
  <c r="P70" i="5"/>
  <c r="Q71" i="5"/>
  <c r="T91" i="5"/>
  <c r="T14" i="6"/>
  <c r="R16" i="6"/>
  <c r="P24" i="6"/>
  <c r="P30" i="6"/>
  <c r="T37" i="6"/>
  <c r="T42" i="6"/>
  <c r="T46" i="6"/>
  <c r="T50" i="6"/>
  <c r="U56" i="6"/>
  <c r="Q59" i="6"/>
  <c r="T63" i="6"/>
  <c r="Q67" i="6"/>
  <c r="U22" i="7"/>
  <c r="P30" i="7"/>
  <c r="T13" i="8"/>
  <c r="P30" i="8"/>
  <c r="Q40" i="8"/>
  <c r="Q66" i="8"/>
  <c r="Q24" i="9"/>
  <c r="Q16" i="1"/>
  <c r="U19" i="1"/>
  <c r="Q33" i="1"/>
  <c r="P40" i="1"/>
  <c r="U44" i="1"/>
  <c r="T45" i="1"/>
  <c r="U61" i="1"/>
  <c r="P70" i="1"/>
  <c r="T88" i="1"/>
  <c r="T92" i="1"/>
  <c r="U9" i="2"/>
  <c r="Q30" i="2"/>
  <c r="P70" i="2"/>
  <c r="U14" i="3"/>
  <c r="E30" i="3"/>
  <c r="Q33" i="3"/>
  <c r="U33" i="3" s="1"/>
  <c r="P40" i="3"/>
  <c r="P67" i="3"/>
  <c r="U87" i="3"/>
  <c r="T90" i="3"/>
  <c r="U13" i="4"/>
  <c r="T18" i="4"/>
  <c r="Q30" i="4"/>
  <c r="U38" i="4"/>
  <c r="U51" i="4"/>
  <c r="U56" i="4"/>
  <c r="T63" i="4"/>
  <c r="P66" i="4"/>
  <c r="R67" i="4"/>
  <c r="Q71" i="4"/>
  <c r="P16" i="5"/>
  <c r="Q24" i="5"/>
  <c r="Q70" i="5"/>
  <c r="E72" i="5"/>
  <c r="T87" i="5"/>
  <c r="U11" i="6"/>
  <c r="T12" i="6"/>
  <c r="U15" i="6"/>
  <c r="P40" i="6"/>
  <c r="T55" i="6"/>
  <c r="T65" i="6"/>
  <c r="P66" i="6"/>
  <c r="P71" i="6"/>
  <c r="U13" i="7"/>
  <c r="U18" i="7"/>
  <c r="T21" i="7"/>
  <c r="U27" i="7"/>
  <c r="Q30" i="7"/>
  <c r="U30" i="7" s="1"/>
  <c r="E40" i="7"/>
  <c r="T43" i="7"/>
  <c r="T47" i="7"/>
  <c r="T51" i="7"/>
  <c r="Q59" i="7"/>
  <c r="Q67" i="7"/>
  <c r="Q72" i="7"/>
  <c r="U89" i="7"/>
  <c r="U93" i="7"/>
  <c r="Q30" i="8"/>
  <c r="R66" i="8"/>
  <c r="P71" i="8"/>
  <c r="P30" i="9"/>
  <c r="U50" i="9"/>
  <c r="Q53" i="9"/>
  <c r="U93" i="9"/>
  <c r="S16" i="2"/>
  <c r="P24" i="2"/>
  <c r="T86" i="3"/>
  <c r="P16" i="4"/>
  <c r="T28" i="4"/>
  <c r="R30" i="4"/>
  <c r="U47" i="4"/>
  <c r="T50" i="4"/>
  <c r="Q59" i="4"/>
  <c r="Q66" i="4"/>
  <c r="T12" i="5"/>
  <c r="Q16" i="5"/>
  <c r="T20" i="5"/>
  <c r="P33" i="5"/>
  <c r="U10" i="6"/>
  <c r="T13" i="6"/>
  <c r="T29" i="6"/>
  <c r="R30" i="6"/>
  <c r="T38" i="6"/>
  <c r="Q66" i="6"/>
  <c r="Q71" i="6"/>
  <c r="P16" i="7"/>
  <c r="U19" i="7"/>
  <c r="T26" i="7"/>
  <c r="U28" i="7"/>
  <c r="R30" i="7"/>
  <c r="T38" i="7"/>
  <c r="U44" i="7"/>
  <c r="U55" i="7"/>
  <c r="U63" i="7"/>
  <c r="P66" i="7"/>
  <c r="P71" i="7"/>
  <c r="Q71" i="8"/>
  <c r="Q30" i="9"/>
  <c r="U89" i="9"/>
  <c r="T92" i="9"/>
  <c r="T38" i="1"/>
  <c r="E53" i="1"/>
  <c r="U87" i="1"/>
  <c r="U91" i="1"/>
  <c r="E16" i="2"/>
  <c r="T20" i="2"/>
  <c r="Q24" i="2"/>
  <c r="T29" i="2"/>
  <c r="T32" i="2"/>
  <c r="T35" i="2"/>
  <c r="T44" i="2"/>
  <c r="T57" i="2"/>
  <c r="T10" i="3"/>
  <c r="Q24" i="3"/>
  <c r="S33" i="3"/>
  <c r="T38" i="3"/>
  <c r="R40" i="3"/>
  <c r="P66" i="3"/>
  <c r="Q16" i="4"/>
  <c r="Q70" i="4"/>
  <c r="T10" i="5"/>
  <c r="T15" i="5"/>
  <c r="Q33" i="5"/>
  <c r="Q53" i="6"/>
  <c r="P70" i="6"/>
  <c r="Q16" i="7"/>
  <c r="P24" i="7"/>
  <c r="S30" i="7"/>
  <c r="P33" i="7"/>
  <c r="T36" i="7"/>
  <c r="U42" i="7"/>
  <c r="U46" i="7"/>
  <c r="U50" i="7"/>
  <c r="U58" i="7"/>
  <c r="Q66" i="7"/>
  <c r="Q71" i="7"/>
  <c r="T9" i="8"/>
  <c r="U28" i="8"/>
  <c r="E40" i="8"/>
  <c r="P70" i="8"/>
  <c r="P16" i="9"/>
  <c r="E24" i="9"/>
  <c r="T28" i="9"/>
  <c r="T32" i="9"/>
  <c r="U46" i="9"/>
  <c r="T49" i="9"/>
  <c r="U64" i="9"/>
  <c r="T109" i="6"/>
  <c r="R95" i="4"/>
  <c r="Q67" i="9"/>
  <c r="E53" i="9"/>
  <c r="S67" i="9"/>
  <c r="E67" i="9"/>
  <c r="Q72" i="9"/>
  <c r="P59" i="9"/>
  <c r="P67" i="9"/>
  <c r="P72" i="9"/>
  <c r="Q59" i="9"/>
  <c r="T104" i="9"/>
  <c r="E53" i="8"/>
  <c r="T47" i="8"/>
  <c r="Q53" i="8"/>
  <c r="P67" i="8"/>
  <c r="E59" i="8"/>
  <c r="P59" i="8"/>
  <c r="Q67" i="8"/>
  <c r="Q59" i="8"/>
  <c r="R67" i="8"/>
  <c r="P72" i="8"/>
  <c r="U57" i="8"/>
  <c r="T101" i="8"/>
  <c r="T109" i="8"/>
  <c r="E95" i="8"/>
  <c r="M112" i="8"/>
  <c r="S112" i="8" s="1"/>
  <c r="P67" i="7"/>
  <c r="P53" i="7"/>
  <c r="E53" i="7"/>
  <c r="Q53" i="7"/>
  <c r="S72" i="7"/>
  <c r="R67" i="7"/>
  <c r="P59" i="7"/>
  <c r="S67" i="7"/>
  <c r="R72" i="7"/>
  <c r="T101" i="7"/>
  <c r="T102" i="7"/>
  <c r="E53" i="6"/>
  <c r="P53" i="6"/>
  <c r="E59" i="6"/>
  <c r="E67" i="6"/>
  <c r="E72" i="6"/>
  <c r="T57" i="6"/>
  <c r="R67" i="6"/>
  <c r="R72" i="6"/>
  <c r="E79" i="6"/>
  <c r="P67" i="5"/>
  <c r="Q67" i="5"/>
  <c r="Q72" i="5"/>
  <c r="P72" i="5"/>
  <c r="E59" i="5"/>
  <c r="T57" i="5"/>
  <c r="Q59" i="5"/>
  <c r="R67" i="5"/>
  <c r="R72" i="5"/>
  <c r="S67" i="5"/>
  <c r="T103" i="5"/>
  <c r="T104" i="5"/>
  <c r="T99" i="5"/>
  <c r="T100" i="5"/>
  <c r="S67" i="4"/>
  <c r="E53" i="4"/>
  <c r="P53" i="4"/>
  <c r="E67" i="4"/>
  <c r="Q72" i="4"/>
  <c r="P67" i="4"/>
  <c r="P72" i="4"/>
  <c r="P59" i="4"/>
  <c r="Q67" i="4"/>
  <c r="U97" i="4"/>
  <c r="T98" i="4"/>
  <c r="T99" i="4"/>
  <c r="T110" i="4"/>
  <c r="T102" i="4"/>
  <c r="T103" i="4"/>
  <c r="E53" i="3"/>
  <c r="Q53" i="3"/>
  <c r="S67" i="3"/>
  <c r="E59" i="3"/>
  <c r="Q59" i="3"/>
  <c r="R67" i="3"/>
  <c r="P72" i="3"/>
  <c r="T72" i="3" s="1"/>
  <c r="U57" i="3"/>
  <c r="U47" i="2"/>
  <c r="Q53" i="2"/>
  <c r="S72" i="2"/>
  <c r="E67" i="2"/>
  <c r="E72" i="2"/>
  <c r="S67" i="2"/>
  <c r="P59" i="2"/>
  <c r="P67" i="2"/>
  <c r="T67" i="2" s="1"/>
  <c r="P72" i="2"/>
  <c r="T72" i="2" s="1"/>
  <c r="U99" i="2"/>
  <c r="T100" i="2"/>
  <c r="T101" i="2"/>
  <c r="S95" i="2"/>
  <c r="E79" i="2"/>
  <c r="P72" i="1"/>
  <c r="P53" i="1"/>
  <c r="T58" i="1"/>
  <c r="S67" i="1"/>
  <c r="R72" i="1"/>
  <c r="P59" i="1"/>
  <c r="P67" i="1"/>
  <c r="T67" i="1" s="1"/>
  <c r="U57" i="1"/>
  <c r="T99" i="1"/>
  <c r="T105" i="1"/>
  <c r="E79" i="1"/>
  <c r="U33" i="1"/>
  <c r="T33" i="1"/>
  <c r="U59" i="1"/>
  <c r="T59" i="1"/>
  <c r="U71" i="1"/>
  <c r="T71" i="1"/>
  <c r="U59" i="2"/>
  <c r="T59" i="2"/>
  <c r="U30" i="2"/>
  <c r="T30" i="2"/>
  <c r="U71" i="2"/>
  <c r="T71" i="2"/>
  <c r="U30" i="1"/>
  <c r="T30" i="1"/>
  <c r="U24" i="2"/>
  <c r="T24" i="2"/>
  <c r="U70" i="2"/>
  <c r="T70" i="2"/>
  <c r="T9" i="1"/>
  <c r="U13" i="1"/>
  <c r="U18" i="1"/>
  <c r="U12" i="1"/>
  <c r="U53" i="1"/>
  <c r="T53" i="1"/>
  <c r="U72" i="2"/>
  <c r="U67" i="2"/>
  <c r="T16" i="2"/>
  <c r="T89" i="2"/>
  <c r="T93" i="2"/>
  <c r="U93" i="2"/>
  <c r="T12" i="3"/>
  <c r="U12" i="3"/>
  <c r="P16" i="3"/>
  <c r="U24" i="4"/>
  <c r="T24" i="4"/>
  <c r="U30" i="4"/>
  <c r="T30" i="4"/>
  <c r="U33" i="5"/>
  <c r="T33" i="5"/>
  <c r="U24" i="1"/>
  <c r="T24" i="1"/>
  <c r="U70" i="1"/>
  <c r="T70" i="1"/>
  <c r="U33" i="2"/>
  <c r="T16" i="3"/>
  <c r="U72" i="3"/>
  <c r="U67" i="3"/>
  <c r="T67" i="3"/>
  <c r="U9" i="3"/>
  <c r="Q16" i="3"/>
  <c r="U16" i="3" s="1"/>
  <c r="U71" i="3"/>
  <c r="T71" i="3"/>
  <c r="U71" i="4"/>
  <c r="T71" i="4"/>
  <c r="U70" i="5"/>
  <c r="T70" i="5"/>
  <c r="T22" i="1"/>
  <c r="T27" i="1"/>
  <c r="T32" i="1"/>
  <c r="T37" i="1"/>
  <c r="T42" i="1"/>
  <c r="T46" i="1"/>
  <c r="T50" i="1"/>
  <c r="T55" i="1"/>
  <c r="T63" i="1"/>
  <c r="T89" i="1"/>
  <c r="T93" i="1"/>
  <c r="T12" i="2"/>
  <c r="T21" i="2"/>
  <c r="T26" i="2"/>
  <c r="U40" i="2"/>
  <c r="T40" i="2"/>
  <c r="T36" i="2"/>
  <c r="T45" i="2"/>
  <c r="T49" i="2"/>
  <c r="T58" i="2"/>
  <c r="U66" i="2"/>
  <c r="T66" i="2"/>
  <c r="T62" i="2"/>
  <c r="U88" i="2"/>
  <c r="T90" i="2"/>
  <c r="T9" i="3"/>
  <c r="T13" i="3"/>
  <c r="U27" i="3"/>
  <c r="T27" i="3"/>
  <c r="U59" i="3"/>
  <c r="T59" i="3"/>
  <c r="U59" i="5"/>
  <c r="T59" i="5"/>
  <c r="U72" i="1"/>
  <c r="T72" i="1"/>
  <c r="U67" i="1"/>
  <c r="U16" i="1"/>
  <c r="T16" i="1"/>
  <c r="U40" i="1"/>
  <c r="T40" i="1"/>
  <c r="U66" i="1"/>
  <c r="T66" i="1"/>
  <c r="U53" i="2"/>
  <c r="T53" i="2"/>
  <c r="T21" i="3"/>
  <c r="U21" i="3"/>
  <c r="U24" i="3"/>
  <c r="T24" i="3"/>
  <c r="U30" i="3"/>
  <c r="P30" i="3"/>
  <c r="T30" i="3" s="1"/>
  <c r="T33" i="3"/>
  <c r="U70" i="4"/>
  <c r="T70" i="4"/>
  <c r="U24" i="5"/>
  <c r="T24" i="5"/>
  <c r="U26" i="3"/>
  <c r="U36" i="3"/>
  <c r="U53" i="3"/>
  <c r="T53" i="3"/>
  <c r="U45" i="3"/>
  <c r="U49" i="3"/>
  <c r="U58" i="3"/>
  <c r="U62" i="3"/>
  <c r="U88" i="3"/>
  <c r="U92" i="3"/>
  <c r="U72" i="4"/>
  <c r="T72" i="4"/>
  <c r="U67" i="4"/>
  <c r="U16" i="4"/>
  <c r="T67" i="4"/>
  <c r="T16" i="4"/>
  <c r="U11" i="4"/>
  <c r="U15" i="4"/>
  <c r="U20" i="4"/>
  <c r="U29" i="4"/>
  <c r="U39" i="4"/>
  <c r="U44" i="4"/>
  <c r="U48" i="4"/>
  <c r="U52" i="4"/>
  <c r="U57" i="4"/>
  <c r="T64" i="4"/>
  <c r="U65" i="4"/>
  <c r="T69" i="4"/>
  <c r="T86" i="4"/>
  <c r="U87" i="4"/>
  <c r="T90" i="4"/>
  <c r="U91" i="4"/>
  <c r="T9" i="5"/>
  <c r="U10" i="5"/>
  <c r="T13" i="5"/>
  <c r="U14" i="5"/>
  <c r="T18" i="5"/>
  <c r="U19" i="5"/>
  <c r="T22" i="5"/>
  <c r="U23" i="5"/>
  <c r="T27" i="5"/>
  <c r="U28" i="5"/>
  <c r="T32" i="5"/>
  <c r="T37" i="5"/>
  <c r="U38" i="5"/>
  <c r="T42" i="5"/>
  <c r="T46" i="5"/>
  <c r="U47" i="5"/>
  <c r="T50" i="5"/>
  <c r="U51" i="5"/>
  <c r="T55" i="5"/>
  <c r="U56" i="5"/>
  <c r="T63" i="5"/>
  <c r="U64" i="5"/>
  <c r="U69" i="5"/>
  <c r="U86" i="5"/>
  <c r="U90" i="5"/>
  <c r="U13" i="6"/>
  <c r="U24" i="6"/>
  <c r="T24" i="6"/>
  <c r="U36" i="6"/>
  <c r="U70" i="6"/>
  <c r="T70" i="6"/>
  <c r="U24" i="7"/>
  <c r="T24" i="7"/>
  <c r="U33" i="7"/>
  <c r="T33" i="7"/>
  <c r="U70" i="7"/>
  <c r="T70" i="7"/>
  <c r="U70" i="3"/>
  <c r="T70" i="3"/>
  <c r="U33" i="4"/>
  <c r="T33" i="4"/>
  <c r="U40" i="5"/>
  <c r="T40" i="5"/>
  <c r="T58" i="5"/>
  <c r="U66" i="5"/>
  <c r="T66" i="5"/>
  <c r="T62" i="5"/>
  <c r="U19" i="6"/>
  <c r="Q24" i="6"/>
  <c r="Q40" i="6"/>
  <c r="U40" i="6" s="1"/>
  <c r="U59" i="6"/>
  <c r="T59" i="6"/>
  <c r="T32" i="3"/>
  <c r="T37" i="3"/>
  <c r="T42" i="3"/>
  <c r="T46" i="3"/>
  <c r="T50" i="3"/>
  <c r="T55" i="3"/>
  <c r="T63" i="3"/>
  <c r="T89" i="3"/>
  <c r="T93" i="3"/>
  <c r="T12" i="4"/>
  <c r="T21" i="4"/>
  <c r="T26" i="4"/>
  <c r="U40" i="4"/>
  <c r="T40" i="4"/>
  <c r="T36" i="4"/>
  <c r="T45" i="4"/>
  <c r="T49" i="4"/>
  <c r="T58" i="4"/>
  <c r="U59" i="4"/>
  <c r="T59" i="4"/>
  <c r="U66" i="4"/>
  <c r="T66" i="4"/>
  <c r="T62" i="4"/>
  <c r="U30" i="5"/>
  <c r="T30" i="5"/>
  <c r="U53" i="5"/>
  <c r="T53" i="5"/>
  <c r="U71" i="5"/>
  <c r="T71" i="5"/>
  <c r="U72" i="6"/>
  <c r="T72" i="6"/>
  <c r="U67" i="6"/>
  <c r="U16" i="6"/>
  <c r="T67" i="6"/>
  <c r="T16" i="6"/>
  <c r="U33" i="6"/>
  <c r="T33" i="6"/>
  <c r="U45" i="6"/>
  <c r="T45" i="6"/>
  <c r="U49" i="6"/>
  <c r="T49" i="6"/>
  <c r="U71" i="6"/>
  <c r="T71" i="6"/>
  <c r="T30" i="7"/>
  <c r="U40" i="3"/>
  <c r="T40" i="3"/>
  <c r="U66" i="3"/>
  <c r="T66" i="3"/>
  <c r="T35" i="4"/>
  <c r="U53" i="4"/>
  <c r="T53" i="4"/>
  <c r="T61" i="4"/>
  <c r="U16" i="5"/>
  <c r="T16" i="5"/>
  <c r="U72" i="5"/>
  <c r="U67" i="5"/>
  <c r="T72" i="5"/>
  <c r="T67" i="5"/>
  <c r="T43" i="5"/>
  <c r="T9" i="6"/>
  <c r="T20" i="6"/>
  <c r="U23" i="6"/>
  <c r="U30" i="6"/>
  <c r="T30" i="6"/>
  <c r="U71" i="7"/>
  <c r="T71" i="7"/>
  <c r="Q16" i="8"/>
  <c r="U33" i="9"/>
  <c r="T33" i="9"/>
  <c r="U70" i="9"/>
  <c r="T70" i="9"/>
  <c r="U40" i="7"/>
  <c r="T40" i="7"/>
  <c r="U59" i="7"/>
  <c r="T59" i="7"/>
  <c r="U66" i="7"/>
  <c r="T66" i="7"/>
  <c r="U30" i="8"/>
  <c r="T30" i="8"/>
  <c r="U71" i="8"/>
  <c r="T71" i="8"/>
  <c r="U30" i="9"/>
  <c r="T30" i="9"/>
  <c r="T40" i="6"/>
  <c r="T58" i="6"/>
  <c r="U66" i="6"/>
  <c r="T66" i="6"/>
  <c r="T62" i="6"/>
  <c r="T88" i="6"/>
  <c r="T92" i="6"/>
  <c r="T11" i="7"/>
  <c r="T15" i="7"/>
  <c r="T20" i="7"/>
  <c r="T29" i="7"/>
  <c r="T35" i="7"/>
  <c r="T39" i="7"/>
  <c r="U53" i="7"/>
  <c r="T53" i="7"/>
  <c r="T44" i="7"/>
  <c r="T48" i="7"/>
  <c r="T52" i="7"/>
  <c r="T57" i="7"/>
  <c r="T61" i="7"/>
  <c r="T65" i="7"/>
  <c r="T87" i="7"/>
  <c r="T91" i="7"/>
  <c r="U72" i="8"/>
  <c r="T72" i="8"/>
  <c r="U67" i="8"/>
  <c r="U16" i="8"/>
  <c r="T67" i="8"/>
  <c r="T10" i="8"/>
  <c r="T14" i="8"/>
  <c r="U59" i="8"/>
  <c r="T59" i="8"/>
  <c r="U71" i="9"/>
  <c r="T71" i="9"/>
  <c r="U53" i="6"/>
  <c r="T53" i="6"/>
  <c r="U16" i="7"/>
  <c r="T16" i="7"/>
  <c r="U72" i="7"/>
  <c r="U67" i="7"/>
  <c r="T72" i="7"/>
  <c r="T67" i="7"/>
  <c r="U35" i="7"/>
  <c r="U61" i="7"/>
  <c r="P16" i="8"/>
  <c r="T16" i="8" s="1"/>
  <c r="U18" i="8"/>
  <c r="T18" i="8"/>
  <c r="U24" i="9"/>
  <c r="T24" i="9"/>
  <c r="U24" i="8"/>
  <c r="T24" i="8"/>
  <c r="U70" i="8"/>
  <c r="T70" i="8"/>
  <c r="U87" i="8"/>
  <c r="T90" i="8"/>
  <c r="U91" i="8"/>
  <c r="T9" i="9"/>
  <c r="U10" i="9"/>
  <c r="T13" i="9"/>
  <c r="U14" i="9"/>
  <c r="T18" i="9"/>
  <c r="U19" i="9"/>
  <c r="T22" i="9"/>
  <c r="U23" i="9"/>
  <c r="T27" i="9"/>
  <c r="U28" i="9"/>
  <c r="U38" i="9"/>
  <c r="U47" i="9"/>
  <c r="U51" i="9"/>
  <c r="U56" i="9"/>
  <c r="U69" i="9"/>
  <c r="U86" i="9"/>
  <c r="U90" i="9"/>
  <c r="E79" i="8"/>
  <c r="E79" i="5"/>
  <c r="E79" i="3"/>
  <c r="T103" i="1"/>
  <c r="U98" i="9"/>
  <c r="T98" i="9"/>
  <c r="U103" i="8"/>
  <c r="T103" i="8"/>
  <c r="T104" i="7"/>
  <c r="U104" i="7"/>
  <c r="U107" i="4"/>
  <c r="T107" i="4"/>
  <c r="T100" i="3"/>
  <c r="U100" i="3"/>
  <c r="T22" i="8"/>
  <c r="T27" i="8"/>
  <c r="T32" i="8"/>
  <c r="U33" i="8"/>
  <c r="T33" i="8"/>
  <c r="T37" i="8"/>
  <c r="T42" i="8"/>
  <c r="T46" i="8"/>
  <c r="T50" i="8"/>
  <c r="T55" i="8"/>
  <c r="T63" i="8"/>
  <c r="T89" i="8"/>
  <c r="T93" i="8"/>
  <c r="T12" i="9"/>
  <c r="T21" i="9"/>
  <c r="T26" i="9"/>
  <c r="U40" i="9"/>
  <c r="T40" i="9"/>
  <c r="U59" i="9"/>
  <c r="T59" i="9"/>
  <c r="U66" i="9"/>
  <c r="T66" i="9"/>
  <c r="R95" i="9"/>
  <c r="L112" i="9"/>
  <c r="R112" i="9" s="1"/>
  <c r="U106" i="9"/>
  <c r="T106" i="9"/>
  <c r="T113" i="7"/>
  <c r="U113" i="7"/>
  <c r="U101" i="6"/>
  <c r="T101" i="6"/>
  <c r="U106" i="4"/>
  <c r="T106" i="4"/>
  <c r="U113" i="2"/>
  <c r="T113" i="2"/>
  <c r="T21" i="8"/>
  <c r="T26" i="8"/>
  <c r="U40" i="8"/>
  <c r="T40" i="8"/>
  <c r="T36" i="8"/>
  <c r="T45" i="8"/>
  <c r="T49" i="8"/>
  <c r="T58" i="8"/>
  <c r="U66" i="8"/>
  <c r="T66" i="8"/>
  <c r="T62" i="8"/>
  <c r="T88" i="8"/>
  <c r="T92" i="8"/>
  <c r="T11" i="9"/>
  <c r="T15" i="9"/>
  <c r="T20" i="9"/>
  <c r="T29" i="9"/>
  <c r="T35" i="9"/>
  <c r="T39" i="9"/>
  <c r="U53" i="9"/>
  <c r="T53" i="9"/>
  <c r="T44" i="9"/>
  <c r="T48" i="9"/>
  <c r="T52" i="9"/>
  <c r="T57" i="9"/>
  <c r="T61" i="9"/>
  <c r="T65" i="9"/>
  <c r="T87" i="9"/>
  <c r="T91" i="9"/>
  <c r="E79" i="4"/>
  <c r="S95" i="1"/>
  <c r="U109" i="1"/>
  <c r="T109" i="1"/>
  <c r="U96" i="7"/>
  <c r="E95" i="7"/>
  <c r="E112" i="7" s="1"/>
  <c r="U112" i="7" s="1"/>
  <c r="U106" i="7"/>
  <c r="T106" i="7"/>
  <c r="U100" i="6"/>
  <c r="T100" i="6"/>
  <c r="L112" i="5"/>
  <c r="R112" i="5" s="1"/>
  <c r="R95" i="5"/>
  <c r="T105" i="4"/>
  <c r="U105" i="4"/>
  <c r="U102" i="3"/>
  <c r="T102" i="3"/>
  <c r="T35" i="8"/>
  <c r="U53" i="8"/>
  <c r="T53" i="8"/>
  <c r="T61" i="8"/>
  <c r="U16" i="9"/>
  <c r="T16" i="9"/>
  <c r="U72" i="9"/>
  <c r="U67" i="9"/>
  <c r="T72" i="9"/>
  <c r="T67" i="9"/>
  <c r="U35" i="9"/>
  <c r="T43" i="9"/>
  <c r="U61" i="9"/>
  <c r="E79" i="9"/>
  <c r="E79" i="7"/>
  <c r="U105" i="7"/>
  <c r="T105" i="7"/>
  <c r="U101" i="3"/>
  <c r="T101" i="3"/>
  <c r="T102" i="9"/>
  <c r="T110" i="9"/>
  <c r="T99" i="8"/>
  <c r="T107" i="8"/>
  <c r="T97" i="6"/>
  <c r="T96" i="5"/>
  <c r="U106" i="5"/>
  <c r="T107" i="5"/>
  <c r="T108" i="5"/>
  <c r="M112" i="5"/>
  <c r="S112" i="5" s="1"/>
  <c r="T105" i="3"/>
  <c r="T106" i="3"/>
  <c r="T97" i="2"/>
  <c r="U107" i="2"/>
  <c r="T108" i="2"/>
  <c r="T109" i="2"/>
  <c r="S95" i="9"/>
  <c r="T100" i="9"/>
  <c r="T108" i="9"/>
  <c r="T113" i="9"/>
  <c r="T97" i="8"/>
  <c r="T105" i="8"/>
  <c r="T97" i="7"/>
  <c r="T98" i="7"/>
  <c r="U108" i="7"/>
  <c r="T109" i="7"/>
  <c r="T110" i="7"/>
  <c r="U103" i="6"/>
  <c r="T104" i="6"/>
  <c r="T105" i="6"/>
  <c r="E95" i="2"/>
  <c r="T95" i="2" s="1"/>
  <c r="T104" i="2"/>
  <c r="T105" i="2"/>
  <c r="T113" i="5"/>
  <c r="U95" i="8"/>
  <c r="T95" i="8"/>
  <c r="E112" i="8"/>
  <c r="U96" i="1"/>
  <c r="U100" i="1"/>
  <c r="U104" i="1"/>
  <c r="U108" i="1"/>
  <c r="U113" i="1"/>
  <c r="U99" i="9"/>
  <c r="U103" i="9"/>
  <c r="U107" i="9"/>
  <c r="U98" i="8"/>
  <c r="U102" i="8"/>
  <c r="U106" i="8"/>
  <c r="U110" i="8"/>
  <c r="U100" i="7"/>
  <c r="R95" i="6"/>
  <c r="L112" i="6"/>
  <c r="R112" i="6" s="1"/>
  <c r="T96" i="3"/>
  <c r="E95" i="3"/>
  <c r="E95" i="1"/>
  <c r="T98" i="1"/>
  <c r="T102" i="1"/>
  <c r="T106" i="1"/>
  <c r="T110" i="1"/>
  <c r="L112" i="1"/>
  <c r="R112" i="1" s="1"/>
  <c r="T97" i="9"/>
  <c r="T101" i="9"/>
  <c r="T105" i="9"/>
  <c r="T109" i="9"/>
  <c r="T96" i="8"/>
  <c r="T100" i="8"/>
  <c r="T104" i="8"/>
  <c r="T108" i="8"/>
  <c r="T113" i="8"/>
  <c r="S95" i="7"/>
  <c r="T96" i="7"/>
  <c r="T112" i="7"/>
  <c r="U99" i="6"/>
  <c r="T98" i="5"/>
  <c r="E95" i="5"/>
  <c r="U110" i="5"/>
  <c r="E95" i="4"/>
  <c r="S95" i="4"/>
  <c r="M112" i="4"/>
  <c r="S112" i="4" s="1"/>
  <c r="U109" i="4"/>
  <c r="U104" i="3"/>
  <c r="U103" i="2"/>
  <c r="E95" i="9"/>
  <c r="U96" i="8"/>
  <c r="T95" i="7"/>
  <c r="E95" i="6"/>
  <c r="U96" i="6"/>
  <c r="U95" i="7"/>
  <c r="U99" i="7"/>
  <c r="L112" i="7"/>
  <c r="R112" i="7" s="1"/>
  <c r="U107" i="6"/>
  <c r="U102" i="5"/>
  <c r="U101" i="4"/>
  <c r="R95" i="3"/>
  <c r="L112" i="3"/>
  <c r="R112" i="3" s="1"/>
  <c r="U96" i="3"/>
  <c r="U113" i="3"/>
  <c r="U96" i="2"/>
  <c r="T103" i="7"/>
  <c r="T107" i="7"/>
  <c r="T98" i="6"/>
  <c r="T102" i="6"/>
  <c r="T106" i="6"/>
  <c r="T110" i="6"/>
  <c r="T97" i="5"/>
  <c r="T101" i="5"/>
  <c r="T105" i="5"/>
  <c r="T109" i="5"/>
  <c r="T96" i="4"/>
  <c r="T100" i="4"/>
  <c r="T104" i="4"/>
  <c r="T108" i="4"/>
  <c r="T113" i="4"/>
  <c r="T99" i="3"/>
  <c r="T103" i="3"/>
  <c r="T107" i="3"/>
  <c r="M112" i="3"/>
  <c r="S112" i="3" s="1"/>
  <c r="T98" i="2"/>
  <c r="T102" i="2"/>
  <c r="T106" i="2"/>
  <c r="T110" i="2"/>
  <c r="L112" i="2"/>
  <c r="R112" i="2" s="1"/>
  <c r="E112" i="2" l="1"/>
  <c r="U95" i="2"/>
  <c r="E112" i="9"/>
  <c r="U95" i="9"/>
  <c r="T95" i="9"/>
  <c r="U95" i="5"/>
  <c r="T95" i="5"/>
  <c r="E112" i="5"/>
  <c r="E112" i="1"/>
  <c r="U95" i="1"/>
  <c r="T95" i="1"/>
  <c r="E112" i="3"/>
  <c r="U95" i="3"/>
  <c r="T95" i="3"/>
  <c r="E112" i="6"/>
  <c r="U95" i="6"/>
  <c r="T95" i="6"/>
  <c r="T112" i="8"/>
  <c r="U112" i="8"/>
  <c r="T95" i="4"/>
  <c r="E112" i="4"/>
  <c r="U95" i="4"/>
  <c r="U112" i="2"/>
  <c r="T112" i="2"/>
  <c r="U112" i="4" l="1"/>
  <c r="T112" i="4"/>
  <c r="U112" i="3"/>
  <c r="T112" i="3"/>
  <c r="T112" i="5"/>
  <c r="U112" i="5"/>
  <c r="U112" i="1"/>
  <c r="T112" i="1"/>
  <c r="U112" i="6"/>
  <c r="T112" i="6"/>
  <c r="U112" i="9"/>
  <c r="T112" i="9"/>
</calcChain>
</file>

<file path=xl/sharedStrings.xml><?xml version="1.0" encoding="utf-8"?>
<sst xmlns="http://schemas.openxmlformats.org/spreadsheetml/2006/main" count="1782" uniqueCount="133">
  <si>
    <t>Figures Finalised as at 2022/05/05</t>
  </si>
  <si>
    <t/>
  </si>
  <si>
    <t>3rd Quarter Ended 31 March 2022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</si>
  <si>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</si>
  <si>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</si>
  <si>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</si>
  <si>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</si>
  <si>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</si>
  <si>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</si>
  <si>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</si>
  <si>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</si>
  <si>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2nd to 3rd Q</t>
  </si>
  <si>
    <t>% Changes for the 3rd Q</t>
  </si>
  <si>
    <t>Approved Roll Over</t>
  </si>
  <si>
    <t>R thousands</t>
  </si>
  <si>
    <t>Division of revenue Act No. 16 of 2019</t>
  </si>
  <si>
    <t>Adjustment (Mid year)</t>
  </si>
  <si>
    <t>Other Adjustments</t>
  </si>
  <si>
    <t>Total Available 2021/22</t>
  </si>
  <si>
    <t>Approved payment schedule</t>
  </si>
  <si>
    <t>Transferred to municipalities for direct grants</t>
  </si>
  <si>
    <t>Actual expenditure National Department by 30 September 2021</t>
  </si>
  <si>
    <t>Actual expenditure by municipalities by 30 September 2021</t>
  </si>
  <si>
    <t>Actual expenditure National Department by 31 December 2021</t>
  </si>
  <si>
    <t>Actual expenditure by municipalities by 31 December 2021</t>
  </si>
  <si>
    <t>Actual expenditure National Department by 31 March 2022</t>
  </si>
  <si>
    <t>Actual expenditure by municipalities by 31 March 2022</t>
  </si>
  <si>
    <t>Actual expenditure National Department by 30 June 2022</t>
  </si>
  <si>
    <t>Actual expenditure by municipalities by 30 June 2022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</si>
  <si>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</si>
  <si>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</si>
  <si>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</si>
  <si>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</si>
  <si>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</si>
  <si>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10)</t>
  </si>
  <si>
    <t>Programme and Project Preperation Support Grant</t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</si>
  <si>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</si>
  <si>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</si>
  <si>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</si>
  <si>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</si>
  <si>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</si>
  <si>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Integrated Urban Development Grant</t>
  </si>
  <si>
    <t>Sub-Total Vote</t>
  </si>
  <si>
    <t>Cooperative Governance (Vote 3)</t>
  </si>
  <si>
    <t>Municipal Systems Improvement Grant (Schedule 5B)</t>
  </si>
  <si>
    <t>Municipal Systems Improvement Grant (Schedule 6B)</t>
  </si>
  <si>
    <t>Municipal Disaster Grant</t>
  </si>
  <si>
    <t/>
  </si>
  <si>
    <t>Municipal Disaster Recovery Grant</t>
  </si>
  <si>
    <t>Municipal Demarcation Transition Grant (Schedule 5B)</t>
  </si>
  <si>
    <t>Municipal Demarcation Transition Grant (Schedule 6B)</t>
  </si>
  <si>
    <t>Transport (Vote 37)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</si>
  <si>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</si>
  <si>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</si>
  <si>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</si>
  <si>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</si>
  <si>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(Vote 6)</t>
  </si>
  <si>
    <t>Expanded Public Works Programme Integrated Grant (Municipality)</t>
  </si>
  <si>
    <t>Energy (Vote 29)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</si>
  <si>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</si>
  <si>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</si>
  <si>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</si>
  <si>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</si>
  <si>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</si>
  <si>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Affairs (Vote 38)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</si>
  <si>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</si>
  <si>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</si>
  <si>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</si>
  <si>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</si>
  <si>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</si>
  <si>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</si>
  <si>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</si>
  <si>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</si>
  <si>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</si>
  <si>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</si>
  <si>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</si>
  <si>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</si>
  <si>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</si>
  <si>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</si>
  <si>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</si>
  <si>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</si>
  <si>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31)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</si>
  <si>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</si>
  <si>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</si>
  <si>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</si>
  <si>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</si>
  <si>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</si>
  <si>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</si>
  <si>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</si>
  <si>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</si>
  <si>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</si>
  <si>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</si>
  <si>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</si>
  <si>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</si>
  <si>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</si>
  <si>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2021</t>
  </si>
  <si>
    <t>Actual expenditure Provincial Department by 31 December 2021</t>
  </si>
  <si>
    <t>Actual expenditure Provincial Department by 31 March 2022</t>
  </si>
  <si>
    <t>Actual expenditure Provincial Department by 30 June 2022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</si>
  <si>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</si>
  <si>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</si>
  <si>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</si>
  <si>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</si>
  <si>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</si>
  <si>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</si>
  <si>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</si>
  <si>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</si>
  <si>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</si>
  <si>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</si>
  <si>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</si>
  <si>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</si>
  <si>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EASTERN CAPE: BUFFALO CITY (BUF)</t>
  </si>
  <si>
    <t>WESTERN CAPE: CAPE TOWN (CPT)</t>
  </si>
  <si>
    <t>GAUTENG: CITY OF EKURHULENI (EKU)</t>
  </si>
  <si>
    <t>KWAZULU-NATAL: ETHEKWINI (ETH)</t>
  </si>
  <si>
    <t>GAUTENG: CITY OF JOHANNESBURG (JHB)</t>
  </si>
  <si>
    <t>FREE STATE: MANGAUNG (MAN)</t>
  </si>
  <si>
    <t>EASTERN CAPE: NELSON MANDELA BAY (NMA)</t>
  </si>
  <si>
    <t>GAUTENG: CITY OF TSHWANE (TSH)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</si>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</sst>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b/>
      <sz val="10"/>
      <color indexed="8"/>
      <name val="Arial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Fill="1" applyBorder="1" applyAlignment="1" applyProtection="1">
      <alignment horizontal="left" vertical="top" wrapText="1"/>
    </xf>
    <xf numFmtId="165" fontId="2" fillId="0" borderId="1" xfId="0" applyNumberFormat="1" applyFont="1" applyFill="1" applyBorder="1" applyAlignment="1" applyProtection="1">
      <alignment horizontal="center" vertical="top" wrapText="1"/>
    </xf>
    <xf numFmtId="165" fontId="2" fillId="0" borderId="2" xfId="0" applyNumberFormat="1" applyFont="1" applyFill="1" applyBorder="1" applyAlignment="1" applyProtection="1">
      <alignment horizontal="center" vertical="top" wrapText="1"/>
    </xf>
    <xf numFmtId="166" fontId="3" fillId="0" borderId="3" xfId="0" applyNumberFormat="1" applyFont="1" applyBorder="1" applyProtection="1"/>
    <xf numFmtId="165" fontId="2" fillId="0" borderId="3" xfId="0" applyNumberFormat="1" applyFont="1" applyFill="1" applyBorder="1" applyAlignment="1" applyProtection="1">
      <alignment horizontal="center" vertical="top" wrapText="1"/>
    </xf>
    <xf numFmtId="165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5" xfId="0" applyNumberFormat="1" applyFont="1" applyFill="1" applyBorder="1" applyAlignment="1" applyProtection="1">
      <alignment horizontal="left"/>
    </xf>
    <xf numFmtId="165" fontId="2" fillId="0" borderId="5" xfId="0" applyNumberFormat="1" applyFont="1" applyFill="1" applyBorder="1" applyAlignment="1" applyProtection="1">
      <alignment horizontal="right"/>
    </xf>
    <xf numFmtId="165" fontId="2" fillId="0" borderId="6" xfId="0" applyNumberFormat="1" applyFont="1" applyFill="1" applyBorder="1" applyAlignment="1" applyProtection="1">
      <alignment horizontal="right"/>
    </xf>
    <xf numFmtId="0" fontId="2" fillId="0" borderId="7" xfId="0" applyNumberFormat="1" applyFont="1" applyFill="1" applyBorder="1" applyAlignment="1" applyProtection="1">
      <alignment horizontal="left"/>
    </xf>
    <xf numFmtId="165" fontId="2" fillId="0" borderId="7" xfId="0" applyNumberFormat="1" applyFont="1" applyFill="1" applyBorder="1" applyAlignment="1" applyProtection="1">
      <alignment horizontal="right"/>
    </xf>
    <xf numFmtId="165" fontId="2" fillId="0" borderId="8" xfId="0" applyNumberFormat="1" applyFont="1" applyFill="1" applyBorder="1" applyAlignment="1" applyProtection="1">
      <alignment horizontal="right"/>
    </xf>
    <xf numFmtId="0" fontId="3" fillId="0" borderId="3" xfId="0" applyNumberFormat="1" applyFont="1" applyFill="1" applyBorder="1" applyAlignment="1" applyProtection="1">
      <alignment horizontal="left" indent="1"/>
    </xf>
    <xf numFmtId="165" fontId="2" fillId="0" borderId="3" xfId="0" applyNumberFormat="1" applyFont="1" applyFill="1" applyBorder="1" applyAlignment="1" applyProtection="1">
      <alignment horizontal="right"/>
    </xf>
    <xf numFmtId="165" fontId="2" fillId="0" borderId="4" xfId="0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Alignment="1" applyProtection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NumberFormat="1" applyFont="1" applyFill="1" applyBorder="1" applyAlignment="1" applyProtection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NumberFormat="1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Protection="1"/>
    <xf numFmtId="0" fontId="2" fillId="0" borderId="9" xfId="0" applyNumberFormat="1" applyFont="1" applyFill="1" applyBorder="1" applyProtection="1"/>
    <xf numFmtId="0" fontId="2" fillId="0" borderId="0" xfId="0" applyNumberFormat="1" applyFont="1" applyFill="1" applyBorder="1" applyProtection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 applyFill="1" applyBorder="1" applyProtection="1"/>
    <xf numFmtId="0" fontId="6" fillId="0" borderId="11" xfId="0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 applyAlignment="1"/>
    <xf numFmtId="167" fontId="10" fillId="0" borderId="20" xfId="0" applyNumberFormat="1" applyFont="1" applyBorder="1" applyAlignment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 applyAlignment="1"/>
    <xf numFmtId="167" fontId="10" fillId="0" borderId="16" xfId="0" applyNumberFormat="1" applyFont="1" applyBorder="1" applyAlignment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 applyAlignment="1"/>
    <xf numFmtId="167" fontId="10" fillId="0" borderId="24" xfId="0" applyNumberFormat="1" applyFont="1" applyBorder="1" applyAlignment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NumberFormat="1" applyFont="1" applyFill="1" applyBorder="1" applyAlignment="1" applyProtection="1">
      <alignment horizontal="left" indent="1"/>
    </xf>
    <xf numFmtId="165" fontId="2" fillId="3" borderId="26" xfId="0" applyNumberFormat="1" applyFont="1" applyFill="1" applyBorder="1" applyAlignment="1" applyProtection="1">
      <alignment horizontal="right"/>
    </xf>
    <xf numFmtId="165" fontId="2" fillId="3" borderId="27" xfId="0" applyNumberFormat="1" applyFont="1" applyFill="1" applyBorder="1" applyAlignment="1" applyProtection="1">
      <alignment horizontal="right"/>
    </xf>
    <xf numFmtId="165" fontId="2" fillId="3" borderId="28" xfId="0" applyNumberFormat="1" applyFont="1" applyFill="1" applyBorder="1" applyAlignment="1" applyProtection="1">
      <alignment horizontal="right"/>
    </xf>
    <xf numFmtId="165" fontId="3" fillId="0" borderId="4" xfId="0" applyNumberFormat="1" applyFont="1" applyFill="1" applyBorder="1" applyAlignment="1" applyProtection="1">
      <alignment horizontal="right"/>
    </xf>
    <xf numFmtId="165" fontId="3" fillId="0" borderId="11" xfId="0" applyNumberFormat="1" applyFont="1" applyFill="1" applyBorder="1" applyAlignment="1" applyProtection="1">
      <alignment horizontal="right"/>
    </xf>
    <xf numFmtId="165" fontId="3" fillId="0" borderId="29" xfId="0" applyNumberFormat="1" applyFont="1" applyFill="1" applyBorder="1" applyAlignment="1" applyProtection="1">
      <alignment horizontal="center" vertical="center"/>
    </xf>
    <xf numFmtId="165" fontId="2" fillId="0" borderId="10" xfId="0" applyNumberFormat="1" applyFont="1" applyFill="1" applyBorder="1" applyAlignment="1" applyProtection="1">
      <alignment horizontal="center" vertical="center"/>
    </xf>
    <xf numFmtId="165" fontId="2" fillId="0" borderId="30" xfId="0" applyNumberFormat="1" applyFont="1" applyFill="1" applyBorder="1" applyAlignment="1" applyProtection="1">
      <alignment horizontal="center" vertical="center"/>
    </xf>
    <xf numFmtId="165" fontId="2" fillId="0" borderId="31" xfId="0" applyNumberFormat="1" applyFont="1" applyFill="1" applyBorder="1" applyAlignment="1" applyProtection="1">
      <alignment horizontal="center" vertical="center"/>
    </xf>
    <xf numFmtId="165" fontId="2" fillId="0" borderId="9" xfId="0" applyNumberFormat="1" applyFont="1" applyFill="1" applyBorder="1" applyAlignment="1" applyProtection="1">
      <alignment horizontal="center" vertical="center"/>
    </xf>
    <xf numFmtId="164" fontId="2" fillId="0" borderId="32" xfId="0" applyNumberFormat="1" applyFont="1" applyFill="1" applyBorder="1" applyAlignment="1" applyProtection="1">
      <alignment horizontal="left" vertical="top" wrapText="1"/>
    </xf>
    <xf numFmtId="165" fontId="2" fillId="0" borderId="32" xfId="0" applyNumberFormat="1" applyFont="1" applyFill="1" applyBorder="1" applyAlignment="1" applyProtection="1">
      <alignment horizontal="center" vertical="top" wrapText="1"/>
    </xf>
    <xf numFmtId="164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3" xfId="0" applyNumberFormat="1" applyFont="1" applyFill="1" applyBorder="1" applyAlignment="1" applyProtection="1">
      <alignment horizontal="center" vertical="top" wrapText="1"/>
    </xf>
    <xf numFmtId="164" fontId="2" fillId="0" borderId="3" xfId="0" applyNumberFormat="1" applyFont="1" applyFill="1" applyBorder="1" applyAlignment="1" applyProtection="1">
      <alignment horizontal="center" vertical="top" wrapText="1"/>
    </xf>
    <xf numFmtId="164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34" xfId="0" applyNumberFormat="1" applyFont="1" applyFill="1" applyBorder="1" applyAlignment="1" applyProtection="1">
      <alignment horizontal="left"/>
    </xf>
    <xf numFmtId="165" fontId="2" fillId="0" borderId="22" xfId="0" applyNumberFormat="1" applyFont="1" applyFill="1" applyBorder="1" applyAlignment="1" applyProtection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NumberFormat="1" applyFont="1" applyFill="1" applyBorder="1" applyAlignment="1" applyProtection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NumberFormat="1" applyFont="1" applyFill="1" applyBorder="1" applyAlignment="1" applyProtection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 applyAlignment="1"/>
    <xf numFmtId="169" fontId="10" fillId="0" borderId="19" xfId="0" applyNumberFormat="1" applyFont="1" applyBorder="1" applyAlignment="1"/>
    <xf numFmtId="169" fontId="10" fillId="0" borderId="20" xfId="0" applyNumberFormat="1" applyFont="1" applyBorder="1" applyAlignment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 applyAlignment="1"/>
    <xf numFmtId="169" fontId="10" fillId="0" borderId="15" xfId="0" applyNumberFormat="1" applyFont="1" applyBorder="1" applyAlignment="1"/>
    <xf numFmtId="169" fontId="10" fillId="0" borderId="16" xfId="0" applyNumberFormat="1" applyFont="1" applyBorder="1" applyAlignment="1"/>
    <xf numFmtId="169" fontId="10" fillId="0" borderId="9" xfId="0" applyNumberFormat="1" applyFont="1" applyBorder="1" applyAlignment="1"/>
    <xf numFmtId="169" fontId="10" fillId="0" borderId="23" xfId="0" applyNumberFormat="1" applyFont="1" applyBorder="1" applyAlignment="1"/>
    <xf numFmtId="169" fontId="10" fillId="0" borderId="24" xfId="0" applyNumberFormat="1" applyFont="1" applyBorder="1" applyAlignment="1"/>
    <xf numFmtId="169" fontId="2" fillId="0" borderId="3" xfId="0" applyNumberFormat="1" applyFont="1" applyFill="1" applyBorder="1" applyAlignment="1" applyProtection="1">
      <alignment horizontal="center" vertical="top" wrapText="1"/>
    </xf>
    <xf numFmtId="169" fontId="2" fillId="0" borderId="4" xfId="0" applyNumberFormat="1" applyFont="1" applyFill="1" applyBorder="1" applyAlignment="1" applyProtection="1">
      <alignment horizontal="center" vertical="top" wrapText="1"/>
    </xf>
    <xf numFmtId="169" fontId="2" fillId="0" borderId="5" xfId="0" applyNumberFormat="1" applyFont="1" applyFill="1" applyBorder="1" applyAlignment="1" applyProtection="1">
      <alignment horizontal="right"/>
    </xf>
    <xf numFmtId="169" fontId="2" fillId="0" borderId="6" xfId="0" applyNumberFormat="1" applyFont="1" applyFill="1" applyBorder="1" applyAlignment="1" applyProtection="1">
      <alignment horizontal="right"/>
    </xf>
    <xf numFmtId="169" fontId="2" fillId="0" borderId="7" xfId="0" applyNumberFormat="1" applyFont="1" applyFill="1" applyBorder="1" applyAlignment="1" applyProtection="1">
      <alignment horizontal="right"/>
    </xf>
    <xf numFmtId="169" fontId="2" fillId="0" borderId="8" xfId="0" applyNumberFormat="1" applyFont="1" applyFill="1" applyBorder="1" applyAlignment="1" applyProtection="1">
      <alignment horizontal="right"/>
    </xf>
    <xf numFmtId="169" fontId="2" fillId="0" borderId="3" xfId="0" applyNumberFormat="1" applyFont="1" applyFill="1" applyBorder="1" applyAlignment="1" applyProtection="1">
      <alignment horizontal="right"/>
    </xf>
    <xf numFmtId="169" fontId="3" fillId="0" borderId="3" xfId="0" applyNumberFormat="1" applyFont="1" applyFill="1" applyBorder="1" applyAlignment="1" applyProtection="1">
      <alignment horizontal="right"/>
      <protection locked="0"/>
    </xf>
    <xf numFmtId="169" fontId="2" fillId="0" borderId="4" xfId="0" applyNumberFormat="1" applyFont="1" applyFill="1" applyBorder="1" applyAlignment="1" applyProtection="1">
      <alignment horizontal="right"/>
    </xf>
    <xf numFmtId="169" fontId="2" fillId="0" borderId="34" xfId="0" applyNumberFormat="1" applyFont="1" applyFill="1" applyBorder="1" applyAlignment="1" applyProtection="1">
      <alignment horizontal="right"/>
    </xf>
    <xf numFmtId="169" fontId="2" fillId="0" borderId="22" xfId="0" applyNumberFormat="1" applyFont="1" applyFill="1" applyBorder="1" applyAlignment="1" applyProtection="1">
      <alignment horizontal="right"/>
    </xf>
    <xf numFmtId="169" fontId="2" fillId="0" borderId="32" xfId="0" applyNumberFormat="1" applyFont="1" applyFill="1" applyBorder="1" applyAlignment="1" applyProtection="1">
      <alignment horizontal="right"/>
    </xf>
    <xf numFmtId="169" fontId="2" fillId="0" borderId="1" xfId="0" applyNumberFormat="1" applyFont="1" applyFill="1" applyBorder="1" applyAlignment="1" applyProtection="1">
      <alignment horizontal="right"/>
    </xf>
    <xf numFmtId="169" fontId="2" fillId="0" borderId="2" xfId="0" applyNumberFormat="1" applyFont="1" applyFill="1" applyBorder="1" applyAlignment="1" applyProtection="1">
      <alignment horizontal="right"/>
    </xf>
    <xf numFmtId="169" fontId="2" fillId="0" borderId="9" xfId="0" applyNumberFormat="1" applyFont="1" applyFill="1" applyBorder="1" applyAlignment="1" applyProtection="1">
      <alignment horizontal="right"/>
    </xf>
    <xf numFmtId="169" fontId="2" fillId="0" borderId="10" xfId="0" applyNumberFormat="1" applyFont="1" applyFill="1" applyBorder="1" applyAlignment="1" applyProtection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Fill="1" applyBorder="1" applyAlignment="1" applyProtection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Fill="1" applyBorder="1" applyProtection="1"/>
    <xf numFmtId="169" fontId="2" fillId="0" borderId="1" xfId="0" applyNumberFormat="1" applyFont="1" applyFill="1" applyBorder="1" applyProtection="1"/>
    <xf numFmtId="169" fontId="2" fillId="0" borderId="10" xfId="0" applyNumberFormat="1" applyFont="1" applyFill="1" applyBorder="1" applyProtection="1"/>
    <xf numFmtId="169" fontId="2" fillId="0" borderId="0" xfId="0" applyNumberFormat="1" applyFont="1" applyFill="1" applyBorder="1" applyProtection="1"/>
    <xf numFmtId="165" fontId="2" fillId="0" borderId="10" xfId="0" applyNumberFormat="1" applyFont="1" applyFill="1" applyBorder="1" applyAlignment="1" applyProtection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5"/>
  <sheetViews>
    <sheetView showGridLines="0" tabSelected="1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341312000</v>
      </c>
      <c r="C9" s="92">
        <v>0</v>
      </c>
      <c r="D9" s="92"/>
      <c r="E9" s="92">
        <f>$B9       +$C9       +$D9</f>
        <v>341312000</v>
      </c>
      <c r="F9" s="93">
        <v>341312000</v>
      </c>
      <c r="G9" s="94">
        <v>341312000</v>
      </c>
      <c r="H9" s="93">
        <v>1478000</v>
      </c>
      <c r="I9" s="94">
        <v>6645</v>
      </c>
      <c r="J9" s="93">
        <v>5578000</v>
      </c>
      <c r="K9" s="94">
        <v>11459098</v>
      </c>
      <c r="L9" s="93">
        <v>47744000</v>
      </c>
      <c r="M9" s="94">
        <v>13011849</v>
      </c>
      <c r="N9" s="93"/>
      <c r="O9" s="94"/>
      <c r="P9" s="93">
        <f>$H9       +$J9       +$L9       +$N9</f>
        <v>54800000</v>
      </c>
      <c r="Q9" s="94">
        <f>$I9       +$K9       +$M9       +$O9</f>
        <v>24477592</v>
      </c>
      <c r="R9" s="48">
        <f>IF(($J9       =0),0,((($L9       -$J9       )/$J9       )*100))</f>
        <v>755.93402653280748</v>
      </c>
      <c r="S9" s="49">
        <f>IF(($K9       =0),0,((($M9       -$K9       )/$K9       )*100))</f>
        <v>13.550377176283856</v>
      </c>
      <c r="T9" s="48">
        <f>IF(($E9       =0),0,(($P9       /$E9       )*100))</f>
        <v>16.055690980686293</v>
      </c>
      <c r="U9" s="50">
        <f>IF(($E9       =0),0,(($Q9       /$E9       )*100))</f>
        <v>7.1716177573598356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10200000</v>
      </c>
      <c r="C10" s="92">
        <v>0</v>
      </c>
      <c r="D10" s="92"/>
      <c r="E10" s="92">
        <f t="shared" ref="E10:E16" si="0">$B10      +$C10      +$D10</f>
        <v>10200000</v>
      </c>
      <c r="F10" s="93">
        <v>10200000</v>
      </c>
      <c r="G10" s="94">
        <v>10200000</v>
      </c>
      <c r="H10" s="93">
        <v>1492000</v>
      </c>
      <c r="I10" s="94">
        <v>696992</v>
      </c>
      <c r="J10" s="93">
        <v>3355000</v>
      </c>
      <c r="K10" s="94">
        <v>1915600</v>
      </c>
      <c r="L10" s="93">
        <v>3122000</v>
      </c>
      <c r="M10" s="94">
        <v>752103</v>
      </c>
      <c r="N10" s="93"/>
      <c r="O10" s="94"/>
      <c r="P10" s="93">
        <f t="shared" ref="P10:P16" si="1">$H10      +$J10      +$L10      +$N10</f>
        <v>7969000</v>
      </c>
      <c r="Q10" s="94">
        <f t="shared" ref="Q10:Q16" si="2">$I10      +$K10      +$M10      +$O10</f>
        <v>3364695</v>
      </c>
      <c r="R10" s="48">
        <f t="shared" ref="R10:R16" si="3">IF(($J10      =0),0,((($L10      -$J10      )/$J10      )*100))</f>
        <v>-6.9448584202682557</v>
      </c>
      <c r="S10" s="49">
        <f t="shared" ref="S10:S16" si="4">IF(($K10      =0),0,((($M10      -$K10      )/$K10      )*100))</f>
        <v>-60.737993318020465</v>
      </c>
      <c r="T10" s="48">
        <f t="shared" ref="T10:T15" si="5">IF(($E10      =0),0,(($P10      /$E10      )*100))</f>
        <v>78.127450980392155</v>
      </c>
      <c r="U10" s="50">
        <f t="shared" ref="U10:U15" si="6">IF(($E10      =0),0,(($Q10      /$E10      )*100))</f>
        <v>32.987205882352946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74000000</v>
      </c>
      <c r="C11" s="92">
        <v>0</v>
      </c>
      <c r="D11" s="92"/>
      <c r="E11" s="92">
        <f t="shared" si="0"/>
        <v>74000000</v>
      </c>
      <c r="F11" s="93">
        <v>74000000</v>
      </c>
      <c r="G11" s="94">
        <v>74000000</v>
      </c>
      <c r="H11" s="93">
        <v>11514000</v>
      </c>
      <c r="I11" s="94">
        <v>3218613</v>
      </c>
      <c r="J11" s="93">
        <v>12153000</v>
      </c>
      <c r="K11" s="94">
        <v>5673120</v>
      </c>
      <c r="L11" s="93">
        <v>10664000</v>
      </c>
      <c r="M11" s="94">
        <v>5586281</v>
      </c>
      <c r="N11" s="93"/>
      <c r="O11" s="94"/>
      <c r="P11" s="93">
        <f t="shared" si="1"/>
        <v>34331000</v>
      </c>
      <c r="Q11" s="94">
        <f t="shared" si="2"/>
        <v>14478014</v>
      </c>
      <c r="R11" s="48">
        <f t="shared" si="3"/>
        <v>-12.252118818398749</v>
      </c>
      <c r="S11" s="49">
        <f t="shared" si="4"/>
        <v>-1.5307097329159263</v>
      </c>
      <c r="T11" s="48">
        <f t="shared" si="5"/>
        <v>46.393243243243241</v>
      </c>
      <c r="U11" s="50">
        <f t="shared" si="6"/>
        <v>19.564883783783785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285013000</v>
      </c>
      <c r="C13" s="92">
        <v>756218000</v>
      </c>
      <c r="D13" s="92"/>
      <c r="E13" s="92">
        <f t="shared" si="0"/>
        <v>1041231000</v>
      </c>
      <c r="F13" s="93">
        <v>1041231000</v>
      </c>
      <c r="G13" s="94">
        <v>1041231000</v>
      </c>
      <c r="H13" s="93">
        <v>8752000</v>
      </c>
      <c r="I13" s="94">
        <v>1161042</v>
      </c>
      <c r="J13" s="93">
        <v>33126000</v>
      </c>
      <c r="K13" s="94">
        <v>26337513</v>
      </c>
      <c r="L13" s="93">
        <v>152317000</v>
      </c>
      <c r="M13" s="94">
        <v>42806475</v>
      </c>
      <c r="N13" s="93"/>
      <c r="O13" s="94"/>
      <c r="P13" s="93">
        <f t="shared" si="1"/>
        <v>194195000</v>
      </c>
      <c r="Q13" s="94">
        <f t="shared" si="2"/>
        <v>70305030</v>
      </c>
      <c r="R13" s="48">
        <f t="shared" si="3"/>
        <v>359.81102457284305</v>
      </c>
      <c r="S13" s="49">
        <f t="shared" si="4"/>
        <v>62.530437099357108</v>
      </c>
      <c r="T13" s="48">
        <f t="shared" si="5"/>
        <v>18.65052039364944</v>
      </c>
      <c r="U13" s="50">
        <f t="shared" si="6"/>
        <v>6.7521068811819855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27100000</v>
      </c>
      <c r="C14" s="92">
        <v>24000000</v>
      </c>
      <c r="D14" s="92"/>
      <c r="E14" s="92">
        <f t="shared" si="0"/>
        <v>51100000</v>
      </c>
      <c r="F14" s="93">
        <v>27100000</v>
      </c>
      <c r="G14" s="94">
        <v>6621000</v>
      </c>
      <c r="H14" s="93">
        <v>3574000</v>
      </c>
      <c r="I14" s="94"/>
      <c r="J14" s="93">
        <v>1588000</v>
      </c>
      <c r="K14" s="94"/>
      <c r="L14" s="93">
        <v>1459000</v>
      </c>
      <c r="M14" s="94"/>
      <c r="N14" s="93"/>
      <c r="O14" s="94"/>
      <c r="P14" s="93">
        <f t="shared" si="1"/>
        <v>6621000</v>
      </c>
      <c r="Q14" s="94">
        <f t="shared" si="2"/>
        <v>0</v>
      </c>
      <c r="R14" s="48">
        <f t="shared" si="3"/>
        <v>-8.1234256926952142</v>
      </c>
      <c r="S14" s="49">
        <f t="shared" si="4"/>
        <v>0</v>
      </c>
      <c r="T14" s="48">
        <f t="shared" si="5"/>
        <v>12.956947162426616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737625000</v>
      </c>
      <c r="C16" s="95">
        <f>SUM(C9:C15)</f>
        <v>780218000</v>
      </c>
      <c r="D16" s="95"/>
      <c r="E16" s="95">
        <f t="shared" si="0"/>
        <v>1517843000</v>
      </c>
      <c r="F16" s="96">
        <f t="shared" ref="F16:O16" si="7">SUM(F9:F15)</f>
        <v>1493843000</v>
      </c>
      <c r="G16" s="97">
        <f t="shared" si="7"/>
        <v>1473364000</v>
      </c>
      <c r="H16" s="96">
        <f t="shared" si="7"/>
        <v>26810000</v>
      </c>
      <c r="I16" s="97">
        <f t="shared" si="7"/>
        <v>5083292</v>
      </c>
      <c r="J16" s="96">
        <f t="shared" si="7"/>
        <v>55800000</v>
      </c>
      <c r="K16" s="97">
        <f t="shared" si="7"/>
        <v>45385331</v>
      </c>
      <c r="L16" s="96">
        <f t="shared" si="7"/>
        <v>215306000</v>
      </c>
      <c r="M16" s="97">
        <f t="shared" si="7"/>
        <v>62156708</v>
      </c>
      <c r="N16" s="96">
        <f t="shared" si="7"/>
        <v>0</v>
      </c>
      <c r="O16" s="97">
        <f t="shared" si="7"/>
        <v>0</v>
      </c>
      <c r="P16" s="96">
        <f t="shared" si="1"/>
        <v>297916000</v>
      </c>
      <c r="Q16" s="97">
        <f t="shared" si="2"/>
        <v>112625331</v>
      </c>
      <c r="R16" s="52">
        <f t="shared" si="3"/>
        <v>285.85304659498212</v>
      </c>
      <c r="S16" s="53">
        <f t="shared" si="4"/>
        <v>36.953298853323332</v>
      </c>
      <c r="T16" s="52">
        <f>IF((SUM($E9:$E13)+$E15)=0,0,(P16/(SUM($E9:$E13)+$E15)*100))</f>
        <v>20.311397429542872</v>
      </c>
      <c r="U16" s="54">
        <f>IF((SUM($E9:$E13)+$E15)=0,0,(Q16/(SUM($E9:$E13)+$E15)*100))</f>
        <v>7.6786002046711657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1260000</v>
      </c>
      <c r="C19" s="92">
        <v>0</v>
      </c>
      <c r="D19" s="92"/>
      <c r="E19" s="92">
        <f t="shared" si="8"/>
        <v>1260000</v>
      </c>
      <c r="F19" s="93">
        <v>1260000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57829000</v>
      </c>
      <c r="D20" s="92"/>
      <c r="E20" s="92">
        <f t="shared" si="8"/>
        <v>57829000</v>
      </c>
      <c r="F20" s="93">
        <v>57829000</v>
      </c>
      <c r="G20" s="94">
        <v>57829000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1260000</v>
      </c>
      <c r="C24" s="95">
        <f>SUM(C18:C23)</f>
        <v>57829000</v>
      </c>
      <c r="D24" s="95"/>
      <c r="E24" s="95">
        <f t="shared" si="8"/>
        <v>59089000</v>
      </c>
      <c r="F24" s="96">
        <f t="shared" ref="F24:O24" si="15">SUM(F18:F23)</f>
        <v>59089000</v>
      </c>
      <c r="G24" s="97">
        <f t="shared" si="15"/>
        <v>57829000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5938961000</v>
      </c>
      <c r="C28" s="92">
        <v>-1576753000</v>
      </c>
      <c r="D28" s="92"/>
      <c r="E28" s="92">
        <f>$B28      +$C28      +$D28</f>
        <v>4362208000</v>
      </c>
      <c r="F28" s="93">
        <v>4362208000</v>
      </c>
      <c r="G28" s="94">
        <v>4362208000</v>
      </c>
      <c r="H28" s="93">
        <v>480203000</v>
      </c>
      <c r="I28" s="94">
        <v>112013603</v>
      </c>
      <c r="J28" s="93">
        <v>982052000</v>
      </c>
      <c r="K28" s="94">
        <v>551337151</v>
      </c>
      <c r="L28" s="93">
        <v>628702000</v>
      </c>
      <c r="M28" s="94">
        <v>409990733</v>
      </c>
      <c r="N28" s="93"/>
      <c r="O28" s="94"/>
      <c r="P28" s="93">
        <f>$H28      +$J28      +$L28      +$N28</f>
        <v>2090957000</v>
      </c>
      <c r="Q28" s="94">
        <f>$I28      +$K28      +$M28      +$O28</f>
        <v>1073341487</v>
      </c>
      <c r="R28" s="48">
        <f>IF(($J28      =0),0,((($L28      -$J28      )/$J28      )*100))</f>
        <v>-35.980783094988858</v>
      </c>
      <c r="S28" s="49">
        <f>IF(($K28      =0),0,((($M28      -$K28      )/$K28      )*100))</f>
        <v>-25.637020422735851</v>
      </c>
      <c r="T28" s="48">
        <f>IF(($E28      =0),0,(($P28      /$E28      )*100))</f>
        <v>47.93345480087148</v>
      </c>
      <c r="U28" s="50">
        <f>IF(($E28      =0),0,(($Q28      /$E28      )*100))</f>
        <v>24.605463265392206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5938961000</v>
      </c>
      <c r="C30" s="95">
        <f>SUM(C26:C29)</f>
        <v>-1576753000</v>
      </c>
      <c r="D30" s="95"/>
      <c r="E30" s="95">
        <f>$B30      +$C30      +$D30</f>
        <v>4362208000</v>
      </c>
      <c r="F30" s="96">
        <f t="shared" ref="F30:O30" si="16">SUM(F26:F29)</f>
        <v>4362208000</v>
      </c>
      <c r="G30" s="97">
        <f t="shared" si="16"/>
        <v>4362208000</v>
      </c>
      <c r="H30" s="96">
        <f t="shared" si="16"/>
        <v>480203000</v>
      </c>
      <c r="I30" s="97">
        <f t="shared" si="16"/>
        <v>112013603</v>
      </c>
      <c r="J30" s="96">
        <f t="shared" si="16"/>
        <v>982052000</v>
      </c>
      <c r="K30" s="97">
        <f t="shared" si="16"/>
        <v>551337151</v>
      </c>
      <c r="L30" s="96">
        <f t="shared" si="16"/>
        <v>628702000</v>
      </c>
      <c r="M30" s="97">
        <f t="shared" si="16"/>
        <v>409990733</v>
      </c>
      <c r="N30" s="96">
        <f t="shared" si="16"/>
        <v>0</v>
      </c>
      <c r="O30" s="97">
        <f t="shared" si="16"/>
        <v>0</v>
      </c>
      <c r="P30" s="96">
        <f>$H30      +$J30      +$L30      +$N30</f>
        <v>2090957000</v>
      </c>
      <c r="Q30" s="97">
        <f>$I30      +$K30      +$M30      +$O30</f>
        <v>1073341487</v>
      </c>
      <c r="R30" s="52">
        <f>IF(($J30      =0),0,((($L30      -$J30      )/$J30      )*100))</f>
        <v>-35.980783094988858</v>
      </c>
      <c r="S30" s="53">
        <f>IF(($K30      =0),0,((($M30      -$K30      )/$K30      )*100))</f>
        <v>-25.637020422735851</v>
      </c>
      <c r="T30" s="52">
        <f>IF($E30   =0,0,($P30   /$E30   )*100)</f>
        <v>47.93345480087148</v>
      </c>
      <c r="U30" s="54">
        <f>IF($E30   =0,0,($Q30   /$E30   )*100)</f>
        <v>24.605463265392206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195424000</v>
      </c>
      <c r="C32" s="92">
        <v>0</v>
      </c>
      <c r="D32" s="92"/>
      <c r="E32" s="92">
        <f>$B32      +$C32      +$D32</f>
        <v>195424000</v>
      </c>
      <c r="F32" s="93">
        <v>195424000</v>
      </c>
      <c r="G32" s="94">
        <v>195424000</v>
      </c>
      <c r="H32" s="93">
        <v>90128000</v>
      </c>
      <c r="I32" s="94">
        <v>17993500</v>
      </c>
      <c r="J32" s="93">
        <v>52916000</v>
      </c>
      <c r="K32" s="94">
        <v>39742849</v>
      </c>
      <c r="L32" s="93">
        <v>21040000</v>
      </c>
      <c r="M32" s="94">
        <v>14899115</v>
      </c>
      <c r="N32" s="93"/>
      <c r="O32" s="94"/>
      <c r="P32" s="93">
        <f>$H32      +$J32      +$L32      +$N32</f>
        <v>164084000</v>
      </c>
      <c r="Q32" s="94">
        <f>$I32      +$K32      +$M32      +$O32</f>
        <v>72635464</v>
      </c>
      <c r="R32" s="48">
        <f>IF(($J32      =0),0,((($L32      -$J32      )/$J32      )*100))</f>
        <v>-60.238869151107409</v>
      </c>
      <c r="S32" s="49">
        <f>IF(($K32      =0),0,((($M32      -$K32      )/$K32      )*100))</f>
        <v>-62.511205474977395</v>
      </c>
      <c r="T32" s="48">
        <f>IF(($E32      =0),0,(($P32      /$E32      )*100))</f>
        <v>83.96307515965286</v>
      </c>
      <c r="U32" s="50">
        <f>IF(($E32      =0),0,(($Q32      /$E32      )*100))</f>
        <v>37.168139020795806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195424000</v>
      </c>
      <c r="C33" s="95">
        <f>C32</f>
        <v>0</v>
      </c>
      <c r="D33" s="95"/>
      <c r="E33" s="95">
        <f>$B33      +$C33      +$D33</f>
        <v>195424000</v>
      </c>
      <c r="F33" s="96">
        <f t="shared" ref="F33:O33" si="17">F32</f>
        <v>195424000</v>
      </c>
      <c r="G33" s="97">
        <f t="shared" si="17"/>
        <v>195424000</v>
      </c>
      <c r="H33" s="96">
        <f t="shared" si="17"/>
        <v>90128000</v>
      </c>
      <c r="I33" s="97">
        <f t="shared" si="17"/>
        <v>17993500</v>
      </c>
      <c r="J33" s="96">
        <f t="shared" si="17"/>
        <v>52916000</v>
      </c>
      <c r="K33" s="97">
        <f t="shared" si="17"/>
        <v>39742849</v>
      </c>
      <c r="L33" s="96">
        <f t="shared" si="17"/>
        <v>21040000</v>
      </c>
      <c r="M33" s="97">
        <f t="shared" si="17"/>
        <v>14899115</v>
      </c>
      <c r="N33" s="96">
        <f t="shared" si="17"/>
        <v>0</v>
      </c>
      <c r="O33" s="97">
        <f t="shared" si="17"/>
        <v>0</v>
      </c>
      <c r="P33" s="96">
        <f>$H33      +$J33      +$L33      +$N33</f>
        <v>164084000</v>
      </c>
      <c r="Q33" s="97">
        <f>$I33      +$K33      +$M33      +$O33</f>
        <v>72635464</v>
      </c>
      <c r="R33" s="52">
        <f>IF(($J33      =0),0,((($L33      -$J33      )/$J33      )*100))</f>
        <v>-60.238869151107409</v>
      </c>
      <c r="S33" s="53">
        <f>IF(($K33      =0),0,((($M33      -$K33      )/$K33      )*100))</f>
        <v>-62.511205474977395</v>
      </c>
      <c r="T33" s="52">
        <f>IF($E33   =0,0,($P33   /$E33   )*100)</f>
        <v>83.96307515965286</v>
      </c>
      <c r="U33" s="54">
        <f>IF($E33   =0,0,($Q33   /$E33   )*100)</f>
        <v>37.168139020795806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194555000</v>
      </c>
      <c r="C36" s="92">
        <v>0</v>
      </c>
      <c r="D36" s="92"/>
      <c r="E36" s="92">
        <f t="shared" si="18"/>
        <v>194555000</v>
      </c>
      <c r="F36" s="93">
        <v>194555000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58000000</v>
      </c>
      <c r="C38" s="92">
        <v>-5000000</v>
      </c>
      <c r="D38" s="92"/>
      <c r="E38" s="92">
        <f t="shared" si="18"/>
        <v>53000000</v>
      </c>
      <c r="F38" s="93">
        <v>53000000</v>
      </c>
      <c r="G38" s="94">
        <v>53000000</v>
      </c>
      <c r="H38" s="93">
        <v>7213000</v>
      </c>
      <c r="I38" s="94">
        <v>2467193</v>
      </c>
      <c r="J38" s="93">
        <v>13356000</v>
      </c>
      <c r="K38" s="94">
        <v>18456640</v>
      </c>
      <c r="L38" s="93">
        <v>16878000</v>
      </c>
      <c r="M38" s="94">
        <v>4190607</v>
      </c>
      <c r="N38" s="93"/>
      <c r="O38" s="94"/>
      <c r="P38" s="93">
        <f t="shared" si="19"/>
        <v>37447000</v>
      </c>
      <c r="Q38" s="94">
        <f t="shared" si="20"/>
        <v>25114440</v>
      </c>
      <c r="R38" s="48">
        <f t="shared" si="21"/>
        <v>26.370170709793349</v>
      </c>
      <c r="S38" s="49">
        <f t="shared" si="22"/>
        <v>-77.294854318012383</v>
      </c>
      <c r="T38" s="48">
        <f t="shared" si="23"/>
        <v>70.654716981132069</v>
      </c>
      <c r="U38" s="50">
        <f t="shared" si="24"/>
        <v>47.385735849056601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252555000</v>
      </c>
      <c r="C40" s="95">
        <f>SUM(C35:C39)</f>
        <v>-5000000</v>
      </c>
      <c r="D40" s="95"/>
      <c r="E40" s="95">
        <f t="shared" si="18"/>
        <v>247555000</v>
      </c>
      <c r="F40" s="96">
        <f t="shared" ref="F40:O40" si="25">SUM(F35:F39)</f>
        <v>247555000</v>
      </c>
      <c r="G40" s="97">
        <f t="shared" si="25"/>
        <v>53000000</v>
      </c>
      <c r="H40" s="96">
        <f t="shared" si="25"/>
        <v>7213000</v>
      </c>
      <c r="I40" s="97">
        <f t="shared" si="25"/>
        <v>2467193</v>
      </c>
      <c r="J40" s="96">
        <f t="shared" si="25"/>
        <v>13356000</v>
      </c>
      <c r="K40" s="97">
        <f t="shared" si="25"/>
        <v>18456640</v>
      </c>
      <c r="L40" s="96">
        <f t="shared" si="25"/>
        <v>16878000</v>
      </c>
      <c r="M40" s="97">
        <f t="shared" si="25"/>
        <v>4190607</v>
      </c>
      <c r="N40" s="96">
        <f t="shared" si="25"/>
        <v>0</v>
      </c>
      <c r="O40" s="97">
        <f t="shared" si="25"/>
        <v>0</v>
      </c>
      <c r="P40" s="96">
        <f t="shared" si="19"/>
        <v>37447000</v>
      </c>
      <c r="Q40" s="97">
        <f t="shared" si="20"/>
        <v>25114440</v>
      </c>
      <c r="R40" s="52">
        <f t="shared" si="21"/>
        <v>26.370170709793349</v>
      </c>
      <c r="S40" s="53">
        <f t="shared" si="22"/>
        <v>-77.294854318012383</v>
      </c>
      <c r="T40" s="52">
        <f>IF((+$E35+$E38) =0,0,(P40   /(+$E35+$E38) )*100)</f>
        <v>70.654716981132069</v>
      </c>
      <c r="U40" s="54">
        <f>IF((+$E35+$E38) =0,0,(Q40   /(+$E35+$E38) )*100)</f>
        <v>47.385735849056601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194615000</v>
      </c>
      <c r="D44" s="92"/>
      <c r="E44" s="92">
        <f t="shared" si="26"/>
        <v>194615000</v>
      </c>
      <c r="F44" s="93">
        <v>194615000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194615000</v>
      </c>
      <c r="D53" s="95"/>
      <c r="E53" s="95">
        <f t="shared" si="26"/>
        <v>194615000</v>
      </c>
      <c r="F53" s="96">
        <f t="shared" ref="F53:O53" si="33">SUM(F42:F52)</f>
        <v>194615000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3945447000</v>
      </c>
      <c r="C65" s="92">
        <v>0</v>
      </c>
      <c r="D65" s="92"/>
      <c r="E65" s="92">
        <f t="shared" si="35"/>
        <v>3945447000</v>
      </c>
      <c r="F65" s="93">
        <v>3945447000</v>
      </c>
      <c r="G65" s="94">
        <v>3945447000</v>
      </c>
      <c r="H65" s="93">
        <v>259681000</v>
      </c>
      <c r="I65" s="94">
        <v>192536275</v>
      </c>
      <c r="J65" s="93">
        <v>842720000</v>
      </c>
      <c r="K65" s="94">
        <v>818396758</v>
      </c>
      <c r="L65" s="93">
        <v>827463000</v>
      </c>
      <c r="M65" s="94">
        <v>578763008</v>
      </c>
      <c r="N65" s="93"/>
      <c r="O65" s="94"/>
      <c r="P65" s="93">
        <f t="shared" si="36"/>
        <v>1929864000</v>
      </c>
      <c r="Q65" s="94">
        <f t="shared" si="37"/>
        <v>1589696041</v>
      </c>
      <c r="R65" s="48">
        <f t="shared" si="38"/>
        <v>-1.8104471235997721</v>
      </c>
      <c r="S65" s="49">
        <f t="shared" si="39"/>
        <v>-29.280877234364606</v>
      </c>
      <c r="T65" s="48">
        <f t="shared" si="40"/>
        <v>48.913697231264294</v>
      </c>
      <c r="U65" s="50">
        <f t="shared" si="41"/>
        <v>40.291912196514104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3945447000</v>
      </c>
      <c r="C66" s="95">
        <f>SUM(C61:C65)</f>
        <v>0</v>
      </c>
      <c r="D66" s="95"/>
      <c r="E66" s="95">
        <f t="shared" si="35"/>
        <v>3945447000</v>
      </c>
      <c r="F66" s="96">
        <f t="shared" ref="F66:O66" si="42">SUM(F61:F65)</f>
        <v>3945447000</v>
      </c>
      <c r="G66" s="97">
        <f t="shared" si="42"/>
        <v>3945447000</v>
      </c>
      <c r="H66" s="96">
        <f t="shared" si="42"/>
        <v>259681000</v>
      </c>
      <c r="I66" s="97">
        <f t="shared" si="42"/>
        <v>192536275</v>
      </c>
      <c r="J66" s="96">
        <f t="shared" si="42"/>
        <v>842720000</v>
      </c>
      <c r="K66" s="97">
        <f t="shared" si="42"/>
        <v>818396758</v>
      </c>
      <c r="L66" s="96">
        <f t="shared" si="42"/>
        <v>827463000</v>
      </c>
      <c r="M66" s="97">
        <f t="shared" si="42"/>
        <v>578763008</v>
      </c>
      <c r="N66" s="96">
        <f t="shared" si="42"/>
        <v>0</v>
      </c>
      <c r="O66" s="97">
        <f t="shared" si="42"/>
        <v>0</v>
      </c>
      <c r="P66" s="96">
        <f t="shared" si="36"/>
        <v>1929864000</v>
      </c>
      <c r="Q66" s="97">
        <f t="shared" si="37"/>
        <v>1589696041</v>
      </c>
      <c r="R66" s="52">
        <f t="shared" si="38"/>
        <v>-1.8104471235997721</v>
      </c>
      <c r="S66" s="53">
        <f t="shared" si="39"/>
        <v>-29.280877234364606</v>
      </c>
      <c r="T66" s="52">
        <f>IF((+$E61+$E63+$E64++$E65) =0,0,(P66   /(+$E61+$E63+$E64+$E65) )*100)</f>
        <v>48.913697231264294</v>
      </c>
      <c r="U66" s="54">
        <f>IF((+$E61+$E63+$E65) =0,0,(Q66  /(+$E61+$E63+$E65) )*100)</f>
        <v>40.291912196514104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11071272000</v>
      </c>
      <c r="C67" s="104">
        <f>SUM(C9:C15,C18:C23,C26:C29,C32,C35:C39,C42:C52,C55:C58,C61:C65)</f>
        <v>-549091000</v>
      </c>
      <c r="D67" s="104"/>
      <c r="E67" s="104">
        <f t="shared" si="35"/>
        <v>10522181000</v>
      </c>
      <c r="F67" s="105">
        <f t="shared" ref="F67:O67" si="43">SUM(F9:F15,F18:F23,F26:F29,F32,F35:F39,F42:F52,F55:F58,F61:F65)</f>
        <v>10498181000</v>
      </c>
      <c r="G67" s="106">
        <f t="shared" si="43"/>
        <v>10087272000</v>
      </c>
      <c r="H67" s="105">
        <f t="shared" si="43"/>
        <v>864035000</v>
      </c>
      <c r="I67" s="106">
        <f t="shared" si="43"/>
        <v>330093863</v>
      </c>
      <c r="J67" s="105">
        <f t="shared" si="43"/>
        <v>1946844000</v>
      </c>
      <c r="K67" s="106">
        <f t="shared" si="43"/>
        <v>1473318729</v>
      </c>
      <c r="L67" s="105">
        <f t="shared" si="43"/>
        <v>1709389000</v>
      </c>
      <c r="M67" s="106">
        <f t="shared" si="43"/>
        <v>1070000171</v>
      </c>
      <c r="N67" s="105">
        <f t="shared" si="43"/>
        <v>0</v>
      </c>
      <c r="O67" s="106">
        <f t="shared" si="43"/>
        <v>0</v>
      </c>
      <c r="P67" s="105">
        <f t="shared" si="36"/>
        <v>4520268000</v>
      </c>
      <c r="Q67" s="106">
        <f t="shared" si="37"/>
        <v>2873412763</v>
      </c>
      <c r="R67" s="61">
        <f t="shared" si="38"/>
        <v>-12.196919732654491</v>
      </c>
      <c r="S67" s="62">
        <f t="shared" si="39"/>
        <v>-27.374834111675778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44.841032588073929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28.50423809930529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IF(($J70      =0),0,((($L70      -$J70      )/$J70      )*100))</f>
        <v>0</v>
      </c>
      <c r="S70" s="58">
        <f>IF(($K70      =0),0,((($M70      -$K70      )/$K70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IF(($J71      =0),0,((($L71      -$J71      )/$J71      )*100))</f>
        <v>0</v>
      </c>
      <c r="S71" s="62">
        <f>IF(($K71      =0),0,((($M71      -$K71      )/$K71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11071272000</v>
      </c>
      <c r="C72" s="104">
        <f>SUM(C9:C15,C18:C23,C26:C29,C32,C35:C39,C42:C52,C55:C58,C61:C65,C69)</f>
        <v>-549091000</v>
      </c>
      <c r="D72" s="104"/>
      <c r="E72" s="104">
        <f>$B72      +$C72      +$D72</f>
        <v>10522181000</v>
      </c>
      <c r="F72" s="105">
        <f t="shared" ref="F72:O72" si="46">SUM(F9:F15,F18:F23,F26:F29,F32,F35:F39,F42:F52,F55:F58,F61:F65,F69)</f>
        <v>10498181000</v>
      </c>
      <c r="G72" s="106">
        <f t="shared" si="46"/>
        <v>10087272000</v>
      </c>
      <c r="H72" s="105">
        <f t="shared" si="46"/>
        <v>864035000</v>
      </c>
      <c r="I72" s="106">
        <f t="shared" si="46"/>
        <v>330093863</v>
      </c>
      <c r="J72" s="105">
        <f t="shared" si="46"/>
        <v>1946844000</v>
      </c>
      <c r="K72" s="106">
        <f t="shared" si="46"/>
        <v>1473318729</v>
      </c>
      <c r="L72" s="105">
        <f t="shared" si="46"/>
        <v>1709389000</v>
      </c>
      <c r="M72" s="106">
        <f t="shared" si="46"/>
        <v>1070000171</v>
      </c>
      <c r="N72" s="105">
        <f t="shared" si="46"/>
        <v>0</v>
      </c>
      <c r="O72" s="106">
        <f t="shared" si="46"/>
        <v>0</v>
      </c>
      <c r="P72" s="105">
        <f>$H72      +$J72      +$L72      +$N72</f>
        <v>4520268000</v>
      </c>
      <c r="Q72" s="106">
        <f>$I72      +$K72      +$M72      +$O72</f>
        <v>2873412763</v>
      </c>
      <c r="R72" s="61">
        <f>IF(($J72      =0),0,((($L72      -$J72      )/$J72      )*100))</f>
        <v>-12.196919732654491</v>
      </c>
      <c r="S72" s="62">
        <f>IF(($K72      =0),0,((($M72      -$K72      )/$K72      )*100))</f>
        <v>-27.374834111675778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44.841032588073929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28.50423809930529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119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120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121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122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123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124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125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126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127</v>
      </c>
    </row>
    <row r="116" spans="1:23" x14ac:dyDescent="0.25">
      <c r="A116" s="29" t="s">
        <v>128</v>
      </c>
    </row>
    <row r="117" spans="1:23" ht="13" x14ac:dyDescent="0.3">
      <c r="A117" s="29" t="s">
        <v>129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130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131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132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vgsXrD7aAWr2E5YYd8YHtxPCXfdTrHNqZpJlq6HQH07LlsJyuEvq2pgoiDuV5zH73Chd3aFLhsQ+pLH+wV76Gg==" saltValue="DUrym8GFFYlugdaaNAnMB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8941000</v>
      </c>
      <c r="C9" s="92">
        <v>0</v>
      </c>
      <c r="D9" s="92"/>
      <c r="E9" s="92">
        <f>$B9       +$C9       +$D9</f>
        <v>8941000</v>
      </c>
      <c r="F9" s="93">
        <v>8941000</v>
      </c>
      <c r="G9" s="94">
        <v>8941000</v>
      </c>
      <c r="H9" s="93"/>
      <c r="I9" s="94">
        <v>6645</v>
      </c>
      <c r="J9" s="93"/>
      <c r="K9" s="94"/>
      <c r="L9" s="93">
        <v>6645000</v>
      </c>
      <c r="M9" s="94"/>
      <c r="N9" s="93"/>
      <c r="O9" s="94"/>
      <c r="P9" s="93">
        <f>$H9       +$J9       +$L9       +$N9</f>
        <v>6645000</v>
      </c>
      <c r="Q9" s="94">
        <f>$I9       +$K9       +$M9       +$O9</f>
        <v>6645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74.320545800246066</v>
      </c>
      <c r="U9" s="50">
        <f>IF(($E9       =0),0,(($Q9       /$E9       )*100))</f>
        <v>7.4320545800246052E-2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161000</v>
      </c>
      <c r="I10" s="94">
        <v>110499</v>
      </c>
      <c r="J10" s="93">
        <v>120000</v>
      </c>
      <c r="K10" s="94">
        <v>136595</v>
      </c>
      <c r="L10" s="93">
        <v>320000</v>
      </c>
      <c r="M10" s="94">
        <v>102000</v>
      </c>
      <c r="N10" s="93"/>
      <c r="O10" s="94"/>
      <c r="P10" s="93">
        <f t="shared" ref="P10:P16" si="1">$H10      +$J10      +$L10      +$N10</f>
        <v>601000</v>
      </c>
      <c r="Q10" s="94">
        <f t="shared" ref="Q10:Q16" si="2">$I10      +$K10      +$M10      +$O10</f>
        <v>349094</v>
      </c>
      <c r="R10" s="48">
        <f t="shared" ref="R10:R16" si="3">IF(($J10      =0),0,((($L10      -$J10      )/$J10      )*100))</f>
        <v>166.66666666666669</v>
      </c>
      <c r="S10" s="49">
        <f t="shared" ref="S10:S16" si="4">IF(($K10      =0),0,((($M10      -$K10      )/$K10      )*100))</f>
        <v>-25.326695706285001</v>
      </c>
      <c r="T10" s="48">
        <f t="shared" ref="T10:T15" si="5">IF(($E10      =0),0,(($P10      /$E10      )*100))</f>
        <v>60.099999999999994</v>
      </c>
      <c r="U10" s="50">
        <f t="shared" ref="U10:U15" si="6">IF(($E10      =0),0,(($Q10      /$E10      )*100))</f>
        <v>34.909400000000005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10500000</v>
      </c>
      <c r="C11" s="92">
        <v>0</v>
      </c>
      <c r="D11" s="92"/>
      <c r="E11" s="92">
        <f t="shared" si="0"/>
        <v>10500000</v>
      </c>
      <c r="F11" s="93">
        <v>10500000</v>
      </c>
      <c r="G11" s="94">
        <v>10500000</v>
      </c>
      <c r="H11" s="93">
        <v>2416000</v>
      </c>
      <c r="I11" s="94">
        <v>1208851</v>
      </c>
      <c r="J11" s="93">
        <v>1859000</v>
      </c>
      <c r="K11" s="94">
        <v>2027247</v>
      </c>
      <c r="L11" s="93">
        <v>1798000</v>
      </c>
      <c r="M11" s="94">
        <v>1641606</v>
      </c>
      <c r="N11" s="93"/>
      <c r="O11" s="94"/>
      <c r="P11" s="93">
        <f t="shared" si="1"/>
        <v>6073000</v>
      </c>
      <c r="Q11" s="94">
        <f t="shared" si="2"/>
        <v>4877704</v>
      </c>
      <c r="R11" s="48">
        <f t="shared" si="3"/>
        <v>-3.2813340505648201</v>
      </c>
      <c r="S11" s="49">
        <f t="shared" si="4"/>
        <v>-19.022891635799681</v>
      </c>
      <c r="T11" s="48">
        <f t="shared" si="5"/>
        <v>57.838095238095235</v>
      </c>
      <c r="U11" s="50">
        <f t="shared" si="6"/>
        <v>46.454323809523814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9000000</v>
      </c>
      <c r="C13" s="92">
        <v>24581000</v>
      </c>
      <c r="D13" s="92"/>
      <c r="E13" s="92">
        <f t="shared" si="0"/>
        <v>33581000</v>
      </c>
      <c r="F13" s="93">
        <v>33581000</v>
      </c>
      <c r="G13" s="94">
        <v>33581000</v>
      </c>
      <c r="H13" s="93"/>
      <c r="I13" s="94"/>
      <c r="J13" s="93">
        <v>2711000</v>
      </c>
      <c r="K13" s="94">
        <v>23937</v>
      </c>
      <c r="L13" s="93"/>
      <c r="M13" s="94">
        <v>2643488</v>
      </c>
      <c r="N13" s="93"/>
      <c r="O13" s="94"/>
      <c r="P13" s="93">
        <f t="shared" si="1"/>
        <v>2711000</v>
      </c>
      <c r="Q13" s="94">
        <f t="shared" si="2"/>
        <v>2667425</v>
      </c>
      <c r="R13" s="48">
        <f t="shared" si="3"/>
        <v>-100</v>
      </c>
      <c r="S13" s="49">
        <f t="shared" si="4"/>
        <v>10943.522580106111</v>
      </c>
      <c r="T13" s="48">
        <f t="shared" si="5"/>
        <v>8.0730174801226884</v>
      </c>
      <c r="U13" s="50">
        <f t="shared" si="6"/>
        <v>7.9432566034364678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3000000</v>
      </c>
      <c r="C14" s="92">
        <v>0</v>
      </c>
      <c r="D14" s="92"/>
      <c r="E14" s="92">
        <f t="shared" si="0"/>
        <v>3000000</v>
      </c>
      <c r="F14" s="93">
        <v>3000000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32441000</v>
      </c>
      <c r="C16" s="95">
        <f>SUM(C9:C15)</f>
        <v>24581000</v>
      </c>
      <c r="D16" s="95"/>
      <c r="E16" s="95">
        <f t="shared" si="0"/>
        <v>57022000</v>
      </c>
      <c r="F16" s="96">
        <f t="shared" ref="F16:O16" si="7">SUM(F9:F15)</f>
        <v>57022000</v>
      </c>
      <c r="G16" s="97">
        <f t="shared" si="7"/>
        <v>54022000</v>
      </c>
      <c r="H16" s="96">
        <f t="shared" si="7"/>
        <v>2577000</v>
      </c>
      <c r="I16" s="97">
        <f t="shared" si="7"/>
        <v>1325995</v>
      </c>
      <c r="J16" s="96">
        <f t="shared" si="7"/>
        <v>4690000</v>
      </c>
      <c r="K16" s="97">
        <f t="shared" si="7"/>
        <v>2187779</v>
      </c>
      <c r="L16" s="96">
        <f t="shared" si="7"/>
        <v>8763000</v>
      </c>
      <c r="M16" s="97">
        <f t="shared" si="7"/>
        <v>4387094</v>
      </c>
      <c r="N16" s="96">
        <f t="shared" si="7"/>
        <v>0</v>
      </c>
      <c r="O16" s="97">
        <f t="shared" si="7"/>
        <v>0</v>
      </c>
      <c r="P16" s="96">
        <f t="shared" si="1"/>
        <v>16030000</v>
      </c>
      <c r="Q16" s="97">
        <f t="shared" si="2"/>
        <v>7900868</v>
      </c>
      <c r="R16" s="52">
        <f t="shared" si="3"/>
        <v>86.844349680170581</v>
      </c>
      <c r="S16" s="53">
        <f t="shared" si="4"/>
        <v>100.52729274757641</v>
      </c>
      <c r="T16" s="52">
        <f>IF((SUM($E9:$E13)+$E15)=0,0,(P16/(SUM($E9:$E13)+$E15)*100))</f>
        <v>29.673096146014586</v>
      </c>
      <c r="U16" s="54">
        <f>IF((SUM($E9:$E13)+$E15)=0,0,(Q16/(SUM($E9:$E13)+$E15)*100))</f>
        <v>14.62527859020399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7300000</v>
      </c>
      <c r="C32" s="92">
        <v>0</v>
      </c>
      <c r="D32" s="92"/>
      <c r="E32" s="92">
        <f>$B32      +$C32      +$D32</f>
        <v>7300000</v>
      </c>
      <c r="F32" s="93">
        <v>7300000</v>
      </c>
      <c r="G32" s="94">
        <v>7300000</v>
      </c>
      <c r="H32" s="93">
        <v>2583000</v>
      </c>
      <c r="I32" s="94">
        <v>70330</v>
      </c>
      <c r="J32" s="93">
        <v>4709000</v>
      </c>
      <c r="K32" s="94">
        <v>7232939</v>
      </c>
      <c r="L32" s="93">
        <v>8000</v>
      </c>
      <c r="M32" s="94">
        <v>1489028</v>
      </c>
      <c r="N32" s="93"/>
      <c r="O32" s="94"/>
      <c r="P32" s="93">
        <f>$H32      +$J32      +$L32      +$N32</f>
        <v>7300000</v>
      </c>
      <c r="Q32" s="94">
        <f>$I32      +$K32      +$M32      +$O32</f>
        <v>8792297</v>
      </c>
      <c r="R32" s="48">
        <f>IF(($J32      =0),0,((($L32      -$J32      )/$J32      )*100))</f>
        <v>-99.830112550435331</v>
      </c>
      <c r="S32" s="49">
        <f>IF(($K32      =0),0,((($M32      -$K32      )/$K32      )*100))</f>
        <v>-79.41323713638397</v>
      </c>
      <c r="T32" s="48">
        <f>IF(($E32      =0),0,(($P32      /$E32      )*100))</f>
        <v>100</v>
      </c>
      <c r="U32" s="50">
        <f>IF(($E32      =0),0,(($Q32      /$E32      )*100))</f>
        <v>120.44242465753425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7300000</v>
      </c>
      <c r="C33" s="95">
        <f>C32</f>
        <v>0</v>
      </c>
      <c r="D33" s="95"/>
      <c r="E33" s="95">
        <f>$B33      +$C33      +$D33</f>
        <v>7300000</v>
      </c>
      <c r="F33" s="96">
        <f t="shared" ref="F33:O33" si="17">F32</f>
        <v>7300000</v>
      </c>
      <c r="G33" s="97">
        <f t="shared" si="17"/>
        <v>7300000</v>
      </c>
      <c r="H33" s="96">
        <f t="shared" si="17"/>
        <v>2583000</v>
      </c>
      <c r="I33" s="97">
        <f t="shared" si="17"/>
        <v>70330</v>
      </c>
      <c r="J33" s="96">
        <f t="shared" si="17"/>
        <v>4709000</v>
      </c>
      <c r="K33" s="97">
        <f t="shared" si="17"/>
        <v>7232939</v>
      </c>
      <c r="L33" s="96">
        <f t="shared" si="17"/>
        <v>8000</v>
      </c>
      <c r="M33" s="97">
        <f t="shared" si="17"/>
        <v>1489028</v>
      </c>
      <c r="N33" s="96">
        <f t="shared" si="17"/>
        <v>0</v>
      </c>
      <c r="O33" s="97">
        <f t="shared" si="17"/>
        <v>0</v>
      </c>
      <c r="P33" s="96">
        <f>$H33      +$J33      +$L33      +$N33</f>
        <v>7300000</v>
      </c>
      <c r="Q33" s="97">
        <f>$I33      +$K33      +$M33      +$O33</f>
        <v>8792297</v>
      </c>
      <c r="R33" s="52">
        <f>IF(($J33      =0),0,((($L33      -$J33      )/$J33      )*100))</f>
        <v>-99.830112550435331</v>
      </c>
      <c r="S33" s="53">
        <f>IF(($K33      =0),0,((($M33      -$K33      )/$K33      )*100))</f>
        <v>-79.41323713638397</v>
      </c>
      <c r="T33" s="52">
        <f>IF($E33   =0,0,($P33   /$E33   )*100)</f>
        <v>100</v>
      </c>
      <c r="U33" s="54">
        <f>IF($E33   =0,0,($Q33   /$E33   )*100)</f>
        <v>120.44242465753425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33450000</v>
      </c>
      <c r="C36" s="92">
        <v>0</v>
      </c>
      <c r="D36" s="92"/>
      <c r="E36" s="92">
        <f t="shared" si="18"/>
        <v>33450000</v>
      </c>
      <c r="F36" s="93">
        <v>33450000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9000000</v>
      </c>
      <c r="C38" s="92">
        <v>0</v>
      </c>
      <c r="D38" s="92"/>
      <c r="E38" s="92">
        <f t="shared" si="18"/>
        <v>9000000</v>
      </c>
      <c r="F38" s="93">
        <v>9000000</v>
      </c>
      <c r="G38" s="94">
        <v>9000000</v>
      </c>
      <c r="H38" s="93">
        <v>4939000</v>
      </c>
      <c r="I38" s="94"/>
      <c r="J38" s="93">
        <v>1438000</v>
      </c>
      <c r="K38" s="94">
        <v>6593344</v>
      </c>
      <c r="L38" s="93">
        <v>2052000</v>
      </c>
      <c r="M38" s="94"/>
      <c r="N38" s="93"/>
      <c r="O38" s="94"/>
      <c r="P38" s="93">
        <f t="shared" si="19"/>
        <v>8429000</v>
      </c>
      <c r="Q38" s="94">
        <f t="shared" si="20"/>
        <v>6593344</v>
      </c>
      <c r="R38" s="48">
        <f t="shared" si="21"/>
        <v>42.698191933240615</v>
      </c>
      <c r="S38" s="49">
        <f t="shared" si="22"/>
        <v>-100</v>
      </c>
      <c r="T38" s="48">
        <f t="shared" si="23"/>
        <v>93.655555555555566</v>
      </c>
      <c r="U38" s="50">
        <f t="shared" si="24"/>
        <v>73.259377777777786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42450000</v>
      </c>
      <c r="C40" s="95">
        <f>SUM(C35:C39)</f>
        <v>0</v>
      </c>
      <c r="D40" s="95"/>
      <c r="E40" s="95">
        <f t="shared" si="18"/>
        <v>42450000</v>
      </c>
      <c r="F40" s="96">
        <f t="shared" ref="F40:O40" si="25">SUM(F35:F39)</f>
        <v>42450000</v>
      </c>
      <c r="G40" s="97">
        <f t="shared" si="25"/>
        <v>9000000</v>
      </c>
      <c r="H40" s="96">
        <f t="shared" si="25"/>
        <v>4939000</v>
      </c>
      <c r="I40" s="97">
        <f t="shared" si="25"/>
        <v>0</v>
      </c>
      <c r="J40" s="96">
        <f t="shared" si="25"/>
        <v>1438000</v>
      </c>
      <c r="K40" s="97">
        <f t="shared" si="25"/>
        <v>6593344</v>
      </c>
      <c r="L40" s="96">
        <f t="shared" si="25"/>
        <v>2052000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8429000</v>
      </c>
      <c r="Q40" s="97">
        <f t="shared" si="20"/>
        <v>6593344</v>
      </c>
      <c r="R40" s="52">
        <f t="shared" si="21"/>
        <v>42.698191933240615</v>
      </c>
      <c r="S40" s="53">
        <f t="shared" si="22"/>
        <v>-100</v>
      </c>
      <c r="T40" s="52">
        <f>IF((+$E35+$E38) =0,0,(P40   /(+$E35+$E38) )*100)</f>
        <v>93.655555555555566</v>
      </c>
      <c r="U40" s="54">
        <f>IF((+$E35+$E38) =0,0,(Q40   /(+$E35+$E38) )*100)</f>
        <v>73.259377777777786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266258000</v>
      </c>
      <c r="C65" s="92">
        <v>-28000000</v>
      </c>
      <c r="D65" s="92"/>
      <c r="E65" s="92">
        <f t="shared" si="35"/>
        <v>238258000</v>
      </c>
      <c r="F65" s="93">
        <v>238258000</v>
      </c>
      <c r="G65" s="94">
        <v>238258000</v>
      </c>
      <c r="H65" s="93">
        <v>11017000</v>
      </c>
      <c r="I65" s="94">
        <v>578411</v>
      </c>
      <c r="J65" s="93">
        <v>21172000</v>
      </c>
      <c r="K65" s="94">
        <v>22625984</v>
      </c>
      <c r="L65" s="93">
        <v>35171000</v>
      </c>
      <c r="M65" s="94">
        <v>15586598</v>
      </c>
      <c r="N65" s="93"/>
      <c r="O65" s="94"/>
      <c r="P65" s="93">
        <f t="shared" si="36"/>
        <v>67360000</v>
      </c>
      <c r="Q65" s="94">
        <f t="shared" si="37"/>
        <v>38790993</v>
      </c>
      <c r="R65" s="48">
        <f t="shared" si="38"/>
        <v>66.12034762894389</v>
      </c>
      <c r="S65" s="49">
        <f t="shared" si="39"/>
        <v>-31.111955175076584</v>
      </c>
      <c r="T65" s="48">
        <f t="shared" si="40"/>
        <v>28.271873347379735</v>
      </c>
      <c r="U65" s="50">
        <f t="shared" si="41"/>
        <v>16.281087308715762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266258000</v>
      </c>
      <c r="C66" s="95">
        <f>SUM(C61:C65)</f>
        <v>-28000000</v>
      </c>
      <c r="D66" s="95"/>
      <c r="E66" s="95">
        <f t="shared" si="35"/>
        <v>238258000</v>
      </c>
      <c r="F66" s="96">
        <f t="shared" ref="F66:O66" si="42">SUM(F61:F65)</f>
        <v>238258000</v>
      </c>
      <c r="G66" s="97">
        <f t="shared" si="42"/>
        <v>238258000</v>
      </c>
      <c r="H66" s="96">
        <f t="shared" si="42"/>
        <v>11017000</v>
      </c>
      <c r="I66" s="97">
        <f t="shared" si="42"/>
        <v>578411</v>
      </c>
      <c r="J66" s="96">
        <f t="shared" si="42"/>
        <v>21172000</v>
      </c>
      <c r="K66" s="97">
        <f t="shared" si="42"/>
        <v>22625984</v>
      </c>
      <c r="L66" s="96">
        <f t="shared" si="42"/>
        <v>35171000</v>
      </c>
      <c r="M66" s="97">
        <f t="shared" si="42"/>
        <v>15586598</v>
      </c>
      <c r="N66" s="96">
        <f t="shared" si="42"/>
        <v>0</v>
      </c>
      <c r="O66" s="97">
        <f t="shared" si="42"/>
        <v>0</v>
      </c>
      <c r="P66" s="96">
        <f t="shared" si="36"/>
        <v>67360000</v>
      </c>
      <c r="Q66" s="97">
        <f t="shared" si="37"/>
        <v>38790993</v>
      </c>
      <c r="R66" s="52">
        <f t="shared" si="38"/>
        <v>66.12034762894389</v>
      </c>
      <c r="S66" s="53">
        <f t="shared" si="39"/>
        <v>-31.111955175076584</v>
      </c>
      <c r="T66" s="52">
        <f>IF((+$E61+$E63+$E64++$E65) =0,0,(P66   /(+$E61+$E63+$E64+$E65) )*100)</f>
        <v>28.271873347379735</v>
      </c>
      <c r="U66" s="54">
        <f>IF((+$E61+$E63+$E65) =0,0,(Q66  /(+$E61+$E63+$E65) )*100)</f>
        <v>16.281087308715762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348449000</v>
      </c>
      <c r="C67" s="104">
        <f>SUM(C9:C15,C18:C23,C26:C29,C32,C35:C39,C42:C52,C55:C58,C61:C65)</f>
        <v>-3419000</v>
      </c>
      <c r="D67" s="104"/>
      <c r="E67" s="104">
        <f t="shared" si="35"/>
        <v>345030000</v>
      </c>
      <c r="F67" s="105">
        <f t="shared" ref="F67:O67" si="43">SUM(F9:F15,F18:F23,F26:F29,F32,F35:F39,F42:F52,F55:F58,F61:F65)</f>
        <v>345030000</v>
      </c>
      <c r="G67" s="106">
        <f t="shared" si="43"/>
        <v>308580000</v>
      </c>
      <c r="H67" s="105">
        <f t="shared" si="43"/>
        <v>21116000</v>
      </c>
      <c r="I67" s="106">
        <f t="shared" si="43"/>
        <v>1974736</v>
      </c>
      <c r="J67" s="105">
        <f t="shared" si="43"/>
        <v>32009000</v>
      </c>
      <c r="K67" s="106">
        <f t="shared" si="43"/>
        <v>38640046</v>
      </c>
      <c r="L67" s="105">
        <f t="shared" si="43"/>
        <v>45994000</v>
      </c>
      <c r="M67" s="106">
        <f t="shared" si="43"/>
        <v>21462720</v>
      </c>
      <c r="N67" s="105">
        <f t="shared" si="43"/>
        <v>0</v>
      </c>
      <c r="O67" s="106">
        <f t="shared" si="43"/>
        <v>0</v>
      </c>
      <c r="P67" s="105">
        <f t="shared" si="36"/>
        <v>99119000</v>
      </c>
      <c r="Q67" s="106">
        <f t="shared" si="37"/>
        <v>62077502</v>
      </c>
      <c r="R67" s="61">
        <f t="shared" si="38"/>
        <v>43.690836952107219</v>
      </c>
      <c r="S67" s="62">
        <f t="shared" si="39"/>
        <v>-44.454724510421137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32.121005897984318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20.117150171754488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IF(($J70      =0),0,((($L70      -$J70      )/$J70      )*100))</f>
        <v>0</v>
      </c>
      <c r="S70" s="58">
        <f>IF(($K70      =0),0,((($M70      -$K70      )/$K70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IF(($J71      =0),0,((($L71      -$J71      )/$J71      )*100))</f>
        <v>0</v>
      </c>
      <c r="S71" s="62">
        <f>IF(($K71      =0),0,((($M71      -$K71      )/$K71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348449000</v>
      </c>
      <c r="C72" s="104">
        <f>SUM(C9:C15,C18:C23,C26:C29,C32,C35:C39,C42:C52,C55:C58,C61:C65,C69)</f>
        <v>-3419000</v>
      </c>
      <c r="D72" s="104"/>
      <c r="E72" s="104">
        <f>$B72      +$C72      +$D72</f>
        <v>345030000</v>
      </c>
      <c r="F72" s="105">
        <f t="shared" ref="F72:O72" si="46">SUM(F9:F15,F18:F23,F26:F29,F32,F35:F39,F42:F52,F55:F58,F61:F65,F69)</f>
        <v>345030000</v>
      </c>
      <c r="G72" s="106">
        <f t="shared" si="46"/>
        <v>308580000</v>
      </c>
      <c r="H72" s="105">
        <f t="shared" si="46"/>
        <v>21116000</v>
      </c>
      <c r="I72" s="106">
        <f t="shared" si="46"/>
        <v>1974736</v>
      </c>
      <c r="J72" s="105">
        <f t="shared" si="46"/>
        <v>32009000</v>
      </c>
      <c r="K72" s="106">
        <f t="shared" si="46"/>
        <v>38640046</v>
      </c>
      <c r="L72" s="105">
        <f t="shared" si="46"/>
        <v>45994000</v>
      </c>
      <c r="M72" s="106">
        <f t="shared" si="46"/>
        <v>21462720</v>
      </c>
      <c r="N72" s="105">
        <f t="shared" si="46"/>
        <v>0</v>
      </c>
      <c r="O72" s="106">
        <f t="shared" si="46"/>
        <v>0</v>
      </c>
      <c r="P72" s="105">
        <f>$H72      +$J72      +$L72      +$N72</f>
        <v>99119000</v>
      </c>
      <c r="Q72" s="106">
        <f>$I72      +$K72      +$M72      +$O72</f>
        <v>62077502</v>
      </c>
      <c r="R72" s="61">
        <f>IF(($J72      =0),0,((($L72      -$J72      )/$J72      )*100))</f>
        <v>43.690836952107219</v>
      </c>
      <c r="S72" s="62">
        <f>IF(($K72      =0),0,((($M72      -$K72      )/$K72      )*100))</f>
        <v>-44.454724510421137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32.121005897984318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20.117150171754488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119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120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121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122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123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124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125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126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127</v>
      </c>
    </row>
    <row r="116" spans="1:23" x14ac:dyDescent="0.25">
      <c r="A116" s="29" t="s">
        <v>128</v>
      </c>
    </row>
    <row r="117" spans="1:23" ht="13" x14ac:dyDescent="0.3">
      <c r="A117" s="29" t="s">
        <v>129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130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131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132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RHi+QC0I4bBvWrcro9scDMEd3U7GQB/SUCoF2LZo920nL4I1rgkdoxyqs9n8awaNrQEVOL+CwNR+1zhnwTDWxw==" saltValue="4PTpfDzC2Um4bWcRqinDP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70890000</v>
      </c>
      <c r="C9" s="92">
        <v>0</v>
      </c>
      <c r="D9" s="92"/>
      <c r="E9" s="92">
        <f>$B9       +$C9       +$D9</f>
        <v>70890000</v>
      </c>
      <c r="F9" s="93">
        <v>70890000</v>
      </c>
      <c r="G9" s="94">
        <v>70890000</v>
      </c>
      <c r="H9" s="93">
        <v>1478000</v>
      </c>
      <c r="I9" s="94"/>
      <c r="J9" s="93">
        <v>4100000</v>
      </c>
      <c r="K9" s="94"/>
      <c r="L9" s="93">
        <v>6249000</v>
      </c>
      <c r="M9" s="94"/>
      <c r="N9" s="93"/>
      <c r="O9" s="94"/>
      <c r="P9" s="93">
        <f>$H9       +$J9       +$L9       +$N9</f>
        <v>11827000</v>
      </c>
      <c r="Q9" s="94">
        <f>$I9       +$K9       +$M9       +$O9</f>
        <v>0</v>
      </c>
      <c r="R9" s="48">
        <f>IF(($J9       =0),0,((($L9       -$J9       )/$J9       )*100))</f>
        <v>52.414634146341463</v>
      </c>
      <c r="S9" s="49">
        <f>IF(($K9       =0),0,((($M9       -$K9       )/$K9       )*100))</f>
        <v>0</v>
      </c>
      <c r="T9" s="48">
        <f>IF(($E9       =0),0,(($P9       /$E9       )*100))</f>
        <v>16.683594301029764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339000</v>
      </c>
      <c r="I10" s="94">
        <v>339143</v>
      </c>
      <c r="J10" s="93">
        <v>457000</v>
      </c>
      <c r="K10" s="94">
        <v>457265</v>
      </c>
      <c r="L10" s="93">
        <v>203000</v>
      </c>
      <c r="M10" s="94">
        <v>203578</v>
      </c>
      <c r="N10" s="93"/>
      <c r="O10" s="94"/>
      <c r="P10" s="93">
        <f t="shared" ref="P10:P16" si="1">$H10      +$J10      +$L10      +$N10</f>
        <v>999000</v>
      </c>
      <c r="Q10" s="94">
        <f t="shared" ref="Q10:Q16" si="2">$I10      +$K10      +$M10      +$O10</f>
        <v>999986</v>
      </c>
      <c r="R10" s="48">
        <f t="shared" ref="R10:R16" si="3">IF(($J10      =0),0,((($L10      -$J10      )/$J10      )*100))</f>
        <v>-55.57986870897156</v>
      </c>
      <c r="S10" s="49">
        <f t="shared" ref="S10:S16" si="4">IF(($K10      =0),0,((($M10      -$K10      )/$K10      )*100))</f>
        <v>-55.479207899139446</v>
      </c>
      <c r="T10" s="48">
        <f t="shared" ref="T10:T15" si="5">IF(($E10      =0),0,(($P10      /$E10      )*100))</f>
        <v>99.9</v>
      </c>
      <c r="U10" s="50">
        <f t="shared" ref="U10:U15" si="6">IF(($E10      =0),0,(($Q10      /$E10      )*100))</f>
        <v>99.99860000000001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12000000</v>
      </c>
      <c r="C11" s="92">
        <v>0</v>
      </c>
      <c r="D11" s="92"/>
      <c r="E11" s="92">
        <f t="shared" si="0"/>
        <v>12000000</v>
      </c>
      <c r="F11" s="93">
        <v>12000000</v>
      </c>
      <c r="G11" s="94">
        <v>12000000</v>
      </c>
      <c r="H11" s="93">
        <v>2009000</v>
      </c>
      <c r="I11" s="94">
        <v>2009762</v>
      </c>
      <c r="J11" s="93">
        <v>2483000</v>
      </c>
      <c r="K11" s="94">
        <v>3645873</v>
      </c>
      <c r="L11" s="93">
        <v>2120000</v>
      </c>
      <c r="M11" s="94">
        <v>3654295</v>
      </c>
      <c r="N11" s="93"/>
      <c r="O11" s="94"/>
      <c r="P11" s="93">
        <f t="shared" si="1"/>
        <v>6612000</v>
      </c>
      <c r="Q11" s="94">
        <f t="shared" si="2"/>
        <v>9309930</v>
      </c>
      <c r="R11" s="48">
        <f t="shared" si="3"/>
        <v>-14.619412001610954</v>
      </c>
      <c r="S11" s="49">
        <f t="shared" si="4"/>
        <v>0.23100091528147032</v>
      </c>
      <c r="T11" s="48">
        <f t="shared" si="5"/>
        <v>55.1</v>
      </c>
      <c r="U11" s="50">
        <f t="shared" si="6"/>
        <v>77.582750000000004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50000000</v>
      </c>
      <c r="C13" s="92">
        <v>121399000</v>
      </c>
      <c r="D13" s="92"/>
      <c r="E13" s="92">
        <f t="shared" si="0"/>
        <v>171399000</v>
      </c>
      <c r="F13" s="93">
        <v>171399000</v>
      </c>
      <c r="G13" s="94">
        <v>171399000</v>
      </c>
      <c r="H13" s="93"/>
      <c r="I13" s="94">
        <v>47801</v>
      </c>
      <c r="J13" s="93">
        <v>2888000</v>
      </c>
      <c r="K13" s="94">
        <v>12505636</v>
      </c>
      <c r="L13" s="93">
        <v>60901000</v>
      </c>
      <c r="M13" s="94">
        <v>4451871</v>
      </c>
      <c r="N13" s="93"/>
      <c r="O13" s="94"/>
      <c r="P13" s="93">
        <f t="shared" si="1"/>
        <v>63789000</v>
      </c>
      <c r="Q13" s="94">
        <f t="shared" si="2"/>
        <v>17005308</v>
      </c>
      <c r="R13" s="48">
        <f t="shared" si="3"/>
        <v>2008.7603878116345</v>
      </c>
      <c r="S13" s="49">
        <f t="shared" si="4"/>
        <v>-64.401082839769202</v>
      </c>
      <c r="T13" s="48">
        <f t="shared" si="5"/>
        <v>37.216669875553535</v>
      </c>
      <c r="U13" s="50">
        <f t="shared" si="6"/>
        <v>9.9214744543433735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5000000</v>
      </c>
      <c r="C14" s="92">
        <v>0</v>
      </c>
      <c r="D14" s="92"/>
      <c r="E14" s="92">
        <f t="shared" si="0"/>
        <v>5000000</v>
      </c>
      <c r="F14" s="93">
        <v>5000000</v>
      </c>
      <c r="G14" s="94">
        <v>2624000</v>
      </c>
      <c r="H14" s="93"/>
      <c r="I14" s="94"/>
      <c r="J14" s="93">
        <v>1223000</v>
      </c>
      <c r="K14" s="94"/>
      <c r="L14" s="93">
        <v>1401000</v>
      </c>
      <c r="M14" s="94"/>
      <c r="N14" s="93"/>
      <c r="O14" s="94"/>
      <c r="P14" s="93">
        <f t="shared" si="1"/>
        <v>2624000</v>
      </c>
      <c r="Q14" s="94">
        <f t="shared" si="2"/>
        <v>0</v>
      </c>
      <c r="R14" s="48">
        <f t="shared" si="3"/>
        <v>14.554374488961569</v>
      </c>
      <c r="S14" s="49">
        <f t="shared" si="4"/>
        <v>0</v>
      </c>
      <c r="T14" s="48">
        <f t="shared" si="5"/>
        <v>52.480000000000004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138890000</v>
      </c>
      <c r="C16" s="95">
        <f>SUM(C9:C15)</f>
        <v>121399000</v>
      </c>
      <c r="D16" s="95"/>
      <c r="E16" s="95">
        <f t="shared" si="0"/>
        <v>260289000</v>
      </c>
      <c r="F16" s="96">
        <f t="shared" ref="F16:O16" si="7">SUM(F9:F15)</f>
        <v>260289000</v>
      </c>
      <c r="G16" s="97">
        <f t="shared" si="7"/>
        <v>257913000</v>
      </c>
      <c r="H16" s="96">
        <f t="shared" si="7"/>
        <v>3826000</v>
      </c>
      <c r="I16" s="97">
        <f t="shared" si="7"/>
        <v>2396706</v>
      </c>
      <c r="J16" s="96">
        <f t="shared" si="7"/>
        <v>11151000</v>
      </c>
      <c r="K16" s="97">
        <f t="shared" si="7"/>
        <v>16608774</v>
      </c>
      <c r="L16" s="96">
        <f t="shared" si="7"/>
        <v>70874000</v>
      </c>
      <c r="M16" s="97">
        <f t="shared" si="7"/>
        <v>8309744</v>
      </c>
      <c r="N16" s="96">
        <f t="shared" si="7"/>
        <v>0</v>
      </c>
      <c r="O16" s="97">
        <f t="shared" si="7"/>
        <v>0</v>
      </c>
      <c r="P16" s="96">
        <f t="shared" si="1"/>
        <v>85851000</v>
      </c>
      <c r="Q16" s="97">
        <f t="shared" si="2"/>
        <v>27315224</v>
      </c>
      <c r="R16" s="52">
        <f t="shared" si="3"/>
        <v>535.58425253340511</v>
      </c>
      <c r="S16" s="53">
        <f t="shared" si="4"/>
        <v>-49.967745963669564</v>
      </c>
      <c r="T16" s="52">
        <f>IF((SUM($E9:$E13)+$E15)=0,0,(P16/(SUM($E9:$E13)+$E15)*100))</f>
        <v>33.628946018042299</v>
      </c>
      <c r="U16" s="54">
        <f>IF((SUM($E9:$E13)+$E15)=0,0,(Q16/(SUM($E9:$E13)+$E15)*100))</f>
        <v>10.699726192667917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2288640000</v>
      </c>
      <c r="C28" s="92">
        <v>-1340000000</v>
      </c>
      <c r="D28" s="92"/>
      <c r="E28" s="92">
        <f>$B28      +$C28      +$D28</f>
        <v>948640000</v>
      </c>
      <c r="F28" s="93">
        <v>948640000</v>
      </c>
      <c r="G28" s="94">
        <v>948640000</v>
      </c>
      <c r="H28" s="93">
        <v>75049000</v>
      </c>
      <c r="I28" s="94">
        <v>65988132</v>
      </c>
      <c r="J28" s="93">
        <v>267648000</v>
      </c>
      <c r="K28" s="94">
        <v>260251621</v>
      </c>
      <c r="L28" s="93">
        <v>174136000</v>
      </c>
      <c r="M28" s="94">
        <v>157402839</v>
      </c>
      <c r="N28" s="93"/>
      <c r="O28" s="94"/>
      <c r="P28" s="93">
        <f>$H28      +$J28      +$L28      +$N28</f>
        <v>516833000</v>
      </c>
      <c r="Q28" s="94">
        <f>$I28      +$K28      +$M28      +$O28</f>
        <v>483642592</v>
      </c>
      <c r="R28" s="48">
        <f>IF(($J28      =0),0,((($L28      -$J28      )/$J28      )*100))</f>
        <v>-34.938426590148254</v>
      </c>
      <c r="S28" s="49">
        <f>IF(($K28      =0),0,((($M28      -$K28      )/$K28      )*100))</f>
        <v>-39.518978442789411</v>
      </c>
      <c r="T28" s="48">
        <f>IF(($E28      =0),0,(($P28      /$E28      )*100))</f>
        <v>54.481468207117558</v>
      </c>
      <c r="U28" s="50">
        <f>IF(($E28      =0),0,(($Q28      /$E28      )*100))</f>
        <v>50.982732332602467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2288640000</v>
      </c>
      <c r="C30" s="95">
        <f>SUM(C26:C29)</f>
        <v>-1340000000</v>
      </c>
      <c r="D30" s="95"/>
      <c r="E30" s="95">
        <f>$B30      +$C30      +$D30</f>
        <v>948640000</v>
      </c>
      <c r="F30" s="96">
        <f t="shared" ref="F30:O30" si="16">SUM(F26:F29)</f>
        <v>948640000</v>
      </c>
      <c r="G30" s="97">
        <f t="shared" si="16"/>
        <v>948640000</v>
      </c>
      <c r="H30" s="96">
        <f t="shared" si="16"/>
        <v>75049000</v>
      </c>
      <c r="I30" s="97">
        <f t="shared" si="16"/>
        <v>65988132</v>
      </c>
      <c r="J30" s="96">
        <f t="shared" si="16"/>
        <v>267648000</v>
      </c>
      <c r="K30" s="97">
        <f t="shared" si="16"/>
        <v>260251621</v>
      </c>
      <c r="L30" s="96">
        <f t="shared" si="16"/>
        <v>174136000</v>
      </c>
      <c r="M30" s="97">
        <f t="shared" si="16"/>
        <v>157402839</v>
      </c>
      <c r="N30" s="96">
        <f t="shared" si="16"/>
        <v>0</v>
      </c>
      <c r="O30" s="97">
        <f t="shared" si="16"/>
        <v>0</v>
      </c>
      <c r="P30" s="96">
        <f>$H30      +$J30      +$L30      +$N30</f>
        <v>516833000</v>
      </c>
      <c r="Q30" s="97">
        <f>$I30      +$K30      +$M30      +$O30</f>
        <v>483642592</v>
      </c>
      <c r="R30" s="52">
        <f>IF(($J30      =0),0,((($L30      -$J30      )/$J30      )*100))</f>
        <v>-34.938426590148254</v>
      </c>
      <c r="S30" s="53">
        <f>IF(($K30      =0),0,((($M30      -$K30      )/$K30      )*100))</f>
        <v>-39.518978442789411</v>
      </c>
      <c r="T30" s="52">
        <f>IF($E30   =0,0,($P30   /$E30   )*100)</f>
        <v>54.481468207117558</v>
      </c>
      <c r="U30" s="54">
        <f>IF($E30   =0,0,($Q30   /$E30   )*100)</f>
        <v>50.982732332602467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49772000</v>
      </c>
      <c r="C32" s="92">
        <v>0</v>
      </c>
      <c r="D32" s="92"/>
      <c r="E32" s="92">
        <f>$B32      +$C32      +$D32</f>
        <v>49772000</v>
      </c>
      <c r="F32" s="93">
        <v>49772000</v>
      </c>
      <c r="G32" s="94">
        <v>49772000</v>
      </c>
      <c r="H32" s="93">
        <v>6595000</v>
      </c>
      <c r="I32" s="94">
        <v>6499202</v>
      </c>
      <c r="J32" s="93">
        <v>16078000</v>
      </c>
      <c r="K32" s="94">
        <v>15862361</v>
      </c>
      <c r="L32" s="93">
        <v>7059000</v>
      </c>
      <c r="M32" s="94">
        <v>6674256</v>
      </c>
      <c r="N32" s="93"/>
      <c r="O32" s="94"/>
      <c r="P32" s="93">
        <f>$H32      +$J32      +$L32      +$N32</f>
        <v>29732000</v>
      </c>
      <c r="Q32" s="94">
        <f>$I32      +$K32      +$M32      +$O32</f>
        <v>29035819</v>
      </c>
      <c r="R32" s="48">
        <f>IF(($J32      =0),0,((($L32      -$J32      )/$J32      )*100))</f>
        <v>-56.095285483269066</v>
      </c>
      <c r="S32" s="49">
        <f>IF(($K32      =0),0,((($M32      -$K32      )/$K32      )*100))</f>
        <v>-57.923943352442933</v>
      </c>
      <c r="T32" s="48">
        <f>IF(($E32      =0),0,(($P32      /$E32      )*100))</f>
        <v>59.736397974764934</v>
      </c>
      <c r="U32" s="50">
        <f>IF(($E32      =0),0,(($Q32      /$E32      )*100))</f>
        <v>58.337657719199555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49772000</v>
      </c>
      <c r="C33" s="95">
        <f>C32</f>
        <v>0</v>
      </c>
      <c r="D33" s="95"/>
      <c r="E33" s="95">
        <f>$B33      +$C33      +$D33</f>
        <v>49772000</v>
      </c>
      <c r="F33" s="96">
        <f t="shared" ref="F33:O33" si="17">F32</f>
        <v>49772000</v>
      </c>
      <c r="G33" s="97">
        <f t="shared" si="17"/>
        <v>49772000</v>
      </c>
      <c r="H33" s="96">
        <f t="shared" si="17"/>
        <v>6595000</v>
      </c>
      <c r="I33" s="97">
        <f t="shared" si="17"/>
        <v>6499202</v>
      </c>
      <c r="J33" s="96">
        <f t="shared" si="17"/>
        <v>16078000</v>
      </c>
      <c r="K33" s="97">
        <f t="shared" si="17"/>
        <v>15862361</v>
      </c>
      <c r="L33" s="96">
        <f t="shared" si="17"/>
        <v>7059000</v>
      </c>
      <c r="M33" s="97">
        <f t="shared" si="17"/>
        <v>6674256</v>
      </c>
      <c r="N33" s="96">
        <f t="shared" si="17"/>
        <v>0</v>
      </c>
      <c r="O33" s="97">
        <f t="shared" si="17"/>
        <v>0</v>
      </c>
      <c r="P33" s="96">
        <f>$H33      +$J33      +$L33      +$N33</f>
        <v>29732000</v>
      </c>
      <c r="Q33" s="97">
        <f>$I33      +$K33      +$M33      +$O33</f>
        <v>29035819</v>
      </c>
      <c r="R33" s="52">
        <f>IF(($J33      =0),0,((($L33      -$J33      )/$J33      )*100))</f>
        <v>-56.095285483269066</v>
      </c>
      <c r="S33" s="53">
        <f>IF(($K33      =0),0,((($M33      -$K33      )/$K33      )*100))</f>
        <v>-57.923943352442933</v>
      </c>
      <c r="T33" s="52">
        <f>IF($E33   =0,0,($P33   /$E33   )*100)</f>
        <v>59.736397974764934</v>
      </c>
      <c r="U33" s="54">
        <f>IF($E33   =0,0,($Q33   /$E33   )*100)</f>
        <v>58.337657719199555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85038000</v>
      </c>
      <c r="C36" s="92">
        <v>0</v>
      </c>
      <c r="D36" s="92"/>
      <c r="E36" s="92">
        <f t="shared" si="18"/>
        <v>85038000</v>
      </c>
      <c r="F36" s="93">
        <v>85038000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10000000</v>
      </c>
      <c r="C38" s="92">
        <v>0</v>
      </c>
      <c r="D38" s="92"/>
      <c r="E38" s="92">
        <f t="shared" si="18"/>
        <v>10000000</v>
      </c>
      <c r="F38" s="93">
        <v>10000000</v>
      </c>
      <c r="G38" s="94">
        <v>10000000</v>
      </c>
      <c r="H38" s="93">
        <v>2274000</v>
      </c>
      <c r="I38" s="94">
        <v>2273575</v>
      </c>
      <c r="J38" s="93">
        <v>2918000</v>
      </c>
      <c r="K38" s="94">
        <v>2918839</v>
      </c>
      <c r="L38" s="93">
        <v>2485000</v>
      </c>
      <c r="M38" s="94">
        <v>2484567</v>
      </c>
      <c r="N38" s="93"/>
      <c r="O38" s="94"/>
      <c r="P38" s="93">
        <f t="shared" si="19"/>
        <v>7677000</v>
      </c>
      <c r="Q38" s="94">
        <f t="shared" si="20"/>
        <v>7676981</v>
      </c>
      <c r="R38" s="48">
        <f t="shared" si="21"/>
        <v>-14.838930774503083</v>
      </c>
      <c r="S38" s="49">
        <f t="shared" si="22"/>
        <v>-14.87824439785819</v>
      </c>
      <c r="T38" s="48">
        <f t="shared" si="23"/>
        <v>76.77000000000001</v>
      </c>
      <c r="U38" s="50">
        <f t="shared" si="24"/>
        <v>76.769810000000007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95038000</v>
      </c>
      <c r="C40" s="95">
        <f>SUM(C35:C39)</f>
        <v>0</v>
      </c>
      <c r="D40" s="95"/>
      <c r="E40" s="95">
        <f t="shared" si="18"/>
        <v>95038000</v>
      </c>
      <c r="F40" s="96">
        <f t="shared" ref="F40:O40" si="25">SUM(F35:F39)</f>
        <v>95038000</v>
      </c>
      <c r="G40" s="97">
        <f t="shared" si="25"/>
        <v>10000000</v>
      </c>
      <c r="H40" s="96">
        <f t="shared" si="25"/>
        <v>2274000</v>
      </c>
      <c r="I40" s="97">
        <f t="shared" si="25"/>
        <v>2273575</v>
      </c>
      <c r="J40" s="96">
        <f t="shared" si="25"/>
        <v>2918000</v>
      </c>
      <c r="K40" s="97">
        <f t="shared" si="25"/>
        <v>2918839</v>
      </c>
      <c r="L40" s="96">
        <f t="shared" si="25"/>
        <v>2485000</v>
      </c>
      <c r="M40" s="97">
        <f t="shared" si="25"/>
        <v>2484567</v>
      </c>
      <c r="N40" s="96">
        <f t="shared" si="25"/>
        <v>0</v>
      </c>
      <c r="O40" s="97">
        <f t="shared" si="25"/>
        <v>0</v>
      </c>
      <c r="P40" s="96">
        <f t="shared" si="19"/>
        <v>7677000</v>
      </c>
      <c r="Q40" s="97">
        <f t="shared" si="20"/>
        <v>7676981</v>
      </c>
      <c r="R40" s="52">
        <f t="shared" si="21"/>
        <v>-14.838930774503083</v>
      </c>
      <c r="S40" s="53">
        <f t="shared" si="22"/>
        <v>-14.87824439785819</v>
      </c>
      <c r="T40" s="52">
        <f>IF((+$E35+$E38) =0,0,(P40   /(+$E35+$E38) )*100)</f>
        <v>76.77000000000001</v>
      </c>
      <c r="U40" s="54">
        <f>IF((+$E35+$E38) =0,0,(Q40   /(+$E35+$E38) )*100)</f>
        <v>76.769810000000007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518140000</v>
      </c>
      <c r="C65" s="92">
        <v>0</v>
      </c>
      <c r="D65" s="92"/>
      <c r="E65" s="92">
        <f t="shared" si="35"/>
        <v>518140000</v>
      </c>
      <c r="F65" s="93">
        <v>518140000</v>
      </c>
      <c r="G65" s="94">
        <v>518140000</v>
      </c>
      <c r="H65" s="93">
        <v>65743000</v>
      </c>
      <c r="I65" s="94">
        <v>66038286</v>
      </c>
      <c r="J65" s="93">
        <v>136277000</v>
      </c>
      <c r="K65" s="94">
        <v>119505873</v>
      </c>
      <c r="L65" s="93">
        <v>70816000</v>
      </c>
      <c r="M65" s="94">
        <v>65212374</v>
      </c>
      <c r="N65" s="93"/>
      <c r="O65" s="94"/>
      <c r="P65" s="93">
        <f t="shared" si="36"/>
        <v>272836000</v>
      </c>
      <c r="Q65" s="94">
        <f t="shared" si="37"/>
        <v>250756533</v>
      </c>
      <c r="R65" s="48">
        <f t="shared" si="38"/>
        <v>-48.035251729932412</v>
      </c>
      <c r="S65" s="49">
        <f t="shared" si="39"/>
        <v>-45.431657572176391</v>
      </c>
      <c r="T65" s="48">
        <f t="shared" si="40"/>
        <v>52.656810900528818</v>
      </c>
      <c r="U65" s="50">
        <f t="shared" si="41"/>
        <v>48.395517234724203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518140000</v>
      </c>
      <c r="C66" s="95">
        <f>SUM(C61:C65)</f>
        <v>0</v>
      </c>
      <c r="D66" s="95"/>
      <c r="E66" s="95">
        <f t="shared" si="35"/>
        <v>518140000</v>
      </c>
      <c r="F66" s="96">
        <f t="shared" ref="F66:O66" si="42">SUM(F61:F65)</f>
        <v>518140000</v>
      </c>
      <c r="G66" s="97">
        <f t="shared" si="42"/>
        <v>518140000</v>
      </c>
      <c r="H66" s="96">
        <f t="shared" si="42"/>
        <v>65743000</v>
      </c>
      <c r="I66" s="97">
        <f t="shared" si="42"/>
        <v>66038286</v>
      </c>
      <c r="J66" s="96">
        <f t="shared" si="42"/>
        <v>136277000</v>
      </c>
      <c r="K66" s="97">
        <f t="shared" si="42"/>
        <v>119505873</v>
      </c>
      <c r="L66" s="96">
        <f t="shared" si="42"/>
        <v>70816000</v>
      </c>
      <c r="M66" s="97">
        <f t="shared" si="42"/>
        <v>65212374</v>
      </c>
      <c r="N66" s="96">
        <f t="shared" si="42"/>
        <v>0</v>
      </c>
      <c r="O66" s="97">
        <f t="shared" si="42"/>
        <v>0</v>
      </c>
      <c r="P66" s="96">
        <f t="shared" si="36"/>
        <v>272836000</v>
      </c>
      <c r="Q66" s="97">
        <f t="shared" si="37"/>
        <v>250756533</v>
      </c>
      <c r="R66" s="52">
        <f t="shared" si="38"/>
        <v>-48.035251729932412</v>
      </c>
      <c r="S66" s="53">
        <f t="shared" si="39"/>
        <v>-45.431657572176391</v>
      </c>
      <c r="T66" s="52">
        <f>IF((+$E61+$E63+$E64++$E65) =0,0,(P66   /(+$E61+$E63+$E64+$E65) )*100)</f>
        <v>52.656810900528818</v>
      </c>
      <c r="U66" s="54">
        <f>IF((+$E61+$E63+$E65) =0,0,(Q66  /(+$E61+$E63+$E65) )*100)</f>
        <v>48.395517234724203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3090480000</v>
      </c>
      <c r="C67" s="104">
        <f>SUM(C9:C15,C18:C23,C26:C29,C32,C35:C39,C42:C52,C55:C58,C61:C65)</f>
        <v>-1218601000</v>
      </c>
      <c r="D67" s="104"/>
      <c r="E67" s="104">
        <f t="shared" si="35"/>
        <v>1871879000</v>
      </c>
      <c r="F67" s="105">
        <f t="shared" ref="F67:O67" si="43">SUM(F9:F15,F18:F23,F26:F29,F32,F35:F39,F42:F52,F55:F58,F61:F65)</f>
        <v>1871879000</v>
      </c>
      <c r="G67" s="106">
        <f t="shared" si="43"/>
        <v>1784465000</v>
      </c>
      <c r="H67" s="105">
        <f t="shared" si="43"/>
        <v>153487000</v>
      </c>
      <c r="I67" s="106">
        <f t="shared" si="43"/>
        <v>143195901</v>
      </c>
      <c r="J67" s="105">
        <f t="shared" si="43"/>
        <v>434072000</v>
      </c>
      <c r="K67" s="106">
        <f t="shared" si="43"/>
        <v>415147468</v>
      </c>
      <c r="L67" s="105">
        <f t="shared" si="43"/>
        <v>325370000</v>
      </c>
      <c r="M67" s="106">
        <f t="shared" si="43"/>
        <v>240083780</v>
      </c>
      <c r="N67" s="105">
        <f t="shared" si="43"/>
        <v>0</v>
      </c>
      <c r="O67" s="106">
        <f t="shared" si="43"/>
        <v>0</v>
      </c>
      <c r="P67" s="105">
        <f t="shared" si="36"/>
        <v>912929000</v>
      </c>
      <c r="Q67" s="106">
        <f t="shared" si="37"/>
        <v>798427149</v>
      </c>
      <c r="R67" s="61">
        <f t="shared" si="38"/>
        <v>-25.042389281040933</v>
      </c>
      <c r="S67" s="62">
        <f t="shared" si="39"/>
        <v>-42.169036666267232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51.235155100819881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44.809113102684243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IF(($J70      =0),0,((($L70      -$J70      )/$J70      )*100))</f>
        <v>0</v>
      </c>
      <c r="S70" s="58">
        <f>IF(($K70      =0),0,((($M70      -$K70      )/$K70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IF(($J71      =0),0,((($L71      -$J71      )/$J71      )*100))</f>
        <v>0</v>
      </c>
      <c r="S71" s="62">
        <f>IF(($K71      =0),0,((($M71      -$K71      )/$K71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3090480000</v>
      </c>
      <c r="C72" s="104">
        <f>SUM(C9:C15,C18:C23,C26:C29,C32,C35:C39,C42:C52,C55:C58,C61:C65,C69)</f>
        <v>-1218601000</v>
      </c>
      <c r="D72" s="104"/>
      <c r="E72" s="104">
        <f>$B72      +$C72      +$D72</f>
        <v>1871879000</v>
      </c>
      <c r="F72" s="105">
        <f t="shared" ref="F72:O72" si="46">SUM(F9:F15,F18:F23,F26:F29,F32,F35:F39,F42:F52,F55:F58,F61:F65,F69)</f>
        <v>1871879000</v>
      </c>
      <c r="G72" s="106">
        <f t="shared" si="46"/>
        <v>1784465000</v>
      </c>
      <c r="H72" s="105">
        <f t="shared" si="46"/>
        <v>153487000</v>
      </c>
      <c r="I72" s="106">
        <f t="shared" si="46"/>
        <v>143195901</v>
      </c>
      <c r="J72" s="105">
        <f t="shared" si="46"/>
        <v>434072000</v>
      </c>
      <c r="K72" s="106">
        <f t="shared" si="46"/>
        <v>415147468</v>
      </c>
      <c r="L72" s="105">
        <f t="shared" si="46"/>
        <v>325370000</v>
      </c>
      <c r="M72" s="106">
        <f t="shared" si="46"/>
        <v>240083780</v>
      </c>
      <c r="N72" s="105">
        <f t="shared" si="46"/>
        <v>0</v>
      </c>
      <c r="O72" s="106">
        <f t="shared" si="46"/>
        <v>0</v>
      </c>
      <c r="P72" s="105">
        <f>$H72      +$J72      +$L72      +$N72</f>
        <v>912929000</v>
      </c>
      <c r="Q72" s="106">
        <f>$I72      +$K72      +$M72      +$O72</f>
        <v>798427149</v>
      </c>
      <c r="R72" s="61">
        <f>IF(($J72      =0),0,((($L72      -$J72      )/$J72      )*100))</f>
        <v>-25.042389281040933</v>
      </c>
      <c r="S72" s="62">
        <f>IF(($K72      =0),0,((($M72      -$K72      )/$K72      )*100))</f>
        <v>-42.169036666267232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51.235155100819881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44.809113102684243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119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120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121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122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123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124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125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126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127</v>
      </c>
    </row>
    <row r="116" spans="1:23" x14ac:dyDescent="0.25">
      <c r="A116" s="29" t="s">
        <v>128</v>
      </c>
    </row>
    <row r="117" spans="1:23" ht="13" x14ac:dyDescent="0.3">
      <c r="A117" s="29" t="s">
        <v>129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130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131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132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UCF7a79ey8RRvN8xUvMWgLvGhHNC5tO8C0txuppgFd5sF23SQS9RHdRR8mpQXWzcyCIUzL/leg/sQvneTXhXZA==" saltValue="u6YJwEKuf517gOYlvMVnG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57595000</v>
      </c>
      <c r="C9" s="92">
        <v>0</v>
      </c>
      <c r="D9" s="92"/>
      <c r="E9" s="92">
        <f>$B9       +$C9       +$D9</f>
        <v>57595000</v>
      </c>
      <c r="F9" s="93">
        <v>57595000</v>
      </c>
      <c r="G9" s="94">
        <v>57595000</v>
      </c>
      <c r="H9" s="93"/>
      <c r="I9" s="94"/>
      <c r="J9" s="93"/>
      <c r="K9" s="94">
        <v>11459098</v>
      </c>
      <c r="L9" s="93">
        <v>34104000</v>
      </c>
      <c r="M9" s="94">
        <v>13011849</v>
      </c>
      <c r="N9" s="93"/>
      <c r="O9" s="94"/>
      <c r="P9" s="93">
        <f>$H9       +$J9       +$L9       +$N9</f>
        <v>34104000</v>
      </c>
      <c r="Q9" s="94">
        <f>$I9       +$K9       +$M9       +$O9</f>
        <v>24470947</v>
      </c>
      <c r="R9" s="48">
        <f>IF(($J9       =0),0,((($L9       -$J9       )/$J9       )*100))</f>
        <v>0</v>
      </c>
      <c r="S9" s="49">
        <f>IF(($K9       =0),0,((($M9       -$K9       )/$K9       )*100))</f>
        <v>13.550377176283856</v>
      </c>
      <c r="T9" s="48">
        <f>IF(($E9       =0),0,(($P9       /$E9       )*100))</f>
        <v>59.213473391787488</v>
      </c>
      <c r="U9" s="50">
        <f>IF(($E9       =0),0,(($Q9       /$E9       )*100))</f>
        <v>42.487971178053655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247000</v>
      </c>
      <c r="I10" s="94">
        <v>247350</v>
      </c>
      <c r="J10" s="93">
        <v>208000</v>
      </c>
      <c r="K10" s="94">
        <v>208375</v>
      </c>
      <c r="L10" s="93">
        <v>215000</v>
      </c>
      <c r="M10" s="94">
        <v>214700</v>
      </c>
      <c r="N10" s="93"/>
      <c r="O10" s="94"/>
      <c r="P10" s="93">
        <f t="shared" ref="P10:P16" si="1">$H10      +$J10      +$L10      +$N10</f>
        <v>670000</v>
      </c>
      <c r="Q10" s="94">
        <f t="shared" ref="Q10:Q16" si="2">$I10      +$K10      +$M10      +$O10</f>
        <v>670425</v>
      </c>
      <c r="R10" s="48">
        <f t="shared" ref="R10:R16" si="3">IF(($J10      =0),0,((($L10      -$J10      )/$J10      )*100))</f>
        <v>3.3653846153846154</v>
      </c>
      <c r="S10" s="49">
        <f t="shared" ref="S10:S16" si="4">IF(($K10      =0),0,((($M10      -$K10      )/$K10      )*100))</f>
        <v>3.0353929214157169</v>
      </c>
      <c r="T10" s="48">
        <f t="shared" ref="T10:T15" si="5">IF(($E10      =0),0,(($P10      /$E10      )*100))</f>
        <v>67</v>
      </c>
      <c r="U10" s="50">
        <f t="shared" ref="U10:U15" si="6">IF(($E10      =0),0,(($Q10      /$E10      )*100))</f>
        <v>67.042500000000004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54000000</v>
      </c>
      <c r="C13" s="92">
        <v>69851000</v>
      </c>
      <c r="D13" s="92"/>
      <c r="E13" s="92">
        <f t="shared" si="0"/>
        <v>123851000</v>
      </c>
      <c r="F13" s="93">
        <v>123851000</v>
      </c>
      <c r="G13" s="94">
        <v>123851000</v>
      </c>
      <c r="H13" s="93"/>
      <c r="I13" s="94"/>
      <c r="J13" s="93">
        <v>9345000</v>
      </c>
      <c r="K13" s="94">
        <v>7882248</v>
      </c>
      <c r="L13" s="93">
        <v>39785000</v>
      </c>
      <c r="M13" s="94">
        <v>29541986</v>
      </c>
      <c r="N13" s="93"/>
      <c r="O13" s="94"/>
      <c r="P13" s="93">
        <f t="shared" si="1"/>
        <v>49130000</v>
      </c>
      <c r="Q13" s="94">
        <f t="shared" si="2"/>
        <v>37424234</v>
      </c>
      <c r="R13" s="48">
        <f t="shared" si="3"/>
        <v>325.73568753344034</v>
      </c>
      <c r="S13" s="49">
        <f t="shared" si="4"/>
        <v>274.7913793120947</v>
      </c>
      <c r="T13" s="48">
        <f t="shared" si="5"/>
        <v>39.668634084504767</v>
      </c>
      <c r="U13" s="50">
        <f t="shared" si="6"/>
        <v>30.217143180111584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5000000</v>
      </c>
      <c r="C14" s="92">
        <v>10000000</v>
      </c>
      <c r="D14" s="92"/>
      <c r="E14" s="92">
        <f t="shared" si="0"/>
        <v>15000000</v>
      </c>
      <c r="F14" s="93">
        <v>5000000</v>
      </c>
      <c r="G14" s="94">
        <v>3574000</v>
      </c>
      <c r="H14" s="93">
        <v>3574000</v>
      </c>
      <c r="I14" s="94"/>
      <c r="J14" s="93"/>
      <c r="K14" s="94"/>
      <c r="L14" s="93"/>
      <c r="M14" s="94"/>
      <c r="N14" s="93"/>
      <c r="O14" s="94"/>
      <c r="P14" s="93">
        <f t="shared" si="1"/>
        <v>3574000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23.826666666666664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117595000</v>
      </c>
      <c r="C16" s="95">
        <f>SUM(C9:C15)</f>
        <v>79851000</v>
      </c>
      <c r="D16" s="95"/>
      <c r="E16" s="95">
        <f t="shared" si="0"/>
        <v>197446000</v>
      </c>
      <c r="F16" s="96">
        <f t="shared" ref="F16:O16" si="7">SUM(F9:F15)</f>
        <v>187446000</v>
      </c>
      <c r="G16" s="97">
        <f t="shared" si="7"/>
        <v>186020000</v>
      </c>
      <c r="H16" s="96">
        <f t="shared" si="7"/>
        <v>3821000</v>
      </c>
      <c r="I16" s="97">
        <f t="shared" si="7"/>
        <v>247350</v>
      </c>
      <c r="J16" s="96">
        <f t="shared" si="7"/>
        <v>9553000</v>
      </c>
      <c r="K16" s="97">
        <f t="shared" si="7"/>
        <v>19549721</v>
      </c>
      <c r="L16" s="96">
        <f t="shared" si="7"/>
        <v>74104000</v>
      </c>
      <c r="M16" s="97">
        <f t="shared" si="7"/>
        <v>42768535</v>
      </c>
      <c r="N16" s="96">
        <f t="shared" si="7"/>
        <v>0</v>
      </c>
      <c r="O16" s="97">
        <f t="shared" si="7"/>
        <v>0</v>
      </c>
      <c r="P16" s="96">
        <f t="shared" si="1"/>
        <v>87478000</v>
      </c>
      <c r="Q16" s="97">
        <f t="shared" si="2"/>
        <v>62565606</v>
      </c>
      <c r="R16" s="52">
        <f t="shared" si="3"/>
        <v>675.71443525594054</v>
      </c>
      <c r="S16" s="53">
        <f t="shared" si="4"/>
        <v>118.76800697053427</v>
      </c>
      <c r="T16" s="52">
        <f>IF((SUM($E9:$E13)+$E15)=0,0,(P16/(SUM($E9:$E13)+$E15)*100))</f>
        <v>47.947337842430088</v>
      </c>
      <c r="U16" s="54">
        <f>IF((SUM($E9:$E13)+$E15)=0,0,(Q16/(SUM($E9:$E13)+$E15)*100))</f>
        <v>34.292670708045122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628569000</v>
      </c>
      <c r="C28" s="92">
        <v>0</v>
      </c>
      <c r="D28" s="92"/>
      <c r="E28" s="92">
        <f>$B28      +$C28      +$D28</f>
        <v>628569000</v>
      </c>
      <c r="F28" s="93">
        <v>628569000</v>
      </c>
      <c r="G28" s="94">
        <v>628569000</v>
      </c>
      <c r="H28" s="93">
        <v>30220000</v>
      </c>
      <c r="I28" s="94">
        <v>25419349</v>
      </c>
      <c r="J28" s="93">
        <v>121811000</v>
      </c>
      <c r="K28" s="94">
        <v>125895930</v>
      </c>
      <c r="L28" s="93">
        <v>138939000</v>
      </c>
      <c r="M28" s="94">
        <v>133916020</v>
      </c>
      <c r="N28" s="93"/>
      <c r="O28" s="94"/>
      <c r="P28" s="93">
        <f>$H28      +$J28      +$L28      +$N28</f>
        <v>290970000</v>
      </c>
      <c r="Q28" s="94">
        <f>$I28      +$K28      +$M28      +$O28</f>
        <v>285231299</v>
      </c>
      <c r="R28" s="48">
        <f>IF(($J28      =0),0,((($L28      -$J28      )/$J28      )*100))</f>
        <v>14.061127484381542</v>
      </c>
      <c r="S28" s="49">
        <f>IF(($K28      =0),0,((($M28      -$K28      )/$K28      )*100))</f>
        <v>6.3704124509823306</v>
      </c>
      <c r="T28" s="48">
        <f>IF(($E28      =0),0,(($P28      /$E28      )*100))</f>
        <v>46.290860669234405</v>
      </c>
      <c r="U28" s="50">
        <f>IF(($E28      =0),0,(($Q28      /$E28      )*100))</f>
        <v>45.377881982725846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628569000</v>
      </c>
      <c r="C30" s="95">
        <f>SUM(C26:C29)</f>
        <v>0</v>
      </c>
      <c r="D30" s="95"/>
      <c r="E30" s="95">
        <f>$B30      +$C30      +$D30</f>
        <v>628569000</v>
      </c>
      <c r="F30" s="96">
        <f t="shared" ref="F30:O30" si="16">SUM(F26:F29)</f>
        <v>628569000</v>
      </c>
      <c r="G30" s="97">
        <f t="shared" si="16"/>
        <v>628569000</v>
      </c>
      <c r="H30" s="96">
        <f t="shared" si="16"/>
        <v>30220000</v>
      </c>
      <c r="I30" s="97">
        <f t="shared" si="16"/>
        <v>25419349</v>
      </c>
      <c r="J30" s="96">
        <f t="shared" si="16"/>
        <v>121811000</v>
      </c>
      <c r="K30" s="97">
        <f t="shared" si="16"/>
        <v>125895930</v>
      </c>
      <c r="L30" s="96">
        <f t="shared" si="16"/>
        <v>138939000</v>
      </c>
      <c r="M30" s="97">
        <f t="shared" si="16"/>
        <v>133916020</v>
      </c>
      <c r="N30" s="96">
        <f t="shared" si="16"/>
        <v>0</v>
      </c>
      <c r="O30" s="97">
        <f t="shared" si="16"/>
        <v>0</v>
      </c>
      <c r="P30" s="96">
        <f>$H30      +$J30      +$L30      +$N30</f>
        <v>290970000</v>
      </c>
      <c r="Q30" s="97">
        <f>$I30      +$K30      +$M30      +$O30</f>
        <v>285231299</v>
      </c>
      <c r="R30" s="52">
        <f>IF(($J30      =0),0,((($L30      -$J30      )/$J30      )*100))</f>
        <v>14.061127484381542</v>
      </c>
      <c r="S30" s="53">
        <f>IF(($K30      =0),0,((($M30      -$K30      )/$K30      )*100))</f>
        <v>6.3704124509823306</v>
      </c>
      <c r="T30" s="52">
        <f>IF($E30   =0,0,($P30   /$E30   )*100)</f>
        <v>46.290860669234405</v>
      </c>
      <c r="U30" s="54">
        <f>IF($E30   =0,0,($Q30   /$E30   )*100)</f>
        <v>45.377881982725846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20669000</v>
      </c>
      <c r="C32" s="92">
        <v>0</v>
      </c>
      <c r="D32" s="92"/>
      <c r="E32" s="92">
        <f>$B32      +$C32      +$D32</f>
        <v>20669000</v>
      </c>
      <c r="F32" s="93">
        <v>20669000</v>
      </c>
      <c r="G32" s="94">
        <v>20669000</v>
      </c>
      <c r="H32" s="93">
        <v>6666000</v>
      </c>
      <c r="I32" s="94">
        <v>6665968</v>
      </c>
      <c r="J32" s="93">
        <v>10133000</v>
      </c>
      <c r="K32" s="94">
        <v>10132978</v>
      </c>
      <c r="L32" s="93">
        <v>3870000</v>
      </c>
      <c r="M32" s="94">
        <v>4040370</v>
      </c>
      <c r="N32" s="93"/>
      <c r="O32" s="94"/>
      <c r="P32" s="93">
        <f>$H32      +$J32      +$L32      +$N32</f>
        <v>20669000</v>
      </c>
      <c r="Q32" s="94">
        <f>$I32      +$K32      +$M32      +$O32</f>
        <v>20839316</v>
      </c>
      <c r="R32" s="48">
        <f>IF(($J32      =0),0,((($L32      -$J32      )/$J32      )*100))</f>
        <v>-61.807954209020032</v>
      </c>
      <c r="S32" s="49">
        <f>IF(($K32      =0),0,((($M32      -$K32      )/$K32      )*100))</f>
        <v>-60.12652943685459</v>
      </c>
      <c r="T32" s="48">
        <f>IF(($E32      =0),0,(($P32      /$E32      )*100))</f>
        <v>100</v>
      </c>
      <c r="U32" s="50">
        <f>IF(($E32      =0),0,(($Q32      /$E32      )*100))</f>
        <v>100.82401664328219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20669000</v>
      </c>
      <c r="C33" s="95">
        <f>C32</f>
        <v>0</v>
      </c>
      <c r="D33" s="95"/>
      <c r="E33" s="95">
        <f>$B33      +$C33      +$D33</f>
        <v>20669000</v>
      </c>
      <c r="F33" s="96">
        <f t="shared" ref="F33:O33" si="17">F32</f>
        <v>20669000</v>
      </c>
      <c r="G33" s="97">
        <f t="shared" si="17"/>
        <v>20669000</v>
      </c>
      <c r="H33" s="96">
        <f t="shared" si="17"/>
        <v>6666000</v>
      </c>
      <c r="I33" s="97">
        <f t="shared" si="17"/>
        <v>6665968</v>
      </c>
      <c r="J33" s="96">
        <f t="shared" si="17"/>
        <v>10133000</v>
      </c>
      <c r="K33" s="97">
        <f t="shared" si="17"/>
        <v>10132978</v>
      </c>
      <c r="L33" s="96">
        <f t="shared" si="17"/>
        <v>3870000</v>
      </c>
      <c r="M33" s="97">
        <f t="shared" si="17"/>
        <v>4040370</v>
      </c>
      <c r="N33" s="96">
        <f t="shared" si="17"/>
        <v>0</v>
      </c>
      <c r="O33" s="97">
        <f t="shared" si="17"/>
        <v>0</v>
      </c>
      <c r="P33" s="96">
        <f>$H33      +$J33      +$L33      +$N33</f>
        <v>20669000</v>
      </c>
      <c r="Q33" s="97">
        <f>$I33      +$K33      +$M33      +$O33</f>
        <v>20839316</v>
      </c>
      <c r="R33" s="52">
        <f>IF(($J33      =0),0,((($L33      -$J33      )/$J33      )*100))</f>
        <v>-61.807954209020032</v>
      </c>
      <c r="S33" s="53">
        <f>IF(($K33      =0),0,((($M33      -$K33      )/$K33      )*100))</f>
        <v>-60.12652943685459</v>
      </c>
      <c r="T33" s="52">
        <f>IF($E33   =0,0,($P33   /$E33   )*100)</f>
        <v>100</v>
      </c>
      <c r="U33" s="54">
        <f>IF($E33   =0,0,($Q33   /$E33   )*100)</f>
        <v>100.82401664328219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35389000</v>
      </c>
      <c r="C36" s="92">
        <v>0</v>
      </c>
      <c r="D36" s="92"/>
      <c r="E36" s="92">
        <f t="shared" si="18"/>
        <v>35389000</v>
      </c>
      <c r="F36" s="93">
        <v>35389000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10000000</v>
      </c>
      <c r="C38" s="92">
        <v>0</v>
      </c>
      <c r="D38" s="92"/>
      <c r="E38" s="92">
        <f t="shared" si="18"/>
        <v>10000000</v>
      </c>
      <c r="F38" s="93">
        <v>10000000</v>
      </c>
      <c r="G38" s="94">
        <v>10000000</v>
      </c>
      <c r="H38" s="93"/>
      <c r="I38" s="94"/>
      <c r="J38" s="93">
        <v>9000000</v>
      </c>
      <c r="K38" s="94">
        <v>8944457</v>
      </c>
      <c r="L38" s="93"/>
      <c r="M38" s="94"/>
      <c r="N38" s="93"/>
      <c r="O38" s="94"/>
      <c r="P38" s="93">
        <f t="shared" si="19"/>
        <v>9000000</v>
      </c>
      <c r="Q38" s="94">
        <f t="shared" si="20"/>
        <v>8944457</v>
      </c>
      <c r="R38" s="48">
        <f t="shared" si="21"/>
        <v>-100</v>
      </c>
      <c r="S38" s="49">
        <f t="shared" si="22"/>
        <v>-100</v>
      </c>
      <c r="T38" s="48">
        <f t="shared" si="23"/>
        <v>90</v>
      </c>
      <c r="U38" s="50">
        <f t="shared" si="24"/>
        <v>89.444569999999999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45389000</v>
      </c>
      <c r="C40" s="95">
        <f>SUM(C35:C39)</f>
        <v>0</v>
      </c>
      <c r="D40" s="95"/>
      <c r="E40" s="95">
        <f t="shared" si="18"/>
        <v>45389000</v>
      </c>
      <c r="F40" s="96">
        <f t="shared" ref="F40:O40" si="25">SUM(F35:F39)</f>
        <v>45389000</v>
      </c>
      <c r="G40" s="97">
        <f t="shared" si="25"/>
        <v>10000000</v>
      </c>
      <c r="H40" s="96">
        <f t="shared" si="25"/>
        <v>0</v>
      </c>
      <c r="I40" s="97">
        <f t="shared" si="25"/>
        <v>0</v>
      </c>
      <c r="J40" s="96">
        <f t="shared" si="25"/>
        <v>9000000</v>
      </c>
      <c r="K40" s="97">
        <f t="shared" si="25"/>
        <v>8944457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9000000</v>
      </c>
      <c r="Q40" s="97">
        <f t="shared" si="20"/>
        <v>8944457</v>
      </c>
      <c r="R40" s="52">
        <f t="shared" si="21"/>
        <v>-100</v>
      </c>
      <c r="S40" s="53">
        <f t="shared" si="22"/>
        <v>-100</v>
      </c>
      <c r="T40" s="52">
        <f>IF((+$E35+$E38) =0,0,(P40   /(+$E35+$E38) )*100)</f>
        <v>90</v>
      </c>
      <c r="U40" s="54">
        <f>IF((+$E35+$E38) =0,0,(Q40   /(+$E35+$E38) )*100)</f>
        <v>89.444569999999999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688066000</v>
      </c>
      <c r="C65" s="92">
        <v>-15167000</v>
      </c>
      <c r="D65" s="92"/>
      <c r="E65" s="92">
        <f t="shared" si="35"/>
        <v>672899000</v>
      </c>
      <c r="F65" s="93">
        <v>672899000</v>
      </c>
      <c r="G65" s="94">
        <v>672899000</v>
      </c>
      <c r="H65" s="93">
        <v>18184000</v>
      </c>
      <c r="I65" s="94">
        <v>18184062</v>
      </c>
      <c r="J65" s="93">
        <v>172875000</v>
      </c>
      <c r="K65" s="94">
        <v>172875265</v>
      </c>
      <c r="L65" s="93">
        <v>182838000</v>
      </c>
      <c r="M65" s="94">
        <v>182838045</v>
      </c>
      <c r="N65" s="93"/>
      <c r="O65" s="94"/>
      <c r="P65" s="93">
        <f t="shared" si="36"/>
        <v>373897000</v>
      </c>
      <c r="Q65" s="94">
        <f t="shared" si="37"/>
        <v>373897372</v>
      </c>
      <c r="R65" s="48">
        <f t="shared" si="38"/>
        <v>5.7631236442516265</v>
      </c>
      <c r="S65" s="49">
        <f t="shared" si="39"/>
        <v>5.7629875505903057</v>
      </c>
      <c r="T65" s="48">
        <f t="shared" si="40"/>
        <v>55.565099665774511</v>
      </c>
      <c r="U65" s="50">
        <f t="shared" si="41"/>
        <v>55.565154948959652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688066000</v>
      </c>
      <c r="C66" s="95">
        <f>SUM(C61:C65)</f>
        <v>-15167000</v>
      </c>
      <c r="D66" s="95"/>
      <c r="E66" s="95">
        <f t="shared" si="35"/>
        <v>672899000</v>
      </c>
      <c r="F66" s="96">
        <f t="shared" ref="F66:O66" si="42">SUM(F61:F65)</f>
        <v>672899000</v>
      </c>
      <c r="G66" s="97">
        <f t="shared" si="42"/>
        <v>672899000</v>
      </c>
      <c r="H66" s="96">
        <f t="shared" si="42"/>
        <v>18184000</v>
      </c>
      <c r="I66" s="97">
        <f t="shared" si="42"/>
        <v>18184062</v>
      </c>
      <c r="J66" s="96">
        <f t="shared" si="42"/>
        <v>172875000</v>
      </c>
      <c r="K66" s="97">
        <f t="shared" si="42"/>
        <v>172875265</v>
      </c>
      <c r="L66" s="96">
        <f t="shared" si="42"/>
        <v>182838000</v>
      </c>
      <c r="M66" s="97">
        <f t="shared" si="42"/>
        <v>182838045</v>
      </c>
      <c r="N66" s="96">
        <f t="shared" si="42"/>
        <v>0</v>
      </c>
      <c r="O66" s="97">
        <f t="shared" si="42"/>
        <v>0</v>
      </c>
      <c r="P66" s="96">
        <f t="shared" si="36"/>
        <v>373897000</v>
      </c>
      <c r="Q66" s="97">
        <f t="shared" si="37"/>
        <v>373897372</v>
      </c>
      <c r="R66" s="52">
        <f t="shared" si="38"/>
        <v>5.7631236442516265</v>
      </c>
      <c r="S66" s="53">
        <f t="shared" si="39"/>
        <v>5.7629875505903057</v>
      </c>
      <c r="T66" s="52">
        <f>IF((+$E61+$E63+$E64++$E65) =0,0,(P66   /(+$E61+$E63+$E64+$E65) )*100)</f>
        <v>55.565099665774511</v>
      </c>
      <c r="U66" s="54">
        <f>IF((+$E61+$E63+$E65) =0,0,(Q66  /(+$E61+$E63+$E65) )*100)</f>
        <v>55.565154948959652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1500288000</v>
      </c>
      <c r="C67" s="104">
        <f>SUM(C9:C15,C18:C23,C26:C29,C32,C35:C39,C42:C52,C55:C58,C61:C65)</f>
        <v>64684000</v>
      </c>
      <c r="D67" s="104"/>
      <c r="E67" s="104">
        <f t="shared" si="35"/>
        <v>1564972000</v>
      </c>
      <c r="F67" s="105">
        <f t="shared" ref="F67:O67" si="43">SUM(F9:F15,F18:F23,F26:F29,F32,F35:F39,F42:F52,F55:F58,F61:F65)</f>
        <v>1554972000</v>
      </c>
      <c r="G67" s="106">
        <f t="shared" si="43"/>
        <v>1518157000</v>
      </c>
      <c r="H67" s="105">
        <f t="shared" si="43"/>
        <v>58891000</v>
      </c>
      <c r="I67" s="106">
        <f t="shared" si="43"/>
        <v>50516729</v>
      </c>
      <c r="J67" s="105">
        <f t="shared" si="43"/>
        <v>323372000</v>
      </c>
      <c r="K67" s="106">
        <f t="shared" si="43"/>
        <v>337398351</v>
      </c>
      <c r="L67" s="105">
        <f t="shared" si="43"/>
        <v>399751000</v>
      </c>
      <c r="M67" s="106">
        <f t="shared" si="43"/>
        <v>363562970</v>
      </c>
      <c r="N67" s="105">
        <f t="shared" si="43"/>
        <v>0</v>
      </c>
      <c r="O67" s="106">
        <f t="shared" si="43"/>
        <v>0</v>
      </c>
      <c r="P67" s="105">
        <f t="shared" si="36"/>
        <v>782014000</v>
      </c>
      <c r="Q67" s="106">
        <f t="shared" si="37"/>
        <v>751478050</v>
      </c>
      <c r="R67" s="61">
        <f t="shared" si="38"/>
        <v>23.619546528456393</v>
      </c>
      <c r="S67" s="62">
        <f t="shared" si="39"/>
        <v>7.7548153162135636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51.632297470656937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49.616168278661519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IF(($J70      =0),0,((($L70      -$J70      )/$J70      )*100))</f>
        <v>0</v>
      </c>
      <c r="S70" s="58">
        <f>IF(($K70      =0),0,((($M70      -$K70      )/$K70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IF(($J71      =0),0,((($L71      -$J71      )/$J71      )*100))</f>
        <v>0</v>
      </c>
      <c r="S71" s="62">
        <f>IF(($K71      =0),0,((($M71      -$K71      )/$K71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1500288000</v>
      </c>
      <c r="C72" s="104">
        <f>SUM(C9:C15,C18:C23,C26:C29,C32,C35:C39,C42:C52,C55:C58,C61:C65,C69)</f>
        <v>64684000</v>
      </c>
      <c r="D72" s="104"/>
      <c r="E72" s="104">
        <f>$B72      +$C72      +$D72</f>
        <v>1564972000</v>
      </c>
      <c r="F72" s="105">
        <f t="shared" ref="F72:O72" si="46">SUM(F9:F15,F18:F23,F26:F29,F32,F35:F39,F42:F52,F55:F58,F61:F65,F69)</f>
        <v>1554972000</v>
      </c>
      <c r="G72" s="106">
        <f t="shared" si="46"/>
        <v>1518157000</v>
      </c>
      <c r="H72" s="105">
        <f t="shared" si="46"/>
        <v>58891000</v>
      </c>
      <c r="I72" s="106">
        <f t="shared" si="46"/>
        <v>50516729</v>
      </c>
      <c r="J72" s="105">
        <f t="shared" si="46"/>
        <v>323372000</v>
      </c>
      <c r="K72" s="106">
        <f t="shared" si="46"/>
        <v>337398351</v>
      </c>
      <c r="L72" s="105">
        <f t="shared" si="46"/>
        <v>399751000</v>
      </c>
      <c r="M72" s="106">
        <f t="shared" si="46"/>
        <v>363562970</v>
      </c>
      <c r="N72" s="105">
        <f t="shared" si="46"/>
        <v>0</v>
      </c>
      <c r="O72" s="106">
        <f t="shared" si="46"/>
        <v>0</v>
      </c>
      <c r="P72" s="105">
        <f>$H72      +$J72      +$L72      +$N72</f>
        <v>782014000</v>
      </c>
      <c r="Q72" s="106">
        <f>$I72      +$K72      +$M72      +$O72</f>
        <v>751478050</v>
      </c>
      <c r="R72" s="61">
        <f>IF(($J72      =0),0,((($L72      -$J72      )/$J72      )*100))</f>
        <v>23.619546528456393</v>
      </c>
      <c r="S72" s="62">
        <f>IF(($K72      =0),0,((($M72      -$K72      )/$K72      )*100))</f>
        <v>7.7548153162135636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51.632297470656937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49.616168278661519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119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120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121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122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123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124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125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126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127</v>
      </c>
    </row>
    <row r="116" spans="1:23" x14ac:dyDescent="0.25">
      <c r="A116" s="29" t="s">
        <v>128</v>
      </c>
    </row>
    <row r="117" spans="1:23" ht="13" x14ac:dyDescent="0.3">
      <c r="A117" s="29" t="s">
        <v>129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130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131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132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qLBabY581MqqXEEXq42cq/K6ZNGfEFpzJbN6D6OvKLkGNHGI6o+ZyzHV41KpAUlFpGjeKhkx5RodVbvnZbIWPw==" saltValue="wWGkn35oymaGYApUqrV9i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49949000</v>
      </c>
      <c r="C9" s="92">
        <v>0</v>
      </c>
      <c r="D9" s="92"/>
      <c r="E9" s="92">
        <f>$B9       +$C9       +$D9</f>
        <v>49949000</v>
      </c>
      <c r="F9" s="93">
        <v>49949000</v>
      </c>
      <c r="G9" s="94">
        <v>49949000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213000</v>
      </c>
      <c r="I10" s="94"/>
      <c r="J10" s="93">
        <v>626000</v>
      </c>
      <c r="K10" s="94"/>
      <c r="L10" s="93">
        <v>161000</v>
      </c>
      <c r="M10" s="94"/>
      <c r="N10" s="93"/>
      <c r="O10" s="94"/>
      <c r="P10" s="93">
        <f t="shared" ref="P10:P16" si="1">$H10      +$J10      +$L10      +$N10</f>
        <v>1000000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-74.281150159744413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100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33500000</v>
      </c>
      <c r="C11" s="92">
        <v>0</v>
      </c>
      <c r="D11" s="92"/>
      <c r="E11" s="92">
        <f t="shared" si="0"/>
        <v>33500000</v>
      </c>
      <c r="F11" s="93">
        <v>33500000</v>
      </c>
      <c r="G11" s="94">
        <v>33500000</v>
      </c>
      <c r="H11" s="93">
        <v>4859000</v>
      </c>
      <c r="I11" s="94"/>
      <c r="J11" s="93">
        <v>5566000</v>
      </c>
      <c r="K11" s="94"/>
      <c r="L11" s="93">
        <v>4228000</v>
      </c>
      <c r="M11" s="94">
        <v>290380</v>
      </c>
      <c r="N11" s="93"/>
      <c r="O11" s="94"/>
      <c r="P11" s="93">
        <f t="shared" si="1"/>
        <v>14653000</v>
      </c>
      <c r="Q11" s="94">
        <f t="shared" si="2"/>
        <v>290380</v>
      </c>
      <c r="R11" s="48">
        <f t="shared" si="3"/>
        <v>-24.038807042759611</v>
      </c>
      <c r="S11" s="49">
        <f t="shared" si="4"/>
        <v>0</v>
      </c>
      <c r="T11" s="48">
        <f t="shared" si="5"/>
        <v>43.74029850746269</v>
      </c>
      <c r="U11" s="50">
        <f t="shared" si="6"/>
        <v>0.86680597014925365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61744000</v>
      </c>
      <c r="C13" s="92">
        <v>271988000</v>
      </c>
      <c r="D13" s="92"/>
      <c r="E13" s="92">
        <f t="shared" si="0"/>
        <v>333732000</v>
      </c>
      <c r="F13" s="93">
        <v>333732000</v>
      </c>
      <c r="G13" s="94">
        <v>333732000</v>
      </c>
      <c r="H13" s="93">
        <v>149000</v>
      </c>
      <c r="I13" s="94"/>
      <c r="J13" s="93">
        <v>5734000</v>
      </c>
      <c r="K13" s="94"/>
      <c r="L13" s="93">
        <v>1992000</v>
      </c>
      <c r="M13" s="94"/>
      <c r="N13" s="93"/>
      <c r="O13" s="94"/>
      <c r="P13" s="93">
        <f t="shared" si="1"/>
        <v>7875000</v>
      </c>
      <c r="Q13" s="94">
        <f t="shared" si="2"/>
        <v>0</v>
      </c>
      <c r="R13" s="48">
        <f t="shared" si="3"/>
        <v>-65.259853505406355</v>
      </c>
      <c r="S13" s="49">
        <f t="shared" si="4"/>
        <v>0</v>
      </c>
      <c r="T13" s="48">
        <f t="shared" si="5"/>
        <v>2.3596778253209161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5000000</v>
      </c>
      <c r="C14" s="92">
        <v>0</v>
      </c>
      <c r="D14" s="92"/>
      <c r="E14" s="92">
        <f t="shared" si="0"/>
        <v>5000000</v>
      </c>
      <c r="F14" s="93">
        <v>5000000</v>
      </c>
      <c r="G14" s="94">
        <v>423000</v>
      </c>
      <c r="H14" s="93"/>
      <c r="I14" s="94"/>
      <c r="J14" s="93">
        <v>365000</v>
      </c>
      <c r="K14" s="94"/>
      <c r="L14" s="93">
        <v>58000</v>
      </c>
      <c r="M14" s="94"/>
      <c r="N14" s="93"/>
      <c r="O14" s="94"/>
      <c r="P14" s="93">
        <f t="shared" si="1"/>
        <v>423000</v>
      </c>
      <c r="Q14" s="94">
        <f t="shared" si="2"/>
        <v>0</v>
      </c>
      <c r="R14" s="48">
        <f t="shared" si="3"/>
        <v>-84.109589041095887</v>
      </c>
      <c r="S14" s="49">
        <f t="shared" si="4"/>
        <v>0</v>
      </c>
      <c r="T14" s="48">
        <f t="shared" si="5"/>
        <v>8.4599999999999991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151193000</v>
      </c>
      <c r="C16" s="95">
        <f>SUM(C9:C15)</f>
        <v>271988000</v>
      </c>
      <c r="D16" s="95"/>
      <c r="E16" s="95">
        <f t="shared" si="0"/>
        <v>423181000</v>
      </c>
      <c r="F16" s="96">
        <f t="shared" ref="F16:O16" si="7">SUM(F9:F15)</f>
        <v>423181000</v>
      </c>
      <c r="G16" s="97">
        <f t="shared" si="7"/>
        <v>418604000</v>
      </c>
      <c r="H16" s="96">
        <f t="shared" si="7"/>
        <v>5221000</v>
      </c>
      <c r="I16" s="97">
        <f t="shared" si="7"/>
        <v>0</v>
      </c>
      <c r="J16" s="96">
        <f t="shared" si="7"/>
        <v>12291000</v>
      </c>
      <c r="K16" s="97">
        <f t="shared" si="7"/>
        <v>0</v>
      </c>
      <c r="L16" s="96">
        <f t="shared" si="7"/>
        <v>6439000</v>
      </c>
      <c r="M16" s="97">
        <f t="shared" si="7"/>
        <v>290380</v>
      </c>
      <c r="N16" s="96">
        <f t="shared" si="7"/>
        <v>0</v>
      </c>
      <c r="O16" s="97">
        <f t="shared" si="7"/>
        <v>0</v>
      </c>
      <c r="P16" s="96">
        <f t="shared" si="1"/>
        <v>23951000</v>
      </c>
      <c r="Q16" s="97">
        <f t="shared" si="2"/>
        <v>290380</v>
      </c>
      <c r="R16" s="52">
        <f t="shared" si="3"/>
        <v>-47.612073875193225</v>
      </c>
      <c r="S16" s="53">
        <f t="shared" si="4"/>
        <v>0</v>
      </c>
      <c r="T16" s="52">
        <f>IF((SUM($E9:$E13)+$E15)=0,0,(P16/(SUM($E9:$E13)+$E15)*100))</f>
        <v>5.7274242493083136</v>
      </c>
      <c r="U16" s="54">
        <f>IF((SUM($E9:$E13)+$E15)=0,0,(Q16/(SUM($E9:$E13)+$E15)*100))</f>
        <v>6.9438831510757304E-2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772712000</v>
      </c>
      <c r="C28" s="92">
        <v>0</v>
      </c>
      <c r="D28" s="92"/>
      <c r="E28" s="92">
        <f>$B28      +$C28      +$D28</f>
        <v>772712000</v>
      </c>
      <c r="F28" s="93">
        <v>772712000</v>
      </c>
      <c r="G28" s="94">
        <v>772712000</v>
      </c>
      <c r="H28" s="93">
        <v>224573000</v>
      </c>
      <c r="I28" s="94"/>
      <c r="J28" s="93">
        <v>193314000</v>
      </c>
      <c r="K28" s="94"/>
      <c r="L28" s="93">
        <v>146177000</v>
      </c>
      <c r="M28" s="94"/>
      <c r="N28" s="93"/>
      <c r="O28" s="94"/>
      <c r="P28" s="93">
        <f>$H28      +$J28      +$L28      +$N28</f>
        <v>564064000</v>
      </c>
      <c r="Q28" s="94">
        <f>$I28      +$K28      +$M28      +$O28</f>
        <v>0</v>
      </c>
      <c r="R28" s="48">
        <f>IF(($J28      =0),0,((($L28      -$J28      )/$J28      )*100))</f>
        <v>-24.383645261077831</v>
      </c>
      <c r="S28" s="49">
        <f>IF(($K28      =0),0,((($M28      -$K28      )/$K28      )*100))</f>
        <v>0</v>
      </c>
      <c r="T28" s="48">
        <f>IF(($E28      =0),0,(($P28      /$E28      )*100))</f>
        <v>72.997960430276748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772712000</v>
      </c>
      <c r="C30" s="95">
        <f>SUM(C26:C29)</f>
        <v>0</v>
      </c>
      <c r="D30" s="95"/>
      <c r="E30" s="95">
        <f>$B30      +$C30      +$D30</f>
        <v>772712000</v>
      </c>
      <c r="F30" s="96">
        <f t="shared" ref="F30:O30" si="16">SUM(F26:F29)</f>
        <v>772712000</v>
      </c>
      <c r="G30" s="97">
        <f t="shared" si="16"/>
        <v>772712000</v>
      </c>
      <c r="H30" s="96">
        <f t="shared" si="16"/>
        <v>224573000</v>
      </c>
      <c r="I30" s="97">
        <f t="shared" si="16"/>
        <v>0</v>
      </c>
      <c r="J30" s="96">
        <f t="shared" si="16"/>
        <v>193314000</v>
      </c>
      <c r="K30" s="97">
        <f t="shared" si="16"/>
        <v>0</v>
      </c>
      <c r="L30" s="96">
        <f t="shared" si="16"/>
        <v>146177000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564064000</v>
      </c>
      <c r="Q30" s="97">
        <f>$I30      +$K30      +$M30      +$O30</f>
        <v>0</v>
      </c>
      <c r="R30" s="52">
        <f>IF(($J30      =0),0,((($L30      -$J30      )/$J30      )*100))</f>
        <v>-24.383645261077831</v>
      </c>
      <c r="S30" s="53">
        <f>IF(($K30      =0),0,((($M30      -$K30      )/$K30      )*100))</f>
        <v>0</v>
      </c>
      <c r="T30" s="52">
        <f>IF($E30   =0,0,($P30   /$E30   )*100)</f>
        <v>72.997960430276748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81691000</v>
      </c>
      <c r="C32" s="92">
        <v>0</v>
      </c>
      <c r="D32" s="92"/>
      <c r="E32" s="92">
        <f>$B32      +$C32      +$D32</f>
        <v>81691000</v>
      </c>
      <c r="F32" s="93">
        <v>81691000</v>
      </c>
      <c r="G32" s="94">
        <v>81691000</v>
      </c>
      <c r="H32" s="93">
        <v>61665000</v>
      </c>
      <c r="I32" s="94"/>
      <c r="J32" s="93">
        <v>20026000</v>
      </c>
      <c r="K32" s="94"/>
      <c r="L32" s="93"/>
      <c r="M32" s="94"/>
      <c r="N32" s="93"/>
      <c r="O32" s="94"/>
      <c r="P32" s="93">
        <f>$H32      +$J32      +$L32      +$N32</f>
        <v>81691000</v>
      </c>
      <c r="Q32" s="94">
        <f>$I32      +$K32      +$M32      +$O32</f>
        <v>0</v>
      </c>
      <c r="R32" s="48">
        <f>IF(($J32      =0),0,((($L32      -$J32      )/$J32      )*100))</f>
        <v>-100</v>
      </c>
      <c r="S32" s="49">
        <f>IF(($K32      =0),0,((($M32      -$K32      )/$K32      )*100))</f>
        <v>0</v>
      </c>
      <c r="T32" s="48">
        <f>IF(($E32      =0),0,(($P32      /$E32      )*100))</f>
        <v>100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81691000</v>
      </c>
      <c r="C33" s="95">
        <f>C32</f>
        <v>0</v>
      </c>
      <c r="D33" s="95"/>
      <c r="E33" s="95">
        <f>$B33      +$C33      +$D33</f>
        <v>81691000</v>
      </c>
      <c r="F33" s="96">
        <f t="shared" ref="F33:O33" si="17">F32</f>
        <v>81691000</v>
      </c>
      <c r="G33" s="97">
        <f t="shared" si="17"/>
        <v>81691000</v>
      </c>
      <c r="H33" s="96">
        <f t="shared" si="17"/>
        <v>61665000</v>
      </c>
      <c r="I33" s="97">
        <f t="shared" si="17"/>
        <v>0</v>
      </c>
      <c r="J33" s="96">
        <f t="shared" si="17"/>
        <v>20026000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81691000</v>
      </c>
      <c r="Q33" s="97">
        <f>$I33      +$K33      +$M33      +$O33</f>
        <v>0</v>
      </c>
      <c r="R33" s="52">
        <f>IF(($J33      =0),0,((($L33      -$J33      )/$J33      )*100))</f>
        <v>-100</v>
      </c>
      <c r="S33" s="53">
        <f>IF(($K33      =0),0,((($M33      -$K33      )/$K33      )*100))</f>
        <v>0</v>
      </c>
      <c r="T33" s="52">
        <f>IF($E33   =0,0,($P33   /$E33   )*100)</f>
        <v>100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7740000</v>
      </c>
      <c r="C36" s="92">
        <v>0</v>
      </c>
      <c r="D36" s="92"/>
      <c r="E36" s="92">
        <f t="shared" si="18"/>
        <v>7740000</v>
      </c>
      <c r="F36" s="93">
        <v>7740000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9000000</v>
      </c>
      <c r="C38" s="92">
        <v>0</v>
      </c>
      <c r="D38" s="92"/>
      <c r="E38" s="92">
        <f t="shared" si="18"/>
        <v>9000000</v>
      </c>
      <c r="F38" s="93">
        <v>9000000</v>
      </c>
      <c r="G38" s="94">
        <v>9000000</v>
      </c>
      <c r="H38" s="93"/>
      <c r="I38" s="94"/>
      <c r="J38" s="93"/>
      <c r="K38" s="94"/>
      <c r="L38" s="93">
        <v>7578000</v>
      </c>
      <c r="M38" s="94"/>
      <c r="N38" s="93"/>
      <c r="O38" s="94"/>
      <c r="P38" s="93">
        <f t="shared" si="19"/>
        <v>7578000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84.2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16740000</v>
      </c>
      <c r="C40" s="95">
        <f>SUM(C35:C39)</f>
        <v>0</v>
      </c>
      <c r="D40" s="95"/>
      <c r="E40" s="95">
        <f t="shared" si="18"/>
        <v>16740000</v>
      </c>
      <c r="F40" s="96">
        <f t="shared" ref="F40:O40" si="25">SUM(F35:F39)</f>
        <v>16740000</v>
      </c>
      <c r="G40" s="97">
        <f t="shared" si="25"/>
        <v>9000000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7578000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7578000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84.2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686369000</v>
      </c>
      <c r="C65" s="92">
        <v>143167000</v>
      </c>
      <c r="D65" s="92"/>
      <c r="E65" s="92">
        <f t="shared" si="35"/>
        <v>829536000</v>
      </c>
      <c r="F65" s="93">
        <v>829536000</v>
      </c>
      <c r="G65" s="94">
        <v>829536000</v>
      </c>
      <c r="H65" s="93">
        <v>38988000</v>
      </c>
      <c r="I65" s="94">
        <v>20500000</v>
      </c>
      <c r="J65" s="93">
        <v>166690000</v>
      </c>
      <c r="K65" s="94">
        <v>138797000</v>
      </c>
      <c r="L65" s="93">
        <v>162588000</v>
      </c>
      <c r="M65" s="94">
        <v>174256000</v>
      </c>
      <c r="N65" s="93"/>
      <c r="O65" s="94"/>
      <c r="P65" s="93">
        <f t="shared" si="36"/>
        <v>368266000</v>
      </c>
      <c r="Q65" s="94">
        <f t="shared" si="37"/>
        <v>333553000</v>
      </c>
      <c r="R65" s="48">
        <f t="shared" si="38"/>
        <v>-2.4608554802327673</v>
      </c>
      <c r="S65" s="49">
        <f t="shared" si="39"/>
        <v>25.547382148029136</v>
      </c>
      <c r="T65" s="48">
        <f t="shared" si="40"/>
        <v>44.39421556147051</v>
      </c>
      <c r="U65" s="50">
        <f t="shared" si="41"/>
        <v>40.209587046252366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686369000</v>
      </c>
      <c r="C66" s="95">
        <f>SUM(C61:C65)</f>
        <v>143167000</v>
      </c>
      <c r="D66" s="95"/>
      <c r="E66" s="95">
        <f t="shared" si="35"/>
        <v>829536000</v>
      </c>
      <c r="F66" s="96">
        <f t="shared" ref="F66:O66" si="42">SUM(F61:F65)</f>
        <v>829536000</v>
      </c>
      <c r="G66" s="97">
        <f t="shared" si="42"/>
        <v>829536000</v>
      </c>
      <c r="H66" s="96">
        <f t="shared" si="42"/>
        <v>38988000</v>
      </c>
      <c r="I66" s="97">
        <f t="shared" si="42"/>
        <v>20500000</v>
      </c>
      <c r="J66" s="96">
        <f t="shared" si="42"/>
        <v>166690000</v>
      </c>
      <c r="K66" s="97">
        <f t="shared" si="42"/>
        <v>138797000</v>
      </c>
      <c r="L66" s="96">
        <f t="shared" si="42"/>
        <v>162588000</v>
      </c>
      <c r="M66" s="97">
        <f t="shared" si="42"/>
        <v>174256000</v>
      </c>
      <c r="N66" s="96">
        <f t="shared" si="42"/>
        <v>0</v>
      </c>
      <c r="O66" s="97">
        <f t="shared" si="42"/>
        <v>0</v>
      </c>
      <c r="P66" s="96">
        <f t="shared" si="36"/>
        <v>368266000</v>
      </c>
      <c r="Q66" s="97">
        <f t="shared" si="37"/>
        <v>333553000</v>
      </c>
      <c r="R66" s="52">
        <f t="shared" si="38"/>
        <v>-2.4608554802327673</v>
      </c>
      <c r="S66" s="53">
        <f t="shared" si="39"/>
        <v>25.547382148029136</v>
      </c>
      <c r="T66" s="52">
        <f>IF((+$E61+$E63+$E64++$E65) =0,0,(P66   /(+$E61+$E63+$E64+$E65) )*100)</f>
        <v>44.39421556147051</v>
      </c>
      <c r="U66" s="54">
        <f>IF((+$E61+$E63+$E65) =0,0,(Q66  /(+$E61+$E63+$E65) )*100)</f>
        <v>40.209587046252366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1708705000</v>
      </c>
      <c r="C67" s="104">
        <f>SUM(C9:C15,C18:C23,C26:C29,C32,C35:C39,C42:C52,C55:C58,C61:C65)</f>
        <v>415155000</v>
      </c>
      <c r="D67" s="104"/>
      <c r="E67" s="104">
        <f t="shared" si="35"/>
        <v>2123860000</v>
      </c>
      <c r="F67" s="105">
        <f t="shared" ref="F67:O67" si="43">SUM(F9:F15,F18:F23,F26:F29,F32,F35:F39,F42:F52,F55:F58,F61:F65)</f>
        <v>2123860000</v>
      </c>
      <c r="G67" s="106">
        <f t="shared" si="43"/>
        <v>2111543000</v>
      </c>
      <c r="H67" s="105">
        <f t="shared" si="43"/>
        <v>330447000</v>
      </c>
      <c r="I67" s="106">
        <f t="shared" si="43"/>
        <v>20500000</v>
      </c>
      <c r="J67" s="105">
        <f t="shared" si="43"/>
        <v>392321000</v>
      </c>
      <c r="K67" s="106">
        <f t="shared" si="43"/>
        <v>138797000</v>
      </c>
      <c r="L67" s="105">
        <f t="shared" si="43"/>
        <v>322782000</v>
      </c>
      <c r="M67" s="106">
        <f t="shared" si="43"/>
        <v>174546380</v>
      </c>
      <c r="N67" s="105">
        <f t="shared" si="43"/>
        <v>0</v>
      </c>
      <c r="O67" s="106">
        <f t="shared" si="43"/>
        <v>0</v>
      </c>
      <c r="P67" s="105">
        <f t="shared" si="36"/>
        <v>1045550000</v>
      </c>
      <c r="Q67" s="106">
        <f t="shared" si="37"/>
        <v>333843380</v>
      </c>
      <c r="R67" s="61">
        <f t="shared" si="38"/>
        <v>-17.725026190288055</v>
      </c>
      <c r="S67" s="62">
        <f t="shared" si="39"/>
        <v>25.756594162698043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49.525844101709041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15.813567206032817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IF(($J70      =0),0,((($L70      -$J70      )/$J70      )*100))</f>
        <v>0</v>
      </c>
      <c r="S70" s="58">
        <f>IF(($K70      =0),0,((($M70      -$K70      )/$K70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IF(($J71      =0),0,((($L71      -$J71      )/$J71      )*100))</f>
        <v>0</v>
      </c>
      <c r="S71" s="62">
        <f>IF(($K71      =0),0,((($M71      -$K71      )/$K71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1708705000</v>
      </c>
      <c r="C72" s="104">
        <f>SUM(C9:C15,C18:C23,C26:C29,C32,C35:C39,C42:C52,C55:C58,C61:C65,C69)</f>
        <v>415155000</v>
      </c>
      <c r="D72" s="104"/>
      <c r="E72" s="104">
        <f>$B72      +$C72      +$D72</f>
        <v>2123860000</v>
      </c>
      <c r="F72" s="105">
        <f t="shared" ref="F72:O72" si="46">SUM(F9:F15,F18:F23,F26:F29,F32,F35:F39,F42:F52,F55:F58,F61:F65,F69)</f>
        <v>2123860000</v>
      </c>
      <c r="G72" s="106">
        <f t="shared" si="46"/>
        <v>2111543000</v>
      </c>
      <c r="H72" s="105">
        <f t="shared" si="46"/>
        <v>330447000</v>
      </c>
      <c r="I72" s="106">
        <f t="shared" si="46"/>
        <v>20500000</v>
      </c>
      <c r="J72" s="105">
        <f t="shared" si="46"/>
        <v>392321000</v>
      </c>
      <c r="K72" s="106">
        <f t="shared" si="46"/>
        <v>138797000</v>
      </c>
      <c r="L72" s="105">
        <f t="shared" si="46"/>
        <v>322782000</v>
      </c>
      <c r="M72" s="106">
        <f t="shared" si="46"/>
        <v>174546380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1045550000</v>
      </c>
      <c r="Q72" s="106">
        <f>$I72      +$K72      +$M72      +$O72</f>
        <v>333843380</v>
      </c>
      <c r="R72" s="61">
        <f>IF(($J72      =0),0,((($L72      -$J72      )/$J72      )*100))</f>
        <v>-17.725026190288055</v>
      </c>
      <c r="S72" s="62">
        <f>IF(($K72      =0),0,((($M72      -$K72      )/$K72      )*100))</f>
        <v>25.756594162698043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49.525844101709041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15.813567206032817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119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120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121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122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123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124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125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126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127</v>
      </c>
    </row>
    <row r="116" spans="1:23" x14ac:dyDescent="0.25">
      <c r="A116" s="29" t="s">
        <v>128</v>
      </c>
    </row>
    <row r="117" spans="1:23" ht="13" x14ac:dyDescent="0.3">
      <c r="A117" s="29" t="s">
        <v>129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130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131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132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sbmIWX8J1490jGD4sfOrB2MdwV6BEtFzf8LeEGanoK62a1REI8yYbpOkv9V84yTFNQkyDwjqIBLBMPLzRov53A==" saltValue="Yz+/eSsK8L4NEPS4buNQC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80361000</v>
      </c>
      <c r="C9" s="92">
        <v>0</v>
      </c>
      <c r="D9" s="92"/>
      <c r="E9" s="92">
        <f>$B9       +$C9       +$D9</f>
        <v>80361000</v>
      </c>
      <c r="F9" s="93">
        <v>80361000</v>
      </c>
      <c r="G9" s="94">
        <v>80361000</v>
      </c>
      <c r="H9" s="93"/>
      <c r="I9" s="94"/>
      <c r="J9" s="93"/>
      <c r="K9" s="94"/>
      <c r="L9" s="93">
        <v>691000</v>
      </c>
      <c r="M9" s="94"/>
      <c r="N9" s="93"/>
      <c r="O9" s="94"/>
      <c r="P9" s="93">
        <f>$H9       +$J9       +$L9       +$N9</f>
        <v>691000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0.85986983735891787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249000</v>
      </c>
      <c r="I10" s="94"/>
      <c r="J10" s="93">
        <v>249000</v>
      </c>
      <c r="K10" s="94"/>
      <c r="L10" s="93">
        <v>249000</v>
      </c>
      <c r="M10" s="94"/>
      <c r="N10" s="93"/>
      <c r="O10" s="94"/>
      <c r="P10" s="93">
        <f t="shared" ref="P10:P16" si="1">$H10      +$J10      +$L10      +$N10</f>
        <v>747000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0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74.7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7500000</v>
      </c>
      <c r="C11" s="92">
        <v>0</v>
      </c>
      <c r="D11" s="92"/>
      <c r="E11" s="92">
        <f t="shared" si="0"/>
        <v>7500000</v>
      </c>
      <c r="F11" s="93">
        <v>7500000</v>
      </c>
      <c r="G11" s="94">
        <v>7500000</v>
      </c>
      <c r="H11" s="93"/>
      <c r="I11" s="94"/>
      <c r="J11" s="93"/>
      <c r="K11" s="94"/>
      <c r="L11" s="93">
        <v>558000</v>
      </c>
      <c r="M11" s="94"/>
      <c r="N11" s="93"/>
      <c r="O11" s="94"/>
      <c r="P11" s="93">
        <f t="shared" si="1"/>
        <v>558000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7.4399999999999995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56569000</v>
      </c>
      <c r="C13" s="92">
        <v>92969000</v>
      </c>
      <c r="D13" s="92"/>
      <c r="E13" s="92">
        <f t="shared" si="0"/>
        <v>149538000</v>
      </c>
      <c r="F13" s="93">
        <v>149538000</v>
      </c>
      <c r="G13" s="94">
        <v>149538000</v>
      </c>
      <c r="H13" s="93">
        <v>6162000</v>
      </c>
      <c r="I13" s="94"/>
      <c r="J13" s="93">
        <v>7594000</v>
      </c>
      <c r="K13" s="94"/>
      <c r="L13" s="93">
        <v>5421000</v>
      </c>
      <c r="M13" s="94"/>
      <c r="N13" s="93"/>
      <c r="O13" s="94"/>
      <c r="P13" s="93">
        <f t="shared" si="1"/>
        <v>19177000</v>
      </c>
      <c r="Q13" s="94">
        <f t="shared" si="2"/>
        <v>0</v>
      </c>
      <c r="R13" s="48">
        <f t="shared" si="3"/>
        <v>-28.614695812483536</v>
      </c>
      <c r="S13" s="49">
        <f t="shared" si="4"/>
        <v>0</v>
      </c>
      <c r="T13" s="48">
        <f t="shared" si="5"/>
        <v>12.82416509515976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3000000</v>
      </c>
      <c r="C14" s="92">
        <v>6000000</v>
      </c>
      <c r="D14" s="92"/>
      <c r="E14" s="92">
        <f t="shared" si="0"/>
        <v>9000000</v>
      </c>
      <c r="F14" s="93">
        <v>3000000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148430000</v>
      </c>
      <c r="C16" s="95">
        <f>SUM(C9:C15)</f>
        <v>98969000</v>
      </c>
      <c r="D16" s="95"/>
      <c r="E16" s="95">
        <f t="shared" si="0"/>
        <v>247399000</v>
      </c>
      <c r="F16" s="96">
        <f t="shared" ref="F16:O16" si="7">SUM(F9:F15)</f>
        <v>241399000</v>
      </c>
      <c r="G16" s="97">
        <f t="shared" si="7"/>
        <v>238399000</v>
      </c>
      <c r="H16" s="96">
        <f t="shared" si="7"/>
        <v>6411000</v>
      </c>
      <c r="I16" s="97">
        <f t="shared" si="7"/>
        <v>0</v>
      </c>
      <c r="J16" s="96">
        <f t="shared" si="7"/>
        <v>7843000</v>
      </c>
      <c r="K16" s="97">
        <f t="shared" si="7"/>
        <v>0</v>
      </c>
      <c r="L16" s="96">
        <f t="shared" si="7"/>
        <v>6919000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21173000</v>
      </c>
      <c r="Q16" s="97">
        <f t="shared" si="2"/>
        <v>0</v>
      </c>
      <c r="R16" s="52">
        <f t="shared" si="3"/>
        <v>-11.781206171107995</v>
      </c>
      <c r="S16" s="53">
        <f t="shared" si="4"/>
        <v>0</v>
      </c>
      <c r="T16" s="52">
        <f>IF((SUM($E9:$E13)+$E15)=0,0,(P16/(SUM($E9:$E13)+$E15)*100))</f>
        <v>8.8813292002063768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1064843000</v>
      </c>
      <c r="C28" s="92">
        <v>-170153000</v>
      </c>
      <c r="D28" s="92"/>
      <c r="E28" s="92">
        <f>$B28      +$C28      +$D28</f>
        <v>894690000</v>
      </c>
      <c r="F28" s="93">
        <v>894690000</v>
      </c>
      <c r="G28" s="94">
        <v>894690000</v>
      </c>
      <c r="H28" s="93">
        <v>38295000</v>
      </c>
      <c r="I28" s="94"/>
      <c r="J28" s="93">
        <v>99298000</v>
      </c>
      <c r="K28" s="94"/>
      <c r="L28" s="93">
        <v>30556000</v>
      </c>
      <c r="M28" s="94"/>
      <c r="N28" s="93"/>
      <c r="O28" s="94"/>
      <c r="P28" s="93">
        <f>$H28      +$J28      +$L28      +$N28</f>
        <v>168149000</v>
      </c>
      <c r="Q28" s="94">
        <f>$I28      +$K28      +$M28      +$O28</f>
        <v>0</v>
      </c>
      <c r="R28" s="48">
        <f>IF(($J28      =0),0,((($L28      -$J28      )/$J28      )*100))</f>
        <v>-69.227980422566418</v>
      </c>
      <c r="S28" s="49">
        <f>IF(($K28      =0),0,((($M28      -$K28      )/$K28      )*100))</f>
        <v>0</v>
      </c>
      <c r="T28" s="48">
        <f>IF(($E28      =0),0,(($P28      /$E28      )*100))</f>
        <v>18.794107456213887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1064843000</v>
      </c>
      <c r="C30" s="95">
        <f>SUM(C26:C29)</f>
        <v>-170153000</v>
      </c>
      <c r="D30" s="95"/>
      <c r="E30" s="95">
        <f>$B30      +$C30      +$D30</f>
        <v>894690000</v>
      </c>
      <c r="F30" s="96">
        <f t="shared" ref="F30:O30" si="16">SUM(F26:F29)</f>
        <v>894690000</v>
      </c>
      <c r="G30" s="97">
        <f t="shared" si="16"/>
        <v>894690000</v>
      </c>
      <c r="H30" s="96">
        <f t="shared" si="16"/>
        <v>38295000</v>
      </c>
      <c r="I30" s="97">
        <f t="shared" si="16"/>
        <v>0</v>
      </c>
      <c r="J30" s="96">
        <f t="shared" si="16"/>
        <v>99298000</v>
      </c>
      <c r="K30" s="97">
        <f t="shared" si="16"/>
        <v>0</v>
      </c>
      <c r="L30" s="96">
        <f t="shared" si="16"/>
        <v>30556000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168149000</v>
      </c>
      <c r="Q30" s="97">
        <f>$I30      +$K30      +$M30      +$O30</f>
        <v>0</v>
      </c>
      <c r="R30" s="52">
        <f>IF(($J30      =0),0,((($L30      -$J30      )/$J30      )*100))</f>
        <v>-69.227980422566418</v>
      </c>
      <c r="S30" s="53">
        <f>IF(($K30      =0),0,((($M30      -$K30      )/$K30      )*100))</f>
        <v>0</v>
      </c>
      <c r="T30" s="52">
        <f>IF($E30   =0,0,($P30   /$E30   )*100)</f>
        <v>18.794107456213887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8529000</v>
      </c>
      <c r="C32" s="92">
        <v>0</v>
      </c>
      <c r="D32" s="92"/>
      <c r="E32" s="92">
        <f>$B32      +$C32      +$D32</f>
        <v>8529000</v>
      </c>
      <c r="F32" s="93">
        <v>8529000</v>
      </c>
      <c r="G32" s="94">
        <v>8529000</v>
      </c>
      <c r="H32" s="93">
        <v>7764000</v>
      </c>
      <c r="I32" s="94"/>
      <c r="J32" s="93">
        <v>176000</v>
      </c>
      <c r="K32" s="94"/>
      <c r="L32" s="93">
        <v>264000</v>
      </c>
      <c r="M32" s="94"/>
      <c r="N32" s="93"/>
      <c r="O32" s="94"/>
      <c r="P32" s="93">
        <f>$H32      +$J32      +$L32      +$N32</f>
        <v>8204000</v>
      </c>
      <c r="Q32" s="94">
        <f>$I32      +$K32      +$M32      +$O32</f>
        <v>0</v>
      </c>
      <c r="R32" s="48">
        <f>IF(($J32      =0),0,((($L32      -$J32      )/$J32      )*100))</f>
        <v>50</v>
      </c>
      <c r="S32" s="49">
        <f>IF(($K32      =0),0,((($M32      -$K32      )/$K32      )*100))</f>
        <v>0</v>
      </c>
      <c r="T32" s="48">
        <f>IF(($E32      =0),0,(($P32      /$E32      )*100))</f>
        <v>96.189471215851796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8529000</v>
      </c>
      <c r="C33" s="95">
        <f>C32</f>
        <v>0</v>
      </c>
      <c r="D33" s="95"/>
      <c r="E33" s="95">
        <f>$B33      +$C33      +$D33</f>
        <v>8529000</v>
      </c>
      <c r="F33" s="96">
        <f t="shared" ref="F33:O33" si="17">F32</f>
        <v>8529000</v>
      </c>
      <c r="G33" s="97">
        <f t="shared" si="17"/>
        <v>8529000</v>
      </c>
      <c r="H33" s="96">
        <f t="shared" si="17"/>
        <v>7764000</v>
      </c>
      <c r="I33" s="97">
        <f t="shared" si="17"/>
        <v>0</v>
      </c>
      <c r="J33" s="96">
        <f t="shared" si="17"/>
        <v>176000</v>
      </c>
      <c r="K33" s="97">
        <f t="shared" si="17"/>
        <v>0</v>
      </c>
      <c r="L33" s="96">
        <f t="shared" si="17"/>
        <v>264000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8204000</v>
      </c>
      <c r="Q33" s="97">
        <f>$I33      +$K33      +$M33      +$O33</f>
        <v>0</v>
      </c>
      <c r="R33" s="52">
        <f>IF(($J33      =0),0,((($L33      -$J33      )/$J33      )*100))</f>
        <v>50</v>
      </c>
      <c r="S33" s="53">
        <f>IF(($K33      =0),0,((($M33      -$K33      )/$K33      )*100))</f>
        <v>0</v>
      </c>
      <c r="T33" s="52">
        <f>IF($E33   =0,0,($P33   /$E33   )*100)</f>
        <v>96.189471215851796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20261000</v>
      </c>
      <c r="C36" s="92">
        <v>0</v>
      </c>
      <c r="D36" s="92"/>
      <c r="E36" s="92">
        <f t="shared" si="18"/>
        <v>20261000</v>
      </c>
      <c r="F36" s="93">
        <v>20261000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10000000</v>
      </c>
      <c r="C38" s="92">
        <v>0</v>
      </c>
      <c r="D38" s="92"/>
      <c r="E38" s="92">
        <f t="shared" si="18"/>
        <v>10000000</v>
      </c>
      <c r="F38" s="93">
        <v>10000000</v>
      </c>
      <c r="G38" s="94">
        <v>10000000</v>
      </c>
      <c r="H38" s="93"/>
      <c r="I38" s="94"/>
      <c r="J38" s="93"/>
      <c r="K38" s="94"/>
      <c r="L38" s="93">
        <v>2880000</v>
      </c>
      <c r="M38" s="94"/>
      <c r="N38" s="93"/>
      <c r="O38" s="94"/>
      <c r="P38" s="93">
        <f t="shared" si="19"/>
        <v>2880000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28.799999999999997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30261000</v>
      </c>
      <c r="C40" s="95">
        <f>SUM(C35:C39)</f>
        <v>0</v>
      </c>
      <c r="D40" s="95"/>
      <c r="E40" s="95">
        <f t="shared" si="18"/>
        <v>30261000</v>
      </c>
      <c r="F40" s="96">
        <f t="shared" ref="F40:O40" si="25">SUM(F35:F39)</f>
        <v>30261000</v>
      </c>
      <c r="G40" s="97">
        <f t="shared" si="25"/>
        <v>10000000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2880000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2880000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28.799999999999997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646375000</v>
      </c>
      <c r="C65" s="92">
        <v>-17000000</v>
      </c>
      <c r="D65" s="92"/>
      <c r="E65" s="92">
        <f t="shared" si="35"/>
        <v>629375000</v>
      </c>
      <c r="F65" s="93">
        <v>629375000</v>
      </c>
      <c r="G65" s="94">
        <v>629375000</v>
      </c>
      <c r="H65" s="93">
        <v>25484000</v>
      </c>
      <c r="I65" s="94"/>
      <c r="J65" s="93">
        <v>145692000</v>
      </c>
      <c r="K65" s="94"/>
      <c r="L65" s="93">
        <v>253663000</v>
      </c>
      <c r="M65" s="94"/>
      <c r="N65" s="93"/>
      <c r="O65" s="94"/>
      <c r="P65" s="93">
        <f t="shared" si="36"/>
        <v>424839000</v>
      </c>
      <c r="Q65" s="94">
        <f t="shared" si="37"/>
        <v>0</v>
      </c>
      <c r="R65" s="48">
        <f t="shared" si="38"/>
        <v>74.109079427834061</v>
      </c>
      <c r="S65" s="49">
        <f t="shared" si="39"/>
        <v>0</v>
      </c>
      <c r="T65" s="48">
        <f t="shared" si="40"/>
        <v>67.501727904667334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646375000</v>
      </c>
      <c r="C66" s="95">
        <f>SUM(C61:C65)</f>
        <v>-17000000</v>
      </c>
      <c r="D66" s="95"/>
      <c r="E66" s="95">
        <f t="shared" si="35"/>
        <v>629375000</v>
      </c>
      <c r="F66" s="96">
        <f t="shared" ref="F66:O66" si="42">SUM(F61:F65)</f>
        <v>629375000</v>
      </c>
      <c r="G66" s="97">
        <f t="shared" si="42"/>
        <v>629375000</v>
      </c>
      <c r="H66" s="96">
        <f t="shared" si="42"/>
        <v>25484000</v>
      </c>
      <c r="I66" s="97">
        <f t="shared" si="42"/>
        <v>0</v>
      </c>
      <c r="J66" s="96">
        <f t="shared" si="42"/>
        <v>145692000</v>
      </c>
      <c r="K66" s="97">
        <f t="shared" si="42"/>
        <v>0</v>
      </c>
      <c r="L66" s="96">
        <f t="shared" si="42"/>
        <v>253663000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424839000</v>
      </c>
      <c r="Q66" s="97">
        <f t="shared" si="37"/>
        <v>0</v>
      </c>
      <c r="R66" s="52">
        <f t="shared" si="38"/>
        <v>74.109079427834061</v>
      </c>
      <c r="S66" s="53">
        <f t="shared" si="39"/>
        <v>0</v>
      </c>
      <c r="T66" s="52">
        <f>IF((+$E61+$E63+$E64++$E65) =0,0,(P66   /(+$E61+$E63+$E64+$E65) )*100)</f>
        <v>67.501727904667334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1898438000</v>
      </c>
      <c r="C67" s="104">
        <f>SUM(C9:C15,C18:C23,C26:C29,C32,C35:C39,C42:C52,C55:C58,C61:C65)</f>
        <v>-88184000</v>
      </c>
      <c r="D67" s="104"/>
      <c r="E67" s="104">
        <f t="shared" si="35"/>
        <v>1810254000</v>
      </c>
      <c r="F67" s="105">
        <f t="shared" ref="F67:O67" si="43">SUM(F9:F15,F18:F23,F26:F29,F32,F35:F39,F42:F52,F55:F58,F61:F65)</f>
        <v>1804254000</v>
      </c>
      <c r="G67" s="106">
        <f t="shared" si="43"/>
        <v>1780993000</v>
      </c>
      <c r="H67" s="105">
        <f t="shared" si="43"/>
        <v>77954000</v>
      </c>
      <c r="I67" s="106">
        <f t="shared" si="43"/>
        <v>0</v>
      </c>
      <c r="J67" s="105">
        <f t="shared" si="43"/>
        <v>253009000</v>
      </c>
      <c r="K67" s="106">
        <f t="shared" si="43"/>
        <v>0</v>
      </c>
      <c r="L67" s="105">
        <f t="shared" si="43"/>
        <v>294282000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625245000</v>
      </c>
      <c r="Q67" s="106">
        <f t="shared" si="37"/>
        <v>0</v>
      </c>
      <c r="R67" s="61">
        <f t="shared" si="38"/>
        <v>16.31285843586592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35.106538880276339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IF(($J70      =0),0,((($L70      -$J70      )/$J70      )*100))</f>
        <v>0</v>
      </c>
      <c r="S70" s="58">
        <f>IF(($K70      =0),0,((($M70      -$K70      )/$K70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IF(($J71      =0),0,((($L71      -$J71      )/$J71      )*100))</f>
        <v>0</v>
      </c>
      <c r="S71" s="62">
        <f>IF(($K71      =0),0,((($M71      -$K71      )/$K71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1898438000</v>
      </c>
      <c r="C72" s="104">
        <f>SUM(C9:C15,C18:C23,C26:C29,C32,C35:C39,C42:C52,C55:C58,C61:C65,C69)</f>
        <v>-88184000</v>
      </c>
      <c r="D72" s="104"/>
      <c r="E72" s="104">
        <f>$B72      +$C72      +$D72</f>
        <v>1810254000</v>
      </c>
      <c r="F72" s="105">
        <f t="shared" ref="F72:O72" si="46">SUM(F9:F15,F18:F23,F26:F29,F32,F35:F39,F42:F52,F55:F58,F61:F65,F69)</f>
        <v>1804254000</v>
      </c>
      <c r="G72" s="106">
        <f t="shared" si="46"/>
        <v>1780993000</v>
      </c>
      <c r="H72" s="105">
        <f t="shared" si="46"/>
        <v>77954000</v>
      </c>
      <c r="I72" s="106">
        <f t="shared" si="46"/>
        <v>0</v>
      </c>
      <c r="J72" s="105">
        <f t="shared" si="46"/>
        <v>253009000</v>
      </c>
      <c r="K72" s="106">
        <f t="shared" si="46"/>
        <v>0</v>
      </c>
      <c r="L72" s="105">
        <f t="shared" si="46"/>
        <v>294282000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625245000</v>
      </c>
      <c r="Q72" s="106">
        <f>$I72      +$K72      +$M72      +$O72</f>
        <v>0</v>
      </c>
      <c r="R72" s="61">
        <f>IF(($J72      =0),0,((($L72      -$J72      )/$J72      )*100))</f>
        <v>16.31285843586592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35.106538880276339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119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120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121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122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123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124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125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126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127</v>
      </c>
    </row>
    <row r="116" spans="1:23" x14ac:dyDescent="0.25">
      <c r="A116" s="29" t="s">
        <v>128</v>
      </c>
    </row>
    <row r="117" spans="1:23" ht="13" x14ac:dyDescent="0.3">
      <c r="A117" s="29" t="s">
        <v>129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130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131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132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m/fxKOlKrcvs9YOtbpXGQSLnY60hrAWUSGic7jTNwoJ0aBNTHfiXTrSc6BXomDNx4a3vfG0pICvH9uczcVelbQ==" saltValue="V2niU3LvMZG07xIYIfXez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6934000</v>
      </c>
      <c r="C9" s="92">
        <v>0</v>
      </c>
      <c r="D9" s="92"/>
      <c r="E9" s="92">
        <f>$B9       +$C9       +$D9</f>
        <v>6934000</v>
      </c>
      <c r="F9" s="93">
        <v>6934000</v>
      </c>
      <c r="G9" s="94">
        <v>6934000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2100000</v>
      </c>
      <c r="C10" s="92">
        <v>0</v>
      </c>
      <c r="D10" s="92"/>
      <c r="E10" s="92">
        <f t="shared" ref="E10:E16" si="0">$B10      +$C10      +$D10</f>
        <v>2100000</v>
      </c>
      <c r="F10" s="93">
        <v>2100000</v>
      </c>
      <c r="G10" s="94">
        <v>2100000</v>
      </c>
      <c r="H10" s="93">
        <v>120000</v>
      </c>
      <c r="I10" s="94"/>
      <c r="J10" s="93">
        <v>1206000</v>
      </c>
      <c r="K10" s="94">
        <v>960700</v>
      </c>
      <c r="L10" s="93">
        <v>774000</v>
      </c>
      <c r="M10" s="94">
        <v>175725</v>
      </c>
      <c r="N10" s="93"/>
      <c r="O10" s="94"/>
      <c r="P10" s="93">
        <f t="shared" ref="P10:P16" si="1">$H10      +$J10      +$L10      +$N10</f>
        <v>2100000</v>
      </c>
      <c r="Q10" s="94">
        <f t="shared" ref="Q10:Q16" si="2">$I10      +$K10      +$M10      +$O10</f>
        <v>1136425</v>
      </c>
      <c r="R10" s="48">
        <f t="shared" ref="R10:R16" si="3">IF(($J10      =0),0,((($L10      -$J10      )/$J10      )*100))</f>
        <v>-35.820895522388057</v>
      </c>
      <c r="S10" s="49">
        <f t="shared" ref="S10:S16" si="4">IF(($K10      =0),0,((($M10      -$K10      )/$K10      )*100))</f>
        <v>-81.708649942750071</v>
      </c>
      <c r="T10" s="48">
        <f t="shared" ref="T10:T15" si="5">IF(($E10      =0),0,(($P10      /$E10      )*100))</f>
        <v>100</v>
      </c>
      <c r="U10" s="50">
        <f t="shared" ref="U10:U15" si="6">IF(($E10      =0),0,(($Q10      /$E10      )*100))</f>
        <v>54.115476190476187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10000000</v>
      </c>
      <c r="C13" s="92">
        <v>20738000</v>
      </c>
      <c r="D13" s="92"/>
      <c r="E13" s="92">
        <f t="shared" si="0"/>
        <v>30738000</v>
      </c>
      <c r="F13" s="93">
        <v>30738000</v>
      </c>
      <c r="G13" s="94">
        <v>30738000</v>
      </c>
      <c r="H13" s="93"/>
      <c r="I13" s="94"/>
      <c r="J13" s="93"/>
      <c r="K13" s="94">
        <v>5812953</v>
      </c>
      <c r="L13" s="93">
        <v>5185000</v>
      </c>
      <c r="M13" s="94">
        <v>1946808</v>
      </c>
      <c r="N13" s="93"/>
      <c r="O13" s="94"/>
      <c r="P13" s="93">
        <f t="shared" si="1"/>
        <v>5185000</v>
      </c>
      <c r="Q13" s="94">
        <f t="shared" si="2"/>
        <v>7759761</v>
      </c>
      <c r="R13" s="48">
        <f t="shared" si="3"/>
        <v>0</v>
      </c>
      <c r="S13" s="49">
        <f t="shared" si="4"/>
        <v>-66.509139158702993</v>
      </c>
      <c r="T13" s="48">
        <f t="shared" si="5"/>
        <v>16.86837139696792</v>
      </c>
      <c r="U13" s="50">
        <f t="shared" si="6"/>
        <v>25.244846769471014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100000</v>
      </c>
      <c r="C14" s="92">
        <v>0</v>
      </c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19134000</v>
      </c>
      <c r="C16" s="95">
        <f>SUM(C9:C15)</f>
        <v>20738000</v>
      </c>
      <c r="D16" s="95"/>
      <c r="E16" s="95">
        <f t="shared" si="0"/>
        <v>39872000</v>
      </c>
      <c r="F16" s="96">
        <f t="shared" ref="F16:O16" si="7">SUM(F9:F15)</f>
        <v>39872000</v>
      </c>
      <c r="G16" s="97">
        <f t="shared" si="7"/>
        <v>39772000</v>
      </c>
      <c r="H16" s="96">
        <f t="shared" si="7"/>
        <v>120000</v>
      </c>
      <c r="I16" s="97">
        <f t="shared" si="7"/>
        <v>0</v>
      </c>
      <c r="J16" s="96">
        <f t="shared" si="7"/>
        <v>1206000</v>
      </c>
      <c r="K16" s="97">
        <f t="shared" si="7"/>
        <v>6773653</v>
      </c>
      <c r="L16" s="96">
        <f t="shared" si="7"/>
        <v>5959000</v>
      </c>
      <c r="M16" s="97">
        <f t="shared" si="7"/>
        <v>2122533</v>
      </c>
      <c r="N16" s="96">
        <f t="shared" si="7"/>
        <v>0</v>
      </c>
      <c r="O16" s="97">
        <f t="shared" si="7"/>
        <v>0</v>
      </c>
      <c r="P16" s="96">
        <f t="shared" si="1"/>
        <v>7285000</v>
      </c>
      <c r="Q16" s="97">
        <f t="shared" si="2"/>
        <v>8896186</v>
      </c>
      <c r="R16" s="52">
        <f t="shared" si="3"/>
        <v>394.11276948590381</v>
      </c>
      <c r="S16" s="53">
        <f t="shared" si="4"/>
        <v>-68.664869605809457</v>
      </c>
      <c r="T16" s="52">
        <f>IF((SUM($E9:$E13)+$E15)=0,0,(P16/(SUM($E9:$E13)+$E15)*100))</f>
        <v>18.316906366287842</v>
      </c>
      <c r="U16" s="54">
        <f>IF((SUM($E9:$E13)+$E15)=0,0,(Q16/(SUM($E9:$E13)+$E15)*100))</f>
        <v>22.36796238559791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1260000</v>
      </c>
      <c r="C19" s="92">
        <v>0</v>
      </c>
      <c r="D19" s="92"/>
      <c r="E19" s="92">
        <f t="shared" si="8"/>
        <v>1260000</v>
      </c>
      <c r="F19" s="93">
        <v>1260000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1260000</v>
      </c>
      <c r="C24" s="95">
        <f>SUM(C18:C23)</f>
        <v>0</v>
      </c>
      <c r="D24" s="95"/>
      <c r="E24" s="95">
        <f t="shared" si="8"/>
        <v>1260000</v>
      </c>
      <c r="F24" s="96">
        <f t="shared" ref="F24:O24" si="15">SUM(F18:F23)</f>
        <v>1260000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223648000</v>
      </c>
      <c r="C28" s="92">
        <v>0</v>
      </c>
      <c r="D28" s="92"/>
      <c r="E28" s="92">
        <f>$B28      +$C28      +$D28</f>
        <v>223648000</v>
      </c>
      <c r="F28" s="93">
        <v>223648000</v>
      </c>
      <c r="G28" s="94">
        <v>223648000</v>
      </c>
      <c r="H28" s="93">
        <v>22812000</v>
      </c>
      <c r="I28" s="94"/>
      <c r="J28" s="93">
        <v>75577000</v>
      </c>
      <c r="K28" s="94">
        <v>90816965</v>
      </c>
      <c r="L28" s="93">
        <v>17499000</v>
      </c>
      <c r="M28" s="94">
        <v>17979913</v>
      </c>
      <c r="N28" s="93"/>
      <c r="O28" s="94"/>
      <c r="P28" s="93">
        <f>$H28      +$J28      +$L28      +$N28</f>
        <v>115888000</v>
      </c>
      <c r="Q28" s="94">
        <f>$I28      +$K28      +$M28      +$O28</f>
        <v>108796878</v>
      </c>
      <c r="R28" s="48">
        <f>IF(($J28      =0),0,((($L28      -$J28      )/$J28      )*100))</f>
        <v>-76.84613043650846</v>
      </c>
      <c r="S28" s="49">
        <f>IF(($K28      =0),0,((($M28      -$K28      )/$K28      )*100))</f>
        <v>-80.202032736945128</v>
      </c>
      <c r="T28" s="48">
        <f>IF(($E28      =0),0,(($P28      /$E28      )*100))</f>
        <v>51.81714122192016</v>
      </c>
      <c r="U28" s="50">
        <f>IF(($E28      =0),0,(($Q28      /$E28      )*100))</f>
        <v>48.646479288882524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223648000</v>
      </c>
      <c r="C30" s="95">
        <f>SUM(C26:C29)</f>
        <v>0</v>
      </c>
      <c r="D30" s="95"/>
      <c r="E30" s="95">
        <f>$B30      +$C30      +$D30</f>
        <v>223648000</v>
      </c>
      <c r="F30" s="96">
        <f t="shared" ref="F30:O30" si="16">SUM(F26:F29)</f>
        <v>223648000</v>
      </c>
      <c r="G30" s="97">
        <f t="shared" si="16"/>
        <v>223648000</v>
      </c>
      <c r="H30" s="96">
        <f t="shared" si="16"/>
        <v>22812000</v>
      </c>
      <c r="I30" s="97">
        <f t="shared" si="16"/>
        <v>0</v>
      </c>
      <c r="J30" s="96">
        <f t="shared" si="16"/>
        <v>75577000</v>
      </c>
      <c r="K30" s="97">
        <f t="shared" si="16"/>
        <v>90816965</v>
      </c>
      <c r="L30" s="96">
        <f t="shared" si="16"/>
        <v>17499000</v>
      </c>
      <c r="M30" s="97">
        <f t="shared" si="16"/>
        <v>17979913</v>
      </c>
      <c r="N30" s="96">
        <f t="shared" si="16"/>
        <v>0</v>
      </c>
      <c r="O30" s="97">
        <f t="shared" si="16"/>
        <v>0</v>
      </c>
      <c r="P30" s="96">
        <f>$H30      +$J30      +$L30      +$N30</f>
        <v>115888000</v>
      </c>
      <c r="Q30" s="97">
        <f>$I30      +$K30      +$M30      +$O30</f>
        <v>108796878</v>
      </c>
      <c r="R30" s="52">
        <f>IF(($J30      =0),0,((($L30      -$J30      )/$J30      )*100))</f>
        <v>-76.84613043650846</v>
      </c>
      <c r="S30" s="53">
        <f>IF(($K30      =0),0,((($M30      -$K30      )/$K30      )*100))</f>
        <v>-80.202032736945128</v>
      </c>
      <c r="T30" s="52">
        <f>IF($E30   =0,0,($P30   /$E30   )*100)</f>
        <v>51.81714122192016</v>
      </c>
      <c r="U30" s="54">
        <f>IF($E30   =0,0,($Q30   /$E30   )*100)</f>
        <v>48.646479288882524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1316000</v>
      </c>
      <c r="C32" s="92">
        <v>0</v>
      </c>
      <c r="D32" s="92"/>
      <c r="E32" s="92">
        <f>$B32      +$C32      +$D32</f>
        <v>1316000</v>
      </c>
      <c r="F32" s="93">
        <v>1316000</v>
      </c>
      <c r="G32" s="94">
        <v>1316000</v>
      </c>
      <c r="H32" s="93"/>
      <c r="I32" s="94"/>
      <c r="J32" s="93">
        <v>252000</v>
      </c>
      <c r="K32" s="94">
        <v>332841</v>
      </c>
      <c r="L32" s="93">
        <v>104000</v>
      </c>
      <c r="M32" s="94">
        <v>314191</v>
      </c>
      <c r="N32" s="93"/>
      <c r="O32" s="94"/>
      <c r="P32" s="93">
        <f>$H32      +$J32      +$L32      +$N32</f>
        <v>356000</v>
      </c>
      <c r="Q32" s="94">
        <f>$I32      +$K32      +$M32      +$O32</f>
        <v>647032</v>
      </c>
      <c r="R32" s="48">
        <f>IF(($J32      =0),0,((($L32      -$J32      )/$J32      )*100))</f>
        <v>-58.730158730158735</v>
      </c>
      <c r="S32" s="49">
        <f>IF(($K32      =0),0,((($M32      -$K32      )/$K32      )*100))</f>
        <v>-5.6032760387091738</v>
      </c>
      <c r="T32" s="48">
        <f>IF(($E32      =0),0,(($P32      /$E32      )*100))</f>
        <v>27.051671732522799</v>
      </c>
      <c r="U32" s="50">
        <f>IF(($E32      =0),0,(($Q32      /$E32      )*100))</f>
        <v>49.166565349544072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1316000</v>
      </c>
      <c r="C33" s="95">
        <f>C32</f>
        <v>0</v>
      </c>
      <c r="D33" s="95"/>
      <c r="E33" s="95">
        <f>$B33      +$C33      +$D33</f>
        <v>1316000</v>
      </c>
      <c r="F33" s="96">
        <f t="shared" ref="F33:O33" si="17">F32</f>
        <v>1316000</v>
      </c>
      <c r="G33" s="97">
        <f t="shared" si="17"/>
        <v>1316000</v>
      </c>
      <c r="H33" s="96">
        <f t="shared" si="17"/>
        <v>0</v>
      </c>
      <c r="I33" s="97">
        <f t="shared" si="17"/>
        <v>0</v>
      </c>
      <c r="J33" s="96">
        <f t="shared" si="17"/>
        <v>252000</v>
      </c>
      <c r="K33" s="97">
        <f t="shared" si="17"/>
        <v>332841</v>
      </c>
      <c r="L33" s="96">
        <f t="shared" si="17"/>
        <v>104000</v>
      </c>
      <c r="M33" s="97">
        <f t="shared" si="17"/>
        <v>314191</v>
      </c>
      <c r="N33" s="96">
        <f t="shared" si="17"/>
        <v>0</v>
      </c>
      <c r="O33" s="97">
        <f t="shared" si="17"/>
        <v>0</v>
      </c>
      <c r="P33" s="96">
        <f>$H33      +$J33      +$L33      +$N33</f>
        <v>356000</v>
      </c>
      <c r="Q33" s="97">
        <f>$I33      +$K33      +$M33      +$O33</f>
        <v>647032</v>
      </c>
      <c r="R33" s="52">
        <f>IF(($J33      =0),0,((($L33      -$J33      )/$J33      )*100))</f>
        <v>-58.730158730158735</v>
      </c>
      <c r="S33" s="53">
        <f>IF(($K33      =0),0,((($M33      -$K33      )/$K33      )*100))</f>
        <v>-5.6032760387091738</v>
      </c>
      <c r="T33" s="52">
        <f>IF($E33   =0,0,($P33   /$E33   )*100)</f>
        <v>27.051671732522799</v>
      </c>
      <c r="U33" s="54">
        <f>IF($E33   =0,0,($Q33   /$E33   )*100)</f>
        <v>49.166565349544072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9006000</v>
      </c>
      <c r="C36" s="92">
        <v>0</v>
      </c>
      <c r="D36" s="92"/>
      <c r="E36" s="92">
        <f t="shared" si="18"/>
        <v>9006000</v>
      </c>
      <c r="F36" s="93">
        <v>9006000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9006000</v>
      </c>
      <c r="C40" s="95">
        <f>SUM(C35:C39)</f>
        <v>0</v>
      </c>
      <c r="D40" s="95"/>
      <c r="E40" s="95">
        <f t="shared" si="18"/>
        <v>9006000</v>
      </c>
      <c r="F40" s="96">
        <f t="shared" ref="F40:O40" si="25">SUM(F35:F39)</f>
        <v>9006000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129615000</v>
      </c>
      <c r="D44" s="92"/>
      <c r="E44" s="92">
        <f t="shared" si="26"/>
        <v>129615000</v>
      </c>
      <c r="F44" s="93">
        <v>129615000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129615000</v>
      </c>
      <c r="D53" s="95"/>
      <c r="E53" s="95">
        <f t="shared" si="26"/>
        <v>129615000</v>
      </c>
      <c r="F53" s="96">
        <f t="shared" ref="F53:O53" si="33">SUM(F42:F52)</f>
        <v>129615000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263893000</v>
      </c>
      <c r="C65" s="92">
        <v>-50000000</v>
      </c>
      <c r="D65" s="92"/>
      <c r="E65" s="92">
        <f t="shared" si="35"/>
        <v>213893000</v>
      </c>
      <c r="F65" s="93">
        <v>213893000</v>
      </c>
      <c r="G65" s="94">
        <v>213893000</v>
      </c>
      <c r="H65" s="93">
        <v>10217000</v>
      </c>
      <c r="I65" s="94"/>
      <c r="J65" s="93">
        <v>14414000</v>
      </c>
      <c r="K65" s="94">
        <v>25306079</v>
      </c>
      <c r="L65" s="93">
        <v>18650000</v>
      </c>
      <c r="M65" s="94">
        <v>17406826</v>
      </c>
      <c r="N65" s="93"/>
      <c r="O65" s="94"/>
      <c r="P65" s="93">
        <f t="shared" si="36"/>
        <v>43281000</v>
      </c>
      <c r="Q65" s="94">
        <f t="shared" si="37"/>
        <v>42712905</v>
      </c>
      <c r="R65" s="48">
        <f t="shared" si="38"/>
        <v>29.388094907728597</v>
      </c>
      <c r="S65" s="49">
        <f t="shared" si="39"/>
        <v>-31.214843674517891</v>
      </c>
      <c r="T65" s="48">
        <f t="shared" si="40"/>
        <v>20.234883797038705</v>
      </c>
      <c r="U65" s="50">
        <f t="shared" si="41"/>
        <v>19.969286044891604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263893000</v>
      </c>
      <c r="C66" s="95">
        <f>SUM(C61:C65)</f>
        <v>-50000000</v>
      </c>
      <c r="D66" s="95"/>
      <c r="E66" s="95">
        <f t="shared" si="35"/>
        <v>213893000</v>
      </c>
      <c r="F66" s="96">
        <f t="shared" ref="F66:O66" si="42">SUM(F61:F65)</f>
        <v>213893000</v>
      </c>
      <c r="G66" s="97">
        <f t="shared" si="42"/>
        <v>213893000</v>
      </c>
      <c r="H66" s="96">
        <f t="shared" si="42"/>
        <v>10217000</v>
      </c>
      <c r="I66" s="97">
        <f t="shared" si="42"/>
        <v>0</v>
      </c>
      <c r="J66" s="96">
        <f t="shared" si="42"/>
        <v>14414000</v>
      </c>
      <c r="K66" s="97">
        <f t="shared" si="42"/>
        <v>25306079</v>
      </c>
      <c r="L66" s="96">
        <f t="shared" si="42"/>
        <v>18650000</v>
      </c>
      <c r="M66" s="97">
        <f t="shared" si="42"/>
        <v>17406826</v>
      </c>
      <c r="N66" s="96">
        <f t="shared" si="42"/>
        <v>0</v>
      </c>
      <c r="O66" s="97">
        <f t="shared" si="42"/>
        <v>0</v>
      </c>
      <c r="P66" s="96">
        <f t="shared" si="36"/>
        <v>43281000</v>
      </c>
      <c r="Q66" s="97">
        <f t="shared" si="37"/>
        <v>42712905</v>
      </c>
      <c r="R66" s="52">
        <f t="shared" si="38"/>
        <v>29.388094907728597</v>
      </c>
      <c r="S66" s="53">
        <f t="shared" si="39"/>
        <v>-31.214843674517891</v>
      </c>
      <c r="T66" s="52">
        <f>IF((+$E61+$E63+$E64++$E65) =0,0,(P66   /(+$E61+$E63+$E64+$E65) )*100)</f>
        <v>20.234883797038705</v>
      </c>
      <c r="U66" s="54">
        <f>IF((+$E61+$E63+$E65) =0,0,(Q66  /(+$E61+$E63+$E65) )*100)</f>
        <v>19.969286044891604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518257000</v>
      </c>
      <c r="C67" s="104">
        <f>SUM(C9:C15,C18:C23,C26:C29,C32,C35:C39,C42:C52,C55:C58,C61:C65)</f>
        <v>100353000</v>
      </c>
      <c r="D67" s="104"/>
      <c r="E67" s="104">
        <f t="shared" si="35"/>
        <v>618610000</v>
      </c>
      <c r="F67" s="105">
        <f t="shared" ref="F67:O67" si="43">SUM(F9:F15,F18:F23,F26:F29,F32,F35:F39,F42:F52,F55:F58,F61:F65)</f>
        <v>618610000</v>
      </c>
      <c r="G67" s="106">
        <f t="shared" si="43"/>
        <v>478629000</v>
      </c>
      <c r="H67" s="105">
        <f t="shared" si="43"/>
        <v>33149000</v>
      </c>
      <c r="I67" s="106">
        <f t="shared" si="43"/>
        <v>0</v>
      </c>
      <c r="J67" s="105">
        <f t="shared" si="43"/>
        <v>91449000</v>
      </c>
      <c r="K67" s="106">
        <f t="shared" si="43"/>
        <v>123229538</v>
      </c>
      <c r="L67" s="105">
        <f t="shared" si="43"/>
        <v>42212000</v>
      </c>
      <c r="M67" s="106">
        <f t="shared" si="43"/>
        <v>37823463</v>
      </c>
      <c r="N67" s="105">
        <f t="shared" si="43"/>
        <v>0</v>
      </c>
      <c r="O67" s="106">
        <f t="shared" si="43"/>
        <v>0</v>
      </c>
      <c r="P67" s="105">
        <f t="shared" si="36"/>
        <v>166810000</v>
      </c>
      <c r="Q67" s="106">
        <f t="shared" si="37"/>
        <v>161053001</v>
      </c>
      <c r="R67" s="61">
        <f t="shared" si="38"/>
        <v>-53.840938665266982</v>
      </c>
      <c r="S67" s="62">
        <f t="shared" si="39"/>
        <v>-69.30649614218305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34.851628296655655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33.648817978016375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IF(($J70      =0),0,((($L70      -$J70      )/$J70      )*100))</f>
        <v>0</v>
      </c>
      <c r="S70" s="58">
        <f>IF(($K70      =0),0,((($M70      -$K70      )/$K70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IF(($J71      =0),0,((($L71      -$J71      )/$J71      )*100))</f>
        <v>0</v>
      </c>
      <c r="S71" s="62">
        <f>IF(($K71      =0),0,((($M71      -$K71      )/$K71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518257000</v>
      </c>
      <c r="C72" s="104">
        <f>SUM(C9:C15,C18:C23,C26:C29,C32,C35:C39,C42:C52,C55:C58,C61:C65,C69)</f>
        <v>100353000</v>
      </c>
      <c r="D72" s="104"/>
      <c r="E72" s="104">
        <f>$B72      +$C72      +$D72</f>
        <v>618610000</v>
      </c>
      <c r="F72" s="105">
        <f t="shared" ref="F72:O72" si="46">SUM(F9:F15,F18:F23,F26:F29,F32,F35:F39,F42:F52,F55:F58,F61:F65,F69)</f>
        <v>618610000</v>
      </c>
      <c r="G72" s="106">
        <f t="shared" si="46"/>
        <v>478629000</v>
      </c>
      <c r="H72" s="105">
        <f t="shared" si="46"/>
        <v>33149000</v>
      </c>
      <c r="I72" s="106">
        <f t="shared" si="46"/>
        <v>0</v>
      </c>
      <c r="J72" s="105">
        <f t="shared" si="46"/>
        <v>91449000</v>
      </c>
      <c r="K72" s="106">
        <f t="shared" si="46"/>
        <v>123229538</v>
      </c>
      <c r="L72" s="105">
        <f t="shared" si="46"/>
        <v>42212000</v>
      </c>
      <c r="M72" s="106">
        <f t="shared" si="46"/>
        <v>37823463</v>
      </c>
      <c r="N72" s="105">
        <f t="shared" si="46"/>
        <v>0</v>
      </c>
      <c r="O72" s="106">
        <f t="shared" si="46"/>
        <v>0</v>
      </c>
      <c r="P72" s="105">
        <f>$H72      +$J72      +$L72      +$N72</f>
        <v>166810000</v>
      </c>
      <c r="Q72" s="106">
        <f>$I72      +$K72      +$M72      +$O72</f>
        <v>161053001</v>
      </c>
      <c r="R72" s="61">
        <f>IF(($J72      =0),0,((($L72      -$J72      )/$J72      )*100))</f>
        <v>-53.840938665266982</v>
      </c>
      <c r="S72" s="62">
        <f>IF(($K72      =0),0,((($M72      -$K72      )/$K72      )*100))</f>
        <v>-69.30649614218305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34.851628296655655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33.648817978016375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119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120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121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122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123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124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125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126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127</v>
      </c>
    </row>
    <row r="116" spans="1:23" x14ac:dyDescent="0.25">
      <c r="A116" s="29" t="s">
        <v>128</v>
      </c>
    </row>
    <row r="117" spans="1:23" ht="13" x14ac:dyDescent="0.3">
      <c r="A117" s="29" t="s">
        <v>129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130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131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132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YwilqRxh2mXN4FpaBuMRWyte7RYGWCV67rzSmKAvV+Vyi+p3aRHkrXlRvMRpxEt4vAvOvf5Yh7+Ot7r5yvlcWw==" saltValue="vDQ9LU3waEf9FpIj6p9f0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11267000</v>
      </c>
      <c r="C9" s="92">
        <v>0</v>
      </c>
      <c r="D9" s="92"/>
      <c r="E9" s="92">
        <f>$B9       +$C9       +$D9</f>
        <v>11267000</v>
      </c>
      <c r="F9" s="93">
        <v>11267000</v>
      </c>
      <c r="G9" s="94">
        <v>11267000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163000</v>
      </c>
      <c r="I10" s="94"/>
      <c r="J10" s="93">
        <v>489000</v>
      </c>
      <c r="K10" s="94"/>
      <c r="L10" s="93">
        <v>120000</v>
      </c>
      <c r="M10" s="94"/>
      <c r="N10" s="93"/>
      <c r="O10" s="94"/>
      <c r="P10" s="93">
        <f t="shared" ref="P10:P16" si="1">$H10      +$J10      +$L10      +$N10</f>
        <v>772000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-75.460122699386503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77.2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10500000</v>
      </c>
      <c r="C11" s="92">
        <v>0</v>
      </c>
      <c r="D11" s="92"/>
      <c r="E11" s="92">
        <f t="shared" si="0"/>
        <v>10500000</v>
      </c>
      <c r="F11" s="93">
        <v>10500000</v>
      </c>
      <c r="G11" s="94">
        <v>10500000</v>
      </c>
      <c r="H11" s="93">
        <v>2230000</v>
      </c>
      <c r="I11" s="94"/>
      <c r="J11" s="93">
        <v>2245000</v>
      </c>
      <c r="K11" s="94"/>
      <c r="L11" s="93">
        <v>1960000</v>
      </c>
      <c r="M11" s="94"/>
      <c r="N11" s="93"/>
      <c r="O11" s="94"/>
      <c r="P11" s="93">
        <f t="shared" si="1"/>
        <v>6435000</v>
      </c>
      <c r="Q11" s="94">
        <f t="shared" si="2"/>
        <v>0</v>
      </c>
      <c r="R11" s="48">
        <f t="shared" si="3"/>
        <v>-12.694877505567929</v>
      </c>
      <c r="S11" s="49">
        <f t="shared" si="4"/>
        <v>0</v>
      </c>
      <c r="T11" s="48">
        <f t="shared" si="5"/>
        <v>61.285714285714285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23700000</v>
      </c>
      <c r="C13" s="92">
        <v>15581000</v>
      </c>
      <c r="D13" s="92"/>
      <c r="E13" s="92">
        <f t="shared" si="0"/>
        <v>39281000</v>
      </c>
      <c r="F13" s="93">
        <v>39281000</v>
      </c>
      <c r="G13" s="94">
        <v>39281000</v>
      </c>
      <c r="H13" s="93"/>
      <c r="I13" s="94"/>
      <c r="J13" s="93">
        <v>4778000</v>
      </c>
      <c r="K13" s="94"/>
      <c r="L13" s="93">
        <v>4873000</v>
      </c>
      <c r="M13" s="94"/>
      <c r="N13" s="93"/>
      <c r="O13" s="94"/>
      <c r="P13" s="93">
        <f t="shared" si="1"/>
        <v>9651000</v>
      </c>
      <c r="Q13" s="94">
        <f t="shared" si="2"/>
        <v>0</v>
      </c>
      <c r="R13" s="48">
        <f t="shared" si="3"/>
        <v>1.9882796149016324</v>
      </c>
      <c r="S13" s="49">
        <f t="shared" si="4"/>
        <v>0</v>
      </c>
      <c r="T13" s="48">
        <f t="shared" si="5"/>
        <v>24.569130113795474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2000000</v>
      </c>
      <c r="C14" s="92">
        <v>0</v>
      </c>
      <c r="D14" s="92"/>
      <c r="E14" s="92">
        <f t="shared" si="0"/>
        <v>2000000</v>
      </c>
      <c r="F14" s="93">
        <v>2000000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48467000</v>
      </c>
      <c r="C16" s="95">
        <f>SUM(C9:C15)</f>
        <v>15581000</v>
      </c>
      <c r="D16" s="95"/>
      <c r="E16" s="95">
        <f t="shared" si="0"/>
        <v>64048000</v>
      </c>
      <c r="F16" s="96">
        <f t="shared" ref="F16:O16" si="7">SUM(F9:F15)</f>
        <v>64048000</v>
      </c>
      <c r="G16" s="97">
        <f t="shared" si="7"/>
        <v>62048000</v>
      </c>
      <c r="H16" s="96">
        <f t="shared" si="7"/>
        <v>2393000</v>
      </c>
      <c r="I16" s="97">
        <f t="shared" si="7"/>
        <v>0</v>
      </c>
      <c r="J16" s="96">
        <f t="shared" si="7"/>
        <v>7512000</v>
      </c>
      <c r="K16" s="97">
        <f t="shared" si="7"/>
        <v>0</v>
      </c>
      <c r="L16" s="96">
        <f t="shared" si="7"/>
        <v>6953000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16858000</v>
      </c>
      <c r="Q16" s="97">
        <f t="shared" si="2"/>
        <v>0</v>
      </c>
      <c r="R16" s="52">
        <f t="shared" si="3"/>
        <v>-7.4414270500532478</v>
      </c>
      <c r="S16" s="53">
        <f t="shared" si="4"/>
        <v>0</v>
      </c>
      <c r="T16" s="52">
        <f>IF((SUM($E9:$E13)+$E15)=0,0,(P16/(SUM($E9:$E13)+$E15)*100))</f>
        <v>27.169288292934503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57829000</v>
      </c>
      <c r="D20" s="92"/>
      <c r="E20" s="92">
        <f t="shared" si="8"/>
        <v>57829000</v>
      </c>
      <c r="F20" s="93">
        <v>57829000</v>
      </c>
      <c r="G20" s="94">
        <v>57829000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57829000</v>
      </c>
      <c r="D24" s="95"/>
      <c r="E24" s="95">
        <f t="shared" si="8"/>
        <v>57829000</v>
      </c>
      <c r="F24" s="96">
        <f t="shared" ref="F24:O24" si="15">SUM(F18:F23)</f>
        <v>57829000</v>
      </c>
      <c r="G24" s="97">
        <f t="shared" si="15"/>
        <v>57829000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285087000</v>
      </c>
      <c r="C28" s="92">
        <v>-66600000</v>
      </c>
      <c r="D28" s="92"/>
      <c r="E28" s="92">
        <f>$B28      +$C28      +$D28</f>
        <v>218487000</v>
      </c>
      <c r="F28" s="93">
        <v>218487000</v>
      </c>
      <c r="G28" s="94">
        <v>218487000</v>
      </c>
      <c r="H28" s="93">
        <v>18245000</v>
      </c>
      <c r="I28" s="94"/>
      <c r="J28" s="93">
        <v>29189000</v>
      </c>
      <c r="K28" s="94"/>
      <c r="L28" s="93">
        <v>15052000</v>
      </c>
      <c r="M28" s="94"/>
      <c r="N28" s="93"/>
      <c r="O28" s="94"/>
      <c r="P28" s="93">
        <f>$H28      +$J28      +$L28      +$N28</f>
        <v>62486000</v>
      </c>
      <c r="Q28" s="94">
        <f>$I28      +$K28      +$M28      +$O28</f>
        <v>0</v>
      </c>
      <c r="R28" s="48">
        <f>IF(($J28      =0),0,((($L28      -$J28      )/$J28      )*100))</f>
        <v>-48.432628730001028</v>
      </c>
      <c r="S28" s="49">
        <f>IF(($K28      =0),0,((($M28      -$K28      )/$K28      )*100))</f>
        <v>0</v>
      </c>
      <c r="T28" s="48">
        <f>IF(($E28      =0),0,(($P28      /$E28      )*100))</f>
        <v>28.599413237400849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285087000</v>
      </c>
      <c r="C30" s="95">
        <f>SUM(C26:C29)</f>
        <v>-66600000</v>
      </c>
      <c r="D30" s="95"/>
      <c r="E30" s="95">
        <f>$B30      +$C30      +$D30</f>
        <v>218487000</v>
      </c>
      <c r="F30" s="96">
        <f t="shared" ref="F30:O30" si="16">SUM(F26:F29)</f>
        <v>218487000</v>
      </c>
      <c r="G30" s="97">
        <f t="shared" si="16"/>
        <v>218487000</v>
      </c>
      <c r="H30" s="96">
        <f t="shared" si="16"/>
        <v>18245000</v>
      </c>
      <c r="I30" s="97">
        <f t="shared" si="16"/>
        <v>0</v>
      </c>
      <c r="J30" s="96">
        <f t="shared" si="16"/>
        <v>29189000</v>
      </c>
      <c r="K30" s="97">
        <f t="shared" si="16"/>
        <v>0</v>
      </c>
      <c r="L30" s="96">
        <f t="shared" si="16"/>
        <v>15052000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62486000</v>
      </c>
      <c r="Q30" s="97">
        <f>$I30      +$K30      +$M30      +$O30</f>
        <v>0</v>
      </c>
      <c r="R30" s="52">
        <f>IF(($J30      =0),0,((($L30      -$J30      )/$J30      )*100))</f>
        <v>-48.432628730001028</v>
      </c>
      <c r="S30" s="53">
        <f>IF(($K30      =0),0,((($M30      -$K30      )/$K30      )*100))</f>
        <v>0</v>
      </c>
      <c r="T30" s="52">
        <f>IF($E30   =0,0,($P30   /$E30   )*100)</f>
        <v>28.599413237400849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7116000</v>
      </c>
      <c r="C32" s="92">
        <v>0</v>
      </c>
      <c r="D32" s="92"/>
      <c r="E32" s="92">
        <f>$B32      +$C32      +$D32</f>
        <v>7116000</v>
      </c>
      <c r="F32" s="93">
        <v>7116000</v>
      </c>
      <c r="G32" s="94">
        <v>7116000</v>
      </c>
      <c r="H32" s="93">
        <v>97000</v>
      </c>
      <c r="I32" s="94"/>
      <c r="J32" s="93">
        <v>1542000</v>
      </c>
      <c r="K32" s="94"/>
      <c r="L32" s="93">
        <v>1957000</v>
      </c>
      <c r="M32" s="94"/>
      <c r="N32" s="93"/>
      <c r="O32" s="94"/>
      <c r="P32" s="93">
        <f>$H32      +$J32      +$L32      +$N32</f>
        <v>3596000</v>
      </c>
      <c r="Q32" s="94">
        <f>$I32      +$K32      +$M32      +$O32</f>
        <v>0</v>
      </c>
      <c r="R32" s="48">
        <f>IF(($J32      =0),0,((($L32      -$J32      )/$J32      )*100))</f>
        <v>26.913099870298314</v>
      </c>
      <c r="S32" s="49">
        <f>IF(($K32      =0),0,((($M32      -$K32      )/$K32      )*100))</f>
        <v>0</v>
      </c>
      <c r="T32" s="48">
        <f>IF(($E32      =0),0,(($P32      /$E32      )*100))</f>
        <v>50.534007869589658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7116000</v>
      </c>
      <c r="C33" s="95">
        <f>C32</f>
        <v>0</v>
      </c>
      <c r="D33" s="95"/>
      <c r="E33" s="95">
        <f>$B33      +$C33      +$D33</f>
        <v>7116000</v>
      </c>
      <c r="F33" s="96">
        <f t="shared" ref="F33:O33" si="17">F32</f>
        <v>7116000</v>
      </c>
      <c r="G33" s="97">
        <f t="shared" si="17"/>
        <v>7116000</v>
      </c>
      <c r="H33" s="96">
        <f t="shared" si="17"/>
        <v>97000</v>
      </c>
      <c r="I33" s="97">
        <f t="shared" si="17"/>
        <v>0</v>
      </c>
      <c r="J33" s="96">
        <f t="shared" si="17"/>
        <v>1542000</v>
      </c>
      <c r="K33" s="97">
        <f t="shared" si="17"/>
        <v>0</v>
      </c>
      <c r="L33" s="96">
        <f t="shared" si="17"/>
        <v>1957000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3596000</v>
      </c>
      <c r="Q33" s="97">
        <f>$I33      +$K33      +$M33      +$O33</f>
        <v>0</v>
      </c>
      <c r="R33" s="52">
        <f>IF(($J33      =0),0,((($L33      -$J33      )/$J33      )*100))</f>
        <v>26.913099870298314</v>
      </c>
      <c r="S33" s="53">
        <f>IF(($K33      =0),0,((($M33      -$K33      )/$K33      )*100))</f>
        <v>0</v>
      </c>
      <c r="T33" s="52">
        <f>IF($E33   =0,0,($P33   /$E33   )*100)</f>
        <v>50.534007869589658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65000000</v>
      </c>
      <c r="D44" s="92"/>
      <c r="E44" s="92">
        <f t="shared" si="26"/>
        <v>65000000</v>
      </c>
      <c r="F44" s="93">
        <v>65000000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65000000</v>
      </c>
      <c r="D53" s="95"/>
      <c r="E53" s="95">
        <f t="shared" si="26"/>
        <v>65000000</v>
      </c>
      <c r="F53" s="96">
        <f t="shared" ref="F53:O53" si="33">SUM(F42:F52)</f>
        <v>65000000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316045000</v>
      </c>
      <c r="C65" s="92">
        <v>-33000000</v>
      </c>
      <c r="D65" s="92"/>
      <c r="E65" s="92">
        <f t="shared" si="35"/>
        <v>283045000</v>
      </c>
      <c r="F65" s="93">
        <v>283045000</v>
      </c>
      <c r="G65" s="94">
        <v>283045000</v>
      </c>
      <c r="H65" s="93">
        <v>2813000</v>
      </c>
      <c r="I65" s="94"/>
      <c r="J65" s="93">
        <v>20121000</v>
      </c>
      <c r="K65" s="94"/>
      <c r="L65" s="93">
        <v>16357000</v>
      </c>
      <c r="M65" s="94"/>
      <c r="N65" s="93"/>
      <c r="O65" s="94"/>
      <c r="P65" s="93">
        <f t="shared" si="36"/>
        <v>39291000</v>
      </c>
      <c r="Q65" s="94">
        <f t="shared" si="37"/>
        <v>0</v>
      </c>
      <c r="R65" s="48">
        <f t="shared" si="38"/>
        <v>-18.706823716515082</v>
      </c>
      <c r="S65" s="49">
        <f t="shared" si="39"/>
        <v>0</v>
      </c>
      <c r="T65" s="48">
        <f t="shared" si="40"/>
        <v>13.881538271299618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316045000</v>
      </c>
      <c r="C66" s="95">
        <f>SUM(C61:C65)</f>
        <v>-33000000</v>
      </c>
      <c r="D66" s="95"/>
      <c r="E66" s="95">
        <f t="shared" si="35"/>
        <v>283045000</v>
      </c>
      <c r="F66" s="96">
        <f t="shared" ref="F66:O66" si="42">SUM(F61:F65)</f>
        <v>283045000</v>
      </c>
      <c r="G66" s="97">
        <f t="shared" si="42"/>
        <v>283045000</v>
      </c>
      <c r="H66" s="96">
        <f t="shared" si="42"/>
        <v>2813000</v>
      </c>
      <c r="I66" s="97">
        <f t="shared" si="42"/>
        <v>0</v>
      </c>
      <c r="J66" s="96">
        <f t="shared" si="42"/>
        <v>20121000</v>
      </c>
      <c r="K66" s="97">
        <f t="shared" si="42"/>
        <v>0</v>
      </c>
      <c r="L66" s="96">
        <f t="shared" si="42"/>
        <v>16357000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39291000</v>
      </c>
      <c r="Q66" s="97">
        <f t="shared" si="37"/>
        <v>0</v>
      </c>
      <c r="R66" s="52">
        <f t="shared" si="38"/>
        <v>-18.706823716515082</v>
      </c>
      <c r="S66" s="53">
        <f t="shared" si="39"/>
        <v>0</v>
      </c>
      <c r="T66" s="52">
        <f>IF((+$E61+$E63+$E64++$E65) =0,0,(P66   /(+$E61+$E63+$E64+$E65) )*100)</f>
        <v>13.881538271299618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656715000</v>
      </c>
      <c r="C67" s="104">
        <f>SUM(C9:C15,C18:C23,C26:C29,C32,C35:C39,C42:C52,C55:C58,C61:C65)</f>
        <v>38810000</v>
      </c>
      <c r="D67" s="104"/>
      <c r="E67" s="104">
        <f t="shared" si="35"/>
        <v>695525000</v>
      </c>
      <c r="F67" s="105">
        <f t="shared" ref="F67:O67" si="43">SUM(F9:F15,F18:F23,F26:F29,F32,F35:F39,F42:F52,F55:F58,F61:F65)</f>
        <v>695525000</v>
      </c>
      <c r="G67" s="106">
        <f t="shared" si="43"/>
        <v>628525000</v>
      </c>
      <c r="H67" s="105">
        <f t="shared" si="43"/>
        <v>23548000</v>
      </c>
      <c r="I67" s="106">
        <f t="shared" si="43"/>
        <v>0</v>
      </c>
      <c r="J67" s="105">
        <f t="shared" si="43"/>
        <v>58364000</v>
      </c>
      <c r="K67" s="106">
        <f t="shared" si="43"/>
        <v>0</v>
      </c>
      <c r="L67" s="105">
        <f t="shared" si="43"/>
        <v>40319000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122231000</v>
      </c>
      <c r="Q67" s="106">
        <f t="shared" si="37"/>
        <v>0</v>
      </c>
      <c r="R67" s="61">
        <f t="shared" si="38"/>
        <v>-30.918031663354125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19.447277355713773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IF(($J70      =0),0,((($L70      -$J70      )/$J70      )*100))</f>
        <v>0</v>
      </c>
      <c r="S70" s="58">
        <f>IF(($K70      =0),0,((($M70      -$K70      )/$K70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IF(($J71      =0),0,((($L71      -$J71      )/$J71      )*100))</f>
        <v>0</v>
      </c>
      <c r="S71" s="62">
        <f>IF(($K71      =0),0,((($M71      -$K71      )/$K71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656715000</v>
      </c>
      <c r="C72" s="104">
        <f>SUM(C9:C15,C18:C23,C26:C29,C32,C35:C39,C42:C52,C55:C58,C61:C65,C69)</f>
        <v>38810000</v>
      </c>
      <c r="D72" s="104"/>
      <c r="E72" s="104">
        <f>$B72      +$C72      +$D72</f>
        <v>695525000</v>
      </c>
      <c r="F72" s="105">
        <f t="shared" ref="F72:O72" si="46">SUM(F9:F15,F18:F23,F26:F29,F32,F35:F39,F42:F52,F55:F58,F61:F65,F69)</f>
        <v>695525000</v>
      </c>
      <c r="G72" s="106">
        <f t="shared" si="46"/>
        <v>628525000</v>
      </c>
      <c r="H72" s="105">
        <f t="shared" si="46"/>
        <v>23548000</v>
      </c>
      <c r="I72" s="106">
        <f t="shared" si="46"/>
        <v>0</v>
      </c>
      <c r="J72" s="105">
        <f t="shared" si="46"/>
        <v>58364000</v>
      </c>
      <c r="K72" s="106">
        <f t="shared" si="46"/>
        <v>0</v>
      </c>
      <c r="L72" s="105">
        <f t="shared" si="46"/>
        <v>40319000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122231000</v>
      </c>
      <c r="Q72" s="106">
        <f>$I72      +$K72      +$M72      +$O72</f>
        <v>0</v>
      </c>
      <c r="R72" s="61">
        <f>IF(($J72      =0),0,((($L72      -$J72      )/$J72      )*100))</f>
        <v>-30.918031663354125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19.447277355713773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119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120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121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122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123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124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125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126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127</v>
      </c>
    </row>
    <row r="116" spans="1:23" x14ac:dyDescent="0.25">
      <c r="A116" s="29" t="s">
        <v>128</v>
      </c>
    </row>
    <row r="117" spans="1:23" ht="13" x14ac:dyDescent="0.3">
      <c r="A117" s="29" t="s">
        <v>129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130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131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132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8ytxsWq/l9o5YW7+UdtUMymFkglBvBi2AyaxR7PprIQNY+lKnb49tEwtYUQLzZj2Yg6mdrsK1CsmZopdrWgclA==" saltValue="On+OG9xaMQIf/ljLLVAPQ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55375000</v>
      </c>
      <c r="C9" s="92">
        <v>0</v>
      </c>
      <c r="D9" s="92"/>
      <c r="E9" s="92">
        <f>$B9       +$C9       +$D9</f>
        <v>55375000</v>
      </c>
      <c r="F9" s="93">
        <v>55375000</v>
      </c>
      <c r="G9" s="94">
        <v>55375000</v>
      </c>
      <c r="H9" s="93"/>
      <c r="I9" s="94"/>
      <c r="J9" s="93">
        <v>1478000</v>
      </c>
      <c r="K9" s="94"/>
      <c r="L9" s="93">
        <v>55000</v>
      </c>
      <c r="M9" s="94"/>
      <c r="N9" s="93"/>
      <c r="O9" s="94"/>
      <c r="P9" s="93">
        <f>$H9       +$J9       +$L9       +$N9</f>
        <v>1533000</v>
      </c>
      <c r="Q9" s="94">
        <f>$I9       +$K9       +$M9       +$O9</f>
        <v>0</v>
      </c>
      <c r="R9" s="48">
        <f>IF(($J9       =0),0,((($L9       -$J9       )/$J9       )*100))</f>
        <v>-96.278755074424893</v>
      </c>
      <c r="S9" s="49">
        <f>IF(($K9       =0),0,((($M9       -$K9       )/$K9       )*100))</f>
        <v>0</v>
      </c>
      <c r="T9" s="48">
        <f>IF(($E9       =0),0,(($P9       /$E9       )*100))</f>
        <v>2.7683972911963886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2100000</v>
      </c>
      <c r="C10" s="92">
        <v>0</v>
      </c>
      <c r="D10" s="92"/>
      <c r="E10" s="92">
        <f t="shared" ref="E10:E16" si="0">$B10      +$C10      +$D10</f>
        <v>2100000</v>
      </c>
      <c r="F10" s="93">
        <v>2100000</v>
      </c>
      <c r="G10" s="94">
        <v>2100000</v>
      </c>
      <c r="H10" s="93"/>
      <c r="I10" s="94"/>
      <c r="J10" s="93"/>
      <c r="K10" s="94">
        <v>152665</v>
      </c>
      <c r="L10" s="93">
        <v>1080000</v>
      </c>
      <c r="M10" s="94">
        <v>56100</v>
      </c>
      <c r="N10" s="93"/>
      <c r="O10" s="94"/>
      <c r="P10" s="93">
        <f t="shared" ref="P10:P16" si="1">$H10      +$J10      +$L10      +$N10</f>
        <v>1080000</v>
      </c>
      <c r="Q10" s="94">
        <f t="shared" ref="Q10:Q16" si="2">$I10      +$K10      +$M10      +$O10</f>
        <v>208765</v>
      </c>
      <c r="R10" s="48">
        <f t="shared" ref="R10:R16" si="3">IF(($J10      =0),0,((($L10      -$J10      )/$J10      )*100))</f>
        <v>0</v>
      </c>
      <c r="S10" s="49">
        <f t="shared" ref="S10:S16" si="4">IF(($K10      =0),0,((($M10      -$K10      )/$K10      )*100))</f>
        <v>-63.252873939671829</v>
      </c>
      <c r="T10" s="48">
        <f t="shared" ref="T10:T15" si="5">IF(($E10      =0),0,(($P10      /$E10      )*100))</f>
        <v>51.428571428571423</v>
      </c>
      <c r="U10" s="50">
        <f t="shared" ref="U10:U15" si="6">IF(($E10      =0),0,(($Q10      /$E10      )*100))</f>
        <v>9.9411904761904761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20000000</v>
      </c>
      <c r="C13" s="92">
        <v>139111000</v>
      </c>
      <c r="D13" s="92"/>
      <c r="E13" s="92">
        <f t="shared" si="0"/>
        <v>159111000</v>
      </c>
      <c r="F13" s="93">
        <v>159111000</v>
      </c>
      <c r="G13" s="94">
        <v>159111000</v>
      </c>
      <c r="H13" s="93">
        <v>2441000</v>
      </c>
      <c r="I13" s="94">
        <v>1113241</v>
      </c>
      <c r="J13" s="93">
        <v>76000</v>
      </c>
      <c r="K13" s="94">
        <v>112739</v>
      </c>
      <c r="L13" s="93">
        <v>34160000</v>
      </c>
      <c r="M13" s="94">
        <v>4222322</v>
      </c>
      <c r="N13" s="93"/>
      <c r="O13" s="94"/>
      <c r="P13" s="93">
        <f t="shared" si="1"/>
        <v>36677000</v>
      </c>
      <c r="Q13" s="94">
        <f t="shared" si="2"/>
        <v>5448302</v>
      </c>
      <c r="R13" s="48">
        <f t="shared" si="3"/>
        <v>44847.368421052633</v>
      </c>
      <c r="S13" s="49">
        <f t="shared" si="4"/>
        <v>3645.2186022583137</v>
      </c>
      <c r="T13" s="48">
        <f t="shared" si="5"/>
        <v>23.05120324804696</v>
      </c>
      <c r="U13" s="50">
        <f t="shared" si="6"/>
        <v>3.4242145420492616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4000000</v>
      </c>
      <c r="C14" s="92">
        <v>8000000</v>
      </c>
      <c r="D14" s="92"/>
      <c r="E14" s="92">
        <f t="shared" si="0"/>
        <v>12000000</v>
      </c>
      <c r="F14" s="93">
        <v>4000000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81475000</v>
      </c>
      <c r="C16" s="95">
        <f>SUM(C9:C15)</f>
        <v>147111000</v>
      </c>
      <c r="D16" s="95"/>
      <c r="E16" s="95">
        <f t="shared" si="0"/>
        <v>228586000</v>
      </c>
      <c r="F16" s="96">
        <f t="shared" ref="F16:O16" si="7">SUM(F9:F15)</f>
        <v>220586000</v>
      </c>
      <c r="G16" s="97">
        <f t="shared" si="7"/>
        <v>216586000</v>
      </c>
      <c r="H16" s="96">
        <f t="shared" si="7"/>
        <v>2441000</v>
      </c>
      <c r="I16" s="97">
        <f t="shared" si="7"/>
        <v>1113241</v>
      </c>
      <c r="J16" s="96">
        <f t="shared" si="7"/>
        <v>1554000</v>
      </c>
      <c r="K16" s="97">
        <f t="shared" si="7"/>
        <v>265404</v>
      </c>
      <c r="L16" s="96">
        <f t="shared" si="7"/>
        <v>35295000</v>
      </c>
      <c r="M16" s="97">
        <f t="shared" si="7"/>
        <v>4278422</v>
      </c>
      <c r="N16" s="96">
        <f t="shared" si="7"/>
        <v>0</v>
      </c>
      <c r="O16" s="97">
        <f t="shared" si="7"/>
        <v>0</v>
      </c>
      <c r="P16" s="96">
        <f t="shared" si="1"/>
        <v>39290000</v>
      </c>
      <c r="Q16" s="97">
        <f t="shared" si="2"/>
        <v>5657067</v>
      </c>
      <c r="R16" s="52">
        <f t="shared" si="3"/>
        <v>2171.2355212355214</v>
      </c>
      <c r="S16" s="53">
        <f t="shared" si="4"/>
        <v>1512.0412653916294</v>
      </c>
      <c r="T16" s="52">
        <f>IF((SUM($E9:$E13)+$E15)=0,0,(P16/(SUM($E9:$E13)+$E15)*100))</f>
        <v>18.140600038783671</v>
      </c>
      <c r="U16" s="54">
        <f>IF((SUM($E9:$E13)+$E15)=0,0,(Q16/(SUM($E9:$E13)+$E15)*100))</f>
        <v>2.6119264403054676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675462000</v>
      </c>
      <c r="C28" s="92">
        <v>0</v>
      </c>
      <c r="D28" s="92"/>
      <c r="E28" s="92">
        <f>$B28      +$C28      +$D28</f>
        <v>675462000</v>
      </c>
      <c r="F28" s="93">
        <v>675462000</v>
      </c>
      <c r="G28" s="94">
        <v>675462000</v>
      </c>
      <c r="H28" s="93">
        <v>71009000</v>
      </c>
      <c r="I28" s="94">
        <v>20606122</v>
      </c>
      <c r="J28" s="93">
        <v>195215000</v>
      </c>
      <c r="K28" s="94">
        <v>74372635</v>
      </c>
      <c r="L28" s="93">
        <v>106343000</v>
      </c>
      <c r="M28" s="94">
        <v>100691961</v>
      </c>
      <c r="N28" s="93"/>
      <c r="O28" s="94"/>
      <c r="P28" s="93">
        <f>$H28      +$J28      +$L28      +$N28</f>
        <v>372567000</v>
      </c>
      <c r="Q28" s="94">
        <f>$I28      +$K28      +$M28      +$O28</f>
        <v>195670718</v>
      </c>
      <c r="R28" s="48">
        <f>IF(($J28      =0),0,((($L28      -$J28      )/$J28      )*100))</f>
        <v>-45.525190174935325</v>
      </c>
      <c r="S28" s="49">
        <f>IF(($K28      =0),0,((($M28      -$K28      )/$K28      )*100))</f>
        <v>35.388454369002794</v>
      </c>
      <c r="T28" s="48">
        <f>IF(($E28      =0),0,(($P28      /$E28      )*100))</f>
        <v>55.157358963198519</v>
      </c>
      <c r="U28" s="50">
        <f>IF(($E28      =0),0,(($Q28      /$E28      )*100))</f>
        <v>28.968427239430198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675462000</v>
      </c>
      <c r="C30" s="95">
        <f>SUM(C26:C29)</f>
        <v>0</v>
      </c>
      <c r="D30" s="95"/>
      <c r="E30" s="95">
        <f>$B30      +$C30      +$D30</f>
        <v>675462000</v>
      </c>
      <c r="F30" s="96">
        <f t="shared" ref="F30:O30" si="16">SUM(F26:F29)</f>
        <v>675462000</v>
      </c>
      <c r="G30" s="97">
        <f t="shared" si="16"/>
        <v>675462000</v>
      </c>
      <c r="H30" s="96">
        <f t="shared" si="16"/>
        <v>71009000</v>
      </c>
      <c r="I30" s="97">
        <f t="shared" si="16"/>
        <v>20606122</v>
      </c>
      <c r="J30" s="96">
        <f t="shared" si="16"/>
        <v>195215000</v>
      </c>
      <c r="K30" s="97">
        <f t="shared" si="16"/>
        <v>74372635</v>
      </c>
      <c r="L30" s="96">
        <f t="shared" si="16"/>
        <v>106343000</v>
      </c>
      <c r="M30" s="97">
        <f t="shared" si="16"/>
        <v>100691961</v>
      </c>
      <c r="N30" s="96">
        <f t="shared" si="16"/>
        <v>0</v>
      </c>
      <c r="O30" s="97">
        <f t="shared" si="16"/>
        <v>0</v>
      </c>
      <c r="P30" s="96">
        <f>$H30      +$J30      +$L30      +$N30</f>
        <v>372567000</v>
      </c>
      <c r="Q30" s="97">
        <f>$I30      +$K30      +$M30      +$O30</f>
        <v>195670718</v>
      </c>
      <c r="R30" s="52">
        <f>IF(($J30      =0),0,((($L30      -$J30      )/$J30      )*100))</f>
        <v>-45.525190174935325</v>
      </c>
      <c r="S30" s="53">
        <f>IF(($K30      =0),0,((($M30      -$K30      )/$K30      )*100))</f>
        <v>35.388454369002794</v>
      </c>
      <c r="T30" s="52">
        <f>IF($E30   =0,0,($P30   /$E30   )*100)</f>
        <v>55.157358963198519</v>
      </c>
      <c r="U30" s="54">
        <f>IF($E30   =0,0,($Q30   /$E30   )*100)</f>
        <v>28.968427239430198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19031000</v>
      </c>
      <c r="C32" s="92">
        <v>0</v>
      </c>
      <c r="D32" s="92"/>
      <c r="E32" s="92">
        <f>$B32      +$C32      +$D32</f>
        <v>19031000</v>
      </c>
      <c r="F32" s="93">
        <v>19031000</v>
      </c>
      <c r="G32" s="94">
        <v>19031000</v>
      </c>
      <c r="H32" s="93">
        <v>4758000</v>
      </c>
      <c r="I32" s="94">
        <v>4758000</v>
      </c>
      <c r="J32" s="93"/>
      <c r="K32" s="94">
        <v>6181730</v>
      </c>
      <c r="L32" s="93">
        <v>7778000</v>
      </c>
      <c r="M32" s="94">
        <v>2381270</v>
      </c>
      <c r="N32" s="93"/>
      <c r="O32" s="94"/>
      <c r="P32" s="93">
        <f>$H32      +$J32      +$L32      +$N32</f>
        <v>12536000</v>
      </c>
      <c r="Q32" s="94">
        <f>$I32      +$K32      +$M32      +$O32</f>
        <v>13321000</v>
      </c>
      <c r="R32" s="48">
        <f>IF(($J32      =0),0,((($L32      -$J32      )/$J32      )*100))</f>
        <v>0</v>
      </c>
      <c r="S32" s="49">
        <f>IF(($K32      =0),0,((($M32      -$K32      )/$K32      )*100))</f>
        <v>-61.478906390282326</v>
      </c>
      <c r="T32" s="48">
        <f>IF(($E32      =0),0,(($P32      /$E32      )*100))</f>
        <v>65.871472860070412</v>
      </c>
      <c r="U32" s="50">
        <f>IF(($E32      =0),0,(($Q32      /$E32      )*100))</f>
        <v>69.996321790762437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19031000</v>
      </c>
      <c r="C33" s="95">
        <f>C32</f>
        <v>0</v>
      </c>
      <c r="D33" s="95"/>
      <c r="E33" s="95">
        <f>$B33      +$C33      +$D33</f>
        <v>19031000</v>
      </c>
      <c r="F33" s="96">
        <f t="shared" ref="F33:O33" si="17">F32</f>
        <v>19031000</v>
      </c>
      <c r="G33" s="97">
        <f t="shared" si="17"/>
        <v>19031000</v>
      </c>
      <c r="H33" s="96">
        <f t="shared" si="17"/>
        <v>4758000</v>
      </c>
      <c r="I33" s="97">
        <f t="shared" si="17"/>
        <v>4758000</v>
      </c>
      <c r="J33" s="96">
        <f t="shared" si="17"/>
        <v>0</v>
      </c>
      <c r="K33" s="97">
        <f t="shared" si="17"/>
        <v>6181730</v>
      </c>
      <c r="L33" s="96">
        <f t="shared" si="17"/>
        <v>7778000</v>
      </c>
      <c r="M33" s="97">
        <f t="shared" si="17"/>
        <v>2381270</v>
      </c>
      <c r="N33" s="96">
        <f t="shared" si="17"/>
        <v>0</v>
      </c>
      <c r="O33" s="97">
        <f t="shared" si="17"/>
        <v>0</v>
      </c>
      <c r="P33" s="96">
        <f>$H33      +$J33      +$L33      +$N33</f>
        <v>12536000</v>
      </c>
      <c r="Q33" s="97">
        <f>$I33      +$K33      +$M33      +$O33</f>
        <v>13321000</v>
      </c>
      <c r="R33" s="52">
        <f>IF(($J33      =0),0,((($L33      -$J33      )/$J33      )*100))</f>
        <v>0</v>
      </c>
      <c r="S33" s="53">
        <f>IF(($K33      =0),0,((($M33      -$K33      )/$K33      )*100))</f>
        <v>-61.478906390282326</v>
      </c>
      <c r="T33" s="52">
        <f>IF($E33   =0,0,($P33   /$E33   )*100)</f>
        <v>65.871472860070412</v>
      </c>
      <c r="U33" s="54">
        <f>IF($E33   =0,0,($Q33   /$E33   )*100)</f>
        <v>69.996321790762437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3671000</v>
      </c>
      <c r="C36" s="92">
        <v>0</v>
      </c>
      <c r="D36" s="92"/>
      <c r="E36" s="92">
        <f t="shared" si="18"/>
        <v>3671000</v>
      </c>
      <c r="F36" s="93">
        <v>3671000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10000000</v>
      </c>
      <c r="C38" s="92">
        <v>-5000000</v>
      </c>
      <c r="D38" s="92"/>
      <c r="E38" s="92">
        <f t="shared" si="18"/>
        <v>5000000</v>
      </c>
      <c r="F38" s="93">
        <v>5000000</v>
      </c>
      <c r="G38" s="94">
        <v>5000000</v>
      </c>
      <c r="H38" s="93"/>
      <c r="I38" s="94">
        <v>193618</v>
      </c>
      <c r="J38" s="93"/>
      <c r="K38" s="94"/>
      <c r="L38" s="93">
        <v>1883000</v>
      </c>
      <c r="M38" s="94">
        <v>1706040</v>
      </c>
      <c r="N38" s="93"/>
      <c r="O38" s="94"/>
      <c r="P38" s="93">
        <f t="shared" si="19"/>
        <v>1883000</v>
      </c>
      <c r="Q38" s="94">
        <f t="shared" si="20"/>
        <v>1899658</v>
      </c>
      <c r="R38" s="48">
        <f t="shared" si="21"/>
        <v>0</v>
      </c>
      <c r="S38" s="49">
        <f t="shared" si="22"/>
        <v>0</v>
      </c>
      <c r="T38" s="48">
        <f t="shared" si="23"/>
        <v>37.659999999999997</v>
      </c>
      <c r="U38" s="50">
        <f t="shared" si="24"/>
        <v>37.993159999999996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13671000</v>
      </c>
      <c r="C40" s="95">
        <f>SUM(C35:C39)</f>
        <v>-5000000</v>
      </c>
      <c r="D40" s="95"/>
      <c r="E40" s="95">
        <f t="shared" si="18"/>
        <v>8671000</v>
      </c>
      <c r="F40" s="96">
        <f t="shared" ref="F40:O40" si="25">SUM(F35:F39)</f>
        <v>8671000</v>
      </c>
      <c r="G40" s="97">
        <f t="shared" si="25"/>
        <v>5000000</v>
      </c>
      <c r="H40" s="96">
        <f t="shared" si="25"/>
        <v>0</v>
      </c>
      <c r="I40" s="97">
        <f t="shared" si="25"/>
        <v>193618</v>
      </c>
      <c r="J40" s="96">
        <f t="shared" si="25"/>
        <v>0</v>
      </c>
      <c r="K40" s="97">
        <f t="shared" si="25"/>
        <v>0</v>
      </c>
      <c r="L40" s="96">
        <f t="shared" si="25"/>
        <v>1883000</v>
      </c>
      <c r="M40" s="97">
        <f t="shared" si="25"/>
        <v>1706040</v>
      </c>
      <c r="N40" s="96">
        <f t="shared" si="25"/>
        <v>0</v>
      </c>
      <c r="O40" s="97">
        <f t="shared" si="25"/>
        <v>0</v>
      </c>
      <c r="P40" s="96">
        <f t="shared" si="19"/>
        <v>1883000</v>
      </c>
      <c r="Q40" s="97">
        <f t="shared" si="20"/>
        <v>1899658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37.659999999999997</v>
      </c>
      <c r="U40" s="54">
        <f>IF((+$E35+$E38) =0,0,(Q40   /(+$E35+$E38) )*100)</f>
        <v>37.993159999999996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560301000</v>
      </c>
      <c r="C65" s="92">
        <v>0</v>
      </c>
      <c r="D65" s="92"/>
      <c r="E65" s="92">
        <f t="shared" si="35"/>
        <v>560301000</v>
      </c>
      <c r="F65" s="93">
        <v>560301000</v>
      </c>
      <c r="G65" s="94">
        <v>560301000</v>
      </c>
      <c r="H65" s="93">
        <v>87235000</v>
      </c>
      <c r="I65" s="94">
        <v>87235516</v>
      </c>
      <c r="J65" s="93">
        <v>165479000</v>
      </c>
      <c r="K65" s="94">
        <v>339286557</v>
      </c>
      <c r="L65" s="93">
        <v>87380000</v>
      </c>
      <c r="M65" s="94">
        <v>123463165</v>
      </c>
      <c r="N65" s="93"/>
      <c r="O65" s="94"/>
      <c r="P65" s="93">
        <f t="shared" si="36"/>
        <v>340094000</v>
      </c>
      <c r="Q65" s="94">
        <f t="shared" si="37"/>
        <v>549985238</v>
      </c>
      <c r="R65" s="48">
        <f t="shared" si="38"/>
        <v>-47.195716677040586</v>
      </c>
      <c r="S65" s="49">
        <f t="shared" si="39"/>
        <v>-63.610947014325717</v>
      </c>
      <c r="T65" s="48">
        <f t="shared" si="40"/>
        <v>60.698446013838989</v>
      </c>
      <c r="U65" s="50">
        <f t="shared" si="41"/>
        <v>98.158889239890698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560301000</v>
      </c>
      <c r="C66" s="95">
        <f>SUM(C61:C65)</f>
        <v>0</v>
      </c>
      <c r="D66" s="95"/>
      <c r="E66" s="95">
        <f t="shared" si="35"/>
        <v>560301000</v>
      </c>
      <c r="F66" s="96">
        <f t="shared" ref="F66:O66" si="42">SUM(F61:F65)</f>
        <v>560301000</v>
      </c>
      <c r="G66" s="97">
        <f t="shared" si="42"/>
        <v>560301000</v>
      </c>
      <c r="H66" s="96">
        <f t="shared" si="42"/>
        <v>87235000</v>
      </c>
      <c r="I66" s="97">
        <f t="shared" si="42"/>
        <v>87235516</v>
      </c>
      <c r="J66" s="96">
        <f t="shared" si="42"/>
        <v>165479000</v>
      </c>
      <c r="K66" s="97">
        <f t="shared" si="42"/>
        <v>339286557</v>
      </c>
      <c r="L66" s="96">
        <f t="shared" si="42"/>
        <v>87380000</v>
      </c>
      <c r="M66" s="97">
        <f t="shared" si="42"/>
        <v>123463165</v>
      </c>
      <c r="N66" s="96">
        <f t="shared" si="42"/>
        <v>0</v>
      </c>
      <c r="O66" s="97">
        <f t="shared" si="42"/>
        <v>0</v>
      </c>
      <c r="P66" s="96">
        <f t="shared" si="36"/>
        <v>340094000</v>
      </c>
      <c r="Q66" s="97">
        <f t="shared" si="37"/>
        <v>549985238</v>
      </c>
      <c r="R66" s="52">
        <f t="shared" si="38"/>
        <v>-47.195716677040586</v>
      </c>
      <c r="S66" s="53">
        <f t="shared" si="39"/>
        <v>-63.610947014325717</v>
      </c>
      <c r="T66" s="52">
        <f>IF((+$E61+$E63+$E64++$E65) =0,0,(P66   /(+$E61+$E63+$E64+$E65) )*100)</f>
        <v>60.698446013838989</v>
      </c>
      <c r="U66" s="54">
        <f>IF((+$E61+$E63+$E65) =0,0,(Q66  /(+$E61+$E63+$E65) )*100)</f>
        <v>98.158889239890698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1349940000</v>
      </c>
      <c r="C67" s="104">
        <f>SUM(C9:C15,C18:C23,C26:C29,C32,C35:C39,C42:C52,C55:C58,C61:C65)</f>
        <v>142111000</v>
      </c>
      <c r="D67" s="104"/>
      <c r="E67" s="104">
        <f t="shared" si="35"/>
        <v>1492051000</v>
      </c>
      <c r="F67" s="105">
        <f t="shared" ref="F67:O67" si="43">SUM(F9:F15,F18:F23,F26:F29,F32,F35:F39,F42:F52,F55:F58,F61:F65)</f>
        <v>1484051000</v>
      </c>
      <c r="G67" s="106">
        <f t="shared" si="43"/>
        <v>1476380000</v>
      </c>
      <c r="H67" s="105">
        <f t="shared" si="43"/>
        <v>165443000</v>
      </c>
      <c r="I67" s="106">
        <f t="shared" si="43"/>
        <v>113906497</v>
      </c>
      <c r="J67" s="105">
        <f t="shared" si="43"/>
        <v>362248000</v>
      </c>
      <c r="K67" s="106">
        <f t="shared" si="43"/>
        <v>420106326</v>
      </c>
      <c r="L67" s="105">
        <f t="shared" si="43"/>
        <v>238679000</v>
      </c>
      <c r="M67" s="106">
        <f t="shared" si="43"/>
        <v>232520858</v>
      </c>
      <c r="N67" s="105">
        <f t="shared" si="43"/>
        <v>0</v>
      </c>
      <c r="O67" s="106">
        <f t="shared" si="43"/>
        <v>0</v>
      </c>
      <c r="P67" s="105">
        <f t="shared" si="36"/>
        <v>766370000</v>
      </c>
      <c r="Q67" s="106">
        <f t="shared" si="37"/>
        <v>766533681</v>
      </c>
      <c r="R67" s="61">
        <f t="shared" si="38"/>
        <v>-34.111713522227866</v>
      </c>
      <c r="S67" s="62">
        <f t="shared" si="39"/>
        <v>-44.651902718551298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51.90872268657121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51.919809330931066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IF(($J70      =0),0,((($L70      -$J70      )/$J70      )*100))</f>
        <v>0</v>
      </c>
      <c r="S70" s="58">
        <f>IF(($K70      =0),0,((($M70      -$K70      )/$K70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IF(($J71      =0),0,((($L71      -$J71      )/$J71      )*100))</f>
        <v>0</v>
      </c>
      <c r="S71" s="62">
        <f>IF(($K71      =0),0,((($M71      -$K71      )/$K71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1349940000</v>
      </c>
      <c r="C72" s="104">
        <f>SUM(C9:C15,C18:C23,C26:C29,C32,C35:C39,C42:C52,C55:C58,C61:C65,C69)</f>
        <v>142111000</v>
      </c>
      <c r="D72" s="104"/>
      <c r="E72" s="104">
        <f>$B72      +$C72      +$D72</f>
        <v>1492051000</v>
      </c>
      <c r="F72" s="105">
        <f t="shared" ref="F72:O72" si="46">SUM(F9:F15,F18:F23,F26:F29,F32,F35:F39,F42:F52,F55:F58,F61:F65,F69)</f>
        <v>1484051000</v>
      </c>
      <c r="G72" s="106">
        <f t="shared" si="46"/>
        <v>1476380000</v>
      </c>
      <c r="H72" s="105">
        <f t="shared" si="46"/>
        <v>165443000</v>
      </c>
      <c r="I72" s="106">
        <f t="shared" si="46"/>
        <v>113906497</v>
      </c>
      <c r="J72" s="105">
        <f t="shared" si="46"/>
        <v>362248000</v>
      </c>
      <c r="K72" s="106">
        <f t="shared" si="46"/>
        <v>420106326</v>
      </c>
      <c r="L72" s="105">
        <f t="shared" si="46"/>
        <v>238679000</v>
      </c>
      <c r="M72" s="106">
        <f t="shared" si="46"/>
        <v>232520858</v>
      </c>
      <c r="N72" s="105">
        <f t="shared" si="46"/>
        <v>0</v>
      </c>
      <c r="O72" s="106">
        <f t="shared" si="46"/>
        <v>0</v>
      </c>
      <c r="P72" s="105">
        <f>$H72      +$J72      +$L72      +$N72</f>
        <v>766370000</v>
      </c>
      <c r="Q72" s="106">
        <f>$I72      +$K72      +$M72      +$O72</f>
        <v>766533681</v>
      </c>
      <c r="R72" s="61">
        <f>IF(($J72      =0),0,((($L72      -$J72      )/$J72      )*100))</f>
        <v>-34.111713522227866</v>
      </c>
      <c r="S72" s="62">
        <f>IF(($K72      =0),0,((($M72      -$K72      )/$K72      )*100))</f>
        <v>-44.651902718551298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51.90872268657121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51.919809330931066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119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120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121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122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123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124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125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126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127</v>
      </c>
    </row>
    <row r="116" spans="1:23" x14ac:dyDescent="0.25">
      <c r="A116" s="29" t="s">
        <v>128</v>
      </c>
    </row>
    <row r="117" spans="1:23" ht="13" x14ac:dyDescent="0.3">
      <c r="A117" s="29" t="s">
        <v>129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130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131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132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vpjcqHY8q4Nf3BequN2qKCrrh33almrxZ922+ZpW+sxLS+/oQxHMr32aqWgfxozJKEa0Fdjxqkqk5Sbzw4u23w==" saltValue="LQGS5FZ3mnAe/Tmf7NAeG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4D061E5-85CA-4707-9CB6-6ED09D368114}"/>
</file>

<file path=customXml/itemProps2.xml><?xml version="1.0" encoding="utf-8"?>
<ds:datastoreItem xmlns:ds="http://schemas.openxmlformats.org/officeDocument/2006/customXml" ds:itemID="{F913ACE0-AC29-4DB4-B811-91CDC6675B2B}"/>
</file>

<file path=customXml/itemProps3.xml><?xml version="1.0" encoding="utf-8"?>
<ds:datastoreItem xmlns:ds="http://schemas.openxmlformats.org/officeDocument/2006/customXml" ds:itemID="{7AAE5106-6C35-4B79-A6E4-ACA227F226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Summary</vt:lpstr>
      <vt:lpstr>BUF</vt:lpstr>
      <vt:lpstr>CPT</vt:lpstr>
      <vt:lpstr>EKU</vt:lpstr>
      <vt:lpstr>ETH</vt:lpstr>
      <vt:lpstr>JHB</vt:lpstr>
      <vt:lpstr>MAN</vt:lpstr>
      <vt:lpstr>NMA</vt:lpstr>
      <vt:lpstr>TSH</vt:lpstr>
      <vt:lpstr>BUF!Print_Area</vt:lpstr>
      <vt:lpstr>CPT!Print_Area</vt:lpstr>
      <vt:lpstr>EKU!Print_Area</vt:lpstr>
      <vt:lpstr>ETH!Print_Area</vt:lpstr>
      <vt:lpstr>JHB!Print_Area</vt:lpstr>
      <vt:lpstr>MAN!Print_Area</vt:lpstr>
      <vt:lpstr>NMA!Print_Area</vt:lpstr>
      <vt:lpstr>Summary!Print_Area</vt:lpstr>
      <vt:lpstr>TSH!Print_Area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Lawrence Gqesha</dc:creator>
  <cp:lastModifiedBy>Lawrence Gqesha</cp:lastModifiedBy>
  <dcterms:created xsi:type="dcterms:W3CDTF">2022-05-06T19:16:25Z</dcterms:created>
  <dcterms:modified xsi:type="dcterms:W3CDTF">2022-05-06T19:17:15Z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