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3. Q3\04. Final\"/>
    </mc:Choice>
  </mc:AlternateContent>
  <xr:revisionPtr revIDLastSave="0" documentId="8_{18DB5546-4921-4F06-806F-41C04BF51DFD}" xr6:coauthVersionLast="47" xr6:coauthVersionMax="47" xr10:uidLastSave="{00000000-0000-0000-0000-000000000000}"/>
  <workbookProtection workbookAlgorithmName="SHA-512" workbookHashValue="M74UzKl5fuHKSsqoOBMYmxSh5U7Cz8/w8rJXtPBFC9l6Vf6ksIAe5Ja97CgzDeNjYL4s6XuQ1EissX+7XiXMsA==" workbookSaltValue="uMX2fAqa6n+8hcVud1APcA==" workbookSpinCount="100000" lockStructure="1"/>
  <bookViews>
    <workbookView xWindow="-110" yWindow="-110" windowWidth="19420" windowHeight="10420" xr2:uid="{00000000-000D-0000-FFFF-FFFF00000000}"/>
  </bookViews>
  <sheets>
    <sheet name="Summary" sheetId="1" r:id="rId1"/>
    <sheet name="FS184" sheetId="2" r:id="rId2"/>
    <sheet name="GT421" sheetId="3" r:id="rId3"/>
    <sheet name="GT481" sheetId="4" r:id="rId4"/>
    <sheet name="KZN225" sheetId="5" r:id="rId5"/>
    <sheet name="KZN252" sheetId="6" r:id="rId6"/>
    <sheet name="KZN282" sheetId="7" r:id="rId7"/>
    <sheet name="LIM354" sheetId="8" r:id="rId8"/>
    <sheet name="MP307" sheetId="9" r:id="rId9"/>
    <sheet name="MP312" sheetId="10" r:id="rId10"/>
    <sheet name="MP313" sheetId="11" r:id="rId11"/>
    <sheet name="MP326" sheetId="12" r:id="rId12"/>
    <sheet name="NC091" sheetId="13" r:id="rId13"/>
    <sheet name="NW372" sheetId="14" r:id="rId14"/>
    <sheet name="NW373" sheetId="15" r:id="rId15"/>
    <sheet name="NW403" sheetId="16" r:id="rId16"/>
    <sheet name="NW405" sheetId="17" r:id="rId17"/>
    <sheet name="WC023" sheetId="18" r:id="rId18"/>
    <sheet name="WC024" sheetId="19" r:id="rId19"/>
    <sheet name="WC044" sheetId="20" r:id="rId20"/>
  </sheets>
  <definedNames>
    <definedName name="_xlnm.Print_Area" localSheetId="1">'FS184'!$A$1:$X$127</definedName>
    <definedName name="_xlnm.Print_Area" localSheetId="2">'GT421'!$A$1:$X$127</definedName>
    <definedName name="_xlnm.Print_Area" localSheetId="3">'GT481'!$A$1:$X$127</definedName>
    <definedName name="_xlnm.Print_Area" localSheetId="4">'KZN225'!$A$1:$X$127</definedName>
    <definedName name="_xlnm.Print_Area" localSheetId="5">'KZN252'!$A$1:$X$127</definedName>
    <definedName name="_xlnm.Print_Area" localSheetId="6">'KZN282'!$A$1:$X$127</definedName>
    <definedName name="_xlnm.Print_Area" localSheetId="7">'LIM354'!$A$1:$X$127</definedName>
    <definedName name="_xlnm.Print_Area" localSheetId="8">'MP307'!$A$1:$X$127</definedName>
    <definedName name="_xlnm.Print_Area" localSheetId="9">'MP312'!$A$1:$X$127</definedName>
    <definedName name="_xlnm.Print_Area" localSheetId="10">'MP313'!$A$1:$X$127</definedName>
    <definedName name="_xlnm.Print_Area" localSheetId="11">'MP326'!$A$1:$X$127</definedName>
    <definedName name="_xlnm.Print_Area" localSheetId="12">'NC091'!$A$1:$X$127</definedName>
    <definedName name="_xlnm.Print_Area" localSheetId="13">'NW372'!$A$1:$X$127</definedName>
    <definedName name="_xlnm.Print_Area" localSheetId="14">'NW373'!$A$1:$X$127</definedName>
    <definedName name="_xlnm.Print_Area" localSheetId="15">'NW403'!$A$1:$X$127</definedName>
    <definedName name="_xlnm.Print_Area" localSheetId="16">'NW405'!$A$1:$X$127</definedName>
    <definedName name="_xlnm.Print_Area" localSheetId="0">Summary!$A$1:$X$127</definedName>
    <definedName name="_xlnm.Print_Area" localSheetId="17">'WC023'!$A$1:$X$127</definedName>
    <definedName name="_xlnm.Print_Area" localSheetId="18">'WC024'!$A$1:$X$127</definedName>
    <definedName name="_xlnm.Print_Area" localSheetId="19">'WC044'!$A$1:$X$127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T99" i="2" s="1"/>
  <c r="S98" i="2"/>
  <c r="R98" i="2"/>
  <c r="E98" i="2"/>
  <c r="U98" i="2" s="1"/>
  <c r="S97" i="2"/>
  <c r="R97" i="2"/>
  <c r="E97" i="2"/>
  <c r="U97" i="2" s="1"/>
  <c r="S96" i="2"/>
  <c r="R96" i="2"/>
  <c r="E96" i="2"/>
  <c r="T96" i="2" s="1"/>
  <c r="W95" i="2"/>
  <c r="W112" i="2" s="1"/>
  <c r="V95" i="2"/>
  <c r="V112" i="2" s="1"/>
  <c r="S95" i="2"/>
  <c r="M95" i="2"/>
  <c r="M112" i="2" s="1"/>
  <c r="S112" i="2" s="1"/>
  <c r="L95" i="2"/>
  <c r="R95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T110" i="3"/>
  <c r="S110" i="3"/>
  <c r="R110" i="3"/>
  <c r="E110" i="3"/>
  <c r="U110" i="3" s="1"/>
  <c r="T109" i="3"/>
  <c r="S109" i="3"/>
  <c r="R109" i="3"/>
  <c r="E109" i="3"/>
  <c r="U109" i="3" s="1"/>
  <c r="U108" i="3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U104" i="3" s="1"/>
  <c r="S103" i="3"/>
  <c r="R103" i="3"/>
  <c r="E103" i="3"/>
  <c r="T103" i="3" s="1"/>
  <c r="S102" i="3"/>
  <c r="R102" i="3"/>
  <c r="E102" i="3"/>
  <c r="U102" i="3" s="1"/>
  <c r="S101" i="3"/>
  <c r="R101" i="3"/>
  <c r="E101" i="3"/>
  <c r="U101" i="3" s="1"/>
  <c r="S100" i="3"/>
  <c r="R100" i="3"/>
  <c r="E100" i="3"/>
  <c r="U100" i="3" s="1"/>
  <c r="S99" i="3"/>
  <c r="R99" i="3"/>
  <c r="E99" i="3"/>
  <c r="T99" i="3" s="1"/>
  <c r="S98" i="3"/>
  <c r="R98" i="3"/>
  <c r="E98" i="3"/>
  <c r="U98" i="3" s="1"/>
  <c r="S97" i="3"/>
  <c r="R97" i="3"/>
  <c r="E97" i="3"/>
  <c r="U97" i="3" s="1"/>
  <c r="S96" i="3"/>
  <c r="R96" i="3"/>
  <c r="E96" i="3"/>
  <c r="W95" i="3"/>
  <c r="W112" i="3" s="1"/>
  <c r="V95" i="3"/>
  <c r="V112" i="3" s="1"/>
  <c r="M95" i="3"/>
  <c r="M112" i="3" s="1"/>
  <c r="S112" i="3" s="1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T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U110" i="4" s="1"/>
  <c r="S109" i="4"/>
  <c r="R109" i="4"/>
  <c r="E109" i="4"/>
  <c r="U109" i="4" s="1"/>
  <c r="S108" i="4"/>
  <c r="R108" i="4"/>
  <c r="E108" i="4"/>
  <c r="T108" i="4" s="1"/>
  <c r="S107" i="4"/>
  <c r="R107" i="4"/>
  <c r="E107" i="4"/>
  <c r="U107" i="4" s="1"/>
  <c r="S106" i="4"/>
  <c r="R106" i="4"/>
  <c r="E106" i="4"/>
  <c r="U106" i="4" s="1"/>
  <c r="S105" i="4"/>
  <c r="R105" i="4"/>
  <c r="E105" i="4"/>
  <c r="U105" i="4" s="1"/>
  <c r="S104" i="4"/>
  <c r="R104" i="4"/>
  <c r="E104" i="4"/>
  <c r="T104" i="4" s="1"/>
  <c r="S103" i="4"/>
  <c r="R103" i="4"/>
  <c r="E103" i="4"/>
  <c r="U103" i="4" s="1"/>
  <c r="S102" i="4"/>
  <c r="R102" i="4"/>
  <c r="E102" i="4"/>
  <c r="U102" i="4" s="1"/>
  <c r="S101" i="4"/>
  <c r="R101" i="4"/>
  <c r="E101" i="4"/>
  <c r="U101" i="4" s="1"/>
  <c r="S100" i="4"/>
  <c r="R100" i="4"/>
  <c r="E100" i="4"/>
  <c r="T100" i="4" s="1"/>
  <c r="S99" i="4"/>
  <c r="R99" i="4"/>
  <c r="E99" i="4"/>
  <c r="U99" i="4" s="1"/>
  <c r="S98" i="4"/>
  <c r="R98" i="4"/>
  <c r="E98" i="4"/>
  <c r="U98" i="4" s="1"/>
  <c r="S97" i="4"/>
  <c r="R97" i="4"/>
  <c r="E97" i="4"/>
  <c r="U97" i="4" s="1"/>
  <c r="S96" i="4"/>
  <c r="R96" i="4"/>
  <c r="E96" i="4"/>
  <c r="T96" i="4" s="1"/>
  <c r="W95" i="4"/>
  <c r="W112" i="4" s="1"/>
  <c r="V95" i="4"/>
  <c r="V112" i="4" s="1"/>
  <c r="M95" i="4"/>
  <c r="L95" i="4"/>
  <c r="R95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S113" i="5"/>
  <c r="Q113" i="5"/>
  <c r="P113" i="5"/>
  <c r="O113" i="5"/>
  <c r="N113" i="5"/>
  <c r="M113" i="5"/>
  <c r="L113" i="5"/>
  <c r="R113" i="5" s="1"/>
  <c r="K113" i="5"/>
  <c r="J113" i="5"/>
  <c r="I113" i="5"/>
  <c r="H113" i="5"/>
  <c r="G113" i="5"/>
  <c r="F113" i="5"/>
  <c r="E113" i="5"/>
  <c r="U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U110" i="5" s="1"/>
  <c r="S109" i="5"/>
  <c r="R109" i="5"/>
  <c r="E109" i="5"/>
  <c r="T109" i="5" s="1"/>
  <c r="S108" i="5"/>
  <c r="R108" i="5"/>
  <c r="E108" i="5"/>
  <c r="U108" i="5" s="1"/>
  <c r="S107" i="5"/>
  <c r="R107" i="5"/>
  <c r="E107" i="5"/>
  <c r="U107" i="5" s="1"/>
  <c r="S106" i="5"/>
  <c r="R106" i="5"/>
  <c r="E106" i="5"/>
  <c r="U106" i="5" s="1"/>
  <c r="S105" i="5"/>
  <c r="R105" i="5"/>
  <c r="E105" i="5"/>
  <c r="T105" i="5" s="1"/>
  <c r="S104" i="5"/>
  <c r="R104" i="5"/>
  <c r="E104" i="5"/>
  <c r="U104" i="5" s="1"/>
  <c r="S103" i="5"/>
  <c r="R103" i="5"/>
  <c r="E103" i="5"/>
  <c r="U103" i="5" s="1"/>
  <c r="S102" i="5"/>
  <c r="R102" i="5"/>
  <c r="E102" i="5"/>
  <c r="U102" i="5" s="1"/>
  <c r="S101" i="5"/>
  <c r="R101" i="5"/>
  <c r="E101" i="5"/>
  <c r="T101" i="5" s="1"/>
  <c r="S100" i="5"/>
  <c r="R100" i="5"/>
  <c r="E100" i="5"/>
  <c r="U100" i="5" s="1"/>
  <c r="S99" i="5"/>
  <c r="R99" i="5"/>
  <c r="E99" i="5"/>
  <c r="S98" i="5"/>
  <c r="R98" i="5"/>
  <c r="E98" i="5"/>
  <c r="U98" i="5" s="1"/>
  <c r="S97" i="5"/>
  <c r="R97" i="5"/>
  <c r="E97" i="5"/>
  <c r="S96" i="5"/>
  <c r="R96" i="5"/>
  <c r="E96" i="5"/>
  <c r="U96" i="5" s="1"/>
  <c r="W95" i="5"/>
  <c r="W112" i="5" s="1"/>
  <c r="V95" i="5"/>
  <c r="V112" i="5" s="1"/>
  <c r="M95" i="5"/>
  <c r="L95" i="5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T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S109" i="6"/>
  <c r="R109" i="6"/>
  <c r="E109" i="6"/>
  <c r="U109" i="6" s="1"/>
  <c r="S108" i="6"/>
  <c r="R108" i="6"/>
  <c r="E108" i="6"/>
  <c r="U108" i="6" s="1"/>
  <c r="S107" i="6"/>
  <c r="R107" i="6"/>
  <c r="E107" i="6"/>
  <c r="U107" i="6" s="1"/>
  <c r="S106" i="6"/>
  <c r="R106" i="6"/>
  <c r="E106" i="6"/>
  <c r="T106" i="6" s="1"/>
  <c r="S105" i="6"/>
  <c r="R105" i="6"/>
  <c r="E105" i="6"/>
  <c r="U105" i="6" s="1"/>
  <c r="S104" i="6"/>
  <c r="R104" i="6"/>
  <c r="E104" i="6"/>
  <c r="U104" i="6" s="1"/>
  <c r="S103" i="6"/>
  <c r="R103" i="6"/>
  <c r="E103" i="6"/>
  <c r="U103" i="6" s="1"/>
  <c r="S102" i="6"/>
  <c r="R102" i="6"/>
  <c r="E102" i="6"/>
  <c r="T102" i="6" s="1"/>
  <c r="S101" i="6"/>
  <c r="R101" i="6"/>
  <c r="E101" i="6"/>
  <c r="U101" i="6" s="1"/>
  <c r="S100" i="6"/>
  <c r="R100" i="6"/>
  <c r="E100" i="6"/>
  <c r="U100" i="6" s="1"/>
  <c r="S99" i="6"/>
  <c r="R99" i="6"/>
  <c r="E99" i="6"/>
  <c r="U99" i="6" s="1"/>
  <c r="S98" i="6"/>
  <c r="R98" i="6"/>
  <c r="E98" i="6"/>
  <c r="T98" i="6" s="1"/>
  <c r="S97" i="6"/>
  <c r="R97" i="6"/>
  <c r="E97" i="6"/>
  <c r="U97" i="6" s="1"/>
  <c r="S96" i="6"/>
  <c r="R96" i="6"/>
  <c r="E96" i="6"/>
  <c r="T96" i="6" s="1"/>
  <c r="W95" i="6"/>
  <c r="W112" i="6" s="1"/>
  <c r="V95" i="6"/>
  <c r="V112" i="6" s="1"/>
  <c r="M95" i="6"/>
  <c r="S95" i="6" s="1"/>
  <c r="L95" i="6"/>
  <c r="L112" i="6" s="1"/>
  <c r="R112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U113" i="7" s="1"/>
  <c r="D113" i="7"/>
  <c r="C113" i="7"/>
  <c r="B113" i="7"/>
  <c r="Q112" i="7"/>
  <c r="P112" i="7"/>
  <c r="O112" i="7"/>
  <c r="N112" i="7"/>
  <c r="U111" i="7"/>
  <c r="T111" i="7"/>
  <c r="S111" i="7"/>
  <c r="R111" i="7"/>
  <c r="T110" i="7"/>
  <c r="S110" i="7"/>
  <c r="R110" i="7"/>
  <c r="E110" i="7"/>
  <c r="U110" i="7" s="1"/>
  <c r="T109" i="7"/>
  <c r="S109" i="7"/>
  <c r="R109" i="7"/>
  <c r="E109" i="7"/>
  <c r="U109" i="7" s="1"/>
  <c r="S108" i="7"/>
  <c r="R108" i="7"/>
  <c r="E108" i="7"/>
  <c r="U108" i="7" s="1"/>
  <c r="S107" i="7"/>
  <c r="R107" i="7"/>
  <c r="E107" i="7"/>
  <c r="T107" i="7" s="1"/>
  <c r="S106" i="7"/>
  <c r="R106" i="7"/>
  <c r="E106" i="7"/>
  <c r="U106" i="7" s="1"/>
  <c r="S105" i="7"/>
  <c r="R105" i="7"/>
  <c r="E105" i="7"/>
  <c r="U105" i="7" s="1"/>
  <c r="S104" i="7"/>
  <c r="R104" i="7"/>
  <c r="E104" i="7"/>
  <c r="U104" i="7" s="1"/>
  <c r="S103" i="7"/>
  <c r="R103" i="7"/>
  <c r="E103" i="7"/>
  <c r="T103" i="7" s="1"/>
  <c r="S102" i="7"/>
  <c r="R102" i="7"/>
  <c r="E102" i="7"/>
  <c r="U102" i="7" s="1"/>
  <c r="S101" i="7"/>
  <c r="R101" i="7"/>
  <c r="E101" i="7"/>
  <c r="U101" i="7" s="1"/>
  <c r="S100" i="7"/>
  <c r="R100" i="7"/>
  <c r="E100" i="7"/>
  <c r="U100" i="7" s="1"/>
  <c r="S99" i="7"/>
  <c r="R99" i="7"/>
  <c r="E99" i="7"/>
  <c r="T99" i="7" s="1"/>
  <c r="T98" i="7"/>
  <c r="S98" i="7"/>
  <c r="R98" i="7"/>
  <c r="E98" i="7"/>
  <c r="U98" i="7" s="1"/>
  <c r="T97" i="7"/>
  <c r="S97" i="7"/>
  <c r="R97" i="7"/>
  <c r="E97" i="7"/>
  <c r="U97" i="7" s="1"/>
  <c r="T96" i="7"/>
  <c r="S96" i="7"/>
  <c r="R96" i="7"/>
  <c r="E96" i="7"/>
  <c r="U96" i="7" s="1"/>
  <c r="W95" i="7"/>
  <c r="W112" i="7" s="1"/>
  <c r="V95" i="7"/>
  <c r="V112" i="7" s="1"/>
  <c r="M95" i="7"/>
  <c r="M112" i="7" s="1"/>
  <c r="S112" i="7" s="1"/>
  <c r="L95" i="7"/>
  <c r="R95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S113" i="8"/>
  <c r="Q113" i="8"/>
  <c r="P113" i="8"/>
  <c r="O113" i="8"/>
  <c r="N113" i="8"/>
  <c r="M113" i="8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T109" i="8"/>
  <c r="S109" i="8"/>
  <c r="R109" i="8"/>
  <c r="E109" i="8"/>
  <c r="U109" i="8" s="1"/>
  <c r="S108" i="8"/>
  <c r="R108" i="8"/>
  <c r="E108" i="8"/>
  <c r="U108" i="8" s="1"/>
  <c r="S107" i="8"/>
  <c r="R107" i="8"/>
  <c r="E107" i="8"/>
  <c r="U107" i="8" s="1"/>
  <c r="S106" i="8"/>
  <c r="R106" i="8"/>
  <c r="E106" i="8"/>
  <c r="U106" i="8" s="1"/>
  <c r="S105" i="8"/>
  <c r="R105" i="8"/>
  <c r="E105" i="8"/>
  <c r="U105" i="8" s="1"/>
  <c r="S104" i="8"/>
  <c r="R104" i="8"/>
  <c r="E104" i="8"/>
  <c r="U104" i="8" s="1"/>
  <c r="S103" i="8"/>
  <c r="R103" i="8"/>
  <c r="E103" i="8"/>
  <c r="U103" i="8" s="1"/>
  <c r="S102" i="8"/>
  <c r="R102" i="8"/>
  <c r="E102" i="8"/>
  <c r="U102" i="8" s="1"/>
  <c r="S101" i="8"/>
  <c r="R101" i="8"/>
  <c r="E101" i="8"/>
  <c r="U101" i="8" s="1"/>
  <c r="S100" i="8"/>
  <c r="R100" i="8"/>
  <c r="E100" i="8"/>
  <c r="U100" i="8" s="1"/>
  <c r="S99" i="8"/>
  <c r="R99" i="8"/>
  <c r="E99" i="8"/>
  <c r="U99" i="8" s="1"/>
  <c r="S98" i="8"/>
  <c r="R98" i="8"/>
  <c r="E98" i="8"/>
  <c r="U98" i="8" s="1"/>
  <c r="S97" i="8"/>
  <c r="R97" i="8"/>
  <c r="E97" i="8"/>
  <c r="S96" i="8"/>
  <c r="R96" i="8"/>
  <c r="E96" i="8"/>
  <c r="U96" i="8" s="1"/>
  <c r="W95" i="8"/>
  <c r="W112" i="8" s="1"/>
  <c r="V95" i="8"/>
  <c r="V112" i="8" s="1"/>
  <c r="M95" i="8"/>
  <c r="M112" i="8" s="1"/>
  <c r="S112" i="8" s="1"/>
  <c r="L95" i="8"/>
  <c r="L112" i="8" s="1"/>
  <c r="R112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U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T110" i="9" s="1"/>
  <c r="S109" i="9"/>
  <c r="R109" i="9"/>
  <c r="E109" i="9"/>
  <c r="U109" i="9" s="1"/>
  <c r="S108" i="9"/>
  <c r="R108" i="9"/>
  <c r="E108" i="9"/>
  <c r="U108" i="9" s="1"/>
  <c r="S107" i="9"/>
  <c r="R107" i="9"/>
  <c r="E107" i="9"/>
  <c r="U107" i="9" s="1"/>
  <c r="S106" i="9"/>
  <c r="R106" i="9"/>
  <c r="E106" i="9"/>
  <c r="T106" i="9" s="1"/>
  <c r="S105" i="9"/>
  <c r="R105" i="9"/>
  <c r="E105" i="9"/>
  <c r="U105" i="9" s="1"/>
  <c r="S104" i="9"/>
  <c r="R104" i="9"/>
  <c r="E104" i="9"/>
  <c r="U104" i="9" s="1"/>
  <c r="S103" i="9"/>
  <c r="R103" i="9"/>
  <c r="E103" i="9"/>
  <c r="U103" i="9" s="1"/>
  <c r="S102" i="9"/>
  <c r="R102" i="9"/>
  <c r="E102" i="9"/>
  <c r="T102" i="9" s="1"/>
  <c r="S101" i="9"/>
  <c r="R101" i="9"/>
  <c r="E101" i="9"/>
  <c r="U101" i="9" s="1"/>
  <c r="S100" i="9"/>
  <c r="R100" i="9"/>
  <c r="E100" i="9"/>
  <c r="U100" i="9" s="1"/>
  <c r="S99" i="9"/>
  <c r="R99" i="9"/>
  <c r="E99" i="9"/>
  <c r="S98" i="9"/>
  <c r="R98" i="9"/>
  <c r="E98" i="9"/>
  <c r="T98" i="9" s="1"/>
  <c r="S97" i="9"/>
  <c r="R97" i="9"/>
  <c r="E97" i="9"/>
  <c r="U97" i="9" s="1"/>
  <c r="S96" i="9"/>
  <c r="R96" i="9"/>
  <c r="E96" i="9"/>
  <c r="U96" i="9" s="1"/>
  <c r="W95" i="9"/>
  <c r="W112" i="9" s="1"/>
  <c r="V95" i="9"/>
  <c r="V112" i="9" s="1"/>
  <c r="M95" i="9"/>
  <c r="M112" i="9" s="1"/>
  <c r="S112" i="9" s="1"/>
  <c r="L95" i="9"/>
  <c r="L112" i="9" s="1"/>
  <c r="R112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U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U110" i="10" s="1"/>
  <c r="S109" i="10"/>
  <c r="R109" i="10"/>
  <c r="E109" i="10"/>
  <c r="U109" i="10" s="1"/>
  <c r="S108" i="10"/>
  <c r="R108" i="10"/>
  <c r="E108" i="10"/>
  <c r="U108" i="10" s="1"/>
  <c r="S107" i="10"/>
  <c r="R107" i="10"/>
  <c r="E107" i="10"/>
  <c r="U107" i="10" s="1"/>
  <c r="S106" i="10"/>
  <c r="R106" i="10"/>
  <c r="E106" i="10"/>
  <c r="U106" i="10" s="1"/>
  <c r="T105" i="10"/>
  <c r="S105" i="10"/>
  <c r="R105" i="10"/>
  <c r="E105" i="10"/>
  <c r="U105" i="10" s="1"/>
  <c r="S104" i="10"/>
  <c r="R104" i="10"/>
  <c r="E104" i="10"/>
  <c r="U104" i="10" s="1"/>
  <c r="S103" i="10"/>
  <c r="R103" i="10"/>
  <c r="E103" i="10"/>
  <c r="U103" i="10" s="1"/>
  <c r="S102" i="10"/>
  <c r="R102" i="10"/>
  <c r="E102" i="10"/>
  <c r="U102" i="10" s="1"/>
  <c r="S101" i="10"/>
  <c r="R101" i="10"/>
  <c r="E101" i="10"/>
  <c r="U101" i="10" s="1"/>
  <c r="S100" i="10"/>
  <c r="R100" i="10"/>
  <c r="E100" i="10"/>
  <c r="T100" i="10" s="1"/>
  <c r="S99" i="10"/>
  <c r="R99" i="10"/>
  <c r="E99" i="10"/>
  <c r="U99" i="10" s="1"/>
  <c r="S98" i="10"/>
  <c r="R98" i="10"/>
  <c r="E98" i="10"/>
  <c r="U98" i="10" s="1"/>
  <c r="S97" i="10"/>
  <c r="R97" i="10"/>
  <c r="E97" i="10"/>
  <c r="U97" i="10" s="1"/>
  <c r="S96" i="10"/>
  <c r="R96" i="10"/>
  <c r="E96" i="10"/>
  <c r="U96" i="10" s="1"/>
  <c r="W95" i="10"/>
  <c r="W112" i="10" s="1"/>
  <c r="V95" i="10"/>
  <c r="V112" i="10" s="1"/>
  <c r="M95" i="10"/>
  <c r="M112" i="10" s="1"/>
  <c r="S112" i="10" s="1"/>
  <c r="L95" i="10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U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T110" i="11"/>
  <c r="S110" i="11"/>
  <c r="R110" i="11"/>
  <c r="E110" i="11"/>
  <c r="U110" i="11" s="1"/>
  <c r="S109" i="11"/>
  <c r="R109" i="11"/>
  <c r="E109" i="11"/>
  <c r="T109" i="11" s="1"/>
  <c r="S108" i="11"/>
  <c r="R108" i="11"/>
  <c r="E108" i="11"/>
  <c r="U108" i="11" s="1"/>
  <c r="S107" i="11"/>
  <c r="R107" i="11"/>
  <c r="E107" i="11"/>
  <c r="U107" i="11" s="1"/>
  <c r="S106" i="11"/>
  <c r="R106" i="11"/>
  <c r="E106" i="11"/>
  <c r="U106" i="11" s="1"/>
  <c r="S105" i="11"/>
  <c r="R105" i="11"/>
  <c r="E105" i="11"/>
  <c r="T105" i="11" s="1"/>
  <c r="S104" i="11"/>
  <c r="R104" i="11"/>
  <c r="E104" i="11"/>
  <c r="U104" i="11" s="1"/>
  <c r="S103" i="11"/>
  <c r="R103" i="11"/>
  <c r="E103" i="11"/>
  <c r="U103" i="11" s="1"/>
  <c r="S102" i="11"/>
  <c r="R102" i="11"/>
  <c r="E102" i="11"/>
  <c r="U102" i="11" s="1"/>
  <c r="S101" i="11"/>
  <c r="R101" i="11"/>
  <c r="E101" i="11"/>
  <c r="T101" i="11" s="1"/>
  <c r="S100" i="11"/>
  <c r="R100" i="11"/>
  <c r="E100" i="11"/>
  <c r="U100" i="11" s="1"/>
  <c r="S99" i="11"/>
  <c r="R99" i="11"/>
  <c r="E99" i="11"/>
  <c r="U99" i="11" s="1"/>
  <c r="S98" i="11"/>
  <c r="R98" i="11"/>
  <c r="E98" i="11"/>
  <c r="U98" i="11" s="1"/>
  <c r="S97" i="11"/>
  <c r="R97" i="11"/>
  <c r="E97" i="11"/>
  <c r="T97" i="11" s="1"/>
  <c r="S96" i="11"/>
  <c r="R96" i="11"/>
  <c r="E96" i="11"/>
  <c r="U96" i="11" s="1"/>
  <c r="W95" i="11"/>
  <c r="W112" i="11" s="1"/>
  <c r="V95" i="11"/>
  <c r="V112" i="11" s="1"/>
  <c r="M95" i="11"/>
  <c r="M112" i="11" s="1"/>
  <c r="S112" i="11" s="1"/>
  <c r="L95" i="11"/>
  <c r="L112" i="11" s="1"/>
  <c r="R112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S113" i="12"/>
  <c r="Q113" i="12"/>
  <c r="P113" i="12"/>
  <c r="O113" i="12"/>
  <c r="N113" i="12"/>
  <c r="M113" i="12"/>
  <c r="L113" i="12"/>
  <c r="R113" i="12" s="1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U110" i="12" s="1"/>
  <c r="S109" i="12"/>
  <c r="R109" i="12"/>
  <c r="E109" i="12"/>
  <c r="U109" i="12" s="1"/>
  <c r="S108" i="12"/>
  <c r="R108" i="12"/>
  <c r="E108" i="12"/>
  <c r="U108" i="12" s="1"/>
  <c r="S107" i="12"/>
  <c r="R107" i="12"/>
  <c r="E107" i="12"/>
  <c r="U107" i="12" s="1"/>
  <c r="S106" i="12"/>
  <c r="R106" i="12"/>
  <c r="E106" i="12"/>
  <c r="U106" i="12" s="1"/>
  <c r="S105" i="12"/>
  <c r="R105" i="12"/>
  <c r="E105" i="12"/>
  <c r="U105" i="12" s="1"/>
  <c r="S104" i="12"/>
  <c r="R104" i="12"/>
  <c r="E104" i="12"/>
  <c r="U104" i="12" s="1"/>
  <c r="S103" i="12"/>
  <c r="R103" i="12"/>
  <c r="E103" i="12"/>
  <c r="U103" i="12" s="1"/>
  <c r="S102" i="12"/>
  <c r="R102" i="12"/>
  <c r="E102" i="12"/>
  <c r="U102" i="12" s="1"/>
  <c r="S101" i="12"/>
  <c r="R101" i="12"/>
  <c r="E101" i="12"/>
  <c r="U101" i="12" s="1"/>
  <c r="S100" i="12"/>
  <c r="R100" i="12"/>
  <c r="E100" i="12"/>
  <c r="U100" i="12" s="1"/>
  <c r="S99" i="12"/>
  <c r="R99" i="12"/>
  <c r="E99" i="12"/>
  <c r="U99" i="12" s="1"/>
  <c r="S98" i="12"/>
  <c r="R98" i="12"/>
  <c r="E98" i="12"/>
  <c r="U98" i="12" s="1"/>
  <c r="S97" i="12"/>
  <c r="R97" i="12"/>
  <c r="E97" i="12"/>
  <c r="U97" i="12" s="1"/>
  <c r="S96" i="12"/>
  <c r="R96" i="12"/>
  <c r="E96" i="12"/>
  <c r="U96" i="12" s="1"/>
  <c r="W95" i="12"/>
  <c r="W112" i="12" s="1"/>
  <c r="V95" i="12"/>
  <c r="V112" i="12" s="1"/>
  <c r="M95" i="12"/>
  <c r="M112" i="12" s="1"/>
  <c r="S112" i="12" s="1"/>
  <c r="L95" i="12"/>
  <c r="L112" i="12" s="1"/>
  <c r="R112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U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U110" i="13" s="1"/>
  <c r="S109" i="13"/>
  <c r="R109" i="13"/>
  <c r="E109" i="13"/>
  <c r="U109" i="13" s="1"/>
  <c r="S108" i="13"/>
  <c r="R108" i="13"/>
  <c r="E108" i="13"/>
  <c r="U108" i="13" s="1"/>
  <c r="S107" i="13"/>
  <c r="R107" i="13"/>
  <c r="E107" i="13"/>
  <c r="U107" i="13" s="1"/>
  <c r="S106" i="13"/>
  <c r="R106" i="13"/>
  <c r="E106" i="13"/>
  <c r="U106" i="13" s="1"/>
  <c r="S105" i="13"/>
  <c r="R105" i="13"/>
  <c r="E105" i="13"/>
  <c r="U105" i="13" s="1"/>
  <c r="S104" i="13"/>
  <c r="R104" i="13"/>
  <c r="E104" i="13"/>
  <c r="U104" i="13" s="1"/>
  <c r="S103" i="13"/>
  <c r="R103" i="13"/>
  <c r="E103" i="13"/>
  <c r="U103" i="13" s="1"/>
  <c r="S102" i="13"/>
  <c r="R102" i="13"/>
  <c r="E102" i="13"/>
  <c r="U102" i="13" s="1"/>
  <c r="S101" i="13"/>
  <c r="R101" i="13"/>
  <c r="E101" i="13"/>
  <c r="U101" i="13" s="1"/>
  <c r="S100" i="13"/>
  <c r="R100" i="13"/>
  <c r="E100" i="13"/>
  <c r="U100" i="13" s="1"/>
  <c r="S99" i="13"/>
  <c r="R99" i="13"/>
  <c r="E99" i="13"/>
  <c r="U99" i="13" s="1"/>
  <c r="S98" i="13"/>
  <c r="R98" i="13"/>
  <c r="E98" i="13"/>
  <c r="U98" i="13" s="1"/>
  <c r="S97" i="13"/>
  <c r="R97" i="13"/>
  <c r="E97" i="13"/>
  <c r="U97" i="13" s="1"/>
  <c r="S96" i="13"/>
  <c r="R96" i="13"/>
  <c r="E96" i="13"/>
  <c r="U96" i="13" s="1"/>
  <c r="W95" i="13"/>
  <c r="W112" i="13" s="1"/>
  <c r="V95" i="13"/>
  <c r="V112" i="13" s="1"/>
  <c r="M95" i="13"/>
  <c r="M112" i="13" s="1"/>
  <c r="S112" i="13" s="1"/>
  <c r="L95" i="13"/>
  <c r="R95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U110" i="14" s="1"/>
  <c r="S109" i="14"/>
  <c r="R109" i="14"/>
  <c r="E109" i="14"/>
  <c r="U109" i="14" s="1"/>
  <c r="S108" i="14"/>
  <c r="R108" i="14"/>
  <c r="E108" i="14"/>
  <c r="U108" i="14" s="1"/>
  <c r="S107" i="14"/>
  <c r="R107" i="14"/>
  <c r="E107" i="14"/>
  <c r="U107" i="14" s="1"/>
  <c r="S106" i="14"/>
  <c r="R106" i="14"/>
  <c r="E106" i="14"/>
  <c r="U106" i="14" s="1"/>
  <c r="S105" i="14"/>
  <c r="R105" i="14"/>
  <c r="E105" i="14"/>
  <c r="U105" i="14" s="1"/>
  <c r="S104" i="14"/>
  <c r="R104" i="14"/>
  <c r="E104" i="14"/>
  <c r="U104" i="14" s="1"/>
  <c r="S103" i="14"/>
  <c r="R103" i="14"/>
  <c r="E103" i="14"/>
  <c r="U103" i="14" s="1"/>
  <c r="S102" i="14"/>
  <c r="R102" i="14"/>
  <c r="E102" i="14"/>
  <c r="U102" i="14" s="1"/>
  <c r="S101" i="14"/>
  <c r="R101" i="14"/>
  <c r="E101" i="14"/>
  <c r="U101" i="14" s="1"/>
  <c r="S100" i="14"/>
  <c r="R100" i="14"/>
  <c r="E100" i="14"/>
  <c r="U100" i="14" s="1"/>
  <c r="S99" i="14"/>
  <c r="R99" i="14"/>
  <c r="E99" i="14"/>
  <c r="U99" i="14" s="1"/>
  <c r="T98" i="14"/>
  <c r="S98" i="14"/>
  <c r="R98" i="14"/>
  <c r="E98" i="14"/>
  <c r="U98" i="14" s="1"/>
  <c r="S97" i="14"/>
  <c r="R97" i="14"/>
  <c r="E97" i="14"/>
  <c r="U97" i="14" s="1"/>
  <c r="S96" i="14"/>
  <c r="R96" i="14"/>
  <c r="E96" i="14"/>
  <c r="U96" i="14" s="1"/>
  <c r="W95" i="14"/>
  <c r="W112" i="14" s="1"/>
  <c r="V95" i="14"/>
  <c r="V112" i="14" s="1"/>
  <c r="M95" i="14"/>
  <c r="S95" i="14" s="1"/>
  <c r="L95" i="14"/>
  <c r="R95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U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U110" i="15" s="1"/>
  <c r="S109" i="15"/>
  <c r="R109" i="15"/>
  <c r="E109" i="15"/>
  <c r="U109" i="15" s="1"/>
  <c r="S108" i="15"/>
  <c r="R108" i="15"/>
  <c r="E108" i="15"/>
  <c r="U108" i="15" s="1"/>
  <c r="S107" i="15"/>
  <c r="R107" i="15"/>
  <c r="E107" i="15"/>
  <c r="U107" i="15" s="1"/>
  <c r="S106" i="15"/>
  <c r="R106" i="15"/>
  <c r="E106" i="15"/>
  <c r="U106" i="15" s="1"/>
  <c r="S105" i="15"/>
  <c r="R105" i="15"/>
  <c r="E105" i="15"/>
  <c r="U105" i="15" s="1"/>
  <c r="S104" i="15"/>
  <c r="R104" i="15"/>
  <c r="E104" i="15"/>
  <c r="U104" i="15" s="1"/>
  <c r="S103" i="15"/>
  <c r="R103" i="15"/>
  <c r="E103" i="15"/>
  <c r="U103" i="15" s="1"/>
  <c r="S102" i="15"/>
  <c r="R102" i="15"/>
  <c r="E102" i="15"/>
  <c r="U102" i="15" s="1"/>
  <c r="S101" i="15"/>
  <c r="R101" i="15"/>
  <c r="E101" i="15"/>
  <c r="U101" i="15" s="1"/>
  <c r="S100" i="15"/>
  <c r="R100" i="15"/>
  <c r="E100" i="15"/>
  <c r="U100" i="15" s="1"/>
  <c r="S99" i="15"/>
  <c r="R99" i="15"/>
  <c r="E99" i="15"/>
  <c r="U99" i="15" s="1"/>
  <c r="S98" i="15"/>
  <c r="R98" i="15"/>
  <c r="E98" i="15"/>
  <c r="U98" i="15" s="1"/>
  <c r="S97" i="15"/>
  <c r="R97" i="15"/>
  <c r="E97" i="15"/>
  <c r="U97" i="15" s="1"/>
  <c r="S96" i="15"/>
  <c r="R96" i="15"/>
  <c r="E96" i="15"/>
  <c r="U96" i="15" s="1"/>
  <c r="W95" i="15"/>
  <c r="W112" i="15" s="1"/>
  <c r="V95" i="15"/>
  <c r="V112" i="15" s="1"/>
  <c r="M95" i="15"/>
  <c r="S95" i="15" s="1"/>
  <c r="L95" i="15"/>
  <c r="L112" i="15" s="1"/>
  <c r="R112" i="15" s="1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U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U110" i="16" s="1"/>
  <c r="S109" i="16"/>
  <c r="R109" i="16"/>
  <c r="E109" i="16"/>
  <c r="U109" i="16" s="1"/>
  <c r="S108" i="16"/>
  <c r="R108" i="16"/>
  <c r="E108" i="16"/>
  <c r="U108" i="16" s="1"/>
  <c r="S107" i="16"/>
  <c r="R107" i="16"/>
  <c r="E107" i="16"/>
  <c r="U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U104" i="16" s="1"/>
  <c r="S103" i="16"/>
  <c r="R103" i="16"/>
  <c r="E103" i="16"/>
  <c r="U103" i="16" s="1"/>
  <c r="S102" i="16"/>
  <c r="R102" i="16"/>
  <c r="E102" i="16"/>
  <c r="U102" i="16" s="1"/>
  <c r="S101" i="16"/>
  <c r="R101" i="16"/>
  <c r="E101" i="16"/>
  <c r="U101" i="16" s="1"/>
  <c r="S100" i="16"/>
  <c r="R100" i="16"/>
  <c r="E100" i="16"/>
  <c r="U100" i="16" s="1"/>
  <c r="S99" i="16"/>
  <c r="R99" i="16"/>
  <c r="E99" i="16"/>
  <c r="U99" i="16" s="1"/>
  <c r="S98" i="16"/>
  <c r="R98" i="16"/>
  <c r="E98" i="16"/>
  <c r="U98" i="16" s="1"/>
  <c r="S97" i="16"/>
  <c r="R97" i="16"/>
  <c r="E97" i="16"/>
  <c r="U97" i="16" s="1"/>
  <c r="S96" i="16"/>
  <c r="R96" i="16"/>
  <c r="E96" i="16"/>
  <c r="U96" i="16" s="1"/>
  <c r="W95" i="16"/>
  <c r="W112" i="16" s="1"/>
  <c r="V95" i="16"/>
  <c r="V112" i="16" s="1"/>
  <c r="M95" i="16"/>
  <c r="M112" i="16" s="1"/>
  <c r="S112" i="16" s="1"/>
  <c r="L95" i="16"/>
  <c r="L112" i="16" s="1"/>
  <c r="R112" i="16" s="1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Q113" i="17"/>
  <c r="P113" i="17"/>
  <c r="O113" i="17"/>
  <c r="N113" i="17"/>
  <c r="M113" i="17"/>
  <c r="S113" i="17" s="1"/>
  <c r="L113" i="17"/>
  <c r="R113" i="17" s="1"/>
  <c r="K113" i="17"/>
  <c r="J113" i="17"/>
  <c r="I113" i="17"/>
  <c r="H113" i="17"/>
  <c r="G113" i="17"/>
  <c r="F113" i="17"/>
  <c r="E113" i="17"/>
  <c r="T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U110" i="17" s="1"/>
  <c r="S109" i="17"/>
  <c r="R109" i="17"/>
  <c r="E109" i="17"/>
  <c r="U109" i="17" s="1"/>
  <c r="S108" i="17"/>
  <c r="R108" i="17"/>
  <c r="E108" i="17"/>
  <c r="T108" i="17" s="1"/>
  <c r="S107" i="17"/>
  <c r="R107" i="17"/>
  <c r="E107" i="17"/>
  <c r="U107" i="17" s="1"/>
  <c r="S106" i="17"/>
  <c r="R106" i="17"/>
  <c r="E106" i="17"/>
  <c r="U106" i="17" s="1"/>
  <c r="S105" i="17"/>
  <c r="R105" i="17"/>
  <c r="E105" i="17"/>
  <c r="U105" i="17" s="1"/>
  <c r="S104" i="17"/>
  <c r="R104" i="17"/>
  <c r="E104" i="17"/>
  <c r="T104" i="17" s="1"/>
  <c r="S103" i="17"/>
  <c r="R103" i="17"/>
  <c r="E103" i="17"/>
  <c r="U103" i="17" s="1"/>
  <c r="S102" i="17"/>
  <c r="R102" i="17"/>
  <c r="E102" i="17"/>
  <c r="U102" i="17" s="1"/>
  <c r="S101" i="17"/>
  <c r="R101" i="17"/>
  <c r="E101" i="17"/>
  <c r="U101" i="17" s="1"/>
  <c r="S100" i="17"/>
  <c r="R100" i="17"/>
  <c r="E100" i="17"/>
  <c r="T100" i="17" s="1"/>
  <c r="S99" i="17"/>
  <c r="R99" i="17"/>
  <c r="E99" i="17"/>
  <c r="S98" i="17"/>
  <c r="R98" i="17"/>
  <c r="E98" i="17"/>
  <c r="U98" i="17" s="1"/>
  <c r="T97" i="17"/>
  <c r="S97" i="17"/>
  <c r="R97" i="17"/>
  <c r="E97" i="17"/>
  <c r="U97" i="17" s="1"/>
  <c r="S96" i="17"/>
  <c r="R96" i="17"/>
  <c r="E96" i="17"/>
  <c r="T96" i="17" s="1"/>
  <c r="W95" i="17"/>
  <c r="W112" i="17" s="1"/>
  <c r="V95" i="17"/>
  <c r="V112" i="17" s="1"/>
  <c r="M95" i="17"/>
  <c r="S95" i="17" s="1"/>
  <c r="L95" i="17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U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U110" i="18" s="1"/>
  <c r="S109" i="18"/>
  <c r="R109" i="18"/>
  <c r="E109" i="18"/>
  <c r="U109" i="18" s="1"/>
  <c r="S108" i="18"/>
  <c r="R108" i="18"/>
  <c r="E108" i="18"/>
  <c r="U108" i="18" s="1"/>
  <c r="S107" i="18"/>
  <c r="R107" i="18"/>
  <c r="E107" i="18"/>
  <c r="U107" i="18" s="1"/>
  <c r="S106" i="18"/>
  <c r="R106" i="18"/>
  <c r="E106" i="18"/>
  <c r="U106" i="18" s="1"/>
  <c r="S105" i="18"/>
  <c r="R105" i="18"/>
  <c r="E105" i="18"/>
  <c r="U105" i="18" s="1"/>
  <c r="S104" i="18"/>
  <c r="R104" i="18"/>
  <c r="E104" i="18"/>
  <c r="U104" i="18" s="1"/>
  <c r="S103" i="18"/>
  <c r="R103" i="18"/>
  <c r="E103" i="18"/>
  <c r="U103" i="18" s="1"/>
  <c r="S102" i="18"/>
  <c r="R102" i="18"/>
  <c r="E102" i="18"/>
  <c r="U102" i="18" s="1"/>
  <c r="S101" i="18"/>
  <c r="R101" i="18"/>
  <c r="E101" i="18"/>
  <c r="U101" i="18" s="1"/>
  <c r="S100" i="18"/>
  <c r="R100" i="18"/>
  <c r="E100" i="18"/>
  <c r="U100" i="18" s="1"/>
  <c r="S99" i="18"/>
  <c r="R99" i="18"/>
  <c r="E99" i="18"/>
  <c r="U99" i="18" s="1"/>
  <c r="S98" i="18"/>
  <c r="R98" i="18"/>
  <c r="E98" i="18"/>
  <c r="U98" i="18" s="1"/>
  <c r="S97" i="18"/>
  <c r="R97" i="18"/>
  <c r="E97" i="18"/>
  <c r="U97" i="18" s="1"/>
  <c r="S96" i="18"/>
  <c r="R96" i="18"/>
  <c r="E96" i="18"/>
  <c r="U96" i="18" s="1"/>
  <c r="W95" i="18"/>
  <c r="W112" i="18" s="1"/>
  <c r="V95" i="18"/>
  <c r="V112" i="18" s="1"/>
  <c r="M95" i="18"/>
  <c r="S95" i="18" s="1"/>
  <c r="L95" i="18"/>
  <c r="L112" i="18" s="1"/>
  <c r="R112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Q113" i="19"/>
  <c r="P113" i="19"/>
  <c r="O113" i="19"/>
  <c r="N113" i="19"/>
  <c r="M113" i="19"/>
  <c r="S113" i="19" s="1"/>
  <c r="L113" i="19"/>
  <c r="R113" i="19" s="1"/>
  <c r="K113" i="19"/>
  <c r="J113" i="19"/>
  <c r="I113" i="19"/>
  <c r="H113" i="19"/>
  <c r="G113" i="19"/>
  <c r="F113" i="19"/>
  <c r="E113" i="19"/>
  <c r="U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U110" i="19" s="1"/>
  <c r="S109" i="19"/>
  <c r="R109" i="19"/>
  <c r="E109" i="19"/>
  <c r="U109" i="19" s="1"/>
  <c r="S108" i="19"/>
  <c r="R108" i="19"/>
  <c r="E108" i="19"/>
  <c r="U108" i="19" s="1"/>
  <c r="S107" i="19"/>
  <c r="R107" i="19"/>
  <c r="E107" i="19"/>
  <c r="U107" i="19" s="1"/>
  <c r="S106" i="19"/>
  <c r="R106" i="19"/>
  <c r="E106" i="19"/>
  <c r="U106" i="19" s="1"/>
  <c r="S105" i="19"/>
  <c r="R105" i="19"/>
  <c r="E105" i="19"/>
  <c r="U105" i="19" s="1"/>
  <c r="S104" i="19"/>
  <c r="R104" i="19"/>
  <c r="E104" i="19"/>
  <c r="U104" i="19" s="1"/>
  <c r="S103" i="19"/>
  <c r="R103" i="19"/>
  <c r="E103" i="19"/>
  <c r="U103" i="19" s="1"/>
  <c r="S102" i="19"/>
  <c r="R102" i="19"/>
  <c r="E102" i="19"/>
  <c r="U102" i="19" s="1"/>
  <c r="S101" i="19"/>
  <c r="R101" i="19"/>
  <c r="E101" i="19"/>
  <c r="U101" i="19" s="1"/>
  <c r="S100" i="19"/>
  <c r="R100" i="19"/>
  <c r="E100" i="19"/>
  <c r="U100" i="19" s="1"/>
  <c r="S99" i="19"/>
  <c r="R99" i="19"/>
  <c r="E99" i="19"/>
  <c r="U99" i="19" s="1"/>
  <c r="S98" i="19"/>
  <c r="R98" i="19"/>
  <c r="E98" i="19"/>
  <c r="U98" i="19" s="1"/>
  <c r="S97" i="19"/>
  <c r="R97" i="19"/>
  <c r="E97" i="19"/>
  <c r="U97" i="19" s="1"/>
  <c r="S96" i="19"/>
  <c r="R96" i="19"/>
  <c r="E96" i="19"/>
  <c r="U96" i="19" s="1"/>
  <c r="W95" i="19"/>
  <c r="W112" i="19" s="1"/>
  <c r="V95" i="19"/>
  <c r="V112" i="19" s="1"/>
  <c r="M95" i="19"/>
  <c r="M112" i="19" s="1"/>
  <c r="S112" i="19" s="1"/>
  <c r="L95" i="19"/>
  <c r="L112" i="19" s="1"/>
  <c r="R112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U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U110" i="20" s="1"/>
  <c r="S109" i="20"/>
  <c r="R109" i="20"/>
  <c r="E109" i="20"/>
  <c r="U109" i="20" s="1"/>
  <c r="S108" i="20"/>
  <c r="R108" i="20"/>
  <c r="E108" i="20"/>
  <c r="U108" i="20" s="1"/>
  <c r="S107" i="20"/>
  <c r="R107" i="20"/>
  <c r="E107" i="20"/>
  <c r="U107" i="20" s="1"/>
  <c r="S106" i="20"/>
  <c r="R106" i="20"/>
  <c r="E106" i="20"/>
  <c r="U106" i="20" s="1"/>
  <c r="S105" i="20"/>
  <c r="R105" i="20"/>
  <c r="E105" i="20"/>
  <c r="U105" i="20" s="1"/>
  <c r="S104" i="20"/>
  <c r="R104" i="20"/>
  <c r="E104" i="20"/>
  <c r="U104" i="20" s="1"/>
  <c r="S103" i="20"/>
  <c r="R103" i="20"/>
  <c r="E103" i="20"/>
  <c r="U103" i="20" s="1"/>
  <c r="S102" i="20"/>
  <c r="R102" i="20"/>
  <c r="E102" i="20"/>
  <c r="U102" i="20" s="1"/>
  <c r="S101" i="20"/>
  <c r="R101" i="20"/>
  <c r="E101" i="20"/>
  <c r="U101" i="20" s="1"/>
  <c r="S100" i="20"/>
  <c r="R100" i="20"/>
  <c r="E100" i="20"/>
  <c r="U100" i="20" s="1"/>
  <c r="S99" i="20"/>
  <c r="R99" i="20"/>
  <c r="E99" i="20"/>
  <c r="S98" i="20"/>
  <c r="R98" i="20"/>
  <c r="E98" i="20"/>
  <c r="U98" i="20" s="1"/>
  <c r="S97" i="20"/>
  <c r="R97" i="20"/>
  <c r="E97" i="20"/>
  <c r="U97" i="20" s="1"/>
  <c r="S96" i="20"/>
  <c r="R96" i="20"/>
  <c r="E96" i="20"/>
  <c r="U96" i="20" s="1"/>
  <c r="W95" i="20"/>
  <c r="W112" i="20" s="1"/>
  <c r="V95" i="20"/>
  <c r="V112" i="20" s="1"/>
  <c r="M95" i="20"/>
  <c r="M112" i="20" s="1"/>
  <c r="S112" i="20" s="1"/>
  <c r="L95" i="20"/>
  <c r="L112" i="20" s="1"/>
  <c r="R112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T109" i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S97" i="1"/>
  <c r="R97" i="1"/>
  <c r="E97" i="1"/>
  <c r="U97" i="1" s="1"/>
  <c r="S96" i="1"/>
  <c r="R96" i="1"/>
  <c r="E96" i="1"/>
  <c r="W95" i="1"/>
  <c r="W112" i="1" s="1"/>
  <c r="V95" i="1"/>
  <c r="V112" i="1" s="1"/>
  <c r="M95" i="1"/>
  <c r="M112" i="1" s="1"/>
  <c r="S112" i="1" s="1"/>
  <c r="L95" i="1"/>
  <c r="R95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E79" i="3" s="1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E79" i="5" s="1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E79" i="7" s="1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E79" i="11" s="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79" i="14" s="1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79" i="18" s="1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20"/>
  <c r="R93" i="20"/>
  <c r="Q93" i="20"/>
  <c r="P93" i="20"/>
  <c r="E93" i="20"/>
  <c r="U93" i="20" s="1"/>
  <c r="S92" i="20"/>
  <c r="R92" i="20"/>
  <c r="Q92" i="20"/>
  <c r="P92" i="20"/>
  <c r="E92" i="20"/>
  <c r="U92" i="20" s="1"/>
  <c r="S91" i="20"/>
  <c r="R91" i="20"/>
  <c r="Q91" i="20"/>
  <c r="P91" i="20"/>
  <c r="E91" i="20"/>
  <c r="U91" i="20" s="1"/>
  <c r="S90" i="20"/>
  <c r="R90" i="20"/>
  <c r="Q90" i="20"/>
  <c r="P90" i="20"/>
  <c r="E90" i="20"/>
  <c r="T90" i="20" s="1"/>
  <c r="S89" i="20"/>
  <c r="R89" i="20"/>
  <c r="Q89" i="20"/>
  <c r="P89" i="20"/>
  <c r="E89" i="20"/>
  <c r="U89" i="20" s="1"/>
  <c r="S88" i="20"/>
  <c r="R88" i="20"/>
  <c r="Q88" i="20"/>
  <c r="P88" i="20"/>
  <c r="E88" i="20"/>
  <c r="U88" i="20" s="1"/>
  <c r="S87" i="20"/>
  <c r="R87" i="20"/>
  <c r="Q87" i="20"/>
  <c r="P87" i="20"/>
  <c r="E87" i="20"/>
  <c r="U87" i="20" s="1"/>
  <c r="S86" i="20"/>
  <c r="R86" i="20"/>
  <c r="Q86" i="20"/>
  <c r="P86" i="20"/>
  <c r="E86" i="20"/>
  <c r="T86" i="20" s="1"/>
  <c r="W72" i="20"/>
  <c r="V72" i="20"/>
  <c r="O72" i="20"/>
  <c r="N72" i="20"/>
  <c r="M72" i="20"/>
  <c r="L72" i="20"/>
  <c r="K72" i="20"/>
  <c r="J72" i="20"/>
  <c r="I72" i="20"/>
  <c r="H72" i="20"/>
  <c r="P72" i="20" s="1"/>
  <c r="G72" i="20"/>
  <c r="F72" i="20"/>
  <c r="C72" i="20"/>
  <c r="B72" i="20"/>
  <c r="W71" i="20"/>
  <c r="V71" i="20"/>
  <c r="O71" i="20"/>
  <c r="N71" i="20"/>
  <c r="M71" i="20"/>
  <c r="L71" i="20"/>
  <c r="K71" i="20"/>
  <c r="S71" i="20" s="1"/>
  <c r="J71" i="20"/>
  <c r="R71" i="20" s="1"/>
  <c r="I71" i="20"/>
  <c r="H71" i="20"/>
  <c r="G71" i="20"/>
  <c r="F71" i="20"/>
  <c r="C71" i="20"/>
  <c r="B71" i="20"/>
  <c r="E71" i="20" s="1"/>
  <c r="W70" i="20"/>
  <c r="V70" i="20"/>
  <c r="O70" i="20"/>
  <c r="N70" i="20"/>
  <c r="M70" i="20"/>
  <c r="L70" i="20"/>
  <c r="K70" i="20"/>
  <c r="J70" i="20"/>
  <c r="R70" i="20" s="1"/>
  <c r="I70" i="20"/>
  <c r="Q70" i="20" s="1"/>
  <c r="H70" i="20"/>
  <c r="P70" i="20" s="1"/>
  <c r="G70" i="20"/>
  <c r="F70" i="20"/>
  <c r="E70" i="20"/>
  <c r="C70" i="20"/>
  <c r="B70" i="20"/>
  <c r="S69" i="20"/>
  <c r="R69" i="20"/>
  <c r="Q69" i="20"/>
  <c r="U69" i="20" s="1"/>
  <c r="P69" i="20"/>
  <c r="T69" i="20" s="1"/>
  <c r="E69" i="20"/>
  <c r="W67" i="20"/>
  <c r="V67" i="20"/>
  <c r="O67" i="20"/>
  <c r="N67" i="20"/>
  <c r="M67" i="20"/>
  <c r="L67" i="20"/>
  <c r="K67" i="20"/>
  <c r="J67" i="20"/>
  <c r="I67" i="20"/>
  <c r="H67" i="20"/>
  <c r="G67" i="20"/>
  <c r="F67" i="20"/>
  <c r="C67" i="20"/>
  <c r="B67" i="20"/>
  <c r="W66" i="20"/>
  <c r="V66" i="20"/>
  <c r="O66" i="20"/>
  <c r="N66" i="20"/>
  <c r="M66" i="20"/>
  <c r="L66" i="20"/>
  <c r="K66" i="20"/>
  <c r="S66" i="20" s="1"/>
  <c r="J66" i="20"/>
  <c r="R66" i="20" s="1"/>
  <c r="I66" i="20"/>
  <c r="H66" i="20"/>
  <c r="G66" i="20"/>
  <c r="F66" i="20"/>
  <c r="C66" i="20"/>
  <c r="B66" i="20"/>
  <c r="E66" i="20" s="1"/>
  <c r="U65" i="20"/>
  <c r="S65" i="20"/>
  <c r="R65" i="20"/>
  <c r="Q65" i="20"/>
  <c r="P65" i="20"/>
  <c r="E65" i="20"/>
  <c r="T65" i="20" s="1"/>
  <c r="T64" i="20"/>
  <c r="S64" i="20"/>
  <c r="R64" i="20"/>
  <c r="Q64" i="20"/>
  <c r="P64" i="20"/>
  <c r="E64" i="20"/>
  <c r="U64" i="20" s="1"/>
  <c r="S63" i="20"/>
  <c r="R63" i="20"/>
  <c r="Q63" i="20"/>
  <c r="P63" i="20"/>
  <c r="E63" i="20"/>
  <c r="U63" i="20" s="1"/>
  <c r="S62" i="20"/>
  <c r="R62" i="20"/>
  <c r="Q62" i="20"/>
  <c r="P62" i="20"/>
  <c r="E62" i="20"/>
  <c r="U62" i="20" s="1"/>
  <c r="U61" i="20"/>
  <c r="S61" i="20"/>
  <c r="R61" i="20"/>
  <c r="Q61" i="20"/>
  <c r="P61" i="20"/>
  <c r="E61" i="20"/>
  <c r="V59" i="20"/>
  <c r="O59" i="20"/>
  <c r="N59" i="20"/>
  <c r="M59" i="20"/>
  <c r="L59" i="20"/>
  <c r="K59" i="20"/>
  <c r="S59" i="20" s="1"/>
  <c r="J59" i="20"/>
  <c r="R59" i="20" s="1"/>
  <c r="I59" i="20"/>
  <c r="H59" i="20"/>
  <c r="G59" i="20"/>
  <c r="F59" i="20"/>
  <c r="C59" i="20"/>
  <c r="B59" i="20"/>
  <c r="E59" i="20" s="1"/>
  <c r="S58" i="20"/>
  <c r="R58" i="20"/>
  <c r="Q58" i="20"/>
  <c r="P58" i="20"/>
  <c r="E58" i="20"/>
  <c r="U58" i="20" s="1"/>
  <c r="S57" i="20"/>
  <c r="R57" i="20"/>
  <c r="Q57" i="20"/>
  <c r="P57" i="20"/>
  <c r="E57" i="20"/>
  <c r="U57" i="20" s="1"/>
  <c r="S56" i="20"/>
  <c r="R56" i="20"/>
  <c r="Q56" i="20"/>
  <c r="P56" i="20"/>
  <c r="E56" i="20"/>
  <c r="S55" i="20"/>
  <c r="R55" i="20"/>
  <c r="Q55" i="20"/>
  <c r="P55" i="20"/>
  <c r="E55" i="20"/>
  <c r="U55" i="20" s="1"/>
  <c r="W53" i="20"/>
  <c r="V53" i="20"/>
  <c r="O53" i="20"/>
  <c r="N53" i="20"/>
  <c r="M53" i="20"/>
  <c r="L53" i="20"/>
  <c r="K53" i="20"/>
  <c r="J53" i="20"/>
  <c r="R53" i="20" s="1"/>
  <c r="I53" i="20"/>
  <c r="H53" i="20"/>
  <c r="G53" i="20"/>
  <c r="F53" i="20"/>
  <c r="C53" i="20"/>
  <c r="B53" i="20"/>
  <c r="S52" i="20"/>
  <c r="R52" i="20"/>
  <c r="Q52" i="20"/>
  <c r="P52" i="20"/>
  <c r="E52" i="20"/>
  <c r="U52" i="20" s="1"/>
  <c r="S51" i="20"/>
  <c r="R51" i="20"/>
  <c r="Q51" i="20"/>
  <c r="P51" i="20"/>
  <c r="E51" i="20"/>
  <c r="S50" i="20"/>
  <c r="R50" i="20"/>
  <c r="Q50" i="20"/>
  <c r="P50" i="20"/>
  <c r="E50" i="20"/>
  <c r="U50" i="20" s="1"/>
  <c r="S49" i="20"/>
  <c r="R49" i="20"/>
  <c r="Q49" i="20"/>
  <c r="P49" i="20"/>
  <c r="E49" i="20"/>
  <c r="U49" i="20" s="1"/>
  <c r="S48" i="20"/>
  <c r="R48" i="20"/>
  <c r="Q48" i="20"/>
  <c r="P48" i="20"/>
  <c r="E48" i="20"/>
  <c r="U48" i="20" s="1"/>
  <c r="S47" i="20"/>
  <c r="R47" i="20"/>
  <c r="Q47" i="20"/>
  <c r="P47" i="20"/>
  <c r="E47" i="20"/>
  <c r="T47" i="20" s="1"/>
  <c r="S46" i="20"/>
  <c r="R46" i="20"/>
  <c r="Q46" i="20"/>
  <c r="P46" i="20"/>
  <c r="E46" i="20"/>
  <c r="U46" i="20" s="1"/>
  <c r="S45" i="20"/>
  <c r="R45" i="20"/>
  <c r="Q45" i="20"/>
  <c r="P45" i="20"/>
  <c r="E45" i="20"/>
  <c r="U45" i="20" s="1"/>
  <c r="S44" i="20"/>
  <c r="R44" i="20"/>
  <c r="Q44" i="20"/>
  <c r="P44" i="20"/>
  <c r="E44" i="20"/>
  <c r="U44" i="20" s="1"/>
  <c r="S43" i="20"/>
  <c r="R43" i="20"/>
  <c r="Q43" i="20"/>
  <c r="P43" i="20"/>
  <c r="E43" i="20"/>
  <c r="U43" i="20" s="1"/>
  <c r="S42" i="20"/>
  <c r="R42" i="20"/>
  <c r="Q42" i="20"/>
  <c r="P42" i="20"/>
  <c r="E42" i="20"/>
  <c r="U42" i="20" s="1"/>
  <c r="W40" i="20"/>
  <c r="V40" i="20"/>
  <c r="O40" i="20"/>
  <c r="N40" i="20"/>
  <c r="M40" i="20"/>
  <c r="L40" i="20"/>
  <c r="K40" i="20"/>
  <c r="S40" i="20" s="1"/>
  <c r="J40" i="20"/>
  <c r="I40" i="20"/>
  <c r="H40" i="20"/>
  <c r="G40" i="20"/>
  <c r="F40" i="20"/>
  <c r="C40" i="20"/>
  <c r="B40" i="20"/>
  <c r="E40" i="20" s="1"/>
  <c r="S39" i="20"/>
  <c r="R39" i="20"/>
  <c r="Q39" i="20"/>
  <c r="P39" i="20"/>
  <c r="E39" i="20"/>
  <c r="U39" i="20" s="1"/>
  <c r="S38" i="20"/>
  <c r="R38" i="20"/>
  <c r="Q38" i="20"/>
  <c r="P38" i="20"/>
  <c r="E38" i="20"/>
  <c r="T38" i="20" s="1"/>
  <c r="S37" i="20"/>
  <c r="R37" i="20"/>
  <c r="Q37" i="20"/>
  <c r="P37" i="20"/>
  <c r="E37" i="20"/>
  <c r="U37" i="20" s="1"/>
  <c r="S36" i="20"/>
  <c r="R36" i="20"/>
  <c r="Q36" i="20"/>
  <c r="P36" i="20"/>
  <c r="T36" i="20" s="1"/>
  <c r="E36" i="20"/>
  <c r="S35" i="20"/>
  <c r="R35" i="20"/>
  <c r="Q35" i="20"/>
  <c r="P35" i="20"/>
  <c r="E35" i="20"/>
  <c r="W33" i="20"/>
  <c r="V33" i="20"/>
  <c r="O33" i="20"/>
  <c r="N33" i="20"/>
  <c r="M33" i="20"/>
  <c r="L33" i="20"/>
  <c r="R33" i="20" s="1"/>
  <c r="K33" i="20"/>
  <c r="J33" i="20"/>
  <c r="I33" i="20"/>
  <c r="H33" i="20"/>
  <c r="G33" i="20"/>
  <c r="F33" i="20"/>
  <c r="C33" i="20"/>
  <c r="B33" i="20"/>
  <c r="S32" i="20"/>
  <c r="R32" i="20"/>
  <c r="Q32" i="20"/>
  <c r="U32" i="20" s="1"/>
  <c r="P32" i="20"/>
  <c r="E32" i="20"/>
  <c r="W30" i="20"/>
  <c r="V30" i="20"/>
  <c r="O30" i="20"/>
  <c r="N30" i="20"/>
  <c r="M30" i="20"/>
  <c r="L30" i="20"/>
  <c r="K30" i="20"/>
  <c r="S30" i="20" s="1"/>
  <c r="J30" i="20"/>
  <c r="I30" i="20"/>
  <c r="H30" i="20"/>
  <c r="P30" i="20" s="1"/>
  <c r="G30" i="20"/>
  <c r="F30" i="20"/>
  <c r="C30" i="20"/>
  <c r="B30" i="20"/>
  <c r="E30" i="20" s="1"/>
  <c r="S29" i="20"/>
  <c r="R29" i="20"/>
  <c r="Q29" i="20"/>
  <c r="P29" i="20"/>
  <c r="E29" i="20"/>
  <c r="T29" i="20" s="1"/>
  <c r="S28" i="20"/>
  <c r="R28" i="20"/>
  <c r="Q28" i="20"/>
  <c r="P28" i="20"/>
  <c r="E28" i="20"/>
  <c r="T27" i="20"/>
  <c r="S27" i="20"/>
  <c r="R27" i="20"/>
  <c r="Q27" i="20"/>
  <c r="P27" i="20"/>
  <c r="E27" i="20"/>
  <c r="U27" i="20" s="1"/>
  <c r="S26" i="20"/>
  <c r="R26" i="20"/>
  <c r="Q26" i="20"/>
  <c r="P26" i="20"/>
  <c r="E26" i="20"/>
  <c r="U26" i="20" s="1"/>
  <c r="W24" i="20"/>
  <c r="V24" i="20"/>
  <c r="O24" i="20"/>
  <c r="N24" i="20"/>
  <c r="M24" i="20"/>
  <c r="L24" i="20"/>
  <c r="K24" i="20"/>
  <c r="S24" i="20" s="1"/>
  <c r="J24" i="20"/>
  <c r="R24" i="20" s="1"/>
  <c r="I24" i="20"/>
  <c r="H24" i="20"/>
  <c r="P24" i="20" s="1"/>
  <c r="G24" i="20"/>
  <c r="F24" i="20"/>
  <c r="C24" i="20"/>
  <c r="B24" i="20"/>
  <c r="E24" i="20" s="1"/>
  <c r="S23" i="20"/>
  <c r="R23" i="20"/>
  <c r="Q23" i="20"/>
  <c r="P23" i="20"/>
  <c r="E23" i="20"/>
  <c r="U23" i="20" s="1"/>
  <c r="S22" i="20"/>
  <c r="R22" i="20"/>
  <c r="Q22" i="20"/>
  <c r="P22" i="20"/>
  <c r="E22" i="20"/>
  <c r="S21" i="20"/>
  <c r="R21" i="20"/>
  <c r="Q21" i="20"/>
  <c r="P21" i="20"/>
  <c r="E21" i="20"/>
  <c r="U21" i="20" s="1"/>
  <c r="S20" i="20"/>
  <c r="R20" i="20"/>
  <c r="Q20" i="20"/>
  <c r="P20" i="20"/>
  <c r="E20" i="20"/>
  <c r="T20" i="20" s="1"/>
  <c r="S19" i="20"/>
  <c r="R19" i="20"/>
  <c r="Q19" i="20"/>
  <c r="P19" i="20"/>
  <c r="E19" i="20"/>
  <c r="U19" i="20" s="1"/>
  <c r="U18" i="20"/>
  <c r="T18" i="20"/>
  <c r="S18" i="20"/>
  <c r="R18" i="20"/>
  <c r="Q18" i="20"/>
  <c r="P18" i="20"/>
  <c r="E18" i="20"/>
  <c r="W16" i="20"/>
  <c r="V16" i="20"/>
  <c r="O16" i="20"/>
  <c r="N16" i="20"/>
  <c r="M16" i="20"/>
  <c r="L16" i="20"/>
  <c r="K16" i="20"/>
  <c r="S16" i="20" s="1"/>
  <c r="J16" i="20"/>
  <c r="I16" i="20"/>
  <c r="H16" i="20"/>
  <c r="G16" i="20"/>
  <c r="F16" i="20"/>
  <c r="C16" i="20"/>
  <c r="B16" i="20"/>
  <c r="E16" i="20" s="1"/>
  <c r="S15" i="20"/>
  <c r="R15" i="20"/>
  <c r="Q15" i="20"/>
  <c r="P15" i="20"/>
  <c r="E15" i="20"/>
  <c r="T15" i="20" s="1"/>
  <c r="S14" i="20"/>
  <c r="R14" i="20"/>
  <c r="Q14" i="20"/>
  <c r="P14" i="20"/>
  <c r="E14" i="20"/>
  <c r="U14" i="20" s="1"/>
  <c r="T13" i="20"/>
  <c r="S13" i="20"/>
  <c r="R13" i="20"/>
  <c r="Q13" i="20"/>
  <c r="P13" i="20"/>
  <c r="E13" i="20"/>
  <c r="U13" i="20" s="1"/>
  <c r="S12" i="20"/>
  <c r="R12" i="20"/>
  <c r="Q12" i="20"/>
  <c r="P12" i="20"/>
  <c r="E12" i="20"/>
  <c r="U12" i="20" s="1"/>
  <c r="S11" i="20"/>
  <c r="R11" i="20"/>
  <c r="Q11" i="20"/>
  <c r="P11" i="20"/>
  <c r="E11" i="20"/>
  <c r="S10" i="20"/>
  <c r="R10" i="20"/>
  <c r="Q10" i="20"/>
  <c r="P10" i="20"/>
  <c r="E10" i="20"/>
  <c r="T10" i="20" s="1"/>
  <c r="U9" i="20"/>
  <c r="S9" i="20"/>
  <c r="R9" i="20"/>
  <c r="Q9" i="20"/>
  <c r="P9" i="20"/>
  <c r="E9" i="20"/>
  <c r="T9" i="20" s="1"/>
  <c r="S93" i="19"/>
  <c r="R93" i="19"/>
  <c r="Q93" i="19"/>
  <c r="P93" i="19"/>
  <c r="E93" i="19"/>
  <c r="U93" i="19" s="1"/>
  <c r="S92" i="19"/>
  <c r="R92" i="19"/>
  <c r="Q92" i="19"/>
  <c r="P92" i="19"/>
  <c r="E92" i="19"/>
  <c r="T92" i="19" s="1"/>
  <c r="S91" i="19"/>
  <c r="R91" i="19"/>
  <c r="Q91" i="19"/>
  <c r="P91" i="19"/>
  <c r="E91" i="19"/>
  <c r="T91" i="19" s="1"/>
  <c r="U90" i="19"/>
  <c r="T90" i="19"/>
  <c r="S90" i="19"/>
  <c r="R90" i="19"/>
  <c r="Q90" i="19"/>
  <c r="P90" i="19"/>
  <c r="E90" i="19"/>
  <c r="S89" i="19"/>
  <c r="R89" i="19"/>
  <c r="Q89" i="19"/>
  <c r="P89" i="19"/>
  <c r="E89" i="19"/>
  <c r="U89" i="19" s="1"/>
  <c r="S88" i="19"/>
  <c r="R88" i="19"/>
  <c r="Q88" i="19"/>
  <c r="P88" i="19"/>
  <c r="E88" i="19"/>
  <c r="T88" i="19" s="1"/>
  <c r="U87" i="19"/>
  <c r="S87" i="19"/>
  <c r="R87" i="19"/>
  <c r="Q87" i="19"/>
  <c r="P87" i="19"/>
  <c r="E87" i="19"/>
  <c r="T87" i="19" s="1"/>
  <c r="T86" i="19"/>
  <c r="S86" i="19"/>
  <c r="R86" i="19"/>
  <c r="Q86" i="19"/>
  <c r="P86" i="19"/>
  <c r="E86" i="19"/>
  <c r="U86" i="19" s="1"/>
  <c r="W72" i="19"/>
  <c r="V72" i="19"/>
  <c r="O72" i="19"/>
  <c r="N72" i="19"/>
  <c r="M72" i="19"/>
  <c r="L72" i="19"/>
  <c r="K72" i="19"/>
  <c r="J72" i="19"/>
  <c r="R72" i="19" s="1"/>
  <c r="I72" i="19"/>
  <c r="H72" i="19"/>
  <c r="G72" i="19"/>
  <c r="F72" i="19"/>
  <c r="C72" i="19"/>
  <c r="B72" i="19"/>
  <c r="W71" i="19"/>
  <c r="V71" i="19"/>
  <c r="O71" i="19"/>
  <c r="N71" i="19"/>
  <c r="M71" i="19"/>
  <c r="L71" i="19"/>
  <c r="K71" i="19"/>
  <c r="S71" i="19" s="1"/>
  <c r="J71" i="19"/>
  <c r="R71" i="19" s="1"/>
  <c r="I71" i="19"/>
  <c r="Q71" i="19" s="1"/>
  <c r="H71" i="19"/>
  <c r="G71" i="19"/>
  <c r="F71" i="19"/>
  <c r="C71" i="19"/>
  <c r="B71" i="19"/>
  <c r="W70" i="19"/>
  <c r="V70" i="19"/>
  <c r="O70" i="19"/>
  <c r="N70" i="19"/>
  <c r="M70" i="19"/>
  <c r="L70" i="19"/>
  <c r="K70" i="19"/>
  <c r="S70" i="19" s="1"/>
  <c r="J70" i="19"/>
  <c r="R70" i="19" s="1"/>
  <c r="I70" i="19"/>
  <c r="H70" i="19"/>
  <c r="P70" i="19" s="1"/>
  <c r="G70" i="19"/>
  <c r="F70" i="19"/>
  <c r="C70" i="19"/>
  <c r="B70" i="19"/>
  <c r="E70" i="19" s="1"/>
  <c r="U69" i="19"/>
  <c r="T69" i="19"/>
  <c r="S69" i="19"/>
  <c r="R69" i="19"/>
  <c r="Q69" i="19"/>
  <c r="P69" i="19"/>
  <c r="E69" i="19"/>
  <c r="W67" i="19"/>
  <c r="V67" i="19"/>
  <c r="O67" i="19"/>
  <c r="N67" i="19"/>
  <c r="M67" i="19"/>
  <c r="L67" i="19"/>
  <c r="K67" i="19"/>
  <c r="J67" i="19"/>
  <c r="I67" i="19"/>
  <c r="H67" i="19"/>
  <c r="P67" i="19" s="1"/>
  <c r="G67" i="19"/>
  <c r="F67" i="19"/>
  <c r="C67" i="19"/>
  <c r="B67" i="19"/>
  <c r="W66" i="19"/>
  <c r="V66" i="19"/>
  <c r="O66" i="19"/>
  <c r="N66" i="19"/>
  <c r="M66" i="19"/>
  <c r="L66" i="19"/>
  <c r="K66" i="19"/>
  <c r="S66" i="19" s="1"/>
  <c r="J66" i="19"/>
  <c r="R66" i="19" s="1"/>
  <c r="I66" i="19"/>
  <c r="H66" i="19"/>
  <c r="G66" i="19"/>
  <c r="F66" i="19"/>
  <c r="C66" i="19"/>
  <c r="B66" i="19"/>
  <c r="E66" i="19" s="1"/>
  <c r="U65" i="19"/>
  <c r="S65" i="19"/>
  <c r="R65" i="19"/>
  <c r="Q65" i="19"/>
  <c r="P65" i="19"/>
  <c r="E65" i="19"/>
  <c r="T65" i="19" s="1"/>
  <c r="S64" i="19"/>
  <c r="R64" i="19"/>
  <c r="Q64" i="19"/>
  <c r="P64" i="19"/>
  <c r="E64" i="19"/>
  <c r="S63" i="19"/>
  <c r="R63" i="19"/>
  <c r="Q63" i="19"/>
  <c r="P63" i="19"/>
  <c r="E63" i="19"/>
  <c r="U63" i="19" s="1"/>
  <c r="S62" i="19"/>
  <c r="R62" i="19"/>
  <c r="Q62" i="19"/>
  <c r="P62" i="19"/>
  <c r="E62" i="19"/>
  <c r="T62" i="19" s="1"/>
  <c r="S61" i="19"/>
  <c r="R61" i="19"/>
  <c r="Q61" i="19"/>
  <c r="P61" i="19"/>
  <c r="E61" i="19"/>
  <c r="V59" i="19"/>
  <c r="O59" i="19"/>
  <c r="N59" i="19"/>
  <c r="M59" i="19"/>
  <c r="L59" i="19"/>
  <c r="K59" i="19"/>
  <c r="S59" i="19" s="1"/>
  <c r="J59" i="19"/>
  <c r="R59" i="19" s="1"/>
  <c r="I59" i="19"/>
  <c r="H59" i="19"/>
  <c r="P59" i="19" s="1"/>
  <c r="G59" i="19"/>
  <c r="F59" i="19"/>
  <c r="C59" i="19"/>
  <c r="B59" i="19"/>
  <c r="S58" i="19"/>
  <c r="R58" i="19"/>
  <c r="Q58" i="19"/>
  <c r="P58" i="19"/>
  <c r="E58" i="19"/>
  <c r="T58" i="19" s="1"/>
  <c r="S57" i="19"/>
  <c r="R57" i="19"/>
  <c r="Q57" i="19"/>
  <c r="P57" i="19"/>
  <c r="E57" i="19"/>
  <c r="U56" i="19"/>
  <c r="T56" i="19"/>
  <c r="S56" i="19"/>
  <c r="R56" i="19"/>
  <c r="Q56" i="19"/>
  <c r="P56" i="19"/>
  <c r="E56" i="19"/>
  <c r="S55" i="19"/>
  <c r="R55" i="19"/>
  <c r="Q55" i="19"/>
  <c r="P55" i="19"/>
  <c r="E55" i="19"/>
  <c r="U55" i="19" s="1"/>
  <c r="W53" i="19"/>
  <c r="V53" i="19"/>
  <c r="O53" i="19"/>
  <c r="N53" i="19"/>
  <c r="M53" i="19"/>
  <c r="L53" i="19"/>
  <c r="K53" i="19"/>
  <c r="S53" i="19" s="1"/>
  <c r="J53" i="19"/>
  <c r="R53" i="19" s="1"/>
  <c r="I53" i="19"/>
  <c r="H53" i="19"/>
  <c r="G53" i="19"/>
  <c r="F53" i="19"/>
  <c r="C53" i="19"/>
  <c r="B53" i="19"/>
  <c r="S52" i="19"/>
  <c r="R52" i="19"/>
  <c r="Q52" i="19"/>
  <c r="P52" i="19"/>
  <c r="E52" i="19"/>
  <c r="U51" i="19"/>
  <c r="T51" i="19"/>
  <c r="S51" i="19"/>
  <c r="R51" i="19"/>
  <c r="Q51" i="19"/>
  <c r="P51" i="19"/>
  <c r="E51" i="19"/>
  <c r="S50" i="19"/>
  <c r="R50" i="19"/>
  <c r="Q50" i="19"/>
  <c r="P50" i="19"/>
  <c r="E50" i="19"/>
  <c r="U50" i="19" s="1"/>
  <c r="S49" i="19"/>
  <c r="R49" i="19"/>
  <c r="Q49" i="19"/>
  <c r="P49" i="19"/>
  <c r="E49" i="19"/>
  <c r="T49" i="19" s="1"/>
  <c r="U48" i="19"/>
  <c r="S48" i="19"/>
  <c r="R48" i="19"/>
  <c r="Q48" i="19"/>
  <c r="P48" i="19"/>
  <c r="E48" i="19"/>
  <c r="T48" i="19" s="1"/>
  <c r="S47" i="19"/>
  <c r="R47" i="19"/>
  <c r="Q47" i="19"/>
  <c r="P47" i="19"/>
  <c r="E47" i="19"/>
  <c r="U47" i="19" s="1"/>
  <c r="S46" i="19"/>
  <c r="R46" i="19"/>
  <c r="Q46" i="19"/>
  <c r="P46" i="19"/>
  <c r="E46" i="19"/>
  <c r="U46" i="19" s="1"/>
  <c r="S45" i="19"/>
  <c r="R45" i="19"/>
  <c r="Q45" i="19"/>
  <c r="P45" i="19"/>
  <c r="E45" i="19"/>
  <c r="T45" i="19" s="1"/>
  <c r="S44" i="19"/>
  <c r="R44" i="19"/>
  <c r="Q44" i="19"/>
  <c r="P44" i="19"/>
  <c r="E44" i="19"/>
  <c r="S43" i="19"/>
  <c r="R43" i="19"/>
  <c r="Q43" i="19"/>
  <c r="P43" i="19"/>
  <c r="E43" i="19"/>
  <c r="U43" i="19" s="1"/>
  <c r="S42" i="19"/>
  <c r="R42" i="19"/>
  <c r="Q42" i="19"/>
  <c r="P42" i="19"/>
  <c r="E42" i="19"/>
  <c r="U42" i="19" s="1"/>
  <c r="W40" i="19"/>
  <c r="V40" i="19"/>
  <c r="O40" i="19"/>
  <c r="N40" i="19"/>
  <c r="M40" i="19"/>
  <c r="L40" i="19"/>
  <c r="K40" i="19"/>
  <c r="S40" i="19" s="1"/>
  <c r="J40" i="19"/>
  <c r="R40" i="19" s="1"/>
  <c r="I40" i="19"/>
  <c r="Q40" i="19" s="1"/>
  <c r="H40" i="19"/>
  <c r="G40" i="19"/>
  <c r="F40" i="19"/>
  <c r="C40" i="19"/>
  <c r="B40" i="19"/>
  <c r="E40" i="19" s="1"/>
  <c r="S39" i="19"/>
  <c r="R39" i="19"/>
  <c r="Q39" i="19"/>
  <c r="P39" i="19"/>
  <c r="E39" i="19"/>
  <c r="S38" i="19"/>
  <c r="R38" i="19"/>
  <c r="Q38" i="19"/>
  <c r="P38" i="19"/>
  <c r="E38" i="19"/>
  <c r="U38" i="19" s="1"/>
  <c r="S37" i="19"/>
  <c r="R37" i="19"/>
  <c r="Q37" i="19"/>
  <c r="P37" i="19"/>
  <c r="E37" i="19"/>
  <c r="U37" i="19" s="1"/>
  <c r="S36" i="19"/>
  <c r="R36" i="19"/>
  <c r="Q36" i="19"/>
  <c r="P36" i="19"/>
  <c r="E36" i="19"/>
  <c r="S35" i="19"/>
  <c r="R35" i="19"/>
  <c r="Q35" i="19"/>
  <c r="U35" i="19" s="1"/>
  <c r="P35" i="19"/>
  <c r="E35" i="19"/>
  <c r="T35" i="19" s="1"/>
  <c r="W33" i="19"/>
  <c r="V33" i="19"/>
  <c r="O33" i="19"/>
  <c r="N33" i="19"/>
  <c r="M33" i="19"/>
  <c r="L33" i="19"/>
  <c r="K33" i="19"/>
  <c r="S33" i="19" s="1"/>
  <c r="J33" i="19"/>
  <c r="I33" i="19"/>
  <c r="Q33" i="19" s="1"/>
  <c r="H33" i="19"/>
  <c r="G33" i="19"/>
  <c r="F33" i="19"/>
  <c r="C33" i="19"/>
  <c r="B33" i="19"/>
  <c r="S32" i="19"/>
  <c r="R32" i="19"/>
  <c r="Q32" i="19"/>
  <c r="P32" i="19"/>
  <c r="E32" i="19"/>
  <c r="W30" i="19"/>
  <c r="V30" i="19"/>
  <c r="O30" i="19"/>
  <c r="N30" i="19"/>
  <c r="M30" i="19"/>
  <c r="L30" i="19"/>
  <c r="K30" i="19"/>
  <c r="S30" i="19" s="1"/>
  <c r="J30" i="19"/>
  <c r="R30" i="19" s="1"/>
  <c r="I30" i="19"/>
  <c r="H30" i="19"/>
  <c r="G30" i="19"/>
  <c r="F30" i="19"/>
  <c r="C30" i="19"/>
  <c r="B30" i="19"/>
  <c r="E30" i="19" s="1"/>
  <c r="U29" i="19"/>
  <c r="S29" i="19"/>
  <c r="R29" i="19"/>
  <c r="Q29" i="19"/>
  <c r="P29" i="19"/>
  <c r="E29" i="19"/>
  <c r="T29" i="19" s="1"/>
  <c r="S28" i="19"/>
  <c r="R28" i="19"/>
  <c r="Q28" i="19"/>
  <c r="P28" i="19"/>
  <c r="E28" i="19"/>
  <c r="S27" i="19"/>
  <c r="R27" i="19"/>
  <c r="Q27" i="19"/>
  <c r="P27" i="19"/>
  <c r="E27" i="19"/>
  <c r="U27" i="19" s="1"/>
  <c r="S26" i="19"/>
  <c r="R26" i="19"/>
  <c r="Q26" i="19"/>
  <c r="P26" i="19"/>
  <c r="E26" i="19"/>
  <c r="T26" i="19" s="1"/>
  <c r="W24" i="19"/>
  <c r="V24" i="19"/>
  <c r="O24" i="19"/>
  <c r="N24" i="19"/>
  <c r="M24" i="19"/>
  <c r="L24" i="19"/>
  <c r="K24" i="19"/>
  <c r="S24" i="19" s="1"/>
  <c r="J24" i="19"/>
  <c r="R24" i="19" s="1"/>
  <c r="I24" i="19"/>
  <c r="Q24" i="19" s="1"/>
  <c r="H24" i="19"/>
  <c r="G24" i="19"/>
  <c r="F24" i="19"/>
  <c r="C24" i="19"/>
  <c r="B24" i="19"/>
  <c r="E24" i="19" s="1"/>
  <c r="S23" i="19"/>
  <c r="R23" i="19"/>
  <c r="Q23" i="19"/>
  <c r="P23" i="19"/>
  <c r="E23" i="19"/>
  <c r="S22" i="19"/>
  <c r="R22" i="19"/>
  <c r="Q22" i="19"/>
  <c r="P22" i="19"/>
  <c r="E22" i="19"/>
  <c r="U22" i="19" s="1"/>
  <c r="S21" i="19"/>
  <c r="R21" i="19"/>
  <c r="Q21" i="19"/>
  <c r="P21" i="19"/>
  <c r="E21" i="19"/>
  <c r="T21" i="19" s="1"/>
  <c r="S20" i="19"/>
  <c r="R20" i="19"/>
  <c r="Q20" i="19"/>
  <c r="P20" i="19"/>
  <c r="E20" i="19"/>
  <c r="S19" i="19"/>
  <c r="R19" i="19"/>
  <c r="Q19" i="19"/>
  <c r="P19" i="19"/>
  <c r="E19" i="19"/>
  <c r="U19" i="19" s="1"/>
  <c r="S18" i="19"/>
  <c r="R18" i="19"/>
  <c r="Q18" i="19"/>
  <c r="P18" i="19"/>
  <c r="E18" i="19"/>
  <c r="U18" i="19" s="1"/>
  <c r="W16" i="19"/>
  <c r="V16" i="19"/>
  <c r="O16" i="19"/>
  <c r="N16" i="19"/>
  <c r="M16" i="19"/>
  <c r="L16" i="19"/>
  <c r="K16" i="19"/>
  <c r="S16" i="19" s="1"/>
  <c r="J16" i="19"/>
  <c r="R16" i="19" s="1"/>
  <c r="I16" i="19"/>
  <c r="Q16" i="19" s="1"/>
  <c r="H16" i="19"/>
  <c r="G16" i="19"/>
  <c r="F16" i="19"/>
  <c r="C16" i="19"/>
  <c r="B16" i="19"/>
  <c r="E16" i="19" s="1"/>
  <c r="S15" i="19"/>
  <c r="R15" i="19"/>
  <c r="Q15" i="19"/>
  <c r="U15" i="19" s="1"/>
  <c r="P15" i="19"/>
  <c r="E15" i="19"/>
  <c r="U14" i="19"/>
  <c r="S14" i="19"/>
  <c r="R14" i="19"/>
  <c r="Q14" i="19"/>
  <c r="P14" i="19"/>
  <c r="E14" i="19"/>
  <c r="T14" i="19" s="1"/>
  <c r="S13" i="19"/>
  <c r="R13" i="19"/>
  <c r="Q13" i="19"/>
  <c r="P13" i="19"/>
  <c r="E13" i="19"/>
  <c r="U13" i="19" s="1"/>
  <c r="S12" i="19"/>
  <c r="R12" i="19"/>
  <c r="Q12" i="19"/>
  <c r="P12" i="19"/>
  <c r="E12" i="19"/>
  <c r="T12" i="19" s="1"/>
  <c r="S11" i="19"/>
  <c r="R11" i="19"/>
  <c r="Q11" i="19"/>
  <c r="P11" i="19"/>
  <c r="E11" i="19"/>
  <c r="T11" i="19" s="1"/>
  <c r="S10" i="19"/>
  <c r="R10" i="19"/>
  <c r="Q10" i="19"/>
  <c r="P10" i="19"/>
  <c r="E10" i="19"/>
  <c r="S9" i="19"/>
  <c r="R9" i="19"/>
  <c r="Q9" i="19"/>
  <c r="P9" i="19"/>
  <c r="E9" i="19"/>
  <c r="S93" i="18"/>
  <c r="R93" i="18"/>
  <c r="Q93" i="18"/>
  <c r="P93" i="18"/>
  <c r="E93" i="18"/>
  <c r="T93" i="18" s="1"/>
  <c r="S92" i="18"/>
  <c r="R92" i="18"/>
  <c r="Q92" i="18"/>
  <c r="P92" i="18"/>
  <c r="E92" i="18"/>
  <c r="T92" i="18" s="1"/>
  <c r="U91" i="18"/>
  <c r="S91" i="18"/>
  <c r="R91" i="18"/>
  <c r="Q91" i="18"/>
  <c r="P91" i="18"/>
  <c r="E91" i="18"/>
  <c r="T91" i="18" s="1"/>
  <c r="S90" i="18"/>
  <c r="R90" i="18"/>
  <c r="Q90" i="18"/>
  <c r="P90" i="18"/>
  <c r="E90" i="18"/>
  <c r="U90" i="18" s="1"/>
  <c r="S89" i="18"/>
  <c r="R89" i="18"/>
  <c r="Q89" i="18"/>
  <c r="P89" i="18"/>
  <c r="E89" i="18"/>
  <c r="T89" i="18" s="1"/>
  <c r="S88" i="18"/>
  <c r="R88" i="18"/>
  <c r="Q88" i="18"/>
  <c r="P88" i="18"/>
  <c r="E88" i="18"/>
  <c r="T88" i="18" s="1"/>
  <c r="T87" i="18"/>
  <c r="S87" i="18"/>
  <c r="R87" i="18"/>
  <c r="Q87" i="18"/>
  <c r="P87" i="18"/>
  <c r="E87" i="18"/>
  <c r="U87" i="18" s="1"/>
  <c r="S86" i="18"/>
  <c r="R86" i="18"/>
  <c r="Q86" i="18"/>
  <c r="P86" i="18"/>
  <c r="E86" i="18"/>
  <c r="U86" i="18" s="1"/>
  <c r="W72" i="18"/>
  <c r="V72" i="18"/>
  <c r="O72" i="18"/>
  <c r="N72" i="18"/>
  <c r="M72" i="18"/>
  <c r="L72" i="18"/>
  <c r="K72" i="18"/>
  <c r="J72" i="18"/>
  <c r="I72" i="18"/>
  <c r="Q72" i="18" s="1"/>
  <c r="H72" i="18"/>
  <c r="G72" i="18"/>
  <c r="F72" i="18"/>
  <c r="C72" i="18"/>
  <c r="B72" i="18"/>
  <c r="E72" i="18" s="1"/>
  <c r="W71" i="18"/>
  <c r="V71" i="18"/>
  <c r="O71" i="18"/>
  <c r="N71" i="18"/>
  <c r="M71" i="18"/>
  <c r="L71" i="18"/>
  <c r="K71" i="18"/>
  <c r="S71" i="18" s="1"/>
  <c r="J71" i="18"/>
  <c r="R71" i="18" s="1"/>
  <c r="I71" i="18"/>
  <c r="H71" i="18"/>
  <c r="G71" i="18"/>
  <c r="F71" i="18"/>
  <c r="C71" i="18"/>
  <c r="B71" i="18"/>
  <c r="E71" i="18" s="1"/>
  <c r="W70" i="18"/>
  <c r="V70" i="18"/>
  <c r="O70" i="18"/>
  <c r="N70" i="18"/>
  <c r="M70" i="18"/>
  <c r="L70" i="18"/>
  <c r="K70" i="18"/>
  <c r="S70" i="18" s="1"/>
  <c r="J70" i="18"/>
  <c r="R70" i="18" s="1"/>
  <c r="I70" i="18"/>
  <c r="Q70" i="18" s="1"/>
  <c r="H70" i="18"/>
  <c r="G70" i="18"/>
  <c r="F70" i="18"/>
  <c r="C70" i="18"/>
  <c r="E70" i="18" s="1"/>
  <c r="B70" i="18"/>
  <c r="S69" i="18"/>
  <c r="R69" i="18"/>
  <c r="Q69" i="18"/>
  <c r="P69" i="18"/>
  <c r="E69" i="18"/>
  <c r="U69" i="18" s="1"/>
  <c r="W67" i="18"/>
  <c r="V67" i="18"/>
  <c r="O67" i="18"/>
  <c r="N67" i="18"/>
  <c r="M67" i="18"/>
  <c r="L67" i="18"/>
  <c r="K67" i="18"/>
  <c r="J67" i="18"/>
  <c r="I67" i="18"/>
  <c r="Q67" i="18" s="1"/>
  <c r="H67" i="18"/>
  <c r="G67" i="18"/>
  <c r="F67" i="18"/>
  <c r="C67" i="18"/>
  <c r="B67" i="18"/>
  <c r="E67" i="18" s="1"/>
  <c r="W66" i="18"/>
  <c r="V66" i="18"/>
  <c r="O66" i="18"/>
  <c r="N66" i="18"/>
  <c r="M66" i="18"/>
  <c r="L66" i="18"/>
  <c r="K66" i="18"/>
  <c r="S66" i="18" s="1"/>
  <c r="J66" i="18"/>
  <c r="R66" i="18" s="1"/>
  <c r="I66" i="18"/>
  <c r="H66" i="18"/>
  <c r="G66" i="18"/>
  <c r="F66" i="18"/>
  <c r="C66" i="18"/>
  <c r="B66" i="18"/>
  <c r="E66" i="18" s="1"/>
  <c r="U65" i="18"/>
  <c r="S65" i="18"/>
  <c r="R65" i="18"/>
  <c r="Q65" i="18"/>
  <c r="P65" i="18"/>
  <c r="E65" i="18"/>
  <c r="T65" i="18" s="1"/>
  <c r="S64" i="18"/>
  <c r="R64" i="18"/>
  <c r="Q64" i="18"/>
  <c r="P64" i="18"/>
  <c r="E64" i="18"/>
  <c r="U64" i="18" s="1"/>
  <c r="S63" i="18"/>
  <c r="R63" i="18"/>
  <c r="Q63" i="18"/>
  <c r="P63" i="18"/>
  <c r="E63" i="18"/>
  <c r="T63" i="18" s="1"/>
  <c r="S62" i="18"/>
  <c r="R62" i="18"/>
  <c r="Q62" i="18"/>
  <c r="P62" i="18"/>
  <c r="E62" i="18"/>
  <c r="T62" i="18" s="1"/>
  <c r="U61" i="18"/>
  <c r="T61" i="18"/>
  <c r="S61" i="18"/>
  <c r="R61" i="18"/>
  <c r="Q61" i="18"/>
  <c r="P61" i="18"/>
  <c r="E61" i="18"/>
  <c r="V59" i="18"/>
  <c r="O59" i="18"/>
  <c r="N59" i="18"/>
  <c r="M59" i="18"/>
  <c r="L59" i="18"/>
  <c r="K59" i="18"/>
  <c r="S59" i="18" s="1"/>
  <c r="J59" i="18"/>
  <c r="R59" i="18" s="1"/>
  <c r="I59" i="18"/>
  <c r="H59" i="18"/>
  <c r="G59" i="18"/>
  <c r="F59" i="18"/>
  <c r="C59" i="18"/>
  <c r="B59" i="18"/>
  <c r="S58" i="18"/>
  <c r="R58" i="18"/>
  <c r="Q58" i="18"/>
  <c r="P58" i="18"/>
  <c r="E58" i="18"/>
  <c r="T58" i="18" s="1"/>
  <c r="S57" i="18"/>
  <c r="R57" i="18"/>
  <c r="Q57" i="18"/>
  <c r="P57" i="18"/>
  <c r="E57" i="18"/>
  <c r="U57" i="18" s="1"/>
  <c r="S56" i="18"/>
  <c r="R56" i="18"/>
  <c r="Q56" i="18"/>
  <c r="P56" i="18"/>
  <c r="E56" i="18"/>
  <c r="U56" i="18" s="1"/>
  <c r="S55" i="18"/>
  <c r="R55" i="18"/>
  <c r="Q55" i="18"/>
  <c r="P55" i="18"/>
  <c r="E55" i="18"/>
  <c r="T55" i="18" s="1"/>
  <c r="W53" i="18"/>
  <c r="V53" i="18"/>
  <c r="O53" i="18"/>
  <c r="N53" i="18"/>
  <c r="M53" i="18"/>
  <c r="L53" i="18"/>
  <c r="K53" i="18"/>
  <c r="S53" i="18" s="1"/>
  <c r="J53" i="18"/>
  <c r="I53" i="18"/>
  <c r="H53" i="18"/>
  <c r="G53" i="18"/>
  <c r="F53" i="18"/>
  <c r="C53" i="18"/>
  <c r="B53" i="18"/>
  <c r="S52" i="18"/>
  <c r="R52" i="18"/>
  <c r="Q52" i="18"/>
  <c r="P52" i="18"/>
  <c r="E52" i="18"/>
  <c r="U52" i="18" s="1"/>
  <c r="S51" i="18"/>
  <c r="R51" i="18"/>
  <c r="Q51" i="18"/>
  <c r="P51" i="18"/>
  <c r="E51" i="18"/>
  <c r="U51" i="18" s="1"/>
  <c r="S50" i="18"/>
  <c r="R50" i="18"/>
  <c r="Q50" i="18"/>
  <c r="P50" i="18"/>
  <c r="E50" i="18"/>
  <c r="T50" i="18" s="1"/>
  <c r="S49" i="18"/>
  <c r="R49" i="18"/>
  <c r="Q49" i="18"/>
  <c r="P49" i="18"/>
  <c r="E49" i="18"/>
  <c r="T49" i="18" s="1"/>
  <c r="U48" i="18"/>
  <c r="S48" i="18"/>
  <c r="R48" i="18"/>
  <c r="Q48" i="18"/>
  <c r="P48" i="18"/>
  <c r="E48" i="18"/>
  <c r="T48" i="18" s="1"/>
  <c r="S47" i="18"/>
  <c r="R47" i="18"/>
  <c r="Q47" i="18"/>
  <c r="P47" i="18"/>
  <c r="E47" i="18"/>
  <c r="U47" i="18" s="1"/>
  <c r="S46" i="18"/>
  <c r="R46" i="18"/>
  <c r="Q46" i="18"/>
  <c r="P46" i="18"/>
  <c r="E46" i="18"/>
  <c r="T46" i="18" s="1"/>
  <c r="S45" i="18"/>
  <c r="R45" i="18"/>
  <c r="Q45" i="18"/>
  <c r="P45" i="18"/>
  <c r="E45" i="18"/>
  <c r="T45" i="18" s="1"/>
  <c r="U44" i="18"/>
  <c r="T44" i="18"/>
  <c r="S44" i="18"/>
  <c r="R44" i="18"/>
  <c r="Q44" i="18"/>
  <c r="P44" i="18"/>
  <c r="E44" i="18"/>
  <c r="S43" i="18"/>
  <c r="R43" i="18"/>
  <c r="Q43" i="18"/>
  <c r="P43" i="18"/>
  <c r="E43" i="18"/>
  <c r="S42" i="18"/>
  <c r="R42" i="18"/>
  <c r="Q42" i="18"/>
  <c r="P42" i="18"/>
  <c r="E42" i="18"/>
  <c r="T42" i="18" s="1"/>
  <c r="W40" i="18"/>
  <c r="V40" i="18"/>
  <c r="O40" i="18"/>
  <c r="N40" i="18"/>
  <c r="M40" i="18"/>
  <c r="L40" i="18"/>
  <c r="K40" i="18"/>
  <c r="J40" i="18"/>
  <c r="R40" i="18" s="1"/>
  <c r="I40" i="18"/>
  <c r="H40" i="18"/>
  <c r="G40" i="18"/>
  <c r="F40" i="18"/>
  <c r="E40" i="18"/>
  <c r="C40" i="18"/>
  <c r="B40" i="18"/>
  <c r="U39" i="18"/>
  <c r="T39" i="18"/>
  <c r="S39" i="18"/>
  <c r="R39" i="18"/>
  <c r="Q39" i="18"/>
  <c r="P39" i="18"/>
  <c r="E39" i="18"/>
  <c r="S38" i="18"/>
  <c r="R38" i="18"/>
  <c r="Q38" i="18"/>
  <c r="P38" i="18"/>
  <c r="E38" i="18"/>
  <c r="S37" i="18"/>
  <c r="R37" i="18"/>
  <c r="Q37" i="18"/>
  <c r="P37" i="18"/>
  <c r="E37" i="18"/>
  <c r="T37" i="18" s="1"/>
  <c r="U36" i="18"/>
  <c r="S36" i="18"/>
  <c r="R36" i="18"/>
  <c r="Q36" i="18"/>
  <c r="P36" i="18"/>
  <c r="E36" i="18"/>
  <c r="T36" i="18" s="1"/>
  <c r="S35" i="18"/>
  <c r="R35" i="18"/>
  <c r="Q35" i="18"/>
  <c r="U35" i="18" s="1"/>
  <c r="P35" i="18"/>
  <c r="E35" i="18"/>
  <c r="W33" i="18"/>
  <c r="V33" i="18"/>
  <c r="O33" i="18"/>
  <c r="N33" i="18"/>
  <c r="M33" i="18"/>
  <c r="L33" i="18"/>
  <c r="K33" i="18"/>
  <c r="J33" i="18"/>
  <c r="I33" i="18"/>
  <c r="H33" i="18"/>
  <c r="P33" i="18" s="1"/>
  <c r="G33" i="18"/>
  <c r="F33" i="18"/>
  <c r="C33" i="18"/>
  <c r="B33" i="18"/>
  <c r="E33" i="18" s="1"/>
  <c r="S32" i="18"/>
  <c r="R32" i="18"/>
  <c r="Q32" i="18"/>
  <c r="P32" i="18"/>
  <c r="E32" i="18"/>
  <c r="W30" i="18"/>
  <c r="V30" i="18"/>
  <c r="O30" i="18"/>
  <c r="N30" i="18"/>
  <c r="M30" i="18"/>
  <c r="L30" i="18"/>
  <c r="K30" i="18"/>
  <c r="S30" i="18" s="1"/>
  <c r="J30" i="18"/>
  <c r="R30" i="18" s="1"/>
  <c r="I30" i="18"/>
  <c r="H30" i="18"/>
  <c r="P30" i="18" s="1"/>
  <c r="G30" i="18"/>
  <c r="F30" i="18"/>
  <c r="C30" i="18"/>
  <c r="B30" i="18"/>
  <c r="E30" i="18" s="1"/>
  <c r="S29" i="18"/>
  <c r="R29" i="18"/>
  <c r="Q29" i="18"/>
  <c r="P29" i="18"/>
  <c r="E29" i="18"/>
  <c r="U29" i="18" s="1"/>
  <c r="S28" i="18"/>
  <c r="R28" i="18"/>
  <c r="Q28" i="18"/>
  <c r="P28" i="18"/>
  <c r="E28" i="18"/>
  <c r="U28" i="18" s="1"/>
  <c r="S27" i="18"/>
  <c r="R27" i="18"/>
  <c r="Q27" i="18"/>
  <c r="P27" i="18"/>
  <c r="E27" i="18"/>
  <c r="T27" i="18" s="1"/>
  <c r="S26" i="18"/>
  <c r="R26" i="18"/>
  <c r="Q26" i="18"/>
  <c r="P26" i="18"/>
  <c r="E26" i="18"/>
  <c r="T26" i="18" s="1"/>
  <c r="W24" i="18"/>
  <c r="V24" i="18"/>
  <c r="O24" i="18"/>
  <c r="N24" i="18"/>
  <c r="M24" i="18"/>
  <c r="L24" i="18"/>
  <c r="K24" i="18"/>
  <c r="S24" i="18" s="1"/>
  <c r="J24" i="18"/>
  <c r="R24" i="18" s="1"/>
  <c r="I24" i="18"/>
  <c r="H24" i="18"/>
  <c r="G24" i="18"/>
  <c r="F24" i="18"/>
  <c r="C24" i="18"/>
  <c r="E24" i="18" s="1"/>
  <c r="B24" i="18"/>
  <c r="S23" i="18"/>
  <c r="R23" i="18"/>
  <c r="Q23" i="18"/>
  <c r="P23" i="18"/>
  <c r="E23" i="18"/>
  <c r="U23" i="18" s="1"/>
  <c r="S22" i="18"/>
  <c r="R22" i="18"/>
  <c r="Q22" i="18"/>
  <c r="P22" i="18"/>
  <c r="E22" i="18"/>
  <c r="T22" i="18" s="1"/>
  <c r="U21" i="18"/>
  <c r="S21" i="18"/>
  <c r="R21" i="18"/>
  <c r="Q21" i="18"/>
  <c r="P21" i="18"/>
  <c r="E21" i="18"/>
  <c r="T21" i="18" s="1"/>
  <c r="S20" i="18"/>
  <c r="R20" i="18"/>
  <c r="Q20" i="18"/>
  <c r="P20" i="18"/>
  <c r="E20" i="18"/>
  <c r="S19" i="18"/>
  <c r="R19" i="18"/>
  <c r="Q19" i="18"/>
  <c r="P19" i="18"/>
  <c r="E19" i="18"/>
  <c r="U19" i="18" s="1"/>
  <c r="S18" i="18"/>
  <c r="R18" i="18"/>
  <c r="Q18" i="18"/>
  <c r="P18" i="18"/>
  <c r="E18" i="18"/>
  <c r="T18" i="18" s="1"/>
  <c r="W16" i="18"/>
  <c r="V16" i="18"/>
  <c r="O16" i="18"/>
  <c r="N16" i="18"/>
  <c r="M16" i="18"/>
  <c r="L16" i="18"/>
  <c r="K16" i="18"/>
  <c r="J16" i="18"/>
  <c r="I16" i="18"/>
  <c r="Q16" i="18" s="1"/>
  <c r="H16" i="18"/>
  <c r="G16" i="18"/>
  <c r="F16" i="18"/>
  <c r="C16" i="18"/>
  <c r="E16" i="18" s="1"/>
  <c r="B16" i="18"/>
  <c r="S15" i="18"/>
  <c r="R15" i="18"/>
  <c r="Q15" i="18"/>
  <c r="U15" i="18" s="1"/>
  <c r="P15" i="18"/>
  <c r="T15" i="18" s="1"/>
  <c r="E15" i="18"/>
  <c r="S14" i="18"/>
  <c r="R14" i="18"/>
  <c r="Q14" i="18"/>
  <c r="P14" i="18"/>
  <c r="E14" i="18"/>
  <c r="U14" i="18" s="1"/>
  <c r="S13" i="18"/>
  <c r="R13" i="18"/>
  <c r="Q13" i="18"/>
  <c r="P13" i="18"/>
  <c r="E13" i="18"/>
  <c r="T13" i="18" s="1"/>
  <c r="U12" i="18"/>
  <c r="S12" i="18"/>
  <c r="R12" i="18"/>
  <c r="Q12" i="18"/>
  <c r="P12" i="18"/>
  <c r="E12" i="18"/>
  <c r="T12" i="18" s="1"/>
  <c r="T11" i="18"/>
  <c r="S11" i="18"/>
  <c r="R11" i="18"/>
  <c r="Q11" i="18"/>
  <c r="P11" i="18"/>
  <c r="E11" i="18"/>
  <c r="U11" i="18" s="1"/>
  <c r="S10" i="18"/>
  <c r="R10" i="18"/>
  <c r="Q10" i="18"/>
  <c r="P10" i="18"/>
  <c r="E10" i="18"/>
  <c r="S9" i="18"/>
  <c r="R9" i="18"/>
  <c r="Q9" i="18"/>
  <c r="P9" i="18"/>
  <c r="E9" i="18"/>
  <c r="U9" i="18" s="1"/>
  <c r="U93" i="17"/>
  <c r="S93" i="17"/>
  <c r="R93" i="17"/>
  <c r="Q93" i="17"/>
  <c r="P93" i="17"/>
  <c r="E93" i="17"/>
  <c r="T93" i="17" s="1"/>
  <c r="S92" i="17"/>
  <c r="R92" i="17"/>
  <c r="Q92" i="17"/>
  <c r="P92" i="17"/>
  <c r="E92" i="17"/>
  <c r="S91" i="17"/>
  <c r="R91" i="17"/>
  <c r="Q91" i="17"/>
  <c r="P91" i="17"/>
  <c r="E91" i="17"/>
  <c r="U91" i="17" s="1"/>
  <c r="S90" i="17"/>
  <c r="R90" i="17"/>
  <c r="Q90" i="17"/>
  <c r="P90" i="17"/>
  <c r="E90" i="17"/>
  <c r="T90" i="17" s="1"/>
  <c r="S89" i="17"/>
  <c r="R89" i="17"/>
  <c r="Q89" i="17"/>
  <c r="P89" i="17"/>
  <c r="E89" i="17"/>
  <c r="S88" i="17"/>
  <c r="R88" i="17"/>
  <c r="Q88" i="17"/>
  <c r="P88" i="17"/>
  <c r="E88" i="17"/>
  <c r="U88" i="17" s="1"/>
  <c r="S87" i="17"/>
  <c r="R87" i="17"/>
  <c r="Q87" i="17"/>
  <c r="P87" i="17"/>
  <c r="E87" i="17"/>
  <c r="U87" i="17" s="1"/>
  <c r="S86" i="17"/>
  <c r="R86" i="17"/>
  <c r="Q86" i="17"/>
  <c r="P86" i="17"/>
  <c r="E86" i="17"/>
  <c r="T86" i="17" s="1"/>
  <c r="W72" i="17"/>
  <c r="V72" i="17"/>
  <c r="O72" i="17"/>
  <c r="N72" i="17"/>
  <c r="M72" i="17"/>
  <c r="L72" i="17"/>
  <c r="K72" i="17"/>
  <c r="S72" i="17" s="1"/>
  <c r="J72" i="17"/>
  <c r="R72" i="17" s="1"/>
  <c r="I72" i="17"/>
  <c r="H72" i="17"/>
  <c r="G72" i="17"/>
  <c r="F72" i="17"/>
  <c r="C72" i="17"/>
  <c r="B72" i="17"/>
  <c r="E72" i="17" s="1"/>
  <c r="W71" i="17"/>
  <c r="V71" i="17"/>
  <c r="O71" i="17"/>
  <c r="N71" i="17"/>
  <c r="M71" i="17"/>
  <c r="L71" i="17"/>
  <c r="K71" i="17"/>
  <c r="S71" i="17" s="1"/>
  <c r="J71" i="17"/>
  <c r="R71" i="17" s="1"/>
  <c r="I71" i="17"/>
  <c r="Q71" i="17" s="1"/>
  <c r="H71" i="17"/>
  <c r="G71" i="17"/>
  <c r="F71" i="17"/>
  <c r="C71" i="17"/>
  <c r="B71" i="17"/>
  <c r="W70" i="17"/>
  <c r="V70" i="17"/>
  <c r="O70" i="17"/>
  <c r="N70" i="17"/>
  <c r="M70" i="17"/>
  <c r="L70" i="17"/>
  <c r="K70" i="17"/>
  <c r="S70" i="17" s="1"/>
  <c r="J70" i="17"/>
  <c r="R70" i="17" s="1"/>
  <c r="I70" i="17"/>
  <c r="H70" i="17"/>
  <c r="P70" i="17" s="1"/>
  <c r="G70" i="17"/>
  <c r="F70" i="17"/>
  <c r="C70" i="17"/>
  <c r="B70" i="17"/>
  <c r="E70" i="17" s="1"/>
  <c r="S69" i="17"/>
  <c r="R69" i="17"/>
  <c r="Q69" i="17"/>
  <c r="P69" i="17"/>
  <c r="T69" i="17" s="1"/>
  <c r="E69" i="17"/>
  <c r="W67" i="17"/>
  <c r="V67" i="17"/>
  <c r="O67" i="17"/>
  <c r="N67" i="17"/>
  <c r="M67" i="17"/>
  <c r="L67" i="17"/>
  <c r="K67" i="17"/>
  <c r="S67" i="17" s="1"/>
  <c r="J67" i="17"/>
  <c r="I67" i="17"/>
  <c r="H67" i="17"/>
  <c r="G67" i="17"/>
  <c r="F67" i="17"/>
  <c r="C67" i="17"/>
  <c r="B67" i="17"/>
  <c r="E67" i="17" s="1"/>
  <c r="W66" i="17"/>
  <c r="V66" i="17"/>
  <c r="O66" i="17"/>
  <c r="N66" i="17"/>
  <c r="M66" i="17"/>
  <c r="L66" i="17"/>
  <c r="K66" i="17"/>
  <c r="S66" i="17" s="1"/>
  <c r="J66" i="17"/>
  <c r="R66" i="17" s="1"/>
  <c r="I66" i="17"/>
  <c r="H66" i="17"/>
  <c r="G66" i="17"/>
  <c r="F66" i="17"/>
  <c r="C66" i="17"/>
  <c r="B66" i="17"/>
  <c r="S65" i="17"/>
  <c r="R65" i="17"/>
  <c r="Q65" i="17"/>
  <c r="P65" i="17"/>
  <c r="E65" i="17"/>
  <c r="U65" i="17" s="1"/>
  <c r="S64" i="17"/>
  <c r="R64" i="17"/>
  <c r="Q64" i="17"/>
  <c r="P64" i="17"/>
  <c r="E64" i="17"/>
  <c r="T64" i="17" s="1"/>
  <c r="S63" i="17"/>
  <c r="R63" i="17"/>
  <c r="Q63" i="17"/>
  <c r="P63" i="17"/>
  <c r="E63" i="17"/>
  <c r="U63" i="17" s="1"/>
  <c r="S62" i="17"/>
  <c r="R62" i="17"/>
  <c r="Q62" i="17"/>
  <c r="P62" i="17"/>
  <c r="E62" i="17"/>
  <c r="U62" i="17" s="1"/>
  <c r="S61" i="17"/>
  <c r="R61" i="17"/>
  <c r="Q61" i="17"/>
  <c r="P61" i="17"/>
  <c r="E61" i="17"/>
  <c r="V59" i="17"/>
  <c r="O59" i="17"/>
  <c r="N59" i="17"/>
  <c r="M59" i="17"/>
  <c r="L59" i="17"/>
  <c r="K59" i="17"/>
  <c r="S59" i="17" s="1"/>
  <c r="J59" i="17"/>
  <c r="R59" i="17" s="1"/>
  <c r="I59" i="17"/>
  <c r="H59" i="17"/>
  <c r="G59" i="17"/>
  <c r="F59" i="17"/>
  <c r="C59" i="17"/>
  <c r="B59" i="17"/>
  <c r="S58" i="17"/>
  <c r="R58" i="17"/>
  <c r="Q58" i="17"/>
  <c r="P58" i="17"/>
  <c r="E58" i="17"/>
  <c r="U58" i="17" s="1"/>
  <c r="S57" i="17"/>
  <c r="R57" i="17"/>
  <c r="Q57" i="17"/>
  <c r="P57" i="17"/>
  <c r="E57" i="17"/>
  <c r="U57" i="17" s="1"/>
  <c r="S56" i="17"/>
  <c r="R56" i="17"/>
  <c r="Q56" i="17"/>
  <c r="P56" i="17"/>
  <c r="E56" i="17"/>
  <c r="T56" i="17" s="1"/>
  <c r="S55" i="17"/>
  <c r="R55" i="17"/>
  <c r="Q55" i="17"/>
  <c r="P55" i="17"/>
  <c r="E55" i="17"/>
  <c r="U55" i="17" s="1"/>
  <c r="W53" i="17"/>
  <c r="V53" i="17"/>
  <c r="O53" i="17"/>
  <c r="N53" i="17"/>
  <c r="M53" i="17"/>
  <c r="L53" i="17"/>
  <c r="K53" i="17"/>
  <c r="S53" i="17" s="1"/>
  <c r="J53" i="17"/>
  <c r="I53" i="17"/>
  <c r="H53" i="17"/>
  <c r="G53" i="17"/>
  <c r="F53" i="17"/>
  <c r="C53" i="17"/>
  <c r="B53" i="17"/>
  <c r="S52" i="17"/>
  <c r="R52" i="17"/>
  <c r="Q52" i="17"/>
  <c r="P52" i="17"/>
  <c r="E52" i="17"/>
  <c r="U52" i="17" s="1"/>
  <c r="S51" i="17"/>
  <c r="R51" i="17"/>
  <c r="Q51" i="17"/>
  <c r="P51" i="17"/>
  <c r="E51" i="17"/>
  <c r="T51" i="17" s="1"/>
  <c r="S50" i="17"/>
  <c r="R50" i="17"/>
  <c r="Q50" i="17"/>
  <c r="P50" i="17"/>
  <c r="E50" i="17"/>
  <c r="U50" i="17" s="1"/>
  <c r="S49" i="17"/>
  <c r="R49" i="17"/>
  <c r="Q49" i="17"/>
  <c r="P49" i="17"/>
  <c r="E49" i="17"/>
  <c r="U49" i="17" s="1"/>
  <c r="S48" i="17"/>
  <c r="R48" i="17"/>
  <c r="Q48" i="17"/>
  <c r="P48" i="17"/>
  <c r="E48" i="17"/>
  <c r="U48" i="17" s="1"/>
  <c r="S47" i="17"/>
  <c r="R47" i="17"/>
  <c r="Q47" i="17"/>
  <c r="P47" i="17"/>
  <c r="E47" i="17"/>
  <c r="T47" i="17" s="1"/>
  <c r="S46" i="17"/>
  <c r="R46" i="17"/>
  <c r="Q46" i="17"/>
  <c r="P46" i="17"/>
  <c r="E46" i="17"/>
  <c r="U46" i="17" s="1"/>
  <c r="S45" i="17"/>
  <c r="R45" i="17"/>
  <c r="Q45" i="17"/>
  <c r="P45" i="17"/>
  <c r="E45" i="17"/>
  <c r="U45" i="17" s="1"/>
  <c r="S44" i="17"/>
  <c r="R44" i="17"/>
  <c r="Q44" i="17"/>
  <c r="P44" i="17"/>
  <c r="E44" i="17"/>
  <c r="S43" i="17"/>
  <c r="R43" i="17"/>
  <c r="Q43" i="17"/>
  <c r="P43" i="17"/>
  <c r="E43" i="17"/>
  <c r="U43" i="17" s="1"/>
  <c r="S42" i="17"/>
  <c r="R42" i="17"/>
  <c r="Q42" i="17"/>
  <c r="P42" i="17"/>
  <c r="E42" i="17"/>
  <c r="U42" i="17" s="1"/>
  <c r="W40" i="17"/>
  <c r="V40" i="17"/>
  <c r="O40" i="17"/>
  <c r="N40" i="17"/>
  <c r="M40" i="17"/>
  <c r="L40" i="17"/>
  <c r="K40" i="17"/>
  <c r="S40" i="17" s="1"/>
  <c r="J40" i="17"/>
  <c r="R40" i="17" s="1"/>
  <c r="I40" i="17"/>
  <c r="H40" i="17"/>
  <c r="G40" i="17"/>
  <c r="F40" i="17"/>
  <c r="C40" i="17"/>
  <c r="B40" i="17"/>
  <c r="E40" i="17" s="1"/>
  <c r="S39" i="17"/>
  <c r="R39" i="17"/>
  <c r="Q39" i="17"/>
  <c r="P39" i="17"/>
  <c r="E39" i="17"/>
  <c r="U39" i="17" s="1"/>
  <c r="S38" i="17"/>
  <c r="R38" i="17"/>
  <c r="Q38" i="17"/>
  <c r="P38" i="17"/>
  <c r="E38" i="17"/>
  <c r="S37" i="17"/>
  <c r="R37" i="17"/>
  <c r="Q37" i="17"/>
  <c r="P37" i="17"/>
  <c r="E37" i="17"/>
  <c r="U37" i="17" s="1"/>
  <c r="S36" i="17"/>
  <c r="R36" i="17"/>
  <c r="Q36" i="17"/>
  <c r="U36" i="17" s="1"/>
  <c r="P36" i="17"/>
  <c r="E36" i="17"/>
  <c r="S35" i="17"/>
  <c r="R35" i="17"/>
  <c r="Q35" i="17"/>
  <c r="P35" i="17"/>
  <c r="E35" i="17"/>
  <c r="W33" i="17"/>
  <c r="V33" i="17"/>
  <c r="O33" i="17"/>
  <c r="N33" i="17"/>
  <c r="M33" i="17"/>
  <c r="L33" i="17"/>
  <c r="K33" i="17"/>
  <c r="S33" i="17" s="1"/>
  <c r="J33" i="17"/>
  <c r="R33" i="17" s="1"/>
  <c r="I33" i="17"/>
  <c r="Q33" i="17" s="1"/>
  <c r="H33" i="17"/>
  <c r="G33" i="17"/>
  <c r="F33" i="17"/>
  <c r="C33" i="17"/>
  <c r="B33" i="17"/>
  <c r="E33" i="17" s="1"/>
  <c r="S32" i="17"/>
  <c r="R32" i="17"/>
  <c r="Q32" i="17"/>
  <c r="P32" i="17"/>
  <c r="E32" i="17"/>
  <c r="W30" i="17"/>
  <c r="V30" i="17"/>
  <c r="O30" i="17"/>
  <c r="N30" i="17"/>
  <c r="M30" i="17"/>
  <c r="L30" i="17"/>
  <c r="K30" i="17"/>
  <c r="S30" i="17" s="1"/>
  <c r="J30" i="17"/>
  <c r="R30" i="17" s="1"/>
  <c r="I30" i="17"/>
  <c r="Q30" i="17" s="1"/>
  <c r="H30" i="17"/>
  <c r="G30" i="17"/>
  <c r="F30" i="17"/>
  <c r="C30" i="17"/>
  <c r="E30" i="17" s="1"/>
  <c r="B30" i="17"/>
  <c r="S29" i="17"/>
  <c r="R29" i="17"/>
  <c r="Q29" i="17"/>
  <c r="P29" i="17"/>
  <c r="E29" i="17"/>
  <c r="U29" i="17" s="1"/>
  <c r="S28" i="17"/>
  <c r="R28" i="17"/>
  <c r="Q28" i="17"/>
  <c r="P28" i="17"/>
  <c r="E28" i="17"/>
  <c r="T28" i="17" s="1"/>
  <c r="S27" i="17"/>
  <c r="R27" i="17"/>
  <c r="Q27" i="17"/>
  <c r="P27" i="17"/>
  <c r="E27" i="17"/>
  <c r="U27" i="17" s="1"/>
  <c r="U26" i="17"/>
  <c r="T26" i="17"/>
  <c r="S26" i="17"/>
  <c r="R26" i="17"/>
  <c r="Q26" i="17"/>
  <c r="P26" i="17"/>
  <c r="E26" i="17"/>
  <c r="W24" i="17"/>
  <c r="V24" i="17"/>
  <c r="O24" i="17"/>
  <c r="N24" i="17"/>
  <c r="M24" i="17"/>
  <c r="L24" i="17"/>
  <c r="K24" i="17"/>
  <c r="S24" i="17" s="1"/>
  <c r="J24" i="17"/>
  <c r="R24" i="17" s="1"/>
  <c r="I24" i="17"/>
  <c r="H24" i="17"/>
  <c r="P24" i="17" s="1"/>
  <c r="G24" i="17"/>
  <c r="F24" i="17"/>
  <c r="C24" i="17"/>
  <c r="B24" i="17"/>
  <c r="S23" i="17"/>
  <c r="R23" i="17"/>
  <c r="Q23" i="17"/>
  <c r="P23" i="17"/>
  <c r="E23" i="17"/>
  <c r="T23" i="17" s="1"/>
  <c r="S22" i="17"/>
  <c r="R22" i="17"/>
  <c r="Q22" i="17"/>
  <c r="P22" i="17"/>
  <c r="E22" i="17"/>
  <c r="U22" i="17" s="1"/>
  <c r="U21" i="17"/>
  <c r="S21" i="17"/>
  <c r="R21" i="17"/>
  <c r="Q21" i="17"/>
  <c r="P21" i="17"/>
  <c r="E21" i="17"/>
  <c r="T21" i="17" s="1"/>
  <c r="S20" i="17"/>
  <c r="R20" i="17"/>
  <c r="Q20" i="17"/>
  <c r="P20" i="17"/>
  <c r="E20" i="17"/>
  <c r="U20" i="17" s="1"/>
  <c r="S19" i="17"/>
  <c r="R19" i="17"/>
  <c r="Q19" i="17"/>
  <c r="P19" i="17"/>
  <c r="E19" i="17"/>
  <c r="T19" i="17" s="1"/>
  <c r="S18" i="17"/>
  <c r="R18" i="17"/>
  <c r="Q18" i="17"/>
  <c r="P18" i="17"/>
  <c r="E18" i="17"/>
  <c r="T18" i="17" s="1"/>
  <c r="W16" i="17"/>
  <c r="V16" i="17"/>
  <c r="O16" i="17"/>
  <c r="N16" i="17"/>
  <c r="M16" i="17"/>
  <c r="L16" i="17"/>
  <c r="K16" i="17"/>
  <c r="S16" i="17" s="1"/>
  <c r="J16" i="17"/>
  <c r="I16" i="17"/>
  <c r="H16" i="17"/>
  <c r="P16" i="17" s="1"/>
  <c r="G16" i="17"/>
  <c r="F16" i="17"/>
  <c r="C16" i="17"/>
  <c r="B16" i="17"/>
  <c r="S15" i="17"/>
  <c r="R15" i="17"/>
  <c r="Q15" i="17"/>
  <c r="P15" i="17"/>
  <c r="E15" i="17"/>
  <c r="U15" i="17" s="1"/>
  <c r="S14" i="17"/>
  <c r="R14" i="17"/>
  <c r="Q14" i="17"/>
  <c r="P14" i="17"/>
  <c r="E14" i="17"/>
  <c r="T14" i="17" s="1"/>
  <c r="S13" i="17"/>
  <c r="R13" i="17"/>
  <c r="Q13" i="17"/>
  <c r="P13" i="17"/>
  <c r="E13" i="17"/>
  <c r="T12" i="17"/>
  <c r="S12" i="17"/>
  <c r="R12" i="17"/>
  <c r="Q12" i="17"/>
  <c r="P12" i="17"/>
  <c r="E12" i="17"/>
  <c r="U12" i="17" s="1"/>
  <c r="S11" i="17"/>
  <c r="R11" i="17"/>
  <c r="Q11" i="17"/>
  <c r="P11" i="17"/>
  <c r="E11" i="17"/>
  <c r="U11" i="17" s="1"/>
  <c r="S10" i="17"/>
  <c r="R10" i="17"/>
  <c r="Q10" i="17"/>
  <c r="P10" i="17"/>
  <c r="E10" i="17"/>
  <c r="S9" i="17"/>
  <c r="R9" i="17"/>
  <c r="Q9" i="17"/>
  <c r="P9" i="17"/>
  <c r="E9" i="17"/>
  <c r="T9" i="17" s="1"/>
  <c r="T93" i="16"/>
  <c r="S93" i="16"/>
  <c r="R93" i="16"/>
  <c r="Q93" i="16"/>
  <c r="P93" i="16"/>
  <c r="E93" i="16"/>
  <c r="U93" i="16" s="1"/>
  <c r="S92" i="16"/>
  <c r="R92" i="16"/>
  <c r="Q92" i="16"/>
  <c r="P92" i="16"/>
  <c r="E92" i="16"/>
  <c r="U92" i="16" s="1"/>
  <c r="S91" i="16"/>
  <c r="R91" i="16"/>
  <c r="Q91" i="16"/>
  <c r="P91" i="16"/>
  <c r="E91" i="16"/>
  <c r="T91" i="16" s="1"/>
  <c r="U90" i="16"/>
  <c r="S90" i="16"/>
  <c r="R90" i="16"/>
  <c r="Q90" i="16"/>
  <c r="P90" i="16"/>
  <c r="E90" i="16"/>
  <c r="T90" i="16" s="1"/>
  <c r="S89" i="16"/>
  <c r="R89" i="16"/>
  <c r="Q89" i="16"/>
  <c r="P89" i="16"/>
  <c r="E89" i="16"/>
  <c r="S88" i="16"/>
  <c r="R88" i="16"/>
  <c r="Q88" i="16"/>
  <c r="P88" i="16"/>
  <c r="E88" i="16"/>
  <c r="U88" i="16" s="1"/>
  <c r="S87" i="16"/>
  <c r="R87" i="16"/>
  <c r="Q87" i="16"/>
  <c r="P87" i="16"/>
  <c r="E87" i="16"/>
  <c r="T87" i="16" s="1"/>
  <c r="S86" i="16"/>
  <c r="R86" i="16"/>
  <c r="Q86" i="16"/>
  <c r="P86" i="16"/>
  <c r="E86" i="16"/>
  <c r="W72" i="16"/>
  <c r="V72" i="16"/>
  <c r="O72" i="16"/>
  <c r="N72" i="16"/>
  <c r="M72" i="16"/>
  <c r="L72" i="16"/>
  <c r="K72" i="16"/>
  <c r="S72" i="16" s="1"/>
  <c r="J72" i="16"/>
  <c r="R72" i="16" s="1"/>
  <c r="I72" i="16"/>
  <c r="H72" i="16"/>
  <c r="G72" i="16"/>
  <c r="F72" i="16"/>
  <c r="C72" i="16"/>
  <c r="B72" i="16"/>
  <c r="E72" i="16" s="1"/>
  <c r="W71" i="16"/>
  <c r="V71" i="16"/>
  <c r="O71" i="16"/>
  <c r="N71" i="16"/>
  <c r="M71" i="16"/>
  <c r="L71" i="16"/>
  <c r="K71" i="16"/>
  <c r="S71" i="16" s="1"/>
  <c r="J71" i="16"/>
  <c r="I71" i="16"/>
  <c r="H71" i="16"/>
  <c r="G71" i="16"/>
  <c r="F71" i="16"/>
  <c r="C71" i="16"/>
  <c r="B71" i="16"/>
  <c r="E71" i="16" s="1"/>
  <c r="W70" i="16"/>
  <c r="V70" i="16"/>
  <c r="O70" i="16"/>
  <c r="N70" i="16"/>
  <c r="M70" i="16"/>
  <c r="L70" i="16"/>
  <c r="K70" i="16"/>
  <c r="S70" i="16" s="1"/>
  <c r="J70" i="16"/>
  <c r="R70" i="16" s="1"/>
  <c r="I70" i="16"/>
  <c r="Q70" i="16" s="1"/>
  <c r="H70" i="16"/>
  <c r="G70" i="16"/>
  <c r="F70" i="16"/>
  <c r="C70" i="16"/>
  <c r="B70" i="16"/>
  <c r="E70" i="16" s="1"/>
  <c r="S69" i="16"/>
  <c r="R69" i="16"/>
  <c r="Q69" i="16"/>
  <c r="U69" i="16" s="1"/>
  <c r="P69" i="16"/>
  <c r="T69" i="16" s="1"/>
  <c r="E69" i="16"/>
  <c r="W67" i="16"/>
  <c r="V67" i="16"/>
  <c r="O67" i="16"/>
  <c r="N67" i="16"/>
  <c r="M67" i="16"/>
  <c r="L67" i="16"/>
  <c r="K67" i="16"/>
  <c r="J67" i="16"/>
  <c r="I67" i="16"/>
  <c r="H67" i="16"/>
  <c r="G67" i="16"/>
  <c r="F67" i="16"/>
  <c r="C67" i="16"/>
  <c r="B67" i="16"/>
  <c r="W66" i="16"/>
  <c r="V66" i="16"/>
  <c r="O66" i="16"/>
  <c r="N66" i="16"/>
  <c r="M66" i="16"/>
  <c r="L66" i="16"/>
  <c r="K66" i="16"/>
  <c r="S66" i="16" s="1"/>
  <c r="J66" i="16"/>
  <c r="R66" i="16" s="1"/>
  <c r="I66" i="16"/>
  <c r="H66" i="16"/>
  <c r="G66" i="16"/>
  <c r="F66" i="16"/>
  <c r="C66" i="16"/>
  <c r="B66" i="16"/>
  <c r="S65" i="16"/>
  <c r="R65" i="16"/>
  <c r="Q65" i="16"/>
  <c r="P65" i="16"/>
  <c r="E65" i="16"/>
  <c r="T65" i="16" s="1"/>
  <c r="T64" i="16"/>
  <c r="S64" i="16"/>
  <c r="R64" i="16"/>
  <c r="Q64" i="16"/>
  <c r="P64" i="16"/>
  <c r="E64" i="16"/>
  <c r="U64" i="16" s="1"/>
  <c r="U63" i="16"/>
  <c r="S63" i="16"/>
  <c r="R63" i="16"/>
  <c r="Q63" i="16"/>
  <c r="P63" i="16"/>
  <c r="E63" i="16"/>
  <c r="T63" i="16" s="1"/>
  <c r="S62" i="16"/>
  <c r="R62" i="16"/>
  <c r="Q62" i="16"/>
  <c r="P62" i="16"/>
  <c r="E62" i="16"/>
  <c r="U62" i="16" s="1"/>
  <c r="S61" i="16"/>
  <c r="R61" i="16"/>
  <c r="Q61" i="16"/>
  <c r="P61" i="16"/>
  <c r="E61" i="16"/>
  <c r="U61" i="16" s="1"/>
  <c r="V59" i="16"/>
  <c r="O59" i="16"/>
  <c r="N59" i="16"/>
  <c r="M59" i="16"/>
  <c r="L59" i="16"/>
  <c r="K59" i="16"/>
  <c r="S59" i="16" s="1"/>
  <c r="J59" i="16"/>
  <c r="R59" i="16" s="1"/>
  <c r="I59" i="16"/>
  <c r="Q59" i="16" s="1"/>
  <c r="H59" i="16"/>
  <c r="G59" i="16"/>
  <c r="F59" i="16"/>
  <c r="E59" i="16"/>
  <c r="C59" i="16"/>
  <c r="B59" i="16"/>
  <c r="S58" i="16"/>
  <c r="R58" i="16"/>
  <c r="Q58" i="16"/>
  <c r="P58" i="16"/>
  <c r="E58" i="16"/>
  <c r="U58" i="16" s="1"/>
  <c r="S57" i="16"/>
  <c r="R57" i="16"/>
  <c r="Q57" i="16"/>
  <c r="P57" i="16"/>
  <c r="E57" i="16"/>
  <c r="T57" i="16" s="1"/>
  <c r="S56" i="16"/>
  <c r="R56" i="16"/>
  <c r="Q56" i="16"/>
  <c r="P56" i="16"/>
  <c r="E56" i="16"/>
  <c r="U56" i="16" s="1"/>
  <c r="S55" i="16"/>
  <c r="R55" i="16"/>
  <c r="Q55" i="16"/>
  <c r="P55" i="16"/>
  <c r="E55" i="16"/>
  <c r="T55" i="16" s="1"/>
  <c r="W53" i="16"/>
  <c r="V53" i="16"/>
  <c r="O53" i="16"/>
  <c r="N53" i="16"/>
  <c r="M53" i="16"/>
  <c r="L53" i="16"/>
  <c r="K53" i="16"/>
  <c r="J53" i="16"/>
  <c r="R53" i="16" s="1"/>
  <c r="I53" i="16"/>
  <c r="Q53" i="16" s="1"/>
  <c r="H53" i="16"/>
  <c r="G53" i="16"/>
  <c r="F53" i="16"/>
  <c r="C53" i="16"/>
  <c r="B53" i="16"/>
  <c r="S52" i="16"/>
  <c r="R52" i="16"/>
  <c r="Q52" i="16"/>
  <c r="P52" i="16"/>
  <c r="E52" i="16"/>
  <c r="S51" i="16"/>
  <c r="R51" i="16"/>
  <c r="Q51" i="16"/>
  <c r="P51" i="16"/>
  <c r="E51" i="16"/>
  <c r="U51" i="16" s="1"/>
  <c r="U50" i="16"/>
  <c r="S50" i="16"/>
  <c r="R50" i="16"/>
  <c r="Q50" i="16"/>
  <c r="P50" i="16"/>
  <c r="E50" i="16"/>
  <c r="T50" i="16" s="1"/>
  <c r="T49" i="16"/>
  <c r="S49" i="16"/>
  <c r="R49" i="16"/>
  <c r="Q49" i="16"/>
  <c r="P49" i="16"/>
  <c r="E49" i="16"/>
  <c r="U49" i="16" s="1"/>
  <c r="S48" i="16"/>
  <c r="R48" i="16"/>
  <c r="Q48" i="16"/>
  <c r="P48" i="16"/>
  <c r="E48" i="16"/>
  <c r="S47" i="16"/>
  <c r="R47" i="16"/>
  <c r="Q47" i="16"/>
  <c r="P47" i="16"/>
  <c r="E47" i="16"/>
  <c r="T47" i="16" s="1"/>
  <c r="S46" i="16"/>
  <c r="R46" i="16"/>
  <c r="Q46" i="16"/>
  <c r="P46" i="16"/>
  <c r="E46" i="16"/>
  <c r="S45" i="16"/>
  <c r="R45" i="16"/>
  <c r="Q45" i="16"/>
  <c r="P45" i="16"/>
  <c r="E45" i="16"/>
  <c r="U45" i="16" s="1"/>
  <c r="S44" i="16"/>
  <c r="R44" i="16"/>
  <c r="Q44" i="16"/>
  <c r="P44" i="16"/>
  <c r="E44" i="16"/>
  <c r="U43" i="16"/>
  <c r="S43" i="16"/>
  <c r="R43" i="16"/>
  <c r="Q43" i="16"/>
  <c r="P43" i="16"/>
  <c r="E43" i="16"/>
  <c r="T43" i="16" s="1"/>
  <c r="S42" i="16"/>
  <c r="R42" i="16"/>
  <c r="Q42" i="16"/>
  <c r="P42" i="16"/>
  <c r="E42" i="16"/>
  <c r="W40" i="16"/>
  <c r="V40" i="16"/>
  <c r="O40" i="16"/>
  <c r="N40" i="16"/>
  <c r="M40" i="16"/>
  <c r="L40" i="16"/>
  <c r="K40" i="16"/>
  <c r="S40" i="16" s="1"/>
  <c r="J40" i="16"/>
  <c r="R40" i="16" s="1"/>
  <c r="I40" i="16"/>
  <c r="H40" i="16"/>
  <c r="G40" i="16"/>
  <c r="F40" i="16"/>
  <c r="C40" i="16"/>
  <c r="B40" i="16"/>
  <c r="S39" i="16"/>
  <c r="R39" i="16"/>
  <c r="Q39" i="16"/>
  <c r="P39" i="16"/>
  <c r="E39" i="16"/>
  <c r="S38" i="16"/>
  <c r="R38" i="16"/>
  <c r="Q38" i="16"/>
  <c r="P38" i="16"/>
  <c r="E38" i="16"/>
  <c r="U38" i="16" s="1"/>
  <c r="U37" i="16"/>
  <c r="S37" i="16"/>
  <c r="R37" i="16"/>
  <c r="Q37" i="16"/>
  <c r="P37" i="16"/>
  <c r="E37" i="16"/>
  <c r="T37" i="16" s="1"/>
  <c r="S36" i="16"/>
  <c r="R36" i="16"/>
  <c r="Q36" i="16"/>
  <c r="P36" i="16"/>
  <c r="E36" i="16"/>
  <c r="U36" i="16" s="1"/>
  <c r="U35" i="16"/>
  <c r="S35" i="16"/>
  <c r="R35" i="16"/>
  <c r="Q35" i="16"/>
  <c r="P35" i="16"/>
  <c r="E35" i="16"/>
  <c r="W33" i="16"/>
  <c r="V33" i="16"/>
  <c r="O33" i="16"/>
  <c r="N33" i="16"/>
  <c r="M33" i="16"/>
  <c r="L33" i="16"/>
  <c r="K33" i="16"/>
  <c r="S33" i="16" s="1"/>
  <c r="J33" i="16"/>
  <c r="R33" i="16" s="1"/>
  <c r="I33" i="16"/>
  <c r="H33" i="16"/>
  <c r="P33" i="16" s="1"/>
  <c r="G33" i="16"/>
  <c r="F33" i="16"/>
  <c r="C33" i="16"/>
  <c r="B33" i="16"/>
  <c r="S32" i="16"/>
  <c r="R32" i="16"/>
  <c r="Q32" i="16"/>
  <c r="P32" i="16"/>
  <c r="E32" i="16"/>
  <c r="T32" i="16" s="1"/>
  <c r="W30" i="16"/>
  <c r="V30" i="16"/>
  <c r="O30" i="16"/>
  <c r="N30" i="16"/>
  <c r="M30" i="16"/>
  <c r="L30" i="16"/>
  <c r="K30" i="16"/>
  <c r="S30" i="16" s="1"/>
  <c r="J30" i="16"/>
  <c r="R30" i="16" s="1"/>
  <c r="I30" i="16"/>
  <c r="H30" i="16"/>
  <c r="G30" i="16"/>
  <c r="F30" i="16"/>
  <c r="C30" i="16"/>
  <c r="B30" i="16"/>
  <c r="E30" i="16" s="1"/>
  <c r="T29" i="16"/>
  <c r="S29" i="16"/>
  <c r="R29" i="16"/>
  <c r="Q29" i="16"/>
  <c r="P29" i="16"/>
  <c r="E29" i="16"/>
  <c r="U29" i="16" s="1"/>
  <c r="S28" i="16"/>
  <c r="R28" i="16"/>
  <c r="Q28" i="16"/>
  <c r="P28" i="16"/>
  <c r="E28" i="16"/>
  <c r="U28" i="16" s="1"/>
  <c r="S27" i="16"/>
  <c r="R27" i="16"/>
  <c r="Q27" i="16"/>
  <c r="P27" i="16"/>
  <c r="E27" i="16"/>
  <c r="T27" i="16" s="1"/>
  <c r="U26" i="16"/>
  <c r="S26" i="16"/>
  <c r="R26" i="16"/>
  <c r="Q26" i="16"/>
  <c r="P26" i="16"/>
  <c r="E26" i="16"/>
  <c r="T26" i="16" s="1"/>
  <c r="W24" i="16"/>
  <c r="V24" i="16"/>
  <c r="O24" i="16"/>
  <c r="N24" i="16"/>
  <c r="M24" i="16"/>
  <c r="L24" i="16"/>
  <c r="K24" i="16"/>
  <c r="S24" i="16" s="1"/>
  <c r="J24" i="16"/>
  <c r="R24" i="16" s="1"/>
  <c r="I24" i="16"/>
  <c r="Q24" i="16" s="1"/>
  <c r="H24" i="16"/>
  <c r="G24" i="16"/>
  <c r="F24" i="16"/>
  <c r="C24" i="16"/>
  <c r="B24" i="16"/>
  <c r="S23" i="16"/>
  <c r="R23" i="16"/>
  <c r="Q23" i="16"/>
  <c r="P23" i="16"/>
  <c r="E23" i="16"/>
  <c r="U23" i="16" s="1"/>
  <c r="S22" i="16"/>
  <c r="R22" i="16"/>
  <c r="Q22" i="16"/>
  <c r="P22" i="16"/>
  <c r="E22" i="16"/>
  <c r="T22" i="16" s="1"/>
  <c r="T21" i="16"/>
  <c r="S21" i="16"/>
  <c r="R21" i="16"/>
  <c r="Q21" i="16"/>
  <c r="P21" i="16"/>
  <c r="E21" i="16"/>
  <c r="U21" i="16" s="1"/>
  <c r="T20" i="16"/>
  <c r="S20" i="16"/>
  <c r="R20" i="16"/>
  <c r="Q20" i="16"/>
  <c r="P20" i="16"/>
  <c r="E20" i="16"/>
  <c r="U20" i="16" s="1"/>
  <c r="S19" i="16"/>
  <c r="R19" i="16"/>
  <c r="Q19" i="16"/>
  <c r="P19" i="16"/>
  <c r="E19" i="16"/>
  <c r="U19" i="16" s="1"/>
  <c r="S18" i="16"/>
  <c r="R18" i="16"/>
  <c r="Q18" i="16"/>
  <c r="P18" i="16"/>
  <c r="E18" i="16"/>
  <c r="T18" i="16" s="1"/>
  <c r="W16" i="16"/>
  <c r="V16" i="16"/>
  <c r="O16" i="16"/>
  <c r="N16" i="16"/>
  <c r="M16" i="16"/>
  <c r="L16" i="16"/>
  <c r="K16" i="16"/>
  <c r="S16" i="16" s="1"/>
  <c r="J16" i="16"/>
  <c r="R16" i="16" s="1"/>
  <c r="I16" i="16"/>
  <c r="H16" i="16"/>
  <c r="P16" i="16" s="1"/>
  <c r="G16" i="16"/>
  <c r="F16" i="16"/>
  <c r="C16" i="16"/>
  <c r="B16" i="16"/>
  <c r="E16" i="16" s="1"/>
  <c r="S15" i="16"/>
  <c r="R15" i="16"/>
  <c r="Q15" i="16"/>
  <c r="P15" i="16"/>
  <c r="E15" i="16"/>
  <c r="U15" i="16" s="1"/>
  <c r="S14" i="16"/>
  <c r="R14" i="16"/>
  <c r="Q14" i="16"/>
  <c r="P14" i="16"/>
  <c r="E14" i="16"/>
  <c r="S13" i="16"/>
  <c r="R13" i="16"/>
  <c r="Q13" i="16"/>
  <c r="P13" i="16"/>
  <c r="E13" i="16"/>
  <c r="T13" i="16" s="1"/>
  <c r="U12" i="16"/>
  <c r="T12" i="16"/>
  <c r="S12" i="16"/>
  <c r="R12" i="16"/>
  <c r="Q12" i="16"/>
  <c r="P12" i="16"/>
  <c r="E12" i="16"/>
  <c r="T11" i="16"/>
  <c r="S11" i="16"/>
  <c r="R11" i="16"/>
  <c r="Q11" i="16"/>
  <c r="P11" i="16"/>
  <c r="E11" i="16"/>
  <c r="U11" i="16" s="1"/>
  <c r="S10" i="16"/>
  <c r="R10" i="16"/>
  <c r="Q10" i="16"/>
  <c r="P10" i="16"/>
  <c r="E10" i="16"/>
  <c r="S9" i="16"/>
  <c r="R9" i="16"/>
  <c r="Q9" i="16"/>
  <c r="P9" i="16"/>
  <c r="E9" i="16"/>
  <c r="U9" i="16" s="1"/>
  <c r="U93" i="15"/>
  <c r="S93" i="15"/>
  <c r="R93" i="15"/>
  <c r="Q93" i="15"/>
  <c r="P93" i="15"/>
  <c r="E93" i="15"/>
  <c r="T93" i="15" s="1"/>
  <c r="S92" i="15"/>
  <c r="R92" i="15"/>
  <c r="Q92" i="15"/>
  <c r="P92" i="15"/>
  <c r="E92" i="15"/>
  <c r="S91" i="15"/>
  <c r="R91" i="15"/>
  <c r="Q91" i="15"/>
  <c r="P91" i="15"/>
  <c r="E91" i="15"/>
  <c r="U91" i="15" s="1"/>
  <c r="S90" i="15"/>
  <c r="R90" i="15"/>
  <c r="Q90" i="15"/>
  <c r="P90" i="15"/>
  <c r="E90" i="15"/>
  <c r="T90" i="15" s="1"/>
  <c r="U89" i="15"/>
  <c r="T89" i="15"/>
  <c r="S89" i="15"/>
  <c r="R89" i="15"/>
  <c r="Q89" i="15"/>
  <c r="P89" i="15"/>
  <c r="E89" i="15"/>
  <c r="T88" i="15"/>
  <c r="S88" i="15"/>
  <c r="R88" i="15"/>
  <c r="Q88" i="15"/>
  <c r="P88" i="15"/>
  <c r="E88" i="15"/>
  <c r="U88" i="15" s="1"/>
  <c r="S87" i="15"/>
  <c r="R87" i="15"/>
  <c r="Q87" i="15"/>
  <c r="P87" i="15"/>
  <c r="E87" i="15"/>
  <c r="U87" i="15" s="1"/>
  <c r="S86" i="15"/>
  <c r="R86" i="15"/>
  <c r="Q86" i="15"/>
  <c r="P86" i="15"/>
  <c r="E86" i="15"/>
  <c r="T86" i="15" s="1"/>
  <c r="W72" i="15"/>
  <c r="V72" i="15"/>
  <c r="O72" i="15"/>
  <c r="N72" i="15"/>
  <c r="M72" i="15"/>
  <c r="L72" i="15"/>
  <c r="K72" i="15"/>
  <c r="J72" i="15"/>
  <c r="R72" i="15" s="1"/>
  <c r="I72" i="15"/>
  <c r="H72" i="15"/>
  <c r="G72" i="15"/>
  <c r="F72" i="15"/>
  <c r="C72" i="15"/>
  <c r="B72" i="15"/>
  <c r="E72" i="15" s="1"/>
  <c r="W71" i="15"/>
  <c r="V71" i="15"/>
  <c r="O71" i="15"/>
  <c r="N71" i="15"/>
  <c r="M71" i="15"/>
  <c r="L71" i="15"/>
  <c r="K71" i="15"/>
  <c r="S71" i="15" s="1"/>
  <c r="J71" i="15"/>
  <c r="R71" i="15" s="1"/>
  <c r="I71" i="15"/>
  <c r="H71" i="15"/>
  <c r="G71" i="15"/>
  <c r="F71" i="15"/>
  <c r="C71" i="15"/>
  <c r="B71" i="15"/>
  <c r="W70" i="15"/>
  <c r="V70" i="15"/>
  <c r="O70" i="15"/>
  <c r="N70" i="15"/>
  <c r="M70" i="15"/>
  <c r="L70" i="15"/>
  <c r="K70" i="15"/>
  <c r="S70" i="15" s="1"/>
  <c r="J70" i="15"/>
  <c r="I70" i="15"/>
  <c r="Q70" i="15" s="1"/>
  <c r="H70" i="15"/>
  <c r="P70" i="15" s="1"/>
  <c r="G70" i="15"/>
  <c r="F70" i="15"/>
  <c r="C70" i="15"/>
  <c r="B70" i="15"/>
  <c r="E70" i="15" s="1"/>
  <c r="S69" i="15"/>
  <c r="R69" i="15"/>
  <c r="Q69" i="15"/>
  <c r="U69" i="15" s="1"/>
  <c r="P69" i="15"/>
  <c r="E69" i="15"/>
  <c r="W67" i="15"/>
  <c r="V67" i="15"/>
  <c r="O67" i="15"/>
  <c r="N67" i="15"/>
  <c r="M67" i="15"/>
  <c r="L67" i="15"/>
  <c r="K67" i="15"/>
  <c r="J67" i="15"/>
  <c r="R67" i="15" s="1"/>
  <c r="I67" i="15"/>
  <c r="H67" i="15"/>
  <c r="G67" i="15"/>
  <c r="F67" i="15"/>
  <c r="C67" i="15"/>
  <c r="E67" i="15" s="1"/>
  <c r="B67" i="15"/>
  <c r="W66" i="15"/>
  <c r="V66" i="15"/>
  <c r="O66" i="15"/>
  <c r="N66" i="15"/>
  <c r="M66" i="15"/>
  <c r="L66" i="15"/>
  <c r="K66" i="15"/>
  <c r="S66" i="15" s="1"/>
  <c r="J66" i="15"/>
  <c r="R66" i="15" s="1"/>
  <c r="I66" i="15"/>
  <c r="Q66" i="15" s="1"/>
  <c r="H66" i="15"/>
  <c r="P66" i="15" s="1"/>
  <c r="G66" i="15"/>
  <c r="F66" i="15"/>
  <c r="C66" i="15"/>
  <c r="B66" i="15"/>
  <c r="S65" i="15"/>
  <c r="R65" i="15"/>
  <c r="Q65" i="15"/>
  <c r="P65" i="15"/>
  <c r="E65" i="15"/>
  <c r="U65" i="15" s="1"/>
  <c r="S64" i="15"/>
  <c r="R64" i="15"/>
  <c r="Q64" i="15"/>
  <c r="P64" i="15"/>
  <c r="E64" i="15"/>
  <c r="U63" i="15"/>
  <c r="T63" i="15"/>
  <c r="S63" i="15"/>
  <c r="R63" i="15"/>
  <c r="Q63" i="15"/>
  <c r="P63" i="15"/>
  <c r="E63" i="15"/>
  <c r="S62" i="15"/>
  <c r="R62" i="15"/>
  <c r="Q62" i="15"/>
  <c r="P62" i="15"/>
  <c r="E62" i="15"/>
  <c r="U62" i="15" s="1"/>
  <c r="S61" i="15"/>
  <c r="R61" i="15"/>
  <c r="Q61" i="15"/>
  <c r="P61" i="15"/>
  <c r="E61" i="15"/>
  <c r="V59" i="15"/>
  <c r="O59" i="15"/>
  <c r="N59" i="15"/>
  <c r="M59" i="15"/>
  <c r="L59" i="15"/>
  <c r="K59" i="15"/>
  <c r="S59" i="15" s="1"/>
  <c r="J59" i="15"/>
  <c r="R59" i="15" s="1"/>
  <c r="I59" i="15"/>
  <c r="Q59" i="15" s="1"/>
  <c r="H59" i="15"/>
  <c r="G59" i="15"/>
  <c r="F59" i="15"/>
  <c r="C59" i="15"/>
  <c r="B59" i="15"/>
  <c r="S58" i="15"/>
  <c r="R58" i="15"/>
  <c r="Q58" i="15"/>
  <c r="P58" i="15"/>
  <c r="E58" i="15"/>
  <c r="U58" i="15" s="1"/>
  <c r="S57" i="15"/>
  <c r="R57" i="15"/>
  <c r="Q57" i="15"/>
  <c r="P57" i="15"/>
  <c r="E57" i="15"/>
  <c r="U57" i="15" s="1"/>
  <c r="S56" i="15"/>
  <c r="R56" i="15"/>
  <c r="Q56" i="15"/>
  <c r="P56" i="15"/>
  <c r="E56" i="15"/>
  <c r="T56" i="15" s="1"/>
  <c r="T55" i="15"/>
  <c r="S55" i="15"/>
  <c r="R55" i="15"/>
  <c r="Q55" i="15"/>
  <c r="P55" i="15"/>
  <c r="E55" i="15"/>
  <c r="U55" i="15" s="1"/>
  <c r="W53" i="15"/>
  <c r="V53" i="15"/>
  <c r="O53" i="15"/>
  <c r="N53" i="15"/>
  <c r="M53" i="15"/>
  <c r="L53" i="15"/>
  <c r="K53" i="15"/>
  <c r="S53" i="15" s="1"/>
  <c r="J53" i="15"/>
  <c r="R53" i="15" s="1"/>
  <c r="I53" i="15"/>
  <c r="H53" i="15"/>
  <c r="G53" i="15"/>
  <c r="F53" i="15"/>
  <c r="C53" i="15"/>
  <c r="B53" i="15"/>
  <c r="S52" i="15"/>
  <c r="R52" i="15"/>
  <c r="Q52" i="15"/>
  <c r="P52" i="15"/>
  <c r="E52" i="15"/>
  <c r="U52" i="15" s="1"/>
  <c r="S51" i="15"/>
  <c r="R51" i="15"/>
  <c r="Q51" i="15"/>
  <c r="P51" i="15"/>
  <c r="E51" i="15"/>
  <c r="S50" i="15"/>
  <c r="R50" i="15"/>
  <c r="Q50" i="15"/>
  <c r="P50" i="15"/>
  <c r="E50" i="15"/>
  <c r="S49" i="15"/>
  <c r="R49" i="15"/>
  <c r="Q49" i="15"/>
  <c r="P49" i="15"/>
  <c r="E49" i="15"/>
  <c r="U49" i="15" s="1"/>
  <c r="S48" i="15"/>
  <c r="R48" i="15"/>
  <c r="Q48" i="15"/>
  <c r="P48" i="15"/>
  <c r="E48" i="15"/>
  <c r="U48" i="15" s="1"/>
  <c r="S47" i="15"/>
  <c r="R47" i="15"/>
  <c r="Q47" i="15"/>
  <c r="P47" i="15"/>
  <c r="E47" i="15"/>
  <c r="T47" i="15" s="1"/>
  <c r="U46" i="15"/>
  <c r="S46" i="15"/>
  <c r="R46" i="15"/>
  <c r="Q46" i="15"/>
  <c r="P46" i="15"/>
  <c r="E46" i="15"/>
  <c r="T46" i="15" s="1"/>
  <c r="S45" i="15"/>
  <c r="R45" i="15"/>
  <c r="Q45" i="15"/>
  <c r="P45" i="15"/>
  <c r="E45" i="15"/>
  <c r="U45" i="15" s="1"/>
  <c r="S44" i="15"/>
  <c r="R44" i="15"/>
  <c r="Q44" i="15"/>
  <c r="P44" i="15"/>
  <c r="E44" i="15"/>
  <c r="U44" i="15" s="1"/>
  <c r="S43" i="15"/>
  <c r="R43" i="15"/>
  <c r="Q43" i="15"/>
  <c r="P43" i="15"/>
  <c r="E43" i="15"/>
  <c r="U43" i="15" s="1"/>
  <c r="T42" i="15"/>
  <c r="S42" i="15"/>
  <c r="R42" i="15"/>
  <c r="Q42" i="15"/>
  <c r="P42" i="15"/>
  <c r="E42" i="15"/>
  <c r="U42" i="15" s="1"/>
  <c r="W40" i="15"/>
  <c r="V40" i="15"/>
  <c r="O40" i="15"/>
  <c r="N40" i="15"/>
  <c r="M40" i="15"/>
  <c r="L40" i="15"/>
  <c r="K40" i="15"/>
  <c r="S40" i="15" s="1"/>
  <c r="J40" i="15"/>
  <c r="R40" i="15" s="1"/>
  <c r="I40" i="15"/>
  <c r="H40" i="15"/>
  <c r="P40" i="15" s="1"/>
  <c r="G40" i="15"/>
  <c r="F40" i="15"/>
  <c r="C40" i="15"/>
  <c r="B40" i="15"/>
  <c r="E40" i="15" s="1"/>
  <c r="S39" i="15"/>
  <c r="R39" i="15"/>
  <c r="Q39" i="15"/>
  <c r="P39" i="15"/>
  <c r="E39" i="15"/>
  <c r="U39" i="15" s="1"/>
  <c r="S38" i="15"/>
  <c r="R38" i="15"/>
  <c r="Q38" i="15"/>
  <c r="U38" i="15" s="1"/>
  <c r="P38" i="15"/>
  <c r="E38" i="15"/>
  <c r="S37" i="15"/>
  <c r="R37" i="15"/>
  <c r="Q37" i="15"/>
  <c r="P37" i="15"/>
  <c r="E37" i="15"/>
  <c r="S36" i="15"/>
  <c r="R36" i="15"/>
  <c r="Q36" i="15"/>
  <c r="P36" i="15"/>
  <c r="E36" i="15"/>
  <c r="S35" i="15"/>
  <c r="R35" i="15"/>
  <c r="Q35" i="15"/>
  <c r="P35" i="15"/>
  <c r="E35" i="15"/>
  <c r="W33" i="15"/>
  <c r="V33" i="15"/>
  <c r="O33" i="15"/>
  <c r="N33" i="15"/>
  <c r="M33" i="15"/>
  <c r="L33" i="15"/>
  <c r="K33" i="15"/>
  <c r="S33" i="15" s="1"/>
  <c r="J33" i="15"/>
  <c r="I33" i="15"/>
  <c r="Q33" i="15" s="1"/>
  <c r="H33" i="15"/>
  <c r="P33" i="15" s="1"/>
  <c r="G33" i="15"/>
  <c r="F33" i="15"/>
  <c r="C33" i="15"/>
  <c r="B33" i="15"/>
  <c r="S32" i="15"/>
  <c r="R32" i="15"/>
  <c r="Q32" i="15"/>
  <c r="U32" i="15" s="1"/>
  <c r="P32" i="15"/>
  <c r="T32" i="15" s="1"/>
  <c r="E32" i="15"/>
  <c r="W30" i="15"/>
  <c r="V30" i="15"/>
  <c r="O30" i="15"/>
  <c r="N30" i="15"/>
  <c r="M30" i="15"/>
  <c r="L30" i="15"/>
  <c r="K30" i="15"/>
  <c r="S30" i="15" s="1"/>
  <c r="J30" i="15"/>
  <c r="I30" i="15"/>
  <c r="H30" i="15"/>
  <c r="P30" i="15" s="1"/>
  <c r="G30" i="15"/>
  <c r="F30" i="15"/>
  <c r="C30" i="15"/>
  <c r="B30" i="15"/>
  <c r="E30" i="15" s="1"/>
  <c r="S29" i="15"/>
  <c r="R29" i="15"/>
  <c r="Q29" i="15"/>
  <c r="P29" i="15"/>
  <c r="E29" i="15"/>
  <c r="U29" i="15" s="1"/>
  <c r="S28" i="15"/>
  <c r="R28" i="15"/>
  <c r="Q28" i="15"/>
  <c r="U28" i="15" s="1"/>
  <c r="P28" i="15"/>
  <c r="E28" i="15"/>
  <c r="T27" i="15"/>
  <c r="S27" i="15"/>
  <c r="R27" i="15"/>
  <c r="Q27" i="15"/>
  <c r="P27" i="15"/>
  <c r="E27" i="15"/>
  <c r="U27" i="15" s="1"/>
  <c r="S26" i="15"/>
  <c r="R26" i="15"/>
  <c r="Q26" i="15"/>
  <c r="P26" i="15"/>
  <c r="E26" i="15"/>
  <c r="U26" i="15" s="1"/>
  <c r="W24" i="15"/>
  <c r="V24" i="15"/>
  <c r="O24" i="15"/>
  <c r="N24" i="15"/>
  <c r="M24" i="15"/>
  <c r="L24" i="15"/>
  <c r="K24" i="15"/>
  <c r="S24" i="15" s="1"/>
  <c r="J24" i="15"/>
  <c r="R24" i="15" s="1"/>
  <c r="I24" i="15"/>
  <c r="Q24" i="15" s="1"/>
  <c r="H24" i="15"/>
  <c r="G24" i="15"/>
  <c r="F24" i="15"/>
  <c r="C24" i="15"/>
  <c r="B24" i="15"/>
  <c r="U23" i="15"/>
  <c r="S23" i="15"/>
  <c r="R23" i="15"/>
  <c r="Q23" i="15"/>
  <c r="P23" i="15"/>
  <c r="E23" i="15"/>
  <c r="T23" i="15" s="1"/>
  <c r="U22" i="15"/>
  <c r="S22" i="15"/>
  <c r="R22" i="15"/>
  <c r="Q22" i="15"/>
  <c r="P22" i="15"/>
  <c r="E22" i="15"/>
  <c r="T22" i="15" s="1"/>
  <c r="S21" i="15"/>
  <c r="R21" i="15"/>
  <c r="Q21" i="15"/>
  <c r="P21" i="15"/>
  <c r="E21" i="15"/>
  <c r="U21" i="15" s="1"/>
  <c r="S20" i="15"/>
  <c r="R20" i="15"/>
  <c r="Q20" i="15"/>
  <c r="P20" i="15"/>
  <c r="E20" i="15"/>
  <c r="U20" i="15" s="1"/>
  <c r="S19" i="15"/>
  <c r="R19" i="15"/>
  <c r="Q19" i="15"/>
  <c r="P19" i="15"/>
  <c r="E19" i="15"/>
  <c r="T19" i="15" s="1"/>
  <c r="T18" i="15"/>
  <c r="S18" i="15"/>
  <c r="R18" i="15"/>
  <c r="Q18" i="15"/>
  <c r="P18" i="15"/>
  <c r="E18" i="15"/>
  <c r="U18" i="15" s="1"/>
  <c r="W16" i="15"/>
  <c r="V16" i="15"/>
  <c r="O16" i="15"/>
  <c r="N16" i="15"/>
  <c r="M16" i="15"/>
  <c r="L16" i="15"/>
  <c r="K16" i="15"/>
  <c r="S16" i="15" s="1"/>
  <c r="J16" i="15"/>
  <c r="R16" i="15" s="1"/>
  <c r="I16" i="15"/>
  <c r="H16" i="15"/>
  <c r="P16" i="15" s="1"/>
  <c r="G16" i="15"/>
  <c r="F16" i="15"/>
  <c r="C16" i="15"/>
  <c r="B16" i="15"/>
  <c r="S15" i="15"/>
  <c r="R15" i="15"/>
  <c r="Q15" i="15"/>
  <c r="P15" i="15"/>
  <c r="E15" i="15"/>
  <c r="U15" i="15" s="1"/>
  <c r="S14" i="15"/>
  <c r="R14" i="15"/>
  <c r="Q14" i="15"/>
  <c r="U14" i="15" s="1"/>
  <c r="P14" i="15"/>
  <c r="E14" i="15"/>
  <c r="S13" i="15"/>
  <c r="R13" i="15"/>
  <c r="Q13" i="15"/>
  <c r="U13" i="15" s="1"/>
  <c r="P13" i="15"/>
  <c r="E13" i="15"/>
  <c r="S12" i="15"/>
  <c r="R12" i="15"/>
  <c r="Q12" i="15"/>
  <c r="P12" i="15"/>
  <c r="E12" i="15"/>
  <c r="S11" i="15"/>
  <c r="R11" i="15"/>
  <c r="Q11" i="15"/>
  <c r="P11" i="15"/>
  <c r="E11" i="15"/>
  <c r="U11" i="15" s="1"/>
  <c r="S10" i="15"/>
  <c r="R10" i="15"/>
  <c r="Q10" i="15"/>
  <c r="U10" i="15" s="1"/>
  <c r="P10" i="15"/>
  <c r="E10" i="15"/>
  <c r="T10" i="15" s="1"/>
  <c r="U9" i="15"/>
  <c r="T9" i="15"/>
  <c r="S9" i="15"/>
  <c r="R9" i="15"/>
  <c r="Q9" i="15"/>
  <c r="P9" i="15"/>
  <c r="E9" i="15"/>
  <c r="T93" i="14"/>
  <c r="S93" i="14"/>
  <c r="R93" i="14"/>
  <c r="Q93" i="14"/>
  <c r="P93" i="14"/>
  <c r="E93" i="14"/>
  <c r="U93" i="14" s="1"/>
  <c r="S92" i="14"/>
  <c r="R92" i="14"/>
  <c r="Q92" i="14"/>
  <c r="P92" i="14"/>
  <c r="E92" i="14"/>
  <c r="U92" i="14" s="1"/>
  <c r="S91" i="14"/>
  <c r="R91" i="14"/>
  <c r="Q91" i="14"/>
  <c r="P91" i="14"/>
  <c r="E91" i="14"/>
  <c r="T91" i="14" s="1"/>
  <c r="U90" i="14"/>
  <c r="T90" i="14"/>
  <c r="S90" i="14"/>
  <c r="R90" i="14"/>
  <c r="Q90" i="14"/>
  <c r="P90" i="14"/>
  <c r="E90" i="14"/>
  <c r="T89" i="14"/>
  <c r="S89" i="14"/>
  <c r="R89" i="14"/>
  <c r="Q89" i="14"/>
  <c r="P89" i="14"/>
  <c r="E89" i="14"/>
  <c r="U89" i="14" s="1"/>
  <c r="S88" i="14"/>
  <c r="R88" i="14"/>
  <c r="Q88" i="14"/>
  <c r="P88" i="14"/>
  <c r="E88" i="14"/>
  <c r="U88" i="14" s="1"/>
  <c r="S87" i="14"/>
  <c r="R87" i="14"/>
  <c r="Q87" i="14"/>
  <c r="P87" i="14"/>
  <c r="E87" i="14"/>
  <c r="T87" i="14" s="1"/>
  <c r="U86" i="14"/>
  <c r="T86" i="14"/>
  <c r="S86" i="14"/>
  <c r="R86" i="14"/>
  <c r="Q86" i="14"/>
  <c r="P86" i="14"/>
  <c r="E86" i="14"/>
  <c r="W72" i="14"/>
  <c r="V72" i="14"/>
  <c r="O72" i="14"/>
  <c r="N72" i="14"/>
  <c r="M72" i="14"/>
  <c r="L72" i="14"/>
  <c r="K72" i="14"/>
  <c r="J72" i="14"/>
  <c r="R72" i="14" s="1"/>
  <c r="I72" i="14"/>
  <c r="H72" i="14"/>
  <c r="G72" i="14"/>
  <c r="F72" i="14"/>
  <c r="C72" i="14"/>
  <c r="B72" i="14"/>
  <c r="W71" i="14"/>
  <c r="V71" i="14"/>
  <c r="O71" i="14"/>
  <c r="N71" i="14"/>
  <c r="M71" i="14"/>
  <c r="L71" i="14"/>
  <c r="K71" i="14"/>
  <c r="J71" i="14"/>
  <c r="R71" i="14" s="1"/>
  <c r="I71" i="14"/>
  <c r="Q71" i="14" s="1"/>
  <c r="H71" i="14"/>
  <c r="G71" i="14"/>
  <c r="F71" i="14"/>
  <c r="C71" i="14"/>
  <c r="B71" i="14"/>
  <c r="W70" i="14"/>
  <c r="V70" i="14"/>
  <c r="O70" i="14"/>
  <c r="N70" i="14"/>
  <c r="M70" i="14"/>
  <c r="L70" i="14"/>
  <c r="K70" i="14"/>
  <c r="S70" i="14" s="1"/>
  <c r="J70" i="14"/>
  <c r="R70" i="14" s="1"/>
  <c r="I70" i="14"/>
  <c r="H70" i="14"/>
  <c r="P70" i="14" s="1"/>
  <c r="G70" i="14"/>
  <c r="F70" i="14"/>
  <c r="C70" i="14"/>
  <c r="B70" i="14"/>
  <c r="E70" i="14" s="1"/>
  <c r="S69" i="14"/>
  <c r="R69" i="14"/>
  <c r="Q69" i="14"/>
  <c r="U69" i="14" s="1"/>
  <c r="P69" i="14"/>
  <c r="T69" i="14" s="1"/>
  <c r="E69" i="14"/>
  <c r="W67" i="14"/>
  <c r="V67" i="14"/>
  <c r="O67" i="14"/>
  <c r="N67" i="14"/>
  <c r="M67" i="14"/>
  <c r="L67" i="14"/>
  <c r="K67" i="14"/>
  <c r="J67" i="14"/>
  <c r="I67" i="14"/>
  <c r="H67" i="14"/>
  <c r="G67" i="14"/>
  <c r="F67" i="14"/>
  <c r="C67" i="14"/>
  <c r="B67" i="14"/>
  <c r="W66" i="14"/>
  <c r="V66" i="14"/>
  <c r="O66" i="14"/>
  <c r="N66" i="14"/>
  <c r="M66" i="14"/>
  <c r="L66" i="14"/>
  <c r="K66" i="14"/>
  <c r="S66" i="14" s="1"/>
  <c r="J66" i="14"/>
  <c r="R66" i="14" s="1"/>
  <c r="I66" i="14"/>
  <c r="H66" i="14"/>
  <c r="G66" i="14"/>
  <c r="F66" i="14"/>
  <c r="C66" i="14"/>
  <c r="B66" i="14"/>
  <c r="U65" i="14"/>
  <c r="S65" i="14"/>
  <c r="R65" i="14"/>
  <c r="Q65" i="14"/>
  <c r="P65" i="14"/>
  <c r="E65" i="14"/>
  <c r="T65" i="14" s="1"/>
  <c r="U64" i="14"/>
  <c r="S64" i="14"/>
  <c r="R64" i="14"/>
  <c r="Q64" i="14"/>
  <c r="P64" i="14"/>
  <c r="E64" i="14"/>
  <c r="T64" i="14" s="1"/>
  <c r="S63" i="14"/>
  <c r="R63" i="14"/>
  <c r="Q63" i="14"/>
  <c r="P63" i="14"/>
  <c r="E63" i="14"/>
  <c r="U63" i="14" s="1"/>
  <c r="S62" i="14"/>
  <c r="R62" i="14"/>
  <c r="Q62" i="14"/>
  <c r="P62" i="14"/>
  <c r="E62" i="14"/>
  <c r="U62" i="14" s="1"/>
  <c r="S61" i="14"/>
  <c r="R61" i="14"/>
  <c r="Q61" i="14"/>
  <c r="P61" i="14"/>
  <c r="E61" i="14"/>
  <c r="U61" i="14" s="1"/>
  <c r="V59" i="14"/>
  <c r="O59" i="14"/>
  <c r="N59" i="14"/>
  <c r="M59" i="14"/>
  <c r="L59" i="14"/>
  <c r="K59" i="14"/>
  <c r="S59" i="14" s="1"/>
  <c r="J59" i="14"/>
  <c r="R59" i="14" s="1"/>
  <c r="I59" i="14"/>
  <c r="H59" i="14"/>
  <c r="G59" i="14"/>
  <c r="F59" i="14"/>
  <c r="C59" i="14"/>
  <c r="B59" i="14"/>
  <c r="S58" i="14"/>
  <c r="R58" i="14"/>
  <c r="Q58" i="14"/>
  <c r="P58" i="14"/>
  <c r="E58" i="14"/>
  <c r="U58" i="14" s="1"/>
  <c r="S57" i="14"/>
  <c r="R57" i="14"/>
  <c r="Q57" i="14"/>
  <c r="P57" i="14"/>
  <c r="E57" i="14"/>
  <c r="T57" i="14" s="1"/>
  <c r="S56" i="14"/>
  <c r="R56" i="14"/>
  <c r="Q56" i="14"/>
  <c r="P56" i="14"/>
  <c r="E56" i="14"/>
  <c r="S55" i="14"/>
  <c r="R55" i="14"/>
  <c r="Q55" i="14"/>
  <c r="P55" i="14"/>
  <c r="E55" i="14"/>
  <c r="U55" i="14" s="1"/>
  <c r="W53" i="14"/>
  <c r="V53" i="14"/>
  <c r="O53" i="14"/>
  <c r="N53" i="14"/>
  <c r="M53" i="14"/>
  <c r="L53" i="14"/>
  <c r="K53" i="14"/>
  <c r="S53" i="14" s="1"/>
  <c r="J53" i="14"/>
  <c r="R53" i="14" s="1"/>
  <c r="I53" i="14"/>
  <c r="H53" i="14"/>
  <c r="G53" i="14"/>
  <c r="F53" i="14"/>
  <c r="C53" i="14"/>
  <c r="B53" i="14"/>
  <c r="S52" i="14"/>
  <c r="R52" i="14"/>
  <c r="Q52" i="14"/>
  <c r="P52" i="14"/>
  <c r="E52" i="14"/>
  <c r="T52" i="14" s="1"/>
  <c r="U51" i="14"/>
  <c r="T51" i="14"/>
  <c r="S51" i="14"/>
  <c r="R51" i="14"/>
  <c r="Q51" i="14"/>
  <c r="P51" i="14"/>
  <c r="E51" i="14"/>
  <c r="T50" i="14"/>
  <c r="S50" i="14"/>
  <c r="R50" i="14"/>
  <c r="Q50" i="14"/>
  <c r="P50" i="14"/>
  <c r="E50" i="14"/>
  <c r="U50" i="14" s="1"/>
  <c r="S49" i="14"/>
  <c r="R49" i="14"/>
  <c r="Q49" i="14"/>
  <c r="P49" i="14"/>
  <c r="E49" i="14"/>
  <c r="U49" i="14" s="1"/>
  <c r="S48" i="14"/>
  <c r="R48" i="14"/>
  <c r="Q48" i="14"/>
  <c r="P48" i="14"/>
  <c r="E48" i="14"/>
  <c r="U47" i="14"/>
  <c r="T47" i="14"/>
  <c r="S47" i="14"/>
  <c r="R47" i="14"/>
  <c r="Q47" i="14"/>
  <c r="P47" i="14"/>
  <c r="E47" i="14"/>
  <c r="T46" i="14"/>
  <c r="S46" i="14"/>
  <c r="R46" i="14"/>
  <c r="Q46" i="14"/>
  <c r="P46" i="14"/>
  <c r="E46" i="14"/>
  <c r="U46" i="14" s="1"/>
  <c r="S45" i="14"/>
  <c r="R45" i="14"/>
  <c r="Q45" i="14"/>
  <c r="P45" i="14"/>
  <c r="E45" i="14"/>
  <c r="U45" i="14" s="1"/>
  <c r="S44" i="14"/>
  <c r="R44" i="14"/>
  <c r="Q44" i="14"/>
  <c r="U44" i="14" s="1"/>
  <c r="P44" i="14"/>
  <c r="E44" i="14"/>
  <c r="U43" i="14"/>
  <c r="S43" i="14"/>
  <c r="R43" i="14"/>
  <c r="Q43" i="14"/>
  <c r="P43" i="14"/>
  <c r="E43" i="14"/>
  <c r="T43" i="14" s="1"/>
  <c r="S42" i="14"/>
  <c r="R42" i="14"/>
  <c r="Q42" i="14"/>
  <c r="P42" i="14"/>
  <c r="E42" i="14"/>
  <c r="W40" i="14"/>
  <c r="V40" i="14"/>
  <c r="O40" i="14"/>
  <c r="N40" i="14"/>
  <c r="M40" i="14"/>
  <c r="L40" i="14"/>
  <c r="K40" i="14"/>
  <c r="S40" i="14" s="1"/>
  <c r="J40" i="14"/>
  <c r="R40" i="14" s="1"/>
  <c r="I40" i="14"/>
  <c r="H40" i="14"/>
  <c r="G40" i="14"/>
  <c r="F40" i="14"/>
  <c r="C40" i="14"/>
  <c r="B40" i="14"/>
  <c r="E40" i="14" s="1"/>
  <c r="S39" i="14"/>
  <c r="R39" i="14"/>
  <c r="Q39" i="14"/>
  <c r="P39" i="14"/>
  <c r="E39" i="14"/>
  <c r="S38" i="14"/>
  <c r="R38" i="14"/>
  <c r="Q38" i="14"/>
  <c r="U38" i="14" s="1"/>
  <c r="P38" i="14"/>
  <c r="T38" i="14" s="1"/>
  <c r="E38" i="14"/>
  <c r="S37" i="14"/>
  <c r="R37" i="14"/>
  <c r="Q37" i="14"/>
  <c r="P37" i="14"/>
  <c r="E37" i="14"/>
  <c r="U37" i="14" s="1"/>
  <c r="S36" i="14"/>
  <c r="R36" i="14"/>
  <c r="Q36" i="14"/>
  <c r="P36" i="14"/>
  <c r="E36" i="14"/>
  <c r="U36" i="14" s="1"/>
  <c r="S35" i="14"/>
  <c r="R35" i="14"/>
  <c r="Q35" i="14"/>
  <c r="U35" i="14" s="1"/>
  <c r="P35" i="14"/>
  <c r="E35" i="14"/>
  <c r="W33" i="14"/>
  <c r="V33" i="14"/>
  <c r="O33" i="14"/>
  <c r="N33" i="14"/>
  <c r="M33" i="14"/>
  <c r="L33" i="14"/>
  <c r="K33" i="14"/>
  <c r="S33" i="14" s="1"/>
  <c r="J33" i="14"/>
  <c r="I33" i="14"/>
  <c r="H33" i="14"/>
  <c r="G33" i="14"/>
  <c r="F33" i="14"/>
  <c r="C33" i="14"/>
  <c r="B33" i="14"/>
  <c r="E33" i="14" s="1"/>
  <c r="S32" i="14"/>
  <c r="R32" i="14"/>
  <c r="Q32" i="14"/>
  <c r="P32" i="14"/>
  <c r="T32" i="14" s="1"/>
  <c r="E32" i="14"/>
  <c r="W30" i="14"/>
  <c r="V30" i="14"/>
  <c r="O30" i="14"/>
  <c r="N30" i="14"/>
  <c r="M30" i="14"/>
  <c r="L30" i="14"/>
  <c r="K30" i="14"/>
  <c r="S30" i="14" s="1"/>
  <c r="J30" i="14"/>
  <c r="R30" i="14" s="1"/>
  <c r="I30" i="14"/>
  <c r="H30" i="14"/>
  <c r="P30" i="14" s="1"/>
  <c r="G30" i="14"/>
  <c r="F30" i="14"/>
  <c r="C30" i="14"/>
  <c r="B30" i="14"/>
  <c r="E30" i="14" s="1"/>
  <c r="U29" i="14"/>
  <c r="S29" i="14"/>
  <c r="R29" i="14"/>
  <c r="Q29" i="14"/>
  <c r="P29" i="14"/>
  <c r="E29" i="14"/>
  <c r="T29" i="14" s="1"/>
  <c r="S28" i="14"/>
  <c r="R28" i="14"/>
  <c r="Q28" i="14"/>
  <c r="P28" i="14"/>
  <c r="E28" i="14"/>
  <c r="S27" i="14"/>
  <c r="R27" i="14"/>
  <c r="Q27" i="14"/>
  <c r="P27" i="14"/>
  <c r="E27" i="14"/>
  <c r="U27" i="14" s="1"/>
  <c r="S26" i="14"/>
  <c r="R26" i="14"/>
  <c r="Q26" i="14"/>
  <c r="P26" i="14"/>
  <c r="E26" i="14"/>
  <c r="U26" i="14" s="1"/>
  <c r="W24" i="14"/>
  <c r="V24" i="14"/>
  <c r="O24" i="14"/>
  <c r="N24" i="14"/>
  <c r="M24" i="14"/>
  <c r="L24" i="14"/>
  <c r="K24" i="14"/>
  <c r="S24" i="14" s="1"/>
  <c r="J24" i="14"/>
  <c r="R24" i="14" s="1"/>
  <c r="I24" i="14"/>
  <c r="Q24" i="14" s="1"/>
  <c r="H24" i="14"/>
  <c r="P24" i="14" s="1"/>
  <c r="G24" i="14"/>
  <c r="F24" i="14"/>
  <c r="E24" i="14"/>
  <c r="C24" i="14"/>
  <c r="B24" i="14"/>
  <c r="T23" i="14"/>
  <c r="S23" i="14"/>
  <c r="R23" i="14"/>
  <c r="Q23" i="14"/>
  <c r="P23" i="14"/>
  <c r="E23" i="14"/>
  <c r="U23" i="14" s="1"/>
  <c r="S22" i="14"/>
  <c r="R22" i="14"/>
  <c r="Q22" i="14"/>
  <c r="P22" i="14"/>
  <c r="E22" i="14"/>
  <c r="U22" i="14" s="1"/>
  <c r="S21" i="14"/>
  <c r="R21" i="14"/>
  <c r="Q21" i="14"/>
  <c r="P21" i="14"/>
  <c r="E21" i="14"/>
  <c r="U21" i="14" s="1"/>
  <c r="S20" i="14"/>
  <c r="R20" i="14"/>
  <c r="Q20" i="14"/>
  <c r="P20" i="14"/>
  <c r="E20" i="14"/>
  <c r="T20" i="14" s="1"/>
  <c r="T19" i="14"/>
  <c r="S19" i="14"/>
  <c r="R19" i="14"/>
  <c r="Q19" i="14"/>
  <c r="P19" i="14"/>
  <c r="E19" i="14"/>
  <c r="U19" i="14" s="1"/>
  <c r="S18" i="14"/>
  <c r="R18" i="14"/>
  <c r="Q18" i="14"/>
  <c r="P18" i="14"/>
  <c r="E18" i="14"/>
  <c r="U18" i="14" s="1"/>
  <c r="W16" i="14"/>
  <c r="V16" i="14"/>
  <c r="O16" i="14"/>
  <c r="N16" i="14"/>
  <c r="M16" i="14"/>
  <c r="L16" i="14"/>
  <c r="K16" i="14"/>
  <c r="J16" i="14"/>
  <c r="R16" i="14" s="1"/>
  <c r="I16" i="14"/>
  <c r="H16" i="14"/>
  <c r="G16" i="14"/>
  <c r="F16" i="14"/>
  <c r="C16" i="14"/>
  <c r="B16" i="14"/>
  <c r="U15" i="14"/>
  <c r="S15" i="14"/>
  <c r="R15" i="14"/>
  <c r="Q15" i="14"/>
  <c r="P15" i="14"/>
  <c r="E15" i="14"/>
  <c r="T15" i="14" s="1"/>
  <c r="U14" i="14"/>
  <c r="S14" i="14"/>
  <c r="R14" i="14"/>
  <c r="Q14" i="14"/>
  <c r="P14" i="14"/>
  <c r="E14" i="14"/>
  <c r="T14" i="14" s="1"/>
  <c r="S13" i="14"/>
  <c r="R13" i="14"/>
  <c r="Q13" i="14"/>
  <c r="P13" i="14"/>
  <c r="E13" i="14"/>
  <c r="S12" i="14"/>
  <c r="R12" i="14"/>
  <c r="Q12" i="14"/>
  <c r="P12" i="14"/>
  <c r="E12" i="14"/>
  <c r="U12" i="14" s="1"/>
  <c r="U11" i="14"/>
  <c r="S11" i="14"/>
  <c r="R11" i="14"/>
  <c r="Q11" i="14"/>
  <c r="P11" i="14"/>
  <c r="E11" i="14"/>
  <c r="T11" i="14" s="1"/>
  <c r="S10" i="14"/>
  <c r="R10" i="14"/>
  <c r="Q10" i="14"/>
  <c r="P10" i="14"/>
  <c r="E10" i="14"/>
  <c r="S9" i="14"/>
  <c r="R9" i="14"/>
  <c r="Q9" i="14"/>
  <c r="P9" i="14"/>
  <c r="E9" i="14"/>
  <c r="T9" i="14" s="1"/>
  <c r="S93" i="13"/>
  <c r="R93" i="13"/>
  <c r="Q93" i="13"/>
  <c r="P93" i="13"/>
  <c r="E93" i="13"/>
  <c r="U93" i="13" s="1"/>
  <c r="U92" i="13"/>
  <c r="S92" i="13"/>
  <c r="R92" i="13"/>
  <c r="Q92" i="13"/>
  <c r="P92" i="13"/>
  <c r="E92" i="13"/>
  <c r="T92" i="13" s="1"/>
  <c r="S91" i="13"/>
  <c r="R91" i="13"/>
  <c r="Q91" i="13"/>
  <c r="P91" i="13"/>
  <c r="E91" i="13"/>
  <c r="S90" i="13"/>
  <c r="R90" i="13"/>
  <c r="Q90" i="13"/>
  <c r="P90" i="13"/>
  <c r="E90" i="13"/>
  <c r="U90" i="13" s="1"/>
  <c r="S89" i="13"/>
  <c r="R89" i="13"/>
  <c r="Q89" i="13"/>
  <c r="P89" i="13"/>
  <c r="E89" i="13"/>
  <c r="U89" i="13" s="1"/>
  <c r="U88" i="13"/>
  <c r="S88" i="13"/>
  <c r="R88" i="13"/>
  <c r="Q88" i="13"/>
  <c r="P88" i="13"/>
  <c r="E88" i="13"/>
  <c r="T88" i="13" s="1"/>
  <c r="S87" i="13"/>
  <c r="R87" i="13"/>
  <c r="Q87" i="13"/>
  <c r="P87" i="13"/>
  <c r="E87" i="13"/>
  <c r="S86" i="13"/>
  <c r="R86" i="13"/>
  <c r="Q86" i="13"/>
  <c r="P86" i="13"/>
  <c r="E86" i="13"/>
  <c r="U86" i="13" s="1"/>
  <c r="W72" i="13"/>
  <c r="V72" i="13"/>
  <c r="O72" i="13"/>
  <c r="N72" i="13"/>
  <c r="M72" i="13"/>
  <c r="L72" i="13"/>
  <c r="K72" i="13"/>
  <c r="S72" i="13" s="1"/>
  <c r="J72" i="13"/>
  <c r="I72" i="13"/>
  <c r="H72" i="13"/>
  <c r="P72" i="13" s="1"/>
  <c r="G72" i="13"/>
  <c r="F72" i="13"/>
  <c r="C72" i="13"/>
  <c r="B72" i="13"/>
  <c r="E72" i="13" s="1"/>
  <c r="W71" i="13"/>
  <c r="V71" i="13"/>
  <c r="O71" i="13"/>
  <c r="N71" i="13"/>
  <c r="M71" i="13"/>
  <c r="L71" i="13"/>
  <c r="K71" i="13"/>
  <c r="S71" i="13" s="1"/>
  <c r="J71" i="13"/>
  <c r="R71" i="13" s="1"/>
  <c r="I71" i="13"/>
  <c r="H71" i="13"/>
  <c r="G71" i="13"/>
  <c r="F71" i="13"/>
  <c r="C71" i="13"/>
  <c r="B71" i="13"/>
  <c r="E71" i="13" s="1"/>
  <c r="W70" i="13"/>
  <c r="V70" i="13"/>
  <c r="O70" i="13"/>
  <c r="N70" i="13"/>
  <c r="M70" i="13"/>
  <c r="L70" i="13"/>
  <c r="K70" i="13"/>
  <c r="S70" i="13" s="1"/>
  <c r="J70" i="13"/>
  <c r="R70" i="13" s="1"/>
  <c r="I70" i="13"/>
  <c r="Q70" i="13" s="1"/>
  <c r="H70" i="13"/>
  <c r="G70" i="13"/>
  <c r="F70" i="13"/>
  <c r="E70" i="13"/>
  <c r="C70" i="13"/>
  <c r="B70" i="13"/>
  <c r="S69" i="13"/>
  <c r="R69" i="13"/>
  <c r="Q69" i="13"/>
  <c r="P69" i="13"/>
  <c r="E69" i="13"/>
  <c r="W67" i="13"/>
  <c r="V67" i="13"/>
  <c r="O67" i="13"/>
  <c r="N67" i="13"/>
  <c r="M67" i="13"/>
  <c r="L67" i="13"/>
  <c r="K67" i="13"/>
  <c r="J67" i="13"/>
  <c r="R67" i="13" s="1"/>
  <c r="I67" i="13"/>
  <c r="Q67" i="13" s="1"/>
  <c r="H67" i="13"/>
  <c r="G67" i="13"/>
  <c r="F67" i="13"/>
  <c r="C67" i="13"/>
  <c r="B67" i="13"/>
  <c r="W66" i="13"/>
  <c r="V66" i="13"/>
  <c r="O66" i="13"/>
  <c r="N66" i="13"/>
  <c r="M66" i="13"/>
  <c r="L66" i="13"/>
  <c r="K66" i="13"/>
  <c r="S66" i="13" s="1"/>
  <c r="J66" i="13"/>
  <c r="R66" i="13" s="1"/>
  <c r="I66" i="13"/>
  <c r="H66" i="13"/>
  <c r="G66" i="13"/>
  <c r="F66" i="13"/>
  <c r="C66" i="13"/>
  <c r="E66" i="13" s="1"/>
  <c r="B66" i="13"/>
  <c r="S65" i="13"/>
  <c r="R65" i="13"/>
  <c r="Q65" i="13"/>
  <c r="P65" i="13"/>
  <c r="E65" i="13"/>
  <c r="S64" i="13"/>
  <c r="R64" i="13"/>
  <c r="Q64" i="13"/>
  <c r="P64" i="13"/>
  <c r="E64" i="13"/>
  <c r="U64" i="13" s="1"/>
  <c r="S63" i="13"/>
  <c r="R63" i="13"/>
  <c r="Q63" i="13"/>
  <c r="P63" i="13"/>
  <c r="E63" i="13"/>
  <c r="U63" i="13" s="1"/>
  <c r="U62" i="13"/>
  <c r="S62" i="13"/>
  <c r="R62" i="13"/>
  <c r="Q62" i="13"/>
  <c r="P62" i="13"/>
  <c r="E62" i="13"/>
  <c r="T62" i="13" s="1"/>
  <c r="S61" i="13"/>
  <c r="R61" i="13"/>
  <c r="Q61" i="13"/>
  <c r="P61" i="13"/>
  <c r="E61" i="13"/>
  <c r="V59" i="13"/>
  <c r="O59" i="13"/>
  <c r="N59" i="13"/>
  <c r="M59" i="13"/>
  <c r="L59" i="13"/>
  <c r="K59" i="13"/>
  <c r="S59" i="13" s="1"/>
  <c r="J59" i="13"/>
  <c r="R59" i="13" s="1"/>
  <c r="I59" i="13"/>
  <c r="H59" i="13"/>
  <c r="G59" i="13"/>
  <c r="F59" i="13"/>
  <c r="C59" i="13"/>
  <c r="B59" i="13"/>
  <c r="S58" i="13"/>
  <c r="R58" i="13"/>
  <c r="Q58" i="13"/>
  <c r="P58" i="13"/>
  <c r="E58" i="13"/>
  <c r="T58" i="13" s="1"/>
  <c r="S57" i="13"/>
  <c r="R57" i="13"/>
  <c r="Q57" i="13"/>
  <c r="P57" i="13"/>
  <c r="E57" i="13"/>
  <c r="T57" i="13" s="1"/>
  <c r="T56" i="13"/>
  <c r="S56" i="13"/>
  <c r="R56" i="13"/>
  <c r="Q56" i="13"/>
  <c r="P56" i="13"/>
  <c r="E56" i="13"/>
  <c r="U56" i="13" s="1"/>
  <c r="S55" i="13"/>
  <c r="R55" i="13"/>
  <c r="Q55" i="13"/>
  <c r="P55" i="13"/>
  <c r="E55" i="13"/>
  <c r="U55" i="13" s="1"/>
  <c r="W53" i="13"/>
  <c r="V53" i="13"/>
  <c r="O53" i="13"/>
  <c r="N53" i="13"/>
  <c r="M53" i="13"/>
  <c r="L53" i="13"/>
  <c r="K53" i="13"/>
  <c r="J53" i="13"/>
  <c r="R53" i="13" s="1"/>
  <c r="I53" i="13"/>
  <c r="H53" i="13"/>
  <c r="P53" i="13" s="1"/>
  <c r="G53" i="13"/>
  <c r="F53" i="13"/>
  <c r="C53" i="13"/>
  <c r="B53" i="13"/>
  <c r="S52" i="13"/>
  <c r="R52" i="13"/>
  <c r="Q52" i="13"/>
  <c r="P52" i="13"/>
  <c r="E52" i="13"/>
  <c r="S51" i="13"/>
  <c r="R51" i="13"/>
  <c r="Q51" i="13"/>
  <c r="P51" i="13"/>
  <c r="E51" i="13"/>
  <c r="S50" i="13"/>
  <c r="R50" i="13"/>
  <c r="Q50" i="13"/>
  <c r="P50" i="13"/>
  <c r="E50" i="13"/>
  <c r="U50" i="13" s="1"/>
  <c r="S49" i="13"/>
  <c r="R49" i="13"/>
  <c r="Q49" i="13"/>
  <c r="P49" i="13"/>
  <c r="E49" i="13"/>
  <c r="T49" i="13" s="1"/>
  <c r="S48" i="13"/>
  <c r="R48" i="13"/>
  <c r="Q48" i="13"/>
  <c r="P48" i="13"/>
  <c r="E48" i="13"/>
  <c r="T48" i="13" s="1"/>
  <c r="S47" i="13"/>
  <c r="R47" i="13"/>
  <c r="Q47" i="13"/>
  <c r="P47" i="13"/>
  <c r="E47" i="13"/>
  <c r="U47" i="13" s="1"/>
  <c r="S46" i="13"/>
  <c r="R46" i="13"/>
  <c r="Q46" i="13"/>
  <c r="P46" i="13"/>
  <c r="E46" i="13"/>
  <c r="U46" i="13" s="1"/>
  <c r="S45" i="13"/>
  <c r="R45" i="13"/>
  <c r="Q45" i="13"/>
  <c r="P45" i="13"/>
  <c r="E45" i="13"/>
  <c r="T45" i="13" s="1"/>
  <c r="U44" i="13"/>
  <c r="S44" i="13"/>
  <c r="R44" i="13"/>
  <c r="Q44" i="13"/>
  <c r="P44" i="13"/>
  <c r="E44" i="13"/>
  <c r="T44" i="13" s="1"/>
  <c r="T43" i="13"/>
  <c r="S43" i="13"/>
  <c r="R43" i="13"/>
  <c r="Q43" i="13"/>
  <c r="P43" i="13"/>
  <c r="E43" i="13"/>
  <c r="S42" i="13"/>
  <c r="R42" i="13"/>
  <c r="Q42" i="13"/>
  <c r="P42" i="13"/>
  <c r="E42" i="13"/>
  <c r="U42" i="13" s="1"/>
  <c r="W40" i="13"/>
  <c r="V40" i="13"/>
  <c r="O40" i="13"/>
  <c r="N40" i="13"/>
  <c r="M40" i="13"/>
  <c r="L40" i="13"/>
  <c r="K40" i="13"/>
  <c r="S40" i="13" s="1"/>
  <c r="J40" i="13"/>
  <c r="R40" i="13" s="1"/>
  <c r="I40" i="13"/>
  <c r="H40" i="13"/>
  <c r="G40" i="13"/>
  <c r="F40" i="13"/>
  <c r="C40" i="13"/>
  <c r="B40" i="13"/>
  <c r="E40" i="13" s="1"/>
  <c r="S39" i="13"/>
  <c r="R39" i="13"/>
  <c r="Q39" i="13"/>
  <c r="P39" i="13"/>
  <c r="E39" i="13"/>
  <c r="T39" i="13" s="1"/>
  <c r="S38" i="13"/>
  <c r="R38" i="13"/>
  <c r="Q38" i="13"/>
  <c r="P38" i="13"/>
  <c r="E38" i="13"/>
  <c r="S37" i="13"/>
  <c r="R37" i="13"/>
  <c r="Q37" i="13"/>
  <c r="P37" i="13"/>
  <c r="E37" i="13"/>
  <c r="U37" i="13" s="1"/>
  <c r="S36" i="13"/>
  <c r="R36" i="13"/>
  <c r="Q36" i="13"/>
  <c r="P36" i="13"/>
  <c r="E36" i="13"/>
  <c r="T36" i="13" s="1"/>
  <c r="S35" i="13"/>
  <c r="R35" i="13"/>
  <c r="Q35" i="13"/>
  <c r="P35" i="13"/>
  <c r="E35" i="13"/>
  <c r="W33" i="13"/>
  <c r="V33" i="13"/>
  <c r="O33" i="13"/>
  <c r="N33" i="13"/>
  <c r="M33" i="13"/>
  <c r="L33" i="13"/>
  <c r="K33" i="13"/>
  <c r="S33" i="13" s="1"/>
  <c r="J33" i="13"/>
  <c r="R33" i="13" s="1"/>
  <c r="I33" i="13"/>
  <c r="Q33" i="13" s="1"/>
  <c r="H33" i="13"/>
  <c r="G33" i="13"/>
  <c r="F33" i="13"/>
  <c r="C33" i="13"/>
  <c r="E33" i="13" s="1"/>
  <c r="B33" i="13"/>
  <c r="S32" i="13"/>
  <c r="R32" i="13"/>
  <c r="Q32" i="13"/>
  <c r="P32" i="13"/>
  <c r="E32" i="13"/>
  <c r="W30" i="13"/>
  <c r="V30" i="13"/>
  <c r="O30" i="13"/>
  <c r="N30" i="13"/>
  <c r="M30" i="13"/>
  <c r="L30" i="13"/>
  <c r="K30" i="13"/>
  <c r="S30" i="13" s="1"/>
  <c r="J30" i="13"/>
  <c r="R30" i="13" s="1"/>
  <c r="I30" i="13"/>
  <c r="H30" i="13"/>
  <c r="G30" i="13"/>
  <c r="F30" i="13"/>
  <c r="C30" i="13"/>
  <c r="B30" i="13"/>
  <c r="S29" i="13"/>
  <c r="R29" i="13"/>
  <c r="Q29" i="13"/>
  <c r="P29" i="13"/>
  <c r="E29" i="13"/>
  <c r="T29" i="13" s="1"/>
  <c r="T28" i="13"/>
  <c r="S28" i="13"/>
  <c r="R28" i="13"/>
  <c r="Q28" i="13"/>
  <c r="P28" i="13"/>
  <c r="E28" i="13"/>
  <c r="U28" i="13" s="1"/>
  <c r="S27" i="13"/>
  <c r="R27" i="13"/>
  <c r="Q27" i="13"/>
  <c r="P27" i="13"/>
  <c r="E27" i="13"/>
  <c r="U27" i="13" s="1"/>
  <c r="S26" i="13"/>
  <c r="R26" i="13"/>
  <c r="Q26" i="13"/>
  <c r="P26" i="13"/>
  <c r="E26" i="13"/>
  <c r="T26" i="13" s="1"/>
  <c r="W24" i="13"/>
  <c r="V24" i="13"/>
  <c r="O24" i="13"/>
  <c r="N24" i="13"/>
  <c r="M24" i="13"/>
  <c r="L24" i="13"/>
  <c r="K24" i="13"/>
  <c r="S24" i="13" s="1"/>
  <c r="J24" i="13"/>
  <c r="R24" i="13" s="1"/>
  <c r="I24" i="13"/>
  <c r="Q24" i="13" s="1"/>
  <c r="H24" i="13"/>
  <c r="P24" i="13" s="1"/>
  <c r="G24" i="13"/>
  <c r="F24" i="13"/>
  <c r="E24" i="13"/>
  <c r="C24" i="13"/>
  <c r="B24" i="13"/>
  <c r="S23" i="13"/>
  <c r="R23" i="13"/>
  <c r="Q23" i="13"/>
  <c r="P23" i="13"/>
  <c r="E23" i="13"/>
  <c r="S22" i="13"/>
  <c r="R22" i="13"/>
  <c r="Q22" i="13"/>
  <c r="P22" i="13"/>
  <c r="E22" i="13"/>
  <c r="U22" i="13" s="1"/>
  <c r="S21" i="13"/>
  <c r="R21" i="13"/>
  <c r="Q21" i="13"/>
  <c r="P21" i="13"/>
  <c r="E21" i="13"/>
  <c r="T21" i="13" s="1"/>
  <c r="S20" i="13"/>
  <c r="R20" i="13"/>
  <c r="Q20" i="13"/>
  <c r="U20" i="13" s="1"/>
  <c r="P20" i="13"/>
  <c r="T20" i="13" s="1"/>
  <c r="E20" i="13"/>
  <c r="T19" i="13"/>
  <c r="S19" i="13"/>
  <c r="R19" i="13"/>
  <c r="Q19" i="13"/>
  <c r="P19" i="13"/>
  <c r="E19" i="13"/>
  <c r="U19" i="13" s="1"/>
  <c r="S18" i="13"/>
  <c r="R18" i="13"/>
  <c r="Q18" i="13"/>
  <c r="P18" i="13"/>
  <c r="E18" i="13"/>
  <c r="U18" i="13" s="1"/>
  <c r="W16" i="13"/>
  <c r="V16" i="13"/>
  <c r="O16" i="13"/>
  <c r="N16" i="13"/>
  <c r="M16" i="13"/>
  <c r="L16" i="13"/>
  <c r="K16" i="13"/>
  <c r="S16" i="13" s="1"/>
  <c r="J16" i="13"/>
  <c r="R16" i="13" s="1"/>
  <c r="I16" i="13"/>
  <c r="H16" i="13"/>
  <c r="G16" i="13"/>
  <c r="F16" i="13"/>
  <c r="C16" i="13"/>
  <c r="B16" i="13"/>
  <c r="S15" i="13"/>
  <c r="R15" i="13"/>
  <c r="Q15" i="13"/>
  <c r="U15" i="13" s="1"/>
  <c r="P15" i="13"/>
  <c r="T15" i="13" s="1"/>
  <c r="E15" i="13"/>
  <c r="S14" i="13"/>
  <c r="R14" i="13"/>
  <c r="Q14" i="13"/>
  <c r="P14" i="13"/>
  <c r="T14" i="13" s="1"/>
  <c r="E14" i="13"/>
  <c r="U14" i="13" s="1"/>
  <c r="S13" i="13"/>
  <c r="R13" i="13"/>
  <c r="Q13" i="13"/>
  <c r="P13" i="13"/>
  <c r="E13" i="13"/>
  <c r="U13" i="13" s="1"/>
  <c r="S12" i="13"/>
  <c r="R12" i="13"/>
  <c r="Q12" i="13"/>
  <c r="P12" i="13"/>
  <c r="E12" i="13"/>
  <c r="T12" i="13" s="1"/>
  <c r="S11" i="13"/>
  <c r="R11" i="13"/>
  <c r="Q11" i="13"/>
  <c r="U11" i="13" s="1"/>
  <c r="P11" i="13"/>
  <c r="E11" i="13"/>
  <c r="S10" i="13"/>
  <c r="R10" i="13"/>
  <c r="Q10" i="13"/>
  <c r="P10" i="13"/>
  <c r="E10" i="13"/>
  <c r="S9" i="13"/>
  <c r="R9" i="13"/>
  <c r="Q9" i="13"/>
  <c r="P9" i="13"/>
  <c r="E9" i="13"/>
  <c r="S93" i="12"/>
  <c r="R93" i="12"/>
  <c r="Q93" i="12"/>
  <c r="P93" i="12"/>
  <c r="E93" i="12"/>
  <c r="T93" i="12" s="1"/>
  <c r="U92" i="12"/>
  <c r="S92" i="12"/>
  <c r="R92" i="12"/>
  <c r="Q92" i="12"/>
  <c r="P92" i="12"/>
  <c r="E92" i="12"/>
  <c r="T92" i="12" s="1"/>
  <c r="T91" i="12"/>
  <c r="S91" i="12"/>
  <c r="R91" i="12"/>
  <c r="Q91" i="12"/>
  <c r="P91" i="12"/>
  <c r="E91" i="12"/>
  <c r="U91" i="12" s="1"/>
  <c r="S90" i="12"/>
  <c r="R90" i="12"/>
  <c r="Q90" i="12"/>
  <c r="P90" i="12"/>
  <c r="E90" i="12"/>
  <c r="U90" i="12" s="1"/>
  <c r="S89" i="12"/>
  <c r="R89" i="12"/>
  <c r="Q89" i="12"/>
  <c r="P89" i="12"/>
  <c r="E89" i="12"/>
  <c r="T89" i="12" s="1"/>
  <c r="U88" i="12"/>
  <c r="S88" i="12"/>
  <c r="R88" i="12"/>
  <c r="Q88" i="12"/>
  <c r="P88" i="12"/>
  <c r="E88" i="12"/>
  <c r="T88" i="12" s="1"/>
  <c r="S87" i="12"/>
  <c r="R87" i="12"/>
  <c r="Q87" i="12"/>
  <c r="P87" i="12"/>
  <c r="E87" i="12"/>
  <c r="U87" i="12" s="1"/>
  <c r="S86" i="12"/>
  <c r="R86" i="12"/>
  <c r="Q86" i="12"/>
  <c r="P86" i="12"/>
  <c r="E86" i="12"/>
  <c r="U86" i="12" s="1"/>
  <c r="W72" i="12"/>
  <c r="V72" i="12"/>
  <c r="O72" i="12"/>
  <c r="N72" i="12"/>
  <c r="M72" i="12"/>
  <c r="L72" i="12"/>
  <c r="K72" i="12"/>
  <c r="S72" i="12" s="1"/>
  <c r="J72" i="12"/>
  <c r="I72" i="12"/>
  <c r="H72" i="12"/>
  <c r="G72" i="12"/>
  <c r="F72" i="12"/>
  <c r="C72" i="12"/>
  <c r="B72" i="12"/>
  <c r="W71" i="12"/>
  <c r="V71" i="12"/>
  <c r="O71" i="12"/>
  <c r="N71" i="12"/>
  <c r="M71" i="12"/>
  <c r="L71" i="12"/>
  <c r="K71" i="12"/>
  <c r="S71" i="12" s="1"/>
  <c r="J71" i="12"/>
  <c r="I71" i="12"/>
  <c r="H71" i="12"/>
  <c r="G71" i="12"/>
  <c r="F71" i="12"/>
  <c r="C71" i="12"/>
  <c r="B71" i="12"/>
  <c r="E71" i="12" s="1"/>
  <c r="W70" i="12"/>
  <c r="V70" i="12"/>
  <c r="O70" i="12"/>
  <c r="N70" i="12"/>
  <c r="M70" i="12"/>
  <c r="L70" i="12"/>
  <c r="K70" i="12"/>
  <c r="J70" i="12"/>
  <c r="R70" i="12" s="1"/>
  <c r="I70" i="12"/>
  <c r="H70" i="12"/>
  <c r="G70" i="12"/>
  <c r="F70" i="12"/>
  <c r="C70" i="12"/>
  <c r="B70" i="12"/>
  <c r="S69" i="12"/>
  <c r="R69" i="12"/>
  <c r="Q69" i="12"/>
  <c r="P69" i="12"/>
  <c r="E69" i="12"/>
  <c r="U69" i="12" s="1"/>
  <c r="W67" i="12"/>
  <c r="V67" i="12"/>
  <c r="O67" i="12"/>
  <c r="N67" i="12"/>
  <c r="M67" i="12"/>
  <c r="L67" i="12"/>
  <c r="K67" i="12"/>
  <c r="J67" i="12"/>
  <c r="I67" i="12"/>
  <c r="H67" i="12"/>
  <c r="G67" i="12"/>
  <c r="F67" i="12"/>
  <c r="C67" i="12"/>
  <c r="B67" i="12"/>
  <c r="W66" i="12"/>
  <c r="V66" i="12"/>
  <c r="O66" i="12"/>
  <c r="N66" i="12"/>
  <c r="M66" i="12"/>
  <c r="L66" i="12"/>
  <c r="K66" i="12"/>
  <c r="S66" i="12" s="1"/>
  <c r="J66" i="12"/>
  <c r="R66" i="12" s="1"/>
  <c r="I66" i="12"/>
  <c r="H66" i="12"/>
  <c r="P66" i="12" s="1"/>
  <c r="G66" i="12"/>
  <c r="F66" i="12"/>
  <c r="C66" i="12"/>
  <c r="B66" i="12"/>
  <c r="E66" i="12" s="1"/>
  <c r="S65" i="12"/>
  <c r="R65" i="12"/>
  <c r="Q65" i="12"/>
  <c r="P65" i="12"/>
  <c r="E65" i="12"/>
  <c r="S64" i="12"/>
  <c r="R64" i="12"/>
  <c r="Q64" i="12"/>
  <c r="P64" i="12"/>
  <c r="E64" i="12"/>
  <c r="U64" i="12" s="1"/>
  <c r="S63" i="12"/>
  <c r="R63" i="12"/>
  <c r="Q63" i="12"/>
  <c r="P63" i="12"/>
  <c r="E63" i="12"/>
  <c r="T63" i="12" s="1"/>
  <c r="S62" i="12"/>
  <c r="R62" i="12"/>
  <c r="Q62" i="12"/>
  <c r="P62" i="12"/>
  <c r="E62" i="12"/>
  <c r="U61" i="12"/>
  <c r="T61" i="12"/>
  <c r="S61" i="12"/>
  <c r="R61" i="12"/>
  <c r="Q61" i="12"/>
  <c r="P61" i="12"/>
  <c r="E61" i="12"/>
  <c r="V59" i="12"/>
  <c r="O59" i="12"/>
  <c r="N59" i="12"/>
  <c r="M59" i="12"/>
  <c r="L59" i="12"/>
  <c r="K59" i="12"/>
  <c r="S59" i="12" s="1"/>
  <c r="J59" i="12"/>
  <c r="R59" i="12" s="1"/>
  <c r="I59" i="12"/>
  <c r="H59" i="12"/>
  <c r="G59" i="12"/>
  <c r="F59" i="12"/>
  <c r="C59" i="12"/>
  <c r="B59" i="12"/>
  <c r="S58" i="12"/>
  <c r="R58" i="12"/>
  <c r="Q58" i="12"/>
  <c r="P58" i="12"/>
  <c r="E58" i="12"/>
  <c r="T58" i="12" s="1"/>
  <c r="S57" i="12"/>
  <c r="R57" i="12"/>
  <c r="Q57" i="12"/>
  <c r="P57" i="12"/>
  <c r="E57" i="12"/>
  <c r="U57" i="12" s="1"/>
  <c r="S56" i="12"/>
  <c r="R56" i="12"/>
  <c r="Q56" i="12"/>
  <c r="P56" i="12"/>
  <c r="E56" i="12"/>
  <c r="U56" i="12" s="1"/>
  <c r="S55" i="12"/>
  <c r="R55" i="12"/>
  <c r="Q55" i="12"/>
  <c r="P55" i="12"/>
  <c r="E55" i="12"/>
  <c r="T55" i="12" s="1"/>
  <c r="W53" i="12"/>
  <c r="V53" i="12"/>
  <c r="O53" i="12"/>
  <c r="N53" i="12"/>
  <c r="M53" i="12"/>
  <c r="L53" i="12"/>
  <c r="K53" i="12"/>
  <c r="S53" i="12" s="1"/>
  <c r="J53" i="12"/>
  <c r="R53" i="12" s="1"/>
  <c r="I53" i="12"/>
  <c r="H53" i="12"/>
  <c r="G53" i="12"/>
  <c r="F53" i="12"/>
  <c r="C53" i="12"/>
  <c r="E53" i="12" s="1"/>
  <c r="B53" i="12"/>
  <c r="T52" i="12"/>
  <c r="S52" i="12"/>
  <c r="R52" i="12"/>
  <c r="Q52" i="12"/>
  <c r="P52" i="12"/>
  <c r="E52" i="12"/>
  <c r="U52" i="12" s="1"/>
  <c r="S51" i="12"/>
  <c r="R51" i="12"/>
  <c r="Q51" i="12"/>
  <c r="P51" i="12"/>
  <c r="E51" i="12"/>
  <c r="S50" i="12"/>
  <c r="R50" i="12"/>
  <c r="Q50" i="12"/>
  <c r="P50" i="12"/>
  <c r="E50" i="12"/>
  <c r="T50" i="12" s="1"/>
  <c r="U49" i="12"/>
  <c r="S49" i="12"/>
  <c r="R49" i="12"/>
  <c r="Q49" i="12"/>
  <c r="P49" i="12"/>
  <c r="E49" i="12"/>
  <c r="T49" i="12" s="1"/>
  <c r="T48" i="12"/>
  <c r="S48" i="12"/>
  <c r="R48" i="12"/>
  <c r="Q48" i="12"/>
  <c r="P48" i="12"/>
  <c r="E48" i="12"/>
  <c r="U48" i="12" s="1"/>
  <c r="S47" i="12"/>
  <c r="R47" i="12"/>
  <c r="Q47" i="12"/>
  <c r="P47" i="12"/>
  <c r="E47" i="12"/>
  <c r="U47" i="12" s="1"/>
  <c r="S46" i="12"/>
  <c r="R46" i="12"/>
  <c r="Q46" i="12"/>
  <c r="P46" i="12"/>
  <c r="E46" i="12"/>
  <c r="T46" i="12" s="1"/>
  <c r="U45" i="12"/>
  <c r="S45" i="12"/>
  <c r="R45" i="12"/>
  <c r="Q45" i="12"/>
  <c r="P45" i="12"/>
  <c r="E45" i="12"/>
  <c r="T45" i="12" s="1"/>
  <c r="T44" i="12"/>
  <c r="S44" i="12"/>
  <c r="R44" i="12"/>
  <c r="Q44" i="12"/>
  <c r="P44" i="12"/>
  <c r="E44" i="12"/>
  <c r="U44" i="12" s="1"/>
  <c r="S43" i="12"/>
  <c r="R43" i="12"/>
  <c r="Q43" i="12"/>
  <c r="P43" i="12"/>
  <c r="E43" i="12"/>
  <c r="S42" i="12"/>
  <c r="R42" i="12"/>
  <c r="Q42" i="12"/>
  <c r="P42" i="12"/>
  <c r="E42" i="12"/>
  <c r="T42" i="12" s="1"/>
  <c r="W40" i="12"/>
  <c r="V40" i="12"/>
  <c r="O40" i="12"/>
  <c r="N40" i="12"/>
  <c r="M40" i="12"/>
  <c r="L40" i="12"/>
  <c r="K40" i="12"/>
  <c r="J40" i="12"/>
  <c r="I40" i="12"/>
  <c r="H40" i="12"/>
  <c r="G40" i="12"/>
  <c r="F40" i="12"/>
  <c r="E40" i="12"/>
  <c r="C40" i="12"/>
  <c r="B40" i="12"/>
  <c r="S39" i="12"/>
  <c r="R39" i="12"/>
  <c r="Q39" i="12"/>
  <c r="P39" i="12"/>
  <c r="E39" i="12"/>
  <c r="S38" i="12"/>
  <c r="R38" i="12"/>
  <c r="Q38" i="12"/>
  <c r="P38" i="12"/>
  <c r="E38" i="12"/>
  <c r="S37" i="12"/>
  <c r="R37" i="12"/>
  <c r="Q37" i="12"/>
  <c r="P37" i="12"/>
  <c r="E37" i="12"/>
  <c r="U37" i="12" s="1"/>
  <c r="S36" i="12"/>
  <c r="R36" i="12"/>
  <c r="Q36" i="12"/>
  <c r="P36" i="12"/>
  <c r="E36" i="12"/>
  <c r="S35" i="12"/>
  <c r="R35" i="12"/>
  <c r="Q35" i="12"/>
  <c r="P35" i="12"/>
  <c r="E35" i="12"/>
  <c r="T35" i="12" s="1"/>
  <c r="W33" i="12"/>
  <c r="V33" i="12"/>
  <c r="O33" i="12"/>
  <c r="N33" i="12"/>
  <c r="M33" i="12"/>
  <c r="L33" i="12"/>
  <c r="K33" i="12"/>
  <c r="S33" i="12" s="1"/>
  <c r="J33" i="12"/>
  <c r="R33" i="12" s="1"/>
  <c r="I33" i="12"/>
  <c r="Q33" i="12" s="1"/>
  <c r="H33" i="12"/>
  <c r="G33" i="12"/>
  <c r="F33" i="12"/>
  <c r="C33" i="12"/>
  <c r="B33" i="12"/>
  <c r="E33" i="12" s="1"/>
  <c r="S32" i="12"/>
  <c r="R32" i="12"/>
  <c r="Q32" i="12"/>
  <c r="P32" i="12"/>
  <c r="E32" i="12"/>
  <c r="U32" i="12" s="1"/>
  <c r="W30" i="12"/>
  <c r="V30" i="12"/>
  <c r="O30" i="12"/>
  <c r="N30" i="12"/>
  <c r="M30" i="12"/>
  <c r="L30" i="12"/>
  <c r="K30" i="12"/>
  <c r="S30" i="12" s="1"/>
  <c r="J30" i="12"/>
  <c r="R30" i="12" s="1"/>
  <c r="I30" i="12"/>
  <c r="H30" i="12"/>
  <c r="G30" i="12"/>
  <c r="F30" i="12"/>
  <c r="C30" i="12"/>
  <c r="B30" i="12"/>
  <c r="E30" i="12" s="1"/>
  <c r="S29" i="12"/>
  <c r="R29" i="12"/>
  <c r="Q29" i="12"/>
  <c r="P29" i="12"/>
  <c r="E29" i="12"/>
  <c r="U29" i="12" s="1"/>
  <c r="S28" i="12"/>
  <c r="R28" i="12"/>
  <c r="Q28" i="12"/>
  <c r="P28" i="12"/>
  <c r="E28" i="12"/>
  <c r="S27" i="12"/>
  <c r="R27" i="12"/>
  <c r="Q27" i="12"/>
  <c r="P27" i="12"/>
  <c r="E27" i="12"/>
  <c r="U27" i="12" s="1"/>
  <c r="S26" i="12"/>
  <c r="R26" i="12"/>
  <c r="Q26" i="12"/>
  <c r="P26" i="12"/>
  <c r="E26" i="12"/>
  <c r="T26" i="12" s="1"/>
  <c r="W24" i="12"/>
  <c r="V24" i="12"/>
  <c r="O24" i="12"/>
  <c r="N24" i="12"/>
  <c r="M24" i="12"/>
  <c r="L24" i="12"/>
  <c r="K24" i="12"/>
  <c r="S24" i="12" s="1"/>
  <c r="J24" i="12"/>
  <c r="R24" i="12" s="1"/>
  <c r="I24" i="12"/>
  <c r="Q24" i="12" s="1"/>
  <c r="H24" i="12"/>
  <c r="G24" i="12"/>
  <c r="F24" i="12"/>
  <c r="C24" i="12"/>
  <c r="B24" i="12"/>
  <c r="E24" i="12" s="1"/>
  <c r="S23" i="12"/>
  <c r="R23" i="12"/>
  <c r="Q23" i="12"/>
  <c r="P23" i="12"/>
  <c r="E23" i="12"/>
  <c r="S22" i="12"/>
  <c r="R22" i="12"/>
  <c r="Q22" i="12"/>
  <c r="P22" i="12"/>
  <c r="E22" i="12"/>
  <c r="U22" i="12" s="1"/>
  <c r="S21" i="12"/>
  <c r="R21" i="12"/>
  <c r="Q21" i="12"/>
  <c r="P21" i="12"/>
  <c r="E21" i="12"/>
  <c r="T21" i="12" s="1"/>
  <c r="S20" i="12"/>
  <c r="R20" i="12"/>
  <c r="Q20" i="12"/>
  <c r="P20" i="12"/>
  <c r="E20" i="12"/>
  <c r="U19" i="12"/>
  <c r="S19" i="12"/>
  <c r="R19" i="12"/>
  <c r="Q19" i="12"/>
  <c r="P19" i="12"/>
  <c r="E19" i="12"/>
  <c r="T19" i="12" s="1"/>
  <c r="S18" i="12"/>
  <c r="R18" i="12"/>
  <c r="Q18" i="12"/>
  <c r="P18" i="12"/>
  <c r="E18" i="12"/>
  <c r="U18" i="12" s="1"/>
  <c r="W16" i="12"/>
  <c r="V16" i="12"/>
  <c r="O16" i="12"/>
  <c r="N16" i="12"/>
  <c r="M16" i="12"/>
  <c r="L16" i="12"/>
  <c r="K16" i="12"/>
  <c r="S16" i="12" s="1"/>
  <c r="J16" i="12"/>
  <c r="R16" i="12" s="1"/>
  <c r="I16" i="12"/>
  <c r="Q16" i="12" s="1"/>
  <c r="H16" i="12"/>
  <c r="G16" i="12"/>
  <c r="F16" i="12"/>
  <c r="C16" i="12"/>
  <c r="B16" i="12"/>
  <c r="E16" i="12" s="1"/>
  <c r="S15" i="12"/>
  <c r="R15" i="12"/>
  <c r="Q15" i="12"/>
  <c r="P15" i="12"/>
  <c r="E15" i="12"/>
  <c r="S14" i="12"/>
  <c r="R14" i="12"/>
  <c r="Q14" i="12"/>
  <c r="P14" i="12"/>
  <c r="T14" i="12" s="1"/>
  <c r="E14" i="12"/>
  <c r="S13" i="12"/>
  <c r="R13" i="12"/>
  <c r="Q13" i="12"/>
  <c r="P13" i="12"/>
  <c r="E13" i="12"/>
  <c r="S12" i="12"/>
  <c r="R12" i="12"/>
  <c r="Q12" i="12"/>
  <c r="P12" i="12"/>
  <c r="E12" i="12"/>
  <c r="T12" i="12" s="1"/>
  <c r="U11" i="12"/>
  <c r="S11" i="12"/>
  <c r="R11" i="12"/>
  <c r="Q11" i="12"/>
  <c r="P11" i="12"/>
  <c r="E11" i="12"/>
  <c r="T11" i="12" s="1"/>
  <c r="S10" i="12"/>
  <c r="R10" i="12"/>
  <c r="Q10" i="12"/>
  <c r="U10" i="12" s="1"/>
  <c r="P10" i="12"/>
  <c r="E10" i="12"/>
  <c r="S9" i="12"/>
  <c r="R9" i="12"/>
  <c r="Q9" i="12"/>
  <c r="P9" i="12"/>
  <c r="E9" i="12"/>
  <c r="S93" i="11"/>
  <c r="R93" i="11"/>
  <c r="Q93" i="11"/>
  <c r="P93" i="11"/>
  <c r="E93" i="11"/>
  <c r="T93" i="11" s="1"/>
  <c r="S92" i="11"/>
  <c r="R92" i="11"/>
  <c r="Q92" i="11"/>
  <c r="P92" i="11"/>
  <c r="E92" i="11"/>
  <c r="T92" i="11" s="1"/>
  <c r="T91" i="11"/>
  <c r="S91" i="11"/>
  <c r="R91" i="11"/>
  <c r="Q91" i="11"/>
  <c r="P91" i="11"/>
  <c r="E91" i="11"/>
  <c r="U91" i="11" s="1"/>
  <c r="S90" i="11"/>
  <c r="R90" i="11"/>
  <c r="Q90" i="11"/>
  <c r="P90" i="11"/>
  <c r="E90" i="11"/>
  <c r="U90" i="11" s="1"/>
  <c r="S89" i="11"/>
  <c r="R89" i="11"/>
  <c r="Q89" i="11"/>
  <c r="P89" i="11"/>
  <c r="E89" i="11"/>
  <c r="T89" i="11" s="1"/>
  <c r="U88" i="11"/>
  <c r="S88" i="11"/>
  <c r="R88" i="11"/>
  <c r="Q88" i="11"/>
  <c r="P88" i="11"/>
  <c r="E88" i="11"/>
  <c r="T88" i="11" s="1"/>
  <c r="S87" i="11"/>
  <c r="R87" i="11"/>
  <c r="Q87" i="11"/>
  <c r="P87" i="11"/>
  <c r="E87" i="11"/>
  <c r="S86" i="11"/>
  <c r="R86" i="11"/>
  <c r="Q86" i="11"/>
  <c r="P86" i="11"/>
  <c r="E86" i="11"/>
  <c r="U86" i="11" s="1"/>
  <c r="W72" i="11"/>
  <c r="V72" i="11"/>
  <c r="O72" i="11"/>
  <c r="N72" i="11"/>
  <c r="M72" i="11"/>
  <c r="L72" i="11"/>
  <c r="K72" i="11"/>
  <c r="S72" i="11" s="1"/>
  <c r="J72" i="11"/>
  <c r="R72" i="11" s="1"/>
  <c r="I72" i="11"/>
  <c r="H72" i="11"/>
  <c r="G72" i="11"/>
  <c r="F72" i="11"/>
  <c r="C72" i="11"/>
  <c r="B72" i="11"/>
  <c r="E72" i="11" s="1"/>
  <c r="W71" i="11"/>
  <c r="V71" i="11"/>
  <c r="O71" i="11"/>
  <c r="N71" i="11"/>
  <c r="M71" i="11"/>
  <c r="L71" i="11"/>
  <c r="K71" i="11"/>
  <c r="S71" i="11" s="1"/>
  <c r="J71" i="11"/>
  <c r="R71" i="11" s="1"/>
  <c r="I71" i="11"/>
  <c r="H71" i="11"/>
  <c r="G71" i="11"/>
  <c r="F71" i="11"/>
  <c r="E71" i="11"/>
  <c r="C71" i="11"/>
  <c r="B71" i="11"/>
  <c r="W70" i="11"/>
  <c r="V70" i="11"/>
  <c r="O70" i="11"/>
  <c r="N70" i="11"/>
  <c r="M70" i="11"/>
  <c r="L70" i="11"/>
  <c r="K70" i="11"/>
  <c r="S70" i="11" s="1"/>
  <c r="J70" i="11"/>
  <c r="R70" i="11" s="1"/>
  <c r="I70" i="11"/>
  <c r="Q70" i="11" s="1"/>
  <c r="H70" i="11"/>
  <c r="G70" i="11"/>
  <c r="F70" i="11"/>
  <c r="C70" i="11"/>
  <c r="B70" i="11"/>
  <c r="S69" i="11"/>
  <c r="R69" i="11"/>
  <c r="Q69" i="11"/>
  <c r="P69" i="11"/>
  <c r="E69" i="11"/>
  <c r="U69" i="11" s="1"/>
  <c r="W67" i="11"/>
  <c r="V67" i="11"/>
  <c r="O67" i="11"/>
  <c r="N67" i="11"/>
  <c r="M67" i="11"/>
  <c r="L67" i="11"/>
  <c r="K67" i="11"/>
  <c r="S67" i="11" s="1"/>
  <c r="J67" i="11"/>
  <c r="I67" i="11"/>
  <c r="H67" i="11"/>
  <c r="G67" i="11"/>
  <c r="F67" i="11"/>
  <c r="C67" i="11"/>
  <c r="B67" i="11"/>
  <c r="E67" i="11" s="1"/>
  <c r="W66" i="11"/>
  <c r="V66" i="11"/>
  <c r="O66" i="11"/>
  <c r="N66" i="11"/>
  <c r="M66" i="11"/>
  <c r="L66" i="11"/>
  <c r="K66" i="11"/>
  <c r="S66" i="11" s="1"/>
  <c r="J66" i="11"/>
  <c r="R66" i="11" s="1"/>
  <c r="I66" i="11"/>
  <c r="H66" i="11"/>
  <c r="G66" i="11"/>
  <c r="F66" i="11"/>
  <c r="E66" i="11"/>
  <c r="C66" i="11"/>
  <c r="B66" i="11"/>
  <c r="U65" i="11"/>
  <c r="T65" i="11"/>
  <c r="S65" i="11"/>
  <c r="R65" i="11"/>
  <c r="Q65" i="11"/>
  <c r="P65" i="11"/>
  <c r="E65" i="11"/>
  <c r="S64" i="11"/>
  <c r="R64" i="11"/>
  <c r="Q64" i="11"/>
  <c r="P64" i="11"/>
  <c r="E64" i="11"/>
  <c r="U64" i="11" s="1"/>
  <c r="S63" i="11"/>
  <c r="R63" i="11"/>
  <c r="Q63" i="11"/>
  <c r="P63" i="11"/>
  <c r="E63" i="11"/>
  <c r="T63" i="11" s="1"/>
  <c r="U62" i="11"/>
  <c r="S62" i="11"/>
  <c r="R62" i="11"/>
  <c r="Q62" i="11"/>
  <c r="P62" i="11"/>
  <c r="E62" i="11"/>
  <c r="T62" i="11" s="1"/>
  <c r="S61" i="11"/>
  <c r="R61" i="11"/>
  <c r="Q61" i="11"/>
  <c r="P61" i="11"/>
  <c r="E61" i="11"/>
  <c r="V59" i="11"/>
  <c r="O59" i="11"/>
  <c r="N59" i="11"/>
  <c r="M59" i="11"/>
  <c r="L59" i="11"/>
  <c r="K59" i="11"/>
  <c r="S59" i="11" s="1"/>
  <c r="J59" i="11"/>
  <c r="R59" i="11" s="1"/>
  <c r="I59" i="11"/>
  <c r="H59" i="11"/>
  <c r="G59" i="11"/>
  <c r="F59" i="11"/>
  <c r="C59" i="11"/>
  <c r="B59" i="11"/>
  <c r="S58" i="11"/>
  <c r="R58" i="11"/>
  <c r="Q58" i="11"/>
  <c r="P58" i="11"/>
  <c r="E58" i="11"/>
  <c r="T58" i="11" s="1"/>
  <c r="U57" i="11"/>
  <c r="T57" i="11"/>
  <c r="S57" i="11"/>
  <c r="R57" i="11"/>
  <c r="Q57" i="11"/>
  <c r="P57" i="11"/>
  <c r="E57" i="11"/>
  <c r="S56" i="11"/>
  <c r="R56" i="11"/>
  <c r="Q56" i="11"/>
  <c r="P56" i="11"/>
  <c r="E56" i="11"/>
  <c r="U56" i="11" s="1"/>
  <c r="S55" i="11"/>
  <c r="R55" i="11"/>
  <c r="Q55" i="11"/>
  <c r="P55" i="11"/>
  <c r="E55" i="11"/>
  <c r="T55" i="11" s="1"/>
  <c r="W53" i="11"/>
  <c r="V53" i="11"/>
  <c r="O53" i="11"/>
  <c r="N53" i="11"/>
  <c r="M53" i="11"/>
  <c r="L53" i="11"/>
  <c r="K53" i="11"/>
  <c r="S53" i="11" s="1"/>
  <c r="J53" i="11"/>
  <c r="I53" i="11"/>
  <c r="Q53" i="11" s="1"/>
  <c r="H53" i="11"/>
  <c r="G53" i="11"/>
  <c r="F53" i="11"/>
  <c r="C53" i="11"/>
  <c r="E53" i="11" s="1"/>
  <c r="B53" i="11"/>
  <c r="S52" i="11"/>
  <c r="R52" i="11"/>
  <c r="Q52" i="11"/>
  <c r="P52" i="11"/>
  <c r="E52" i="11"/>
  <c r="S51" i="11"/>
  <c r="R51" i="11"/>
  <c r="Q51" i="11"/>
  <c r="P51" i="11"/>
  <c r="E51" i="11"/>
  <c r="S50" i="11"/>
  <c r="R50" i="11"/>
  <c r="Q50" i="11"/>
  <c r="P50" i="11"/>
  <c r="E50" i="11"/>
  <c r="T50" i="11" s="1"/>
  <c r="S49" i="11"/>
  <c r="R49" i="11"/>
  <c r="Q49" i="11"/>
  <c r="P49" i="11"/>
  <c r="E49" i="11"/>
  <c r="S48" i="11"/>
  <c r="R48" i="11"/>
  <c r="Q48" i="11"/>
  <c r="P48" i="11"/>
  <c r="E48" i="11"/>
  <c r="U48" i="11" s="1"/>
  <c r="S47" i="11"/>
  <c r="R47" i="11"/>
  <c r="Q47" i="11"/>
  <c r="P47" i="11"/>
  <c r="E47" i="11"/>
  <c r="U47" i="11" s="1"/>
  <c r="S46" i="11"/>
  <c r="R46" i="11"/>
  <c r="Q46" i="11"/>
  <c r="P46" i="11"/>
  <c r="E46" i="11"/>
  <c r="T46" i="11" s="1"/>
  <c r="S45" i="11"/>
  <c r="R45" i="11"/>
  <c r="Q45" i="11"/>
  <c r="P45" i="11"/>
  <c r="E45" i="11"/>
  <c r="T45" i="11" s="1"/>
  <c r="S44" i="11"/>
  <c r="R44" i="11"/>
  <c r="Q44" i="11"/>
  <c r="P44" i="11"/>
  <c r="E44" i="11"/>
  <c r="S43" i="11"/>
  <c r="R43" i="11"/>
  <c r="Q43" i="11"/>
  <c r="P43" i="11"/>
  <c r="E43" i="11"/>
  <c r="S42" i="11"/>
  <c r="R42" i="11"/>
  <c r="Q42" i="11"/>
  <c r="P42" i="11"/>
  <c r="E42" i="11"/>
  <c r="T42" i="11" s="1"/>
  <c r="W40" i="11"/>
  <c r="V40" i="11"/>
  <c r="O40" i="11"/>
  <c r="N40" i="11"/>
  <c r="M40" i="11"/>
  <c r="L40" i="11"/>
  <c r="K40" i="11"/>
  <c r="S40" i="11" s="1"/>
  <c r="J40" i="11"/>
  <c r="I40" i="11"/>
  <c r="Q40" i="11" s="1"/>
  <c r="H40" i="11"/>
  <c r="G40" i="11"/>
  <c r="F40" i="11"/>
  <c r="C40" i="11"/>
  <c r="B40" i="11"/>
  <c r="E40" i="11" s="1"/>
  <c r="U39" i="11"/>
  <c r="S39" i="11"/>
  <c r="R39" i="11"/>
  <c r="Q39" i="11"/>
  <c r="P39" i="11"/>
  <c r="E39" i="11"/>
  <c r="T39" i="11" s="1"/>
  <c r="S38" i="11"/>
  <c r="R38" i="11"/>
  <c r="Q38" i="11"/>
  <c r="P38" i="11"/>
  <c r="E38" i="11"/>
  <c r="U38" i="11" s="1"/>
  <c r="S37" i="11"/>
  <c r="R37" i="11"/>
  <c r="Q37" i="11"/>
  <c r="P37" i="11"/>
  <c r="E37" i="11"/>
  <c r="T37" i="11" s="1"/>
  <c r="S36" i="11"/>
  <c r="R36" i="11"/>
  <c r="Q36" i="11"/>
  <c r="U36" i="11" s="1"/>
  <c r="P36" i="11"/>
  <c r="E36" i="11"/>
  <c r="S35" i="11"/>
  <c r="R35" i="11"/>
  <c r="Q35" i="11"/>
  <c r="U35" i="11" s="1"/>
  <c r="P35" i="11"/>
  <c r="T35" i="11" s="1"/>
  <c r="E35" i="11"/>
  <c r="W33" i="11"/>
  <c r="V33" i="11"/>
  <c r="O33" i="11"/>
  <c r="N33" i="11"/>
  <c r="M33" i="11"/>
  <c r="L33" i="11"/>
  <c r="K33" i="11"/>
  <c r="S33" i="11" s="1"/>
  <c r="J33" i="11"/>
  <c r="I33" i="11"/>
  <c r="Q33" i="11" s="1"/>
  <c r="H33" i="11"/>
  <c r="G33" i="11"/>
  <c r="F33" i="11"/>
  <c r="C33" i="11"/>
  <c r="B33" i="11"/>
  <c r="E33" i="11" s="1"/>
  <c r="S32" i="11"/>
  <c r="R32" i="11"/>
  <c r="Q32" i="11"/>
  <c r="P32" i="11"/>
  <c r="E32" i="11"/>
  <c r="W30" i="11"/>
  <c r="V30" i="11"/>
  <c r="O30" i="11"/>
  <c r="N30" i="11"/>
  <c r="M30" i="11"/>
  <c r="L30" i="11"/>
  <c r="K30" i="11"/>
  <c r="S30" i="11" s="1"/>
  <c r="J30" i="11"/>
  <c r="R30" i="11" s="1"/>
  <c r="I30" i="11"/>
  <c r="H30" i="11"/>
  <c r="G30" i="11"/>
  <c r="F30" i="11"/>
  <c r="C30" i="11"/>
  <c r="B30" i="11"/>
  <c r="E30" i="11" s="1"/>
  <c r="T29" i="11"/>
  <c r="S29" i="11"/>
  <c r="R29" i="11"/>
  <c r="Q29" i="11"/>
  <c r="P29" i="11"/>
  <c r="E29" i="11"/>
  <c r="U29" i="11" s="1"/>
  <c r="S28" i="11"/>
  <c r="R28" i="11"/>
  <c r="Q28" i="11"/>
  <c r="P28" i="11"/>
  <c r="E28" i="11"/>
  <c r="U28" i="11" s="1"/>
  <c r="S27" i="11"/>
  <c r="R27" i="11"/>
  <c r="Q27" i="11"/>
  <c r="P27" i="11"/>
  <c r="E27" i="11"/>
  <c r="T27" i="11" s="1"/>
  <c r="U26" i="11"/>
  <c r="S26" i="11"/>
  <c r="R26" i="11"/>
  <c r="Q26" i="11"/>
  <c r="P26" i="11"/>
  <c r="E26" i="11"/>
  <c r="T26" i="11" s="1"/>
  <c r="W24" i="11"/>
  <c r="V24" i="11"/>
  <c r="O24" i="11"/>
  <c r="N24" i="11"/>
  <c r="M24" i="11"/>
  <c r="L24" i="11"/>
  <c r="K24" i="11"/>
  <c r="S24" i="11" s="1"/>
  <c r="J24" i="11"/>
  <c r="R24" i="11" s="1"/>
  <c r="I24" i="11"/>
  <c r="Q24" i="11" s="1"/>
  <c r="H24" i="11"/>
  <c r="P24" i="11" s="1"/>
  <c r="G24" i="11"/>
  <c r="F24" i="11"/>
  <c r="C24" i="11"/>
  <c r="E24" i="11" s="1"/>
  <c r="B24" i="11"/>
  <c r="S23" i="11"/>
  <c r="R23" i="11"/>
  <c r="Q23" i="11"/>
  <c r="P23" i="11"/>
  <c r="E23" i="11"/>
  <c r="U23" i="11" s="1"/>
  <c r="S22" i="11"/>
  <c r="R22" i="11"/>
  <c r="Q22" i="11"/>
  <c r="P22" i="11"/>
  <c r="E22" i="11"/>
  <c r="T22" i="11" s="1"/>
  <c r="U21" i="11"/>
  <c r="S21" i="11"/>
  <c r="R21" i="11"/>
  <c r="Q21" i="11"/>
  <c r="P21" i="11"/>
  <c r="E21" i="11"/>
  <c r="T21" i="11" s="1"/>
  <c r="T20" i="11"/>
  <c r="S20" i="11"/>
  <c r="R20" i="11"/>
  <c r="Q20" i="11"/>
  <c r="P20" i="11"/>
  <c r="E20" i="11"/>
  <c r="U20" i="11" s="1"/>
  <c r="S19" i="11"/>
  <c r="R19" i="11"/>
  <c r="Q19" i="11"/>
  <c r="P19" i="11"/>
  <c r="E19" i="11"/>
  <c r="U19" i="11" s="1"/>
  <c r="S18" i="11"/>
  <c r="R18" i="11"/>
  <c r="Q18" i="11"/>
  <c r="P18" i="11"/>
  <c r="E18" i="11"/>
  <c r="T18" i="11" s="1"/>
  <c r="W16" i="11"/>
  <c r="V16" i="11"/>
  <c r="O16" i="11"/>
  <c r="N16" i="11"/>
  <c r="M16" i="11"/>
  <c r="L16" i="11"/>
  <c r="K16" i="11"/>
  <c r="S16" i="11" s="1"/>
  <c r="J16" i="11"/>
  <c r="I16" i="11"/>
  <c r="Q16" i="11" s="1"/>
  <c r="H16" i="11"/>
  <c r="G16" i="11"/>
  <c r="F16" i="11"/>
  <c r="C16" i="11"/>
  <c r="E16" i="11" s="1"/>
  <c r="B16" i="11"/>
  <c r="S15" i="11"/>
  <c r="R15" i="11"/>
  <c r="Q15" i="11"/>
  <c r="U15" i="11" s="1"/>
  <c r="P15" i="11"/>
  <c r="T15" i="11" s="1"/>
  <c r="E15" i="11"/>
  <c r="S14" i="11"/>
  <c r="R14" i="11"/>
  <c r="Q14" i="11"/>
  <c r="P14" i="11"/>
  <c r="E14" i="11"/>
  <c r="U14" i="11" s="1"/>
  <c r="S13" i="11"/>
  <c r="R13" i="11"/>
  <c r="Q13" i="11"/>
  <c r="P13" i="11"/>
  <c r="E13" i="11"/>
  <c r="T13" i="11" s="1"/>
  <c r="S12" i="11"/>
  <c r="R12" i="11"/>
  <c r="Q12" i="11"/>
  <c r="P12" i="11"/>
  <c r="E12" i="11"/>
  <c r="T12" i="11" s="1"/>
  <c r="T11" i="11"/>
  <c r="S11" i="11"/>
  <c r="R11" i="11"/>
  <c r="Q11" i="11"/>
  <c r="P11" i="11"/>
  <c r="E11" i="11"/>
  <c r="U11" i="11" s="1"/>
  <c r="S10" i="11"/>
  <c r="R10" i="11"/>
  <c r="Q10" i="11"/>
  <c r="P10" i="11"/>
  <c r="E10" i="11"/>
  <c r="S9" i="11"/>
  <c r="R9" i="11"/>
  <c r="Q9" i="11"/>
  <c r="P9" i="11"/>
  <c r="E9" i="11"/>
  <c r="U9" i="11" s="1"/>
  <c r="U93" i="10"/>
  <c r="S93" i="10"/>
  <c r="R93" i="10"/>
  <c r="Q93" i="10"/>
  <c r="P93" i="10"/>
  <c r="E93" i="10"/>
  <c r="T93" i="10" s="1"/>
  <c r="S92" i="10"/>
  <c r="R92" i="10"/>
  <c r="Q92" i="10"/>
  <c r="P92" i="10"/>
  <c r="E92" i="10"/>
  <c r="U92" i="10" s="1"/>
  <c r="S91" i="10"/>
  <c r="R91" i="10"/>
  <c r="Q91" i="10"/>
  <c r="P91" i="10"/>
  <c r="E91" i="10"/>
  <c r="U91" i="10" s="1"/>
  <c r="S90" i="10"/>
  <c r="R90" i="10"/>
  <c r="Q90" i="10"/>
  <c r="P90" i="10"/>
  <c r="E90" i="10"/>
  <c r="T90" i="10" s="1"/>
  <c r="S89" i="10"/>
  <c r="R89" i="10"/>
  <c r="Q89" i="10"/>
  <c r="P89" i="10"/>
  <c r="E89" i="10"/>
  <c r="T89" i="10" s="1"/>
  <c r="S88" i="10"/>
  <c r="R88" i="10"/>
  <c r="Q88" i="10"/>
  <c r="P88" i="10"/>
  <c r="E88" i="10"/>
  <c r="S87" i="10"/>
  <c r="R87" i="10"/>
  <c r="Q87" i="10"/>
  <c r="P87" i="10"/>
  <c r="E87" i="10"/>
  <c r="U87" i="10" s="1"/>
  <c r="S86" i="10"/>
  <c r="R86" i="10"/>
  <c r="Q86" i="10"/>
  <c r="P86" i="10"/>
  <c r="E86" i="10"/>
  <c r="T86" i="10" s="1"/>
  <c r="W72" i="10"/>
  <c r="V72" i="10"/>
  <c r="O72" i="10"/>
  <c r="N72" i="10"/>
  <c r="M72" i="10"/>
  <c r="L72" i="10"/>
  <c r="K72" i="10"/>
  <c r="S72" i="10" s="1"/>
  <c r="J72" i="10"/>
  <c r="I72" i="10"/>
  <c r="H72" i="10"/>
  <c r="G72" i="10"/>
  <c r="F72" i="10"/>
  <c r="C72" i="10"/>
  <c r="B72" i="10"/>
  <c r="W71" i="10"/>
  <c r="V71" i="10"/>
  <c r="O71" i="10"/>
  <c r="N71" i="10"/>
  <c r="M71" i="10"/>
  <c r="L71" i="10"/>
  <c r="K71" i="10"/>
  <c r="S71" i="10" s="1"/>
  <c r="J71" i="10"/>
  <c r="R71" i="10" s="1"/>
  <c r="I71" i="10"/>
  <c r="H71" i="10"/>
  <c r="G71" i="10"/>
  <c r="F71" i="10"/>
  <c r="C71" i="10"/>
  <c r="B71" i="10"/>
  <c r="W70" i="10"/>
  <c r="V70" i="10"/>
  <c r="O70" i="10"/>
  <c r="N70" i="10"/>
  <c r="M70" i="10"/>
  <c r="L70" i="10"/>
  <c r="K70" i="10"/>
  <c r="S70" i="10" s="1"/>
  <c r="J70" i="10"/>
  <c r="I70" i="10"/>
  <c r="Q70" i="10" s="1"/>
  <c r="H70" i="10"/>
  <c r="G70" i="10"/>
  <c r="F70" i="10"/>
  <c r="C70" i="10"/>
  <c r="B70" i="10"/>
  <c r="E70" i="10" s="1"/>
  <c r="S69" i="10"/>
  <c r="R69" i="10"/>
  <c r="Q69" i="10"/>
  <c r="P69" i="10"/>
  <c r="E69" i="10"/>
  <c r="W67" i="10"/>
  <c r="V67" i="10"/>
  <c r="O67" i="10"/>
  <c r="N67" i="10"/>
  <c r="M67" i="10"/>
  <c r="L67" i="10"/>
  <c r="K67" i="10"/>
  <c r="S67" i="10" s="1"/>
  <c r="J67" i="10"/>
  <c r="I67" i="10"/>
  <c r="H67" i="10"/>
  <c r="G67" i="10"/>
  <c r="F67" i="10"/>
  <c r="C67" i="10"/>
  <c r="B67" i="10"/>
  <c r="E67" i="10" s="1"/>
  <c r="W66" i="10"/>
  <c r="V66" i="10"/>
  <c r="O66" i="10"/>
  <c r="N66" i="10"/>
  <c r="M66" i="10"/>
  <c r="L66" i="10"/>
  <c r="K66" i="10"/>
  <c r="S66" i="10" s="1"/>
  <c r="J66" i="10"/>
  <c r="R66" i="10" s="1"/>
  <c r="I66" i="10"/>
  <c r="H66" i="10"/>
  <c r="G66" i="10"/>
  <c r="F66" i="10"/>
  <c r="C66" i="10"/>
  <c r="B66" i="10"/>
  <c r="S65" i="10"/>
  <c r="R65" i="10"/>
  <c r="Q65" i="10"/>
  <c r="P65" i="10"/>
  <c r="E65" i="10"/>
  <c r="U65" i="10" s="1"/>
  <c r="S64" i="10"/>
  <c r="R64" i="10"/>
  <c r="Q64" i="10"/>
  <c r="P64" i="10"/>
  <c r="E64" i="10"/>
  <c r="T64" i="10" s="1"/>
  <c r="U63" i="10"/>
  <c r="S63" i="10"/>
  <c r="R63" i="10"/>
  <c r="Q63" i="10"/>
  <c r="P63" i="10"/>
  <c r="E63" i="10"/>
  <c r="T63" i="10" s="1"/>
  <c r="U62" i="10"/>
  <c r="T62" i="10"/>
  <c r="S62" i="10"/>
  <c r="R62" i="10"/>
  <c r="Q62" i="10"/>
  <c r="P62" i="10"/>
  <c r="E62" i="10"/>
  <c r="S61" i="10"/>
  <c r="R61" i="10"/>
  <c r="Q61" i="10"/>
  <c r="P61" i="10"/>
  <c r="E61" i="10"/>
  <c r="V59" i="10"/>
  <c r="O59" i="10"/>
  <c r="N59" i="10"/>
  <c r="M59" i="10"/>
  <c r="L59" i="10"/>
  <c r="K59" i="10"/>
  <c r="S59" i="10" s="1"/>
  <c r="J59" i="10"/>
  <c r="R59" i="10" s="1"/>
  <c r="I59" i="10"/>
  <c r="H59" i="10"/>
  <c r="G59" i="10"/>
  <c r="F59" i="10"/>
  <c r="C59" i="10"/>
  <c r="B59" i="10"/>
  <c r="E59" i="10" s="1"/>
  <c r="S58" i="10"/>
  <c r="R58" i="10"/>
  <c r="Q58" i="10"/>
  <c r="P58" i="10"/>
  <c r="E58" i="10"/>
  <c r="S57" i="10"/>
  <c r="R57" i="10"/>
  <c r="Q57" i="10"/>
  <c r="P57" i="10"/>
  <c r="E57" i="10"/>
  <c r="U57" i="10" s="1"/>
  <c r="S56" i="10"/>
  <c r="R56" i="10"/>
  <c r="Q56" i="10"/>
  <c r="P56" i="10"/>
  <c r="E56" i="10"/>
  <c r="T56" i="10" s="1"/>
  <c r="S55" i="10"/>
  <c r="R55" i="10"/>
  <c r="Q55" i="10"/>
  <c r="P55" i="10"/>
  <c r="E55" i="10"/>
  <c r="W53" i="10"/>
  <c r="V53" i="10"/>
  <c r="O53" i="10"/>
  <c r="N53" i="10"/>
  <c r="M53" i="10"/>
  <c r="L53" i="10"/>
  <c r="K53" i="10"/>
  <c r="S53" i="10" s="1"/>
  <c r="J53" i="10"/>
  <c r="R53" i="10" s="1"/>
  <c r="I53" i="10"/>
  <c r="H53" i="10"/>
  <c r="G53" i="10"/>
  <c r="F53" i="10"/>
  <c r="C53" i="10"/>
  <c r="B53" i="10"/>
  <c r="S52" i="10"/>
  <c r="R52" i="10"/>
  <c r="Q52" i="10"/>
  <c r="P52" i="10"/>
  <c r="E52" i="10"/>
  <c r="U52" i="10" s="1"/>
  <c r="S51" i="10"/>
  <c r="R51" i="10"/>
  <c r="Q51" i="10"/>
  <c r="P51" i="10"/>
  <c r="E51" i="10"/>
  <c r="T51" i="10" s="1"/>
  <c r="U50" i="10"/>
  <c r="S50" i="10"/>
  <c r="R50" i="10"/>
  <c r="Q50" i="10"/>
  <c r="P50" i="10"/>
  <c r="E50" i="10"/>
  <c r="T50" i="10" s="1"/>
  <c r="T49" i="10"/>
  <c r="S49" i="10"/>
  <c r="R49" i="10"/>
  <c r="Q49" i="10"/>
  <c r="P49" i="10"/>
  <c r="E49" i="10"/>
  <c r="U49" i="10" s="1"/>
  <c r="S48" i="10"/>
  <c r="R48" i="10"/>
  <c r="Q48" i="10"/>
  <c r="P48" i="10"/>
  <c r="E48" i="10"/>
  <c r="U48" i="10" s="1"/>
  <c r="S47" i="10"/>
  <c r="R47" i="10"/>
  <c r="Q47" i="10"/>
  <c r="P47" i="10"/>
  <c r="E47" i="10"/>
  <c r="T47" i="10" s="1"/>
  <c r="U46" i="10"/>
  <c r="S46" i="10"/>
  <c r="R46" i="10"/>
  <c r="Q46" i="10"/>
  <c r="P46" i="10"/>
  <c r="E46" i="10"/>
  <c r="T46" i="10" s="1"/>
  <c r="S45" i="10"/>
  <c r="R45" i="10"/>
  <c r="Q45" i="10"/>
  <c r="P45" i="10"/>
  <c r="E45" i="10"/>
  <c r="U45" i="10" s="1"/>
  <c r="S44" i="10"/>
  <c r="R44" i="10"/>
  <c r="Q44" i="10"/>
  <c r="P44" i="10"/>
  <c r="E44" i="10"/>
  <c r="U44" i="10" s="1"/>
  <c r="S43" i="10"/>
  <c r="R43" i="10"/>
  <c r="Q43" i="10"/>
  <c r="P43" i="10"/>
  <c r="E43" i="10"/>
  <c r="U43" i="10" s="1"/>
  <c r="S42" i="10"/>
  <c r="R42" i="10"/>
  <c r="Q42" i="10"/>
  <c r="P42" i="10"/>
  <c r="E42" i="10"/>
  <c r="T42" i="10" s="1"/>
  <c r="W40" i="10"/>
  <c r="V40" i="10"/>
  <c r="O40" i="10"/>
  <c r="N40" i="10"/>
  <c r="M40" i="10"/>
  <c r="L40" i="10"/>
  <c r="K40" i="10"/>
  <c r="S40" i="10" s="1"/>
  <c r="J40" i="10"/>
  <c r="R40" i="10" s="1"/>
  <c r="I40" i="10"/>
  <c r="Q40" i="10" s="1"/>
  <c r="H40" i="10"/>
  <c r="G40" i="10"/>
  <c r="F40" i="10"/>
  <c r="C40" i="10"/>
  <c r="E40" i="10" s="1"/>
  <c r="B40" i="10"/>
  <c r="S39" i="10"/>
  <c r="R39" i="10"/>
  <c r="Q39" i="10"/>
  <c r="P39" i="10"/>
  <c r="E39" i="10"/>
  <c r="U39" i="10" s="1"/>
  <c r="S38" i="10"/>
  <c r="R38" i="10"/>
  <c r="Q38" i="10"/>
  <c r="P38" i="10"/>
  <c r="E38" i="10"/>
  <c r="T38" i="10" s="1"/>
  <c r="U37" i="10"/>
  <c r="S37" i="10"/>
  <c r="R37" i="10"/>
  <c r="Q37" i="10"/>
  <c r="P37" i="10"/>
  <c r="E37" i="10"/>
  <c r="T37" i="10" s="1"/>
  <c r="S36" i="10"/>
  <c r="R36" i="10"/>
  <c r="Q36" i="10"/>
  <c r="U36" i="10" s="1"/>
  <c r="P36" i="10"/>
  <c r="E36" i="10"/>
  <c r="S35" i="10"/>
  <c r="R35" i="10"/>
  <c r="Q35" i="10"/>
  <c r="P35" i="10"/>
  <c r="E35" i="10"/>
  <c r="W33" i="10"/>
  <c r="V33" i="10"/>
  <c r="O33" i="10"/>
  <c r="N33" i="10"/>
  <c r="M33" i="10"/>
  <c r="L33" i="10"/>
  <c r="K33" i="10"/>
  <c r="S33" i="10" s="1"/>
  <c r="J33" i="10"/>
  <c r="I33" i="10"/>
  <c r="Q33" i="10" s="1"/>
  <c r="H33" i="10"/>
  <c r="G33" i="10"/>
  <c r="F33" i="10"/>
  <c r="C33" i="10"/>
  <c r="B33" i="10"/>
  <c r="S32" i="10"/>
  <c r="R32" i="10"/>
  <c r="Q32" i="10"/>
  <c r="U32" i="10" s="1"/>
  <c r="P32" i="10"/>
  <c r="E32" i="10"/>
  <c r="T32" i="10" s="1"/>
  <c r="W30" i="10"/>
  <c r="V30" i="10"/>
  <c r="O30" i="10"/>
  <c r="N30" i="10"/>
  <c r="M30" i="10"/>
  <c r="L30" i="10"/>
  <c r="K30" i="10"/>
  <c r="S30" i="10" s="1"/>
  <c r="J30" i="10"/>
  <c r="R30" i="10" s="1"/>
  <c r="I30" i="10"/>
  <c r="Q30" i="10" s="1"/>
  <c r="H30" i="10"/>
  <c r="G30" i="10"/>
  <c r="F30" i="10"/>
  <c r="C30" i="10"/>
  <c r="B30" i="10"/>
  <c r="S29" i="10"/>
  <c r="R29" i="10"/>
  <c r="Q29" i="10"/>
  <c r="P29" i="10"/>
  <c r="E29" i="10"/>
  <c r="U29" i="10" s="1"/>
  <c r="S28" i="10"/>
  <c r="R28" i="10"/>
  <c r="Q28" i="10"/>
  <c r="P28" i="10"/>
  <c r="E28" i="10"/>
  <c r="T28" i="10" s="1"/>
  <c r="U27" i="10"/>
  <c r="S27" i="10"/>
  <c r="R27" i="10"/>
  <c r="Q27" i="10"/>
  <c r="P27" i="10"/>
  <c r="E27" i="10"/>
  <c r="T27" i="10" s="1"/>
  <c r="S26" i="10"/>
  <c r="R26" i="10"/>
  <c r="Q26" i="10"/>
  <c r="P26" i="10"/>
  <c r="E26" i="10"/>
  <c r="U26" i="10" s="1"/>
  <c r="W24" i="10"/>
  <c r="V24" i="10"/>
  <c r="O24" i="10"/>
  <c r="N24" i="10"/>
  <c r="M24" i="10"/>
  <c r="L24" i="10"/>
  <c r="K24" i="10"/>
  <c r="S24" i="10" s="1"/>
  <c r="J24" i="10"/>
  <c r="R24" i="10" s="1"/>
  <c r="I24" i="10"/>
  <c r="Q24" i="10" s="1"/>
  <c r="H24" i="10"/>
  <c r="G24" i="10"/>
  <c r="F24" i="10"/>
  <c r="C24" i="10"/>
  <c r="B24" i="10"/>
  <c r="S23" i="10"/>
  <c r="R23" i="10"/>
  <c r="Q23" i="10"/>
  <c r="P23" i="10"/>
  <c r="E23" i="10"/>
  <c r="T23" i="10" s="1"/>
  <c r="U22" i="10"/>
  <c r="S22" i="10"/>
  <c r="R22" i="10"/>
  <c r="Q22" i="10"/>
  <c r="P22" i="10"/>
  <c r="E22" i="10"/>
  <c r="T22" i="10" s="1"/>
  <c r="S21" i="10"/>
  <c r="R21" i="10"/>
  <c r="Q21" i="10"/>
  <c r="P21" i="10"/>
  <c r="E21" i="10"/>
  <c r="U21" i="10" s="1"/>
  <c r="S20" i="10"/>
  <c r="R20" i="10"/>
  <c r="Q20" i="10"/>
  <c r="P20" i="10"/>
  <c r="E20" i="10"/>
  <c r="U20" i="10" s="1"/>
  <c r="S19" i="10"/>
  <c r="R19" i="10"/>
  <c r="Q19" i="10"/>
  <c r="P19" i="10"/>
  <c r="E19" i="10"/>
  <c r="T19" i="10" s="1"/>
  <c r="S18" i="10"/>
  <c r="R18" i="10"/>
  <c r="Q18" i="10"/>
  <c r="P18" i="10"/>
  <c r="E18" i="10"/>
  <c r="T18" i="10" s="1"/>
  <c r="W16" i="10"/>
  <c r="V16" i="10"/>
  <c r="O16" i="10"/>
  <c r="N16" i="10"/>
  <c r="M16" i="10"/>
  <c r="L16" i="10"/>
  <c r="K16" i="10"/>
  <c r="S16" i="10" s="1"/>
  <c r="J16" i="10"/>
  <c r="R16" i="10" s="1"/>
  <c r="I16" i="10"/>
  <c r="Q16" i="10" s="1"/>
  <c r="H16" i="10"/>
  <c r="G16" i="10"/>
  <c r="F16" i="10"/>
  <c r="C16" i="10"/>
  <c r="E16" i="10" s="1"/>
  <c r="B16" i="10"/>
  <c r="S15" i="10"/>
  <c r="R15" i="10"/>
  <c r="Q15" i="10"/>
  <c r="P15" i="10"/>
  <c r="E15" i="10"/>
  <c r="U15" i="10" s="1"/>
  <c r="S14" i="10"/>
  <c r="R14" i="10"/>
  <c r="Q14" i="10"/>
  <c r="P14" i="10"/>
  <c r="E14" i="10"/>
  <c r="T14" i="10" s="1"/>
  <c r="U13" i="10"/>
  <c r="S13" i="10"/>
  <c r="R13" i="10"/>
  <c r="Q13" i="10"/>
  <c r="P13" i="10"/>
  <c r="E13" i="10"/>
  <c r="T13" i="10" s="1"/>
  <c r="S12" i="10"/>
  <c r="R12" i="10"/>
  <c r="Q12" i="10"/>
  <c r="P12" i="10"/>
  <c r="E12" i="10"/>
  <c r="U12" i="10" s="1"/>
  <c r="S11" i="10"/>
  <c r="R11" i="10"/>
  <c r="Q11" i="10"/>
  <c r="P11" i="10"/>
  <c r="E11" i="10"/>
  <c r="U11" i="10" s="1"/>
  <c r="S10" i="10"/>
  <c r="R10" i="10"/>
  <c r="Q10" i="10"/>
  <c r="P10" i="10"/>
  <c r="E10" i="10"/>
  <c r="S9" i="10"/>
  <c r="R9" i="10"/>
  <c r="Q9" i="10"/>
  <c r="P9" i="10"/>
  <c r="E9" i="10"/>
  <c r="T9" i="10" s="1"/>
  <c r="S93" i="9"/>
  <c r="R93" i="9"/>
  <c r="Q93" i="9"/>
  <c r="P93" i="9"/>
  <c r="E93" i="9"/>
  <c r="S92" i="9"/>
  <c r="R92" i="9"/>
  <c r="Q92" i="9"/>
  <c r="P92" i="9"/>
  <c r="E92" i="9"/>
  <c r="U92" i="9" s="1"/>
  <c r="S91" i="9"/>
  <c r="R91" i="9"/>
  <c r="Q91" i="9"/>
  <c r="P91" i="9"/>
  <c r="E91" i="9"/>
  <c r="T91" i="9" s="1"/>
  <c r="S90" i="9"/>
  <c r="R90" i="9"/>
  <c r="Q90" i="9"/>
  <c r="P90" i="9"/>
  <c r="E90" i="9"/>
  <c r="U89" i="9"/>
  <c r="T89" i="9"/>
  <c r="S89" i="9"/>
  <c r="R89" i="9"/>
  <c r="Q89" i="9"/>
  <c r="P89" i="9"/>
  <c r="E89" i="9"/>
  <c r="S88" i="9"/>
  <c r="R88" i="9"/>
  <c r="Q88" i="9"/>
  <c r="P88" i="9"/>
  <c r="E88" i="9"/>
  <c r="U88" i="9" s="1"/>
  <c r="S87" i="9"/>
  <c r="R87" i="9"/>
  <c r="Q87" i="9"/>
  <c r="P87" i="9"/>
  <c r="E87" i="9"/>
  <c r="T87" i="9" s="1"/>
  <c r="U86" i="9"/>
  <c r="S86" i="9"/>
  <c r="R86" i="9"/>
  <c r="Q86" i="9"/>
  <c r="P86" i="9"/>
  <c r="E86" i="9"/>
  <c r="T86" i="9" s="1"/>
  <c r="W72" i="9"/>
  <c r="V72" i="9"/>
  <c r="O72" i="9"/>
  <c r="N72" i="9"/>
  <c r="M72" i="9"/>
  <c r="L72" i="9"/>
  <c r="K72" i="9"/>
  <c r="J72" i="9"/>
  <c r="I72" i="9"/>
  <c r="H72" i="9"/>
  <c r="G72" i="9"/>
  <c r="F72" i="9"/>
  <c r="C72" i="9"/>
  <c r="B72" i="9"/>
  <c r="W71" i="9"/>
  <c r="V71" i="9"/>
  <c r="O71" i="9"/>
  <c r="N71" i="9"/>
  <c r="M71" i="9"/>
  <c r="L71" i="9"/>
  <c r="K71" i="9"/>
  <c r="S71" i="9" s="1"/>
  <c r="J71" i="9"/>
  <c r="R71" i="9" s="1"/>
  <c r="I71" i="9"/>
  <c r="H71" i="9"/>
  <c r="G71" i="9"/>
  <c r="F71" i="9"/>
  <c r="C71" i="9"/>
  <c r="B71" i="9"/>
  <c r="W70" i="9"/>
  <c r="V70" i="9"/>
  <c r="O70" i="9"/>
  <c r="N70" i="9"/>
  <c r="M70" i="9"/>
  <c r="L70" i="9"/>
  <c r="K70" i="9"/>
  <c r="J70" i="9"/>
  <c r="I70" i="9"/>
  <c r="H70" i="9"/>
  <c r="P70" i="9" s="1"/>
  <c r="G70" i="9"/>
  <c r="F70" i="9"/>
  <c r="C70" i="9"/>
  <c r="B70" i="9"/>
  <c r="S69" i="9"/>
  <c r="R69" i="9"/>
  <c r="Q69" i="9"/>
  <c r="U69" i="9" s="1"/>
  <c r="P69" i="9"/>
  <c r="T69" i="9" s="1"/>
  <c r="E69" i="9"/>
  <c r="W67" i="9"/>
  <c r="V67" i="9"/>
  <c r="O67" i="9"/>
  <c r="N67" i="9"/>
  <c r="M67" i="9"/>
  <c r="L67" i="9"/>
  <c r="K67" i="9"/>
  <c r="S67" i="9" s="1"/>
  <c r="J67" i="9"/>
  <c r="I67" i="9"/>
  <c r="H67" i="9"/>
  <c r="G67" i="9"/>
  <c r="F67" i="9"/>
  <c r="C67" i="9"/>
  <c r="B67" i="9"/>
  <c r="W66" i="9"/>
  <c r="V66" i="9"/>
  <c r="O66" i="9"/>
  <c r="N66" i="9"/>
  <c r="M66" i="9"/>
  <c r="L66" i="9"/>
  <c r="K66" i="9"/>
  <c r="S66" i="9" s="1"/>
  <c r="J66" i="9"/>
  <c r="R66" i="9" s="1"/>
  <c r="I66" i="9"/>
  <c r="Q66" i="9" s="1"/>
  <c r="H66" i="9"/>
  <c r="G66" i="9"/>
  <c r="F66" i="9"/>
  <c r="C66" i="9"/>
  <c r="B66" i="9"/>
  <c r="S65" i="9"/>
  <c r="R65" i="9"/>
  <c r="Q65" i="9"/>
  <c r="P65" i="9"/>
  <c r="E65" i="9"/>
  <c r="T65" i="9" s="1"/>
  <c r="U64" i="9"/>
  <c r="S64" i="9"/>
  <c r="R64" i="9"/>
  <c r="Q64" i="9"/>
  <c r="P64" i="9"/>
  <c r="E64" i="9"/>
  <c r="T64" i="9" s="1"/>
  <c r="S63" i="9"/>
  <c r="R63" i="9"/>
  <c r="Q63" i="9"/>
  <c r="P63" i="9"/>
  <c r="E63" i="9"/>
  <c r="U63" i="9" s="1"/>
  <c r="S62" i="9"/>
  <c r="R62" i="9"/>
  <c r="Q62" i="9"/>
  <c r="P62" i="9"/>
  <c r="E62" i="9"/>
  <c r="U62" i="9" s="1"/>
  <c r="S61" i="9"/>
  <c r="R61" i="9"/>
  <c r="Q61" i="9"/>
  <c r="P61" i="9"/>
  <c r="E61" i="9"/>
  <c r="U61" i="9" s="1"/>
  <c r="V59" i="9"/>
  <c r="O59" i="9"/>
  <c r="N59" i="9"/>
  <c r="M59" i="9"/>
  <c r="L59" i="9"/>
  <c r="K59" i="9"/>
  <c r="S59" i="9" s="1"/>
  <c r="J59" i="9"/>
  <c r="R59" i="9" s="1"/>
  <c r="I59" i="9"/>
  <c r="H59" i="9"/>
  <c r="G59" i="9"/>
  <c r="F59" i="9"/>
  <c r="C59" i="9"/>
  <c r="E59" i="9" s="1"/>
  <c r="B59" i="9"/>
  <c r="S58" i="9"/>
  <c r="R58" i="9"/>
  <c r="Q58" i="9"/>
  <c r="P58" i="9"/>
  <c r="E58" i="9"/>
  <c r="U58" i="9" s="1"/>
  <c r="S57" i="9"/>
  <c r="R57" i="9"/>
  <c r="Q57" i="9"/>
  <c r="P57" i="9"/>
  <c r="E57" i="9"/>
  <c r="T57" i="9" s="1"/>
  <c r="S56" i="9"/>
  <c r="R56" i="9"/>
  <c r="Q56" i="9"/>
  <c r="P56" i="9"/>
  <c r="E56" i="9"/>
  <c r="T56" i="9" s="1"/>
  <c r="U55" i="9"/>
  <c r="T55" i="9"/>
  <c r="S55" i="9"/>
  <c r="R55" i="9"/>
  <c r="Q55" i="9"/>
  <c r="P55" i="9"/>
  <c r="E55" i="9"/>
  <c r="W53" i="9"/>
  <c r="V53" i="9"/>
  <c r="O53" i="9"/>
  <c r="N53" i="9"/>
  <c r="M53" i="9"/>
  <c r="L53" i="9"/>
  <c r="K53" i="9"/>
  <c r="S53" i="9" s="1"/>
  <c r="J53" i="9"/>
  <c r="R53" i="9" s="1"/>
  <c r="I53" i="9"/>
  <c r="H53" i="9"/>
  <c r="G53" i="9"/>
  <c r="F53" i="9"/>
  <c r="C53" i="9"/>
  <c r="B53" i="9"/>
  <c r="E53" i="9" s="1"/>
  <c r="S52" i="9"/>
  <c r="R52" i="9"/>
  <c r="Q52" i="9"/>
  <c r="P52" i="9"/>
  <c r="E52" i="9"/>
  <c r="T52" i="9" s="1"/>
  <c r="S51" i="9"/>
  <c r="R51" i="9"/>
  <c r="Q51" i="9"/>
  <c r="U51" i="9" s="1"/>
  <c r="P51" i="9"/>
  <c r="E51" i="9"/>
  <c r="S50" i="9"/>
  <c r="R50" i="9"/>
  <c r="Q50" i="9"/>
  <c r="P50" i="9"/>
  <c r="E50" i="9"/>
  <c r="U50" i="9" s="1"/>
  <c r="S49" i="9"/>
  <c r="R49" i="9"/>
  <c r="Q49" i="9"/>
  <c r="P49" i="9"/>
  <c r="E49" i="9"/>
  <c r="U49" i="9" s="1"/>
  <c r="S48" i="9"/>
  <c r="R48" i="9"/>
  <c r="Q48" i="9"/>
  <c r="P48" i="9"/>
  <c r="E48" i="9"/>
  <c r="T48" i="9" s="1"/>
  <c r="S47" i="9"/>
  <c r="R47" i="9"/>
  <c r="Q47" i="9"/>
  <c r="P47" i="9"/>
  <c r="E47" i="9"/>
  <c r="T47" i="9" s="1"/>
  <c r="U46" i="9"/>
  <c r="T46" i="9"/>
  <c r="S46" i="9"/>
  <c r="R46" i="9"/>
  <c r="Q46" i="9"/>
  <c r="P46" i="9"/>
  <c r="E46" i="9"/>
  <c r="T45" i="9"/>
  <c r="S45" i="9"/>
  <c r="R45" i="9"/>
  <c r="Q45" i="9"/>
  <c r="P45" i="9"/>
  <c r="E45" i="9"/>
  <c r="U45" i="9" s="1"/>
  <c r="S44" i="9"/>
  <c r="R44" i="9"/>
  <c r="Q44" i="9"/>
  <c r="P44" i="9"/>
  <c r="E44" i="9"/>
  <c r="T44" i="9" s="1"/>
  <c r="S43" i="9"/>
  <c r="R43" i="9"/>
  <c r="Q43" i="9"/>
  <c r="P43" i="9"/>
  <c r="E43" i="9"/>
  <c r="U42" i="9"/>
  <c r="T42" i="9"/>
  <c r="S42" i="9"/>
  <c r="R42" i="9"/>
  <c r="Q42" i="9"/>
  <c r="P42" i="9"/>
  <c r="E42" i="9"/>
  <c r="W40" i="9"/>
  <c r="V40" i="9"/>
  <c r="O40" i="9"/>
  <c r="N40" i="9"/>
  <c r="M40" i="9"/>
  <c r="L40" i="9"/>
  <c r="K40" i="9"/>
  <c r="J40" i="9"/>
  <c r="I40" i="9"/>
  <c r="Q40" i="9" s="1"/>
  <c r="H40" i="9"/>
  <c r="G40" i="9"/>
  <c r="F40" i="9"/>
  <c r="C40" i="9"/>
  <c r="B40" i="9"/>
  <c r="E40" i="9" s="1"/>
  <c r="S39" i="9"/>
  <c r="R39" i="9"/>
  <c r="Q39" i="9"/>
  <c r="P39" i="9"/>
  <c r="E39" i="9"/>
  <c r="T39" i="9" s="1"/>
  <c r="S38" i="9"/>
  <c r="R38" i="9"/>
  <c r="Q38" i="9"/>
  <c r="U38" i="9" s="1"/>
  <c r="P38" i="9"/>
  <c r="E38" i="9"/>
  <c r="U37" i="9"/>
  <c r="T37" i="9"/>
  <c r="S37" i="9"/>
  <c r="R37" i="9"/>
  <c r="Q37" i="9"/>
  <c r="P37" i="9"/>
  <c r="E37" i="9"/>
  <c r="S36" i="9"/>
  <c r="R36" i="9"/>
  <c r="Q36" i="9"/>
  <c r="P36" i="9"/>
  <c r="T36" i="9" s="1"/>
  <c r="E36" i="9"/>
  <c r="S35" i="9"/>
  <c r="R35" i="9"/>
  <c r="Q35" i="9"/>
  <c r="P35" i="9"/>
  <c r="E35" i="9"/>
  <c r="U35" i="9" s="1"/>
  <c r="W33" i="9"/>
  <c r="V33" i="9"/>
  <c r="O33" i="9"/>
  <c r="N33" i="9"/>
  <c r="M33" i="9"/>
  <c r="L33" i="9"/>
  <c r="K33" i="9"/>
  <c r="S33" i="9" s="1"/>
  <c r="J33" i="9"/>
  <c r="R33" i="9" s="1"/>
  <c r="I33" i="9"/>
  <c r="H33" i="9"/>
  <c r="G33" i="9"/>
  <c r="F33" i="9"/>
  <c r="E33" i="9"/>
  <c r="C33" i="9"/>
  <c r="B33" i="9"/>
  <c r="S32" i="9"/>
  <c r="R32" i="9"/>
  <c r="Q32" i="9"/>
  <c r="P32" i="9"/>
  <c r="E32" i="9"/>
  <c r="W30" i="9"/>
  <c r="V30" i="9"/>
  <c r="O30" i="9"/>
  <c r="N30" i="9"/>
  <c r="M30" i="9"/>
  <c r="L30" i="9"/>
  <c r="K30" i="9"/>
  <c r="S30" i="9" s="1"/>
  <c r="J30" i="9"/>
  <c r="R30" i="9" s="1"/>
  <c r="I30" i="9"/>
  <c r="Q30" i="9" s="1"/>
  <c r="H30" i="9"/>
  <c r="G30" i="9"/>
  <c r="F30" i="9"/>
  <c r="C30" i="9"/>
  <c r="B30" i="9"/>
  <c r="S29" i="9"/>
  <c r="R29" i="9"/>
  <c r="Q29" i="9"/>
  <c r="P29" i="9"/>
  <c r="E29" i="9"/>
  <c r="T29" i="9" s="1"/>
  <c r="S28" i="9"/>
  <c r="R28" i="9"/>
  <c r="Q28" i="9"/>
  <c r="P28" i="9"/>
  <c r="E28" i="9"/>
  <c r="U28" i="9" s="1"/>
  <c r="U27" i="9"/>
  <c r="S27" i="9"/>
  <c r="R27" i="9"/>
  <c r="Q27" i="9"/>
  <c r="P27" i="9"/>
  <c r="E27" i="9"/>
  <c r="T27" i="9" s="1"/>
  <c r="S26" i="9"/>
  <c r="R26" i="9"/>
  <c r="Q26" i="9"/>
  <c r="P26" i="9"/>
  <c r="E26" i="9"/>
  <c r="W24" i="9"/>
  <c r="V24" i="9"/>
  <c r="O24" i="9"/>
  <c r="N24" i="9"/>
  <c r="M24" i="9"/>
  <c r="L24" i="9"/>
  <c r="K24" i="9"/>
  <c r="S24" i="9" s="1"/>
  <c r="J24" i="9"/>
  <c r="R24" i="9" s="1"/>
  <c r="I24" i="9"/>
  <c r="H24" i="9"/>
  <c r="G24" i="9"/>
  <c r="F24" i="9"/>
  <c r="C24" i="9"/>
  <c r="B24" i="9"/>
  <c r="S23" i="9"/>
  <c r="R23" i="9"/>
  <c r="Q23" i="9"/>
  <c r="P23" i="9"/>
  <c r="E23" i="9"/>
  <c r="U23" i="9" s="1"/>
  <c r="S22" i="9"/>
  <c r="R22" i="9"/>
  <c r="Q22" i="9"/>
  <c r="P22" i="9"/>
  <c r="E22" i="9"/>
  <c r="T22" i="9" s="1"/>
  <c r="T21" i="9"/>
  <c r="S21" i="9"/>
  <c r="R21" i="9"/>
  <c r="Q21" i="9"/>
  <c r="P21" i="9"/>
  <c r="E21" i="9"/>
  <c r="U21" i="9" s="1"/>
  <c r="S20" i="9"/>
  <c r="R20" i="9"/>
  <c r="Q20" i="9"/>
  <c r="P20" i="9"/>
  <c r="E20" i="9"/>
  <c r="T20" i="9" s="1"/>
  <c r="S19" i="9"/>
  <c r="R19" i="9"/>
  <c r="Q19" i="9"/>
  <c r="P19" i="9"/>
  <c r="E19" i="9"/>
  <c r="U19" i="9" s="1"/>
  <c r="U18" i="9"/>
  <c r="S18" i="9"/>
  <c r="R18" i="9"/>
  <c r="Q18" i="9"/>
  <c r="P18" i="9"/>
  <c r="E18" i="9"/>
  <c r="T18" i="9" s="1"/>
  <c r="W16" i="9"/>
  <c r="V16" i="9"/>
  <c r="O16" i="9"/>
  <c r="N16" i="9"/>
  <c r="M16" i="9"/>
  <c r="L16" i="9"/>
  <c r="K16" i="9"/>
  <c r="J16" i="9"/>
  <c r="I16" i="9"/>
  <c r="Q16" i="9" s="1"/>
  <c r="H16" i="9"/>
  <c r="G16" i="9"/>
  <c r="F16" i="9"/>
  <c r="C16" i="9"/>
  <c r="B16" i="9"/>
  <c r="E16" i="9" s="1"/>
  <c r="S15" i="9"/>
  <c r="R15" i="9"/>
  <c r="Q15" i="9"/>
  <c r="P15" i="9"/>
  <c r="E15" i="9"/>
  <c r="T15" i="9" s="1"/>
  <c r="S14" i="9"/>
  <c r="R14" i="9"/>
  <c r="Q14" i="9"/>
  <c r="P14" i="9"/>
  <c r="E14" i="9"/>
  <c r="U14" i="9" s="1"/>
  <c r="U13" i="9"/>
  <c r="S13" i="9"/>
  <c r="R13" i="9"/>
  <c r="Q13" i="9"/>
  <c r="P13" i="9"/>
  <c r="E13" i="9"/>
  <c r="T13" i="9" s="1"/>
  <c r="T12" i="9"/>
  <c r="S12" i="9"/>
  <c r="R12" i="9"/>
  <c r="Q12" i="9"/>
  <c r="P12" i="9"/>
  <c r="E12" i="9"/>
  <c r="U12" i="9" s="1"/>
  <c r="S11" i="9"/>
  <c r="R11" i="9"/>
  <c r="Q11" i="9"/>
  <c r="P11" i="9"/>
  <c r="E11" i="9"/>
  <c r="T11" i="9" s="1"/>
  <c r="S10" i="9"/>
  <c r="R10" i="9"/>
  <c r="Q10" i="9"/>
  <c r="P10" i="9"/>
  <c r="E10" i="9"/>
  <c r="U10" i="9" s="1"/>
  <c r="U9" i="9"/>
  <c r="S9" i="9"/>
  <c r="R9" i="9"/>
  <c r="Q9" i="9"/>
  <c r="P9" i="9"/>
  <c r="E9" i="9"/>
  <c r="S93" i="8"/>
  <c r="R93" i="8"/>
  <c r="Q93" i="8"/>
  <c r="P93" i="8"/>
  <c r="E93" i="8"/>
  <c r="U93" i="8" s="1"/>
  <c r="S92" i="8"/>
  <c r="R92" i="8"/>
  <c r="Q92" i="8"/>
  <c r="P92" i="8"/>
  <c r="E92" i="8"/>
  <c r="T92" i="8" s="1"/>
  <c r="S91" i="8"/>
  <c r="R91" i="8"/>
  <c r="Q91" i="8"/>
  <c r="P91" i="8"/>
  <c r="E91" i="8"/>
  <c r="U91" i="8" s="1"/>
  <c r="S90" i="8"/>
  <c r="R90" i="8"/>
  <c r="Q90" i="8"/>
  <c r="P90" i="8"/>
  <c r="E90" i="8"/>
  <c r="T90" i="8" s="1"/>
  <c r="S89" i="8"/>
  <c r="R89" i="8"/>
  <c r="Q89" i="8"/>
  <c r="P89" i="8"/>
  <c r="E89" i="8"/>
  <c r="S88" i="8"/>
  <c r="R88" i="8"/>
  <c r="Q88" i="8"/>
  <c r="P88" i="8"/>
  <c r="E88" i="8"/>
  <c r="T88" i="8" s="1"/>
  <c r="S87" i="8"/>
  <c r="R87" i="8"/>
  <c r="Q87" i="8"/>
  <c r="P87" i="8"/>
  <c r="E87" i="8"/>
  <c r="U87" i="8" s="1"/>
  <c r="S86" i="8"/>
  <c r="R86" i="8"/>
  <c r="Q86" i="8"/>
  <c r="P86" i="8"/>
  <c r="E86" i="8"/>
  <c r="W72" i="8"/>
  <c r="V72" i="8"/>
  <c r="O72" i="8"/>
  <c r="N72" i="8"/>
  <c r="M72" i="8"/>
  <c r="L72" i="8"/>
  <c r="K72" i="8"/>
  <c r="J72" i="8"/>
  <c r="R72" i="8" s="1"/>
  <c r="I72" i="8"/>
  <c r="H72" i="8"/>
  <c r="G72" i="8"/>
  <c r="F72" i="8"/>
  <c r="C72" i="8"/>
  <c r="B72" i="8"/>
  <c r="W71" i="8"/>
  <c r="V71" i="8"/>
  <c r="O71" i="8"/>
  <c r="N71" i="8"/>
  <c r="M71" i="8"/>
  <c r="L71" i="8"/>
  <c r="K71" i="8"/>
  <c r="S71" i="8" s="1"/>
  <c r="J71" i="8"/>
  <c r="R71" i="8" s="1"/>
  <c r="I71" i="8"/>
  <c r="H71" i="8"/>
  <c r="P71" i="8" s="1"/>
  <c r="G71" i="8"/>
  <c r="F71" i="8"/>
  <c r="C71" i="8"/>
  <c r="B71" i="8"/>
  <c r="E71" i="8" s="1"/>
  <c r="W70" i="8"/>
  <c r="V70" i="8"/>
  <c r="O70" i="8"/>
  <c r="N70" i="8"/>
  <c r="M70" i="8"/>
  <c r="L70" i="8"/>
  <c r="K70" i="8"/>
  <c r="S70" i="8" s="1"/>
  <c r="J70" i="8"/>
  <c r="R70" i="8" s="1"/>
  <c r="I70" i="8"/>
  <c r="Q70" i="8" s="1"/>
  <c r="H70" i="8"/>
  <c r="G70" i="8"/>
  <c r="F70" i="8"/>
  <c r="E70" i="8"/>
  <c r="C70" i="8"/>
  <c r="B70" i="8"/>
  <c r="U69" i="8"/>
  <c r="T69" i="8"/>
  <c r="S69" i="8"/>
  <c r="R69" i="8"/>
  <c r="Q69" i="8"/>
  <c r="P69" i="8"/>
  <c r="E69" i="8"/>
  <c r="W67" i="8"/>
  <c r="V67" i="8"/>
  <c r="O67" i="8"/>
  <c r="N67" i="8"/>
  <c r="M67" i="8"/>
  <c r="L67" i="8"/>
  <c r="K67" i="8"/>
  <c r="S67" i="8" s="1"/>
  <c r="J67" i="8"/>
  <c r="I67" i="8"/>
  <c r="H67" i="8"/>
  <c r="G67" i="8"/>
  <c r="F67" i="8"/>
  <c r="C67" i="8"/>
  <c r="B67" i="8"/>
  <c r="W66" i="8"/>
  <c r="V66" i="8"/>
  <c r="O66" i="8"/>
  <c r="N66" i="8"/>
  <c r="M66" i="8"/>
  <c r="L66" i="8"/>
  <c r="K66" i="8"/>
  <c r="S66" i="8" s="1"/>
  <c r="J66" i="8"/>
  <c r="R66" i="8" s="1"/>
  <c r="I66" i="8"/>
  <c r="H66" i="8"/>
  <c r="G66" i="8"/>
  <c r="F66" i="8"/>
  <c r="C66" i="8"/>
  <c r="B66" i="8"/>
  <c r="S65" i="8"/>
  <c r="R65" i="8"/>
  <c r="Q65" i="8"/>
  <c r="P65" i="8"/>
  <c r="E65" i="8"/>
  <c r="T65" i="8" s="1"/>
  <c r="U64" i="8"/>
  <c r="T64" i="8"/>
  <c r="S64" i="8"/>
  <c r="R64" i="8"/>
  <c r="Q64" i="8"/>
  <c r="P64" i="8"/>
  <c r="E64" i="8"/>
  <c r="S63" i="8"/>
  <c r="R63" i="8"/>
  <c r="Q63" i="8"/>
  <c r="P63" i="8"/>
  <c r="E63" i="8"/>
  <c r="U63" i="8" s="1"/>
  <c r="S62" i="8"/>
  <c r="R62" i="8"/>
  <c r="Q62" i="8"/>
  <c r="P62" i="8"/>
  <c r="E62" i="8"/>
  <c r="T62" i="8" s="1"/>
  <c r="S61" i="8"/>
  <c r="R61" i="8"/>
  <c r="Q61" i="8"/>
  <c r="P61" i="8"/>
  <c r="E61" i="8"/>
  <c r="T61" i="8" s="1"/>
  <c r="V59" i="8"/>
  <c r="O59" i="8"/>
  <c r="N59" i="8"/>
  <c r="M59" i="8"/>
  <c r="L59" i="8"/>
  <c r="K59" i="8"/>
  <c r="S59" i="8" s="1"/>
  <c r="J59" i="8"/>
  <c r="R59" i="8" s="1"/>
  <c r="I59" i="8"/>
  <c r="H59" i="8"/>
  <c r="P59" i="8" s="1"/>
  <c r="G59" i="8"/>
  <c r="F59" i="8"/>
  <c r="C59" i="8"/>
  <c r="B59" i="8"/>
  <c r="S58" i="8"/>
  <c r="R58" i="8"/>
  <c r="Q58" i="8"/>
  <c r="P58" i="8"/>
  <c r="E58" i="8"/>
  <c r="T58" i="8" s="1"/>
  <c r="S57" i="8"/>
  <c r="R57" i="8"/>
  <c r="Q57" i="8"/>
  <c r="P57" i="8"/>
  <c r="E57" i="8"/>
  <c r="T57" i="8" s="1"/>
  <c r="U56" i="8"/>
  <c r="T56" i="8"/>
  <c r="S56" i="8"/>
  <c r="R56" i="8"/>
  <c r="Q56" i="8"/>
  <c r="P56" i="8"/>
  <c r="E56" i="8"/>
  <c r="S55" i="8"/>
  <c r="R55" i="8"/>
  <c r="Q55" i="8"/>
  <c r="P55" i="8"/>
  <c r="E55" i="8"/>
  <c r="W53" i="8"/>
  <c r="V53" i="8"/>
  <c r="O53" i="8"/>
  <c r="N53" i="8"/>
  <c r="M53" i="8"/>
  <c r="L53" i="8"/>
  <c r="K53" i="8"/>
  <c r="J53" i="8"/>
  <c r="R53" i="8" s="1"/>
  <c r="I53" i="8"/>
  <c r="H53" i="8"/>
  <c r="G53" i="8"/>
  <c r="F53" i="8"/>
  <c r="C53" i="8"/>
  <c r="B53" i="8"/>
  <c r="S52" i="8"/>
  <c r="R52" i="8"/>
  <c r="Q52" i="8"/>
  <c r="U52" i="8" s="1"/>
  <c r="P52" i="8"/>
  <c r="E52" i="8"/>
  <c r="T52" i="8" s="1"/>
  <c r="S51" i="8"/>
  <c r="R51" i="8"/>
  <c r="Q51" i="8"/>
  <c r="P51" i="8"/>
  <c r="E51" i="8"/>
  <c r="S50" i="8"/>
  <c r="R50" i="8"/>
  <c r="Q50" i="8"/>
  <c r="P50" i="8"/>
  <c r="E50" i="8"/>
  <c r="U50" i="8" s="1"/>
  <c r="S49" i="8"/>
  <c r="R49" i="8"/>
  <c r="Q49" i="8"/>
  <c r="P49" i="8"/>
  <c r="E49" i="8"/>
  <c r="T49" i="8" s="1"/>
  <c r="S48" i="8"/>
  <c r="R48" i="8"/>
  <c r="Q48" i="8"/>
  <c r="P48" i="8"/>
  <c r="E48" i="8"/>
  <c r="U47" i="8"/>
  <c r="S47" i="8"/>
  <c r="R47" i="8"/>
  <c r="Q47" i="8"/>
  <c r="P47" i="8"/>
  <c r="E47" i="8"/>
  <c r="T47" i="8" s="1"/>
  <c r="S46" i="8"/>
  <c r="R46" i="8"/>
  <c r="Q46" i="8"/>
  <c r="P46" i="8"/>
  <c r="E46" i="8"/>
  <c r="U46" i="8" s="1"/>
  <c r="S45" i="8"/>
  <c r="R45" i="8"/>
  <c r="Q45" i="8"/>
  <c r="P45" i="8"/>
  <c r="E45" i="8"/>
  <c r="T45" i="8" s="1"/>
  <c r="U44" i="8"/>
  <c r="S44" i="8"/>
  <c r="R44" i="8"/>
  <c r="Q44" i="8"/>
  <c r="P44" i="8"/>
  <c r="E44" i="8"/>
  <c r="T44" i="8" s="1"/>
  <c r="S43" i="8"/>
  <c r="R43" i="8"/>
  <c r="Q43" i="8"/>
  <c r="U43" i="8" s="1"/>
  <c r="P43" i="8"/>
  <c r="T43" i="8" s="1"/>
  <c r="E43" i="8"/>
  <c r="S42" i="8"/>
  <c r="R42" i="8"/>
  <c r="Q42" i="8"/>
  <c r="P42" i="8"/>
  <c r="E42" i="8"/>
  <c r="U42" i="8" s="1"/>
  <c r="W40" i="8"/>
  <c r="V40" i="8"/>
  <c r="O40" i="8"/>
  <c r="N40" i="8"/>
  <c r="M40" i="8"/>
  <c r="L40" i="8"/>
  <c r="K40" i="8"/>
  <c r="J40" i="8"/>
  <c r="R40" i="8" s="1"/>
  <c r="I40" i="8"/>
  <c r="H40" i="8"/>
  <c r="G40" i="8"/>
  <c r="F40" i="8"/>
  <c r="C40" i="8"/>
  <c r="B40" i="8"/>
  <c r="S39" i="8"/>
  <c r="R39" i="8"/>
  <c r="Q39" i="8"/>
  <c r="P39" i="8"/>
  <c r="E39" i="8"/>
  <c r="T39" i="8" s="1"/>
  <c r="S38" i="8"/>
  <c r="R38" i="8"/>
  <c r="Q38" i="8"/>
  <c r="P38" i="8"/>
  <c r="T38" i="8" s="1"/>
  <c r="E38" i="8"/>
  <c r="S37" i="8"/>
  <c r="R37" i="8"/>
  <c r="Q37" i="8"/>
  <c r="P37" i="8"/>
  <c r="E37" i="8"/>
  <c r="U37" i="8" s="1"/>
  <c r="S36" i="8"/>
  <c r="R36" i="8"/>
  <c r="Q36" i="8"/>
  <c r="P36" i="8"/>
  <c r="E36" i="8"/>
  <c r="S35" i="8"/>
  <c r="R35" i="8"/>
  <c r="Q35" i="8"/>
  <c r="P35" i="8"/>
  <c r="E35" i="8"/>
  <c r="T35" i="8" s="1"/>
  <c r="W33" i="8"/>
  <c r="V33" i="8"/>
  <c r="O33" i="8"/>
  <c r="N33" i="8"/>
  <c r="M33" i="8"/>
  <c r="L33" i="8"/>
  <c r="K33" i="8"/>
  <c r="J33" i="8"/>
  <c r="R33" i="8" s="1"/>
  <c r="I33" i="8"/>
  <c r="H33" i="8"/>
  <c r="G33" i="8"/>
  <c r="F33" i="8"/>
  <c r="C33" i="8"/>
  <c r="E33" i="8" s="1"/>
  <c r="B33" i="8"/>
  <c r="S32" i="8"/>
  <c r="R32" i="8"/>
  <c r="Q32" i="8"/>
  <c r="P32" i="8"/>
  <c r="T32" i="8" s="1"/>
  <c r="E32" i="8"/>
  <c r="W30" i="8"/>
  <c r="V30" i="8"/>
  <c r="O30" i="8"/>
  <c r="N30" i="8"/>
  <c r="M30" i="8"/>
  <c r="L30" i="8"/>
  <c r="K30" i="8"/>
  <c r="J30" i="8"/>
  <c r="I30" i="8"/>
  <c r="H30" i="8"/>
  <c r="G30" i="8"/>
  <c r="F30" i="8"/>
  <c r="E30" i="8"/>
  <c r="C30" i="8"/>
  <c r="B30" i="8"/>
  <c r="S29" i="8"/>
  <c r="R29" i="8"/>
  <c r="Q29" i="8"/>
  <c r="P29" i="8"/>
  <c r="E29" i="8"/>
  <c r="U29" i="8" s="1"/>
  <c r="S28" i="8"/>
  <c r="R28" i="8"/>
  <c r="Q28" i="8"/>
  <c r="P28" i="8"/>
  <c r="T28" i="8" s="1"/>
  <c r="E28" i="8"/>
  <c r="U28" i="8" s="1"/>
  <c r="S27" i="8"/>
  <c r="R27" i="8"/>
  <c r="Q27" i="8"/>
  <c r="P27" i="8"/>
  <c r="E27" i="8"/>
  <c r="T27" i="8" s="1"/>
  <c r="S26" i="8"/>
  <c r="R26" i="8"/>
  <c r="Q26" i="8"/>
  <c r="P26" i="8"/>
  <c r="E26" i="8"/>
  <c r="U26" i="8" s="1"/>
  <c r="W24" i="8"/>
  <c r="V24" i="8"/>
  <c r="O24" i="8"/>
  <c r="N24" i="8"/>
  <c r="M24" i="8"/>
  <c r="L24" i="8"/>
  <c r="K24" i="8"/>
  <c r="S24" i="8" s="1"/>
  <c r="J24" i="8"/>
  <c r="R24" i="8" s="1"/>
  <c r="I24" i="8"/>
  <c r="H24" i="8"/>
  <c r="G24" i="8"/>
  <c r="F24" i="8"/>
  <c r="E24" i="8"/>
  <c r="C24" i="8"/>
  <c r="B24" i="8"/>
  <c r="T23" i="8"/>
  <c r="S23" i="8"/>
  <c r="R23" i="8"/>
  <c r="Q23" i="8"/>
  <c r="P23" i="8"/>
  <c r="E23" i="8"/>
  <c r="U23" i="8" s="1"/>
  <c r="S22" i="8"/>
  <c r="R22" i="8"/>
  <c r="Q22" i="8"/>
  <c r="P22" i="8"/>
  <c r="E22" i="8"/>
  <c r="T22" i="8" s="1"/>
  <c r="S21" i="8"/>
  <c r="R21" i="8"/>
  <c r="Q21" i="8"/>
  <c r="P21" i="8"/>
  <c r="E21" i="8"/>
  <c r="U21" i="8" s="1"/>
  <c r="S20" i="8"/>
  <c r="R20" i="8"/>
  <c r="Q20" i="8"/>
  <c r="U20" i="8" s="1"/>
  <c r="P20" i="8"/>
  <c r="T20" i="8" s="1"/>
  <c r="E20" i="8"/>
  <c r="T19" i="8"/>
  <c r="S19" i="8"/>
  <c r="R19" i="8"/>
  <c r="Q19" i="8"/>
  <c r="P19" i="8"/>
  <c r="E19" i="8"/>
  <c r="U19" i="8" s="1"/>
  <c r="S18" i="8"/>
  <c r="R18" i="8"/>
  <c r="Q18" i="8"/>
  <c r="P18" i="8"/>
  <c r="E18" i="8"/>
  <c r="T18" i="8" s="1"/>
  <c r="W16" i="8"/>
  <c r="V16" i="8"/>
  <c r="O16" i="8"/>
  <c r="N16" i="8"/>
  <c r="M16" i="8"/>
  <c r="L16" i="8"/>
  <c r="K16" i="8"/>
  <c r="S16" i="8" s="1"/>
  <c r="J16" i="8"/>
  <c r="I16" i="8"/>
  <c r="Q16" i="8" s="1"/>
  <c r="H16" i="8"/>
  <c r="G16" i="8"/>
  <c r="F16" i="8"/>
  <c r="C16" i="8"/>
  <c r="B16" i="8"/>
  <c r="E16" i="8" s="1"/>
  <c r="S15" i="8"/>
  <c r="R15" i="8"/>
  <c r="Q15" i="8"/>
  <c r="U15" i="8" s="1"/>
  <c r="P15" i="8"/>
  <c r="T15" i="8" s="1"/>
  <c r="E15" i="8"/>
  <c r="S14" i="8"/>
  <c r="R14" i="8"/>
  <c r="Q14" i="8"/>
  <c r="P14" i="8"/>
  <c r="E14" i="8"/>
  <c r="U14" i="8" s="1"/>
  <c r="S13" i="8"/>
  <c r="R13" i="8"/>
  <c r="Q13" i="8"/>
  <c r="P13" i="8"/>
  <c r="E13" i="8"/>
  <c r="T13" i="8" s="1"/>
  <c r="S12" i="8"/>
  <c r="R12" i="8"/>
  <c r="Q12" i="8"/>
  <c r="P12" i="8"/>
  <c r="E12" i="8"/>
  <c r="U12" i="8" s="1"/>
  <c r="S11" i="8"/>
  <c r="R11" i="8"/>
  <c r="Q11" i="8"/>
  <c r="U11" i="8" s="1"/>
  <c r="P11" i="8"/>
  <c r="E11" i="8"/>
  <c r="S10" i="8"/>
  <c r="R10" i="8"/>
  <c r="Q10" i="8"/>
  <c r="P10" i="8"/>
  <c r="T10" i="8" s="1"/>
  <c r="E10" i="8"/>
  <c r="S9" i="8"/>
  <c r="R9" i="8"/>
  <c r="Q9" i="8"/>
  <c r="P9" i="8"/>
  <c r="E9" i="8"/>
  <c r="U9" i="8" s="1"/>
  <c r="S93" i="7"/>
  <c r="R93" i="7"/>
  <c r="Q93" i="7"/>
  <c r="P93" i="7"/>
  <c r="E93" i="7"/>
  <c r="U93" i="7" s="1"/>
  <c r="T92" i="7"/>
  <c r="S92" i="7"/>
  <c r="R92" i="7"/>
  <c r="Q92" i="7"/>
  <c r="P92" i="7"/>
  <c r="E92" i="7"/>
  <c r="U92" i="7" s="1"/>
  <c r="T91" i="7"/>
  <c r="S91" i="7"/>
  <c r="R91" i="7"/>
  <c r="Q91" i="7"/>
  <c r="P91" i="7"/>
  <c r="E91" i="7"/>
  <c r="U91" i="7" s="1"/>
  <c r="S90" i="7"/>
  <c r="R90" i="7"/>
  <c r="Q90" i="7"/>
  <c r="P90" i="7"/>
  <c r="E90" i="7"/>
  <c r="T90" i="7" s="1"/>
  <c r="S89" i="7"/>
  <c r="R89" i="7"/>
  <c r="Q89" i="7"/>
  <c r="P89" i="7"/>
  <c r="E89" i="7"/>
  <c r="U89" i="7" s="1"/>
  <c r="S88" i="7"/>
  <c r="R88" i="7"/>
  <c r="Q88" i="7"/>
  <c r="P88" i="7"/>
  <c r="E88" i="7"/>
  <c r="U88" i="7" s="1"/>
  <c r="T87" i="7"/>
  <c r="S87" i="7"/>
  <c r="R87" i="7"/>
  <c r="Q87" i="7"/>
  <c r="P87" i="7"/>
  <c r="E87" i="7"/>
  <c r="U87" i="7" s="1"/>
  <c r="S86" i="7"/>
  <c r="R86" i="7"/>
  <c r="Q86" i="7"/>
  <c r="P86" i="7"/>
  <c r="E86" i="7"/>
  <c r="T86" i="7" s="1"/>
  <c r="W72" i="7"/>
  <c r="V72" i="7"/>
  <c r="O72" i="7"/>
  <c r="N72" i="7"/>
  <c r="M72" i="7"/>
  <c r="L72" i="7"/>
  <c r="K72" i="7"/>
  <c r="J72" i="7"/>
  <c r="I72" i="7"/>
  <c r="H72" i="7"/>
  <c r="G72" i="7"/>
  <c r="F72" i="7"/>
  <c r="C72" i="7"/>
  <c r="B72" i="7"/>
  <c r="W71" i="7"/>
  <c r="V71" i="7"/>
  <c r="O71" i="7"/>
  <c r="N71" i="7"/>
  <c r="M71" i="7"/>
  <c r="L71" i="7"/>
  <c r="K71" i="7"/>
  <c r="S71" i="7" s="1"/>
  <c r="J71" i="7"/>
  <c r="R71" i="7" s="1"/>
  <c r="I71" i="7"/>
  <c r="H71" i="7"/>
  <c r="G71" i="7"/>
  <c r="F71" i="7"/>
  <c r="C71" i="7"/>
  <c r="B71" i="7"/>
  <c r="E71" i="7" s="1"/>
  <c r="W70" i="7"/>
  <c r="V70" i="7"/>
  <c r="O70" i="7"/>
  <c r="N70" i="7"/>
  <c r="M70" i="7"/>
  <c r="L70" i="7"/>
  <c r="K70" i="7"/>
  <c r="S70" i="7" s="1"/>
  <c r="J70" i="7"/>
  <c r="R70" i="7" s="1"/>
  <c r="I70" i="7"/>
  <c r="Q70" i="7" s="1"/>
  <c r="H70" i="7"/>
  <c r="G70" i="7"/>
  <c r="F70" i="7"/>
  <c r="C70" i="7"/>
  <c r="E70" i="7" s="1"/>
  <c r="B70" i="7"/>
  <c r="S69" i="7"/>
  <c r="R69" i="7"/>
  <c r="Q69" i="7"/>
  <c r="P69" i="7"/>
  <c r="E69" i="7"/>
  <c r="T69" i="7" s="1"/>
  <c r="W67" i="7"/>
  <c r="V67" i="7"/>
  <c r="O67" i="7"/>
  <c r="N67" i="7"/>
  <c r="M67" i="7"/>
  <c r="L67" i="7"/>
  <c r="K67" i="7"/>
  <c r="J67" i="7"/>
  <c r="I67" i="7"/>
  <c r="H67" i="7"/>
  <c r="G67" i="7"/>
  <c r="F67" i="7"/>
  <c r="C67" i="7"/>
  <c r="B67" i="7"/>
  <c r="W66" i="7"/>
  <c r="V66" i="7"/>
  <c r="O66" i="7"/>
  <c r="N66" i="7"/>
  <c r="M66" i="7"/>
  <c r="L66" i="7"/>
  <c r="K66" i="7"/>
  <c r="S66" i="7" s="1"/>
  <c r="J66" i="7"/>
  <c r="R66" i="7" s="1"/>
  <c r="I66" i="7"/>
  <c r="H66" i="7"/>
  <c r="G66" i="7"/>
  <c r="F66" i="7"/>
  <c r="C66" i="7"/>
  <c r="B66" i="7"/>
  <c r="E66" i="7" s="1"/>
  <c r="U65" i="7"/>
  <c r="S65" i="7"/>
  <c r="R65" i="7"/>
  <c r="Q65" i="7"/>
  <c r="P65" i="7"/>
  <c r="E65" i="7"/>
  <c r="T65" i="7" s="1"/>
  <c r="S64" i="7"/>
  <c r="R64" i="7"/>
  <c r="Q64" i="7"/>
  <c r="P64" i="7"/>
  <c r="E64" i="7"/>
  <c r="T64" i="7" s="1"/>
  <c r="S63" i="7"/>
  <c r="R63" i="7"/>
  <c r="Q63" i="7"/>
  <c r="P63" i="7"/>
  <c r="E63" i="7"/>
  <c r="U63" i="7" s="1"/>
  <c r="S62" i="7"/>
  <c r="R62" i="7"/>
  <c r="Q62" i="7"/>
  <c r="P62" i="7"/>
  <c r="E62" i="7"/>
  <c r="T62" i="7" s="1"/>
  <c r="U61" i="7"/>
  <c r="T61" i="7"/>
  <c r="S61" i="7"/>
  <c r="R61" i="7"/>
  <c r="Q61" i="7"/>
  <c r="P61" i="7"/>
  <c r="E61" i="7"/>
  <c r="V59" i="7"/>
  <c r="O59" i="7"/>
  <c r="N59" i="7"/>
  <c r="M59" i="7"/>
  <c r="L59" i="7"/>
  <c r="K59" i="7"/>
  <c r="S59" i="7" s="1"/>
  <c r="J59" i="7"/>
  <c r="R59" i="7" s="1"/>
  <c r="I59" i="7"/>
  <c r="H59" i="7"/>
  <c r="G59" i="7"/>
  <c r="F59" i="7"/>
  <c r="C59" i="7"/>
  <c r="B59" i="7"/>
  <c r="E59" i="7" s="1"/>
  <c r="U58" i="7"/>
  <c r="S58" i="7"/>
  <c r="R58" i="7"/>
  <c r="Q58" i="7"/>
  <c r="P58" i="7"/>
  <c r="E58" i="7"/>
  <c r="T58" i="7" s="1"/>
  <c r="S57" i="7"/>
  <c r="R57" i="7"/>
  <c r="Q57" i="7"/>
  <c r="P57" i="7"/>
  <c r="E57" i="7"/>
  <c r="U57" i="7" s="1"/>
  <c r="S56" i="7"/>
  <c r="R56" i="7"/>
  <c r="Q56" i="7"/>
  <c r="P56" i="7"/>
  <c r="E56" i="7"/>
  <c r="T56" i="7" s="1"/>
  <c r="S55" i="7"/>
  <c r="R55" i="7"/>
  <c r="Q55" i="7"/>
  <c r="P55" i="7"/>
  <c r="E55" i="7"/>
  <c r="U55" i="7" s="1"/>
  <c r="W53" i="7"/>
  <c r="V53" i="7"/>
  <c r="O53" i="7"/>
  <c r="N53" i="7"/>
  <c r="M53" i="7"/>
  <c r="L53" i="7"/>
  <c r="K53" i="7"/>
  <c r="S53" i="7" s="1"/>
  <c r="J53" i="7"/>
  <c r="R53" i="7" s="1"/>
  <c r="I53" i="7"/>
  <c r="H53" i="7"/>
  <c r="G53" i="7"/>
  <c r="F53" i="7"/>
  <c r="C53" i="7"/>
  <c r="B53" i="7"/>
  <c r="S52" i="7"/>
  <c r="R52" i="7"/>
  <c r="Q52" i="7"/>
  <c r="P52" i="7"/>
  <c r="E52" i="7"/>
  <c r="U52" i="7" s="1"/>
  <c r="S51" i="7"/>
  <c r="R51" i="7"/>
  <c r="Q51" i="7"/>
  <c r="P51" i="7"/>
  <c r="E51" i="7"/>
  <c r="S50" i="7"/>
  <c r="R50" i="7"/>
  <c r="Q50" i="7"/>
  <c r="P50" i="7"/>
  <c r="E50" i="7"/>
  <c r="U50" i="7" s="1"/>
  <c r="S49" i="7"/>
  <c r="R49" i="7"/>
  <c r="Q49" i="7"/>
  <c r="P49" i="7"/>
  <c r="E49" i="7"/>
  <c r="T49" i="7" s="1"/>
  <c r="T48" i="7"/>
  <c r="S48" i="7"/>
  <c r="R48" i="7"/>
  <c r="Q48" i="7"/>
  <c r="P48" i="7"/>
  <c r="E48" i="7"/>
  <c r="U48" i="7" s="1"/>
  <c r="S47" i="7"/>
  <c r="R47" i="7"/>
  <c r="Q47" i="7"/>
  <c r="P47" i="7"/>
  <c r="E47" i="7"/>
  <c r="T47" i="7" s="1"/>
  <c r="S46" i="7"/>
  <c r="R46" i="7"/>
  <c r="Q46" i="7"/>
  <c r="P46" i="7"/>
  <c r="E46" i="7"/>
  <c r="U46" i="7" s="1"/>
  <c r="S45" i="7"/>
  <c r="R45" i="7"/>
  <c r="Q45" i="7"/>
  <c r="P45" i="7"/>
  <c r="E45" i="7"/>
  <c r="T45" i="7" s="1"/>
  <c r="T44" i="7"/>
  <c r="S44" i="7"/>
  <c r="R44" i="7"/>
  <c r="Q44" i="7"/>
  <c r="P44" i="7"/>
  <c r="E44" i="7"/>
  <c r="U44" i="7" s="1"/>
  <c r="S43" i="7"/>
  <c r="R43" i="7"/>
  <c r="Q43" i="7"/>
  <c r="P43" i="7"/>
  <c r="E43" i="7"/>
  <c r="U43" i="7" s="1"/>
  <c r="S42" i="7"/>
  <c r="R42" i="7"/>
  <c r="Q42" i="7"/>
  <c r="P42" i="7"/>
  <c r="E42" i="7"/>
  <c r="U42" i="7" s="1"/>
  <c r="W40" i="7"/>
  <c r="V40" i="7"/>
  <c r="O40" i="7"/>
  <c r="N40" i="7"/>
  <c r="M40" i="7"/>
  <c r="L40" i="7"/>
  <c r="K40" i="7"/>
  <c r="S40" i="7" s="1"/>
  <c r="J40" i="7"/>
  <c r="I40" i="7"/>
  <c r="Q40" i="7" s="1"/>
  <c r="H40" i="7"/>
  <c r="G40" i="7"/>
  <c r="F40" i="7"/>
  <c r="C40" i="7"/>
  <c r="E40" i="7" s="1"/>
  <c r="B40" i="7"/>
  <c r="S39" i="7"/>
  <c r="R39" i="7"/>
  <c r="Q39" i="7"/>
  <c r="P39" i="7"/>
  <c r="E39" i="7"/>
  <c r="U39" i="7" s="1"/>
  <c r="S38" i="7"/>
  <c r="R38" i="7"/>
  <c r="Q38" i="7"/>
  <c r="P38" i="7"/>
  <c r="E38" i="7"/>
  <c r="S37" i="7"/>
  <c r="R37" i="7"/>
  <c r="Q37" i="7"/>
  <c r="P37" i="7"/>
  <c r="E37" i="7"/>
  <c r="U37" i="7" s="1"/>
  <c r="S36" i="7"/>
  <c r="R36" i="7"/>
  <c r="Q36" i="7"/>
  <c r="U36" i="7" s="1"/>
  <c r="P36" i="7"/>
  <c r="E36" i="7"/>
  <c r="S35" i="7"/>
  <c r="R35" i="7"/>
  <c r="Q35" i="7"/>
  <c r="P35" i="7"/>
  <c r="E35" i="7"/>
  <c r="T35" i="7" s="1"/>
  <c r="W33" i="7"/>
  <c r="V33" i="7"/>
  <c r="O33" i="7"/>
  <c r="N33" i="7"/>
  <c r="M33" i="7"/>
  <c r="L33" i="7"/>
  <c r="K33" i="7"/>
  <c r="S33" i="7" s="1"/>
  <c r="J33" i="7"/>
  <c r="R33" i="7" s="1"/>
  <c r="I33" i="7"/>
  <c r="H33" i="7"/>
  <c r="G33" i="7"/>
  <c r="F33" i="7"/>
  <c r="C33" i="7"/>
  <c r="B33" i="7"/>
  <c r="S32" i="7"/>
  <c r="R32" i="7"/>
  <c r="Q32" i="7"/>
  <c r="P32" i="7"/>
  <c r="E32" i="7"/>
  <c r="U32" i="7" s="1"/>
  <c r="W30" i="7"/>
  <c r="V30" i="7"/>
  <c r="O30" i="7"/>
  <c r="N30" i="7"/>
  <c r="M30" i="7"/>
  <c r="L30" i="7"/>
  <c r="K30" i="7"/>
  <c r="S30" i="7" s="1"/>
  <c r="J30" i="7"/>
  <c r="R30" i="7" s="1"/>
  <c r="I30" i="7"/>
  <c r="Q30" i="7" s="1"/>
  <c r="H30" i="7"/>
  <c r="G30" i="7"/>
  <c r="F30" i="7"/>
  <c r="E30" i="7"/>
  <c r="C30" i="7"/>
  <c r="B30" i="7"/>
  <c r="S29" i="7"/>
  <c r="R29" i="7"/>
  <c r="Q29" i="7"/>
  <c r="P29" i="7"/>
  <c r="E29" i="7"/>
  <c r="U29" i="7" s="1"/>
  <c r="S28" i="7"/>
  <c r="R28" i="7"/>
  <c r="Q28" i="7"/>
  <c r="P28" i="7"/>
  <c r="E28" i="7"/>
  <c r="T28" i="7" s="1"/>
  <c r="S27" i="7"/>
  <c r="R27" i="7"/>
  <c r="Q27" i="7"/>
  <c r="P27" i="7"/>
  <c r="E27" i="7"/>
  <c r="U27" i="7" s="1"/>
  <c r="S26" i="7"/>
  <c r="R26" i="7"/>
  <c r="Q26" i="7"/>
  <c r="P26" i="7"/>
  <c r="E26" i="7"/>
  <c r="T26" i="7" s="1"/>
  <c r="W24" i="7"/>
  <c r="V24" i="7"/>
  <c r="O24" i="7"/>
  <c r="N24" i="7"/>
  <c r="M24" i="7"/>
  <c r="L24" i="7"/>
  <c r="K24" i="7"/>
  <c r="S24" i="7" s="1"/>
  <c r="J24" i="7"/>
  <c r="R24" i="7" s="1"/>
  <c r="I24" i="7"/>
  <c r="H24" i="7"/>
  <c r="G24" i="7"/>
  <c r="F24" i="7"/>
  <c r="C24" i="7"/>
  <c r="B24" i="7"/>
  <c r="S23" i="7"/>
  <c r="R23" i="7"/>
  <c r="Q23" i="7"/>
  <c r="P23" i="7"/>
  <c r="E23" i="7"/>
  <c r="T23" i="7" s="1"/>
  <c r="S22" i="7"/>
  <c r="R22" i="7"/>
  <c r="Q22" i="7"/>
  <c r="P22" i="7"/>
  <c r="E22" i="7"/>
  <c r="U22" i="7" s="1"/>
  <c r="U21" i="7"/>
  <c r="S21" i="7"/>
  <c r="R21" i="7"/>
  <c r="Q21" i="7"/>
  <c r="P21" i="7"/>
  <c r="E21" i="7"/>
  <c r="T21" i="7" s="1"/>
  <c r="T20" i="7"/>
  <c r="S20" i="7"/>
  <c r="R20" i="7"/>
  <c r="Q20" i="7"/>
  <c r="P20" i="7"/>
  <c r="E20" i="7"/>
  <c r="U20" i="7" s="1"/>
  <c r="S19" i="7"/>
  <c r="R19" i="7"/>
  <c r="Q19" i="7"/>
  <c r="P19" i="7"/>
  <c r="E19" i="7"/>
  <c r="T19" i="7" s="1"/>
  <c r="S18" i="7"/>
  <c r="R18" i="7"/>
  <c r="Q18" i="7"/>
  <c r="P18" i="7"/>
  <c r="E18" i="7"/>
  <c r="U18" i="7" s="1"/>
  <c r="W16" i="7"/>
  <c r="V16" i="7"/>
  <c r="O16" i="7"/>
  <c r="N16" i="7"/>
  <c r="M16" i="7"/>
  <c r="L16" i="7"/>
  <c r="K16" i="7"/>
  <c r="J16" i="7"/>
  <c r="I16" i="7"/>
  <c r="Q16" i="7" s="1"/>
  <c r="H16" i="7"/>
  <c r="G16" i="7"/>
  <c r="F16" i="7"/>
  <c r="C16" i="7"/>
  <c r="E16" i="7" s="1"/>
  <c r="B16" i="7"/>
  <c r="S15" i="7"/>
  <c r="R15" i="7"/>
  <c r="Q15" i="7"/>
  <c r="P15" i="7"/>
  <c r="E15" i="7"/>
  <c r="S14" i="7"/>
  <c r="R14" i="7"/>
  <c r="Q14" i="7"/>
  <c r="P14" i="7"/>
  <c r="E14" i="7"/>
  <c r="T14" i="7" s="1"/>
  <c r="S13" i="7"/>
  <c r="R13" i="7"/>
  <c r="Q13" i="7"/>
  <c r="P13" i="7"/>
  <c r="E13" i="7"/>
  <c r="U13" i="7" s="1"/>
  <c r="S12" i="7"/>
  <c r="R12" i="7"/>
  <c r="Q12" i="7"/>
  <c r="P12" i="7"/>
  <c r="E12" i="7"/>
  <c r="T12" i="7" s="1"/>
  <c r="S11" i="7"/>
  <c r="R11" i="7"/>
  <c r="Q11" i="7"/>
  <c r="P11" i="7"/>
  <c r="E11" i="7"/>
  <c r="U11" i="7" s="1"/>
  <c r="S10" i="7"/>
  <c r="R10" i="7"/>
  <c r="Q10" i="7"/>
  <c r="P10" i="7"/>
  <c r="E10" i="7"/>
  <c r="S9" i="7"/>
  <c r="R9" i="7"/>
  <c r="Q9" i="7"/>
  <c r="P9" i="7"/>
  <c r="E9" i="7"/>
  <c r="U9" i="7" s="1"/>
  <c r="U93" i="6"/>
  <c r="S93" i="6"/>
  <c r="R93" i="6"/>
  <c r="Q93" i="6"/>
  <c r="P93" i="6"/>
  <c r="E93" i="6"/>
  <c r="T93" i="6" s="1"/>
  <c r="S92" i="6"/>
  <c r="R92" i="6"/>
  <c r="Q92" i="6"/>
  <c r="P92" i="6"/>
  <c r="E92" i="6"/>
  <c r="S91" i="6"/>
  <c r="R91" i="6"/>
  <c r="Q91" i="6"/>
  <c r="P91" i="6"/>
  <c r="E91" i="6"/>
  <c r="T91" i="6" s="1"/>
  <c r="S90" i="6"/>
  <c r="R90" i="6"/>
  <c r="Q90" i="6"/>
  <c r="P90" i="6"/>
  <c r="E90" i="6"/>
  <c r="U90" i="6" s="1"/>
  <c r="S89" i="6"/>
  <c r="R89" i="6"/>
  <c r="Q89" i="6"/>
  <c r="P89" i="6"/>
  <c r="E89" i="6"/>
  <c r="T88" i="6"/>
  <c r="S88" i="6"/>
  <c r="R88" i="6"/>
  <c r="Q88" i="6"/>
  <c r="P88" i="6"/>
  <c r="E88" i="6"/>
  <c r="U88" i="6" s="1"/>
  <c r="S87" i="6"/>
  <c r="R87" i="6"/>
  <c r="Q87" i="6"/>
  <c r="P87" i="6"/>
  <c r="E87" i="6"/>
  <c r="T87" i="6" s="1"/>
  <c r="S86" i="6"/>
  <c r="R86" i="6"/>
  <c r="Q86" i="6"/>
  <c r="P86" i="6"/>
  <c r="E86" i="6"/>
  <c r="U86" i="6" s="1"/>
  <c r="W72" i="6"/>
  <c r="V72" i="6"/>
  <c r="O72" i="6"/>
  <c r="N72" i="6"/>
  <c r="M72" i="6"/>
  <c r="L72" i="6"/>
  <c r="K72" i="6"/>
  <c r="S72" i="6" s="1"/>
  <c r="J72" i="6"/>
  <c r="I72" i="6"/>
  <c r="H72" i="6"/>
  <c r="G72" i="6"/>
  <c r="F72" i="6"/>
  <c r="C72" i="6"/>
  <c r="B72" i="6"/>
  <c r="W71" i="6"/>
  <c r="V71" i="6"/>
  <c r="O71" i="6"/>
  <c r="N71" i="6"/>
  <c r="M71" i="6"/>
  <c r="L71" i="6"/>
  <c r="K71" i="6"/>
  <c r="S71" i="6" s="1"/>
  <c r="J71" i="6"/>
  <c r="R71" i="6" s="1"/>
  <c r="I71" i="6"/>
  <c r="H71" i="6"/>
  <c r="P71" i="6" s="1"/>
  <c r="G71" i="6"/>
  <c r="F71" i="6"/>
  <c r="C71" i="6"/>
  <c r="B71" i="6"/>
  <c r="E71" i="6" s="1"/>
  <c r="W70" i="6"/>
  <c r="V70" i="6"/>
  <c r="O70" i="6"/>
  <c r="N70" i="6"/>
  <c r="M70" i="6"/>
  <c r="L70" i="6"/>
  <c r="K70" i="6"/>
  <c r="S70" i="6" s="1"/>
  <c r="J70" i="6"/>
  <c r="R70" i="6" s="1"/>
  <c r="I70" i="6"/>
  <c r="Q70" i="6" s="1"/>
  <c r="H70" i="6"/>
  <c r="G70" i="6"/>
  <c r="F70" i="6"/>
  <c r="E70" i="6"/>
  <c r="C70" i="6"/>
  <c r="B70" i="6"/>
  <c r="S69" i="6"/>
  <c r="R69" i="6"/>
  <c r="Q69" i="6"/>
  <c r="P69" i="6"/>
  <c r="E69" i="6"/>
  <c r="U69" i="6" s="1"/>
  <c r="W67" i="6"/>
  <c r="V67" i="6"/>
  <c r="O67" i="6"/>
  <c r="N67" i="6"/>
  <c r="M67" i="6"/>
  <c r="L67" i="6"/>
  <c r="K67" i="6"/>
  <c r="S67" i="6" s="1"/>
  <c r="J67" i="6"/>
  <c r="I67" i="6"/>
  <c r="H67" i="6"/>
  <c r="G67" i="6"/>
  <c r="F67" i="6"/>
  <c r="C67" i="6"/>
  <c r="B67" i="6"/>
  <c r="W66" i="6"/>
  <c r="V66" i="6"/>
  <c r="O66" i="6"/>
  <c r="N66" i="6"/>
  <c r="M66" i="6"/>
  <c r="L66" i="6"/>
  <c r="K66" i="6"/>
  <c r="S66" i="6" s="1"/>
  <c r="J66" i="6"/>
  <c r="R66" i="6" s="1"/>
  <c r="I66" i="6"/>
  <c r="H66" i="6"/>
  <c r="P66" i="6" s="1"/>
  <c r="G66" i="6"/>
  <c r="F66" i="6"/>
  <c r="C66" i="6"/>
  <c r="B66" i="6"/>
  <c r="E66" i="6" s="1"/>
  <c r="U65" i="6"/>
  <c r="S65" i="6"/>
  <c r="R65" i="6"/>
  <c r="Q65" i="6"/>
  <c r="P65" i="6"/>
  <c r="E65" i="6"/>
  <c r="T65" i="6" s="1"/>
  <c r="S64" i="6"/>
  <c r="R64" i="6"/>
  <c r="Q64" i="6"/>
  <c r="P64" i="6"/>
  <c r="E64" i="6"/>
  <c r="S63" i="6"/>
  <c r="R63" i="6"/>
  <c r="Q63" i="6"/>
  <c r="P63" i="6"/>
  <c r="E63" i="6"/>
  <c r="U63" i="6" s="1"/>
  <c r="S62" i="6"/>
  <c r="R62" i="6"/>
  <c r="Q62" i="6"/>
  <c r="P62" i="6"/>
  <c r="E62" i="6"/>
  <c r="U62" i="6" s="1"/>
  <c r="S61" i="6"/>
  <c r="R61" i="6"/>
  <c r="Q61" i="6"/>
  <c r="P61" i="6"/>
  <c r="E61" i="6"/>
  <c r="U61" i="6" s="1"/>
  <c r="V59" i="6"/>
  <c r="O59" i="6"/>
  <c r="N59" i="6"/>
  <c r="M59" i="6"/>
  <c r="L59" i="6"/>
  <c r="K59" i="6"/>
  <c r="S59" i="6" s="1"/>
  <c r="J59" i="6"/>
  <c r="R59" i="6" s="1"/>
  <c r="I59" i="6"/>
  <c r="H59" i="6"/>
  <c r="G59" i="6"/>
  <c r="F59" i="6"/>
  <c r="C59" i="6"/>
  <c r="B59" i="6"/>
  <c r="E59" i="6" s="1"/>
  <c r="S58" i="6"/>
  <c r="R58" i="6"/>
  <c r="Q58" i="6"/>
  <c r="P58" i="6"/>
  <c r="E58" i="6"/>
  <c r="U58" i="6" s="1"/>
  <c r="S57" i="6"/>
  <c r="R57" i="6"/>
  <c r="Q57" i="6"/>
  <c r="P57" i="6"/>
  <c r="E57" i="6"/>
  <c r="T57" i="6" s="1"/>
  <c r="S56" i="6"/>
  <c r="R56" i="6"/>
  <c r="Q56" i="6"/>
  <c r="P56" i="6"/>
  <c r="E56" i="6"/>
  <c r="U56" i="6" s="1"/>
  <c r="S55" i="6"/>
  <c r="R55" i="6"/>
  <c r="Q55" i="6"/>
  <c r="P55" i="6"/>
  <c r="E55" i="6"/>
  <c r="U55" i="6" s="1"/>
  <c r="W53" i="6"/>
  <c r="V53" i="6"/>
  <c r="O53" i="6"/>
  <c r="N53" i="6"/>
  <c r="M53" i="6"/>
  <c r="L53" i="6"/>
  <c r="K53" i="6"/>
  <c r="S53" i="6" s="1"/>
  <c r="J53" i="6"/>
  <c r="R53" i="6" s="1"/>
  <c r="I53" i="6"/>
  <c r="H53" i="6"/>
  <c r="G53" i="6"/>
  <c r="F53" i="6"/>
  <c r="C53" i="6"/>
  <c r="B53" i="6"/>
  <c r="S52" i="6"/>
  <c r="R52" i="6"/>
  <c r="Q52" i="6"/>
  <c r="P52" i="6"/>
  <c r="E52" i="6"/>
  <c r="T52" i="6" s="1"/>
  <c r="S51" i="6"/>
  <c r="R51" i="6"/>
  <c r="Q51" i="6"/>
  <c r="P51" i="6"/>
  <c r="E51" i="6"/>
  <c r="U51" i="6" s="1"/>
  <c r="S50" i="6"/>
  <c r="R50" i="6"/>
  <c r="Q50" i="6"/>
  <c r="P50" i="6"/>
  <c r="E50" i="6"/>
  <c r="U50" i="6" s="1"/>
  <c r="S49" i="6"/>
  <c r="R49" i="6"/>
  <c r="Q49" i="6"/>
  <c r="P49" i="6"/>
  <c r="E49" i="6"/>
  <c r="U49" i="6" s="1"/>
  <c r="S48" i="6"/>
  <c r="R48" i="6"/>
  <c r="Q48" i="6"/>
  <c r="P48" i="6"/>
  <c r="E48" i="6"/>
  <c r="T48" i="6" s="1"/>
  <c r="S47" i="6"/>
  <c r="R47" i="6"/>
  <c r="Q47" i="6"/>
  <c r="P47" i="6"/>
  <c r="E47" i="6"/>
  <c r="U47" i="6" s="1"/>
  <c r="S46" i="6"/>
  <c r="R46" i="6"/>
  <c r="Q46" i="6"/>
  <c r="P46" i="6"/>
  <c r="E46" i="6"/>
  <c r="U46" i="6" s="1"/>
  <c r="S45" i="6"/>
  <c r="R45" i="6"/>
  <c r="Q45" i="6"/>
  <c r="P45" i="6"/>
  <c r="E45" i="6"/>
  <c r="S44" i="6"/>
  <c r="R44" i="6"/>
  <c r="Q44" i="6"/>
  <c r="P44" i="6"/>
  <c r="E44" i="6"/>
  <c r="T44" i="6" s="1"/>
  <c r="S43" i="6"/>
  <c r="R43" i="6"/>
  <c r="Q43" i="6"/>
  <c r="P43" i="6"/>
  <c r="E43" i="6"/>
  <c r="U43" i="6" s="1"/>
  <c r="S42" i="6"/>
  <c r="R42" i="6"/>
  <c r="Q42" i="6"/>
  <c r="P42" i="6"/>
  <c r="E42" i="6"/>
  <c r="W40" i="6"/>
  <c r="V40" i="6"/>
  <c r="O40" i="6"/>
  <c r="N40" i="6"/>
  <c r="M40" i="6"/>
  <c r="L40" i="6"/>
  <c r="K40" i="6"/>
  <c r="S40" i="6" s="1"/>
  <c r="J40" i="6"/>
  <c r="R40" i="6" s="1"/>
  <c r="I40" i="6"/>
  <c r="H40" i="6"/>
  <c r="G40" i="6"/>
  <c r="F40" i="6"/>
  <c r="C40" i="6"/>
  <c r="E40" i="6" s="1"/>
  <c r="B40" i="6"/>
  <c r="S39" i="6"/>
  <c r="R39" i="6"/>
  <c r="Q39" i="6"/>
  <c r="P39" i="6"/>
  <c r="E39" i="6"/>
  <c r="T39" i="6" s="1"/>
  <c r="S38" i="6"/>
  <c r="R38" i="6"/>
  <c r="Q38" i="6"/>
  <c r="P38" i="6"/>
  <c r="E38" i="6"/>
  <c r="U38" i="6" s="1"/>
  <c r="U37" i="6"/>
  <c r="S37" i="6"/>
  <c r="R37" i="6"/>
  <c r="Q37" i="6"/>
  <c r="P37" i="6"/>
  <c r="E37" i="6"/>
  <c r="T37" i="6" s="1"/>
  <c r="S36" i="6"/>
  <c r="R36" i="6"/>
  <c r="Q36" i="6"/>
  <c r="U36" i="6" s="1"/>
  <c r="P36" i="6"/>
  <c r="T36" i="6" s="1"/>
  <c r="E36" i="6"/>
  <c r="S35" i="6"/>
  <c r="R35" i="6"/>
  <c r="Q35" i="6"/>
  <c r="P35" i="6"/>
  <c r="E35" i="6"/>
  <c r="U35" i="6" s="1"/>
  <c r="W33" i="6"/>
  <c r="V33" i="6"/>
  <c r="O33" i="6"/>
  <c r="N33" i="6"/>
  <c r="M33" i="6"/>
  <c r="L33" i="6"/>
  <c r="K33" i="6"/>
  <c r="S33" i="6" s="1"/>
  <c r="J33" i="6"/>
  <c r="R33" i="6" s="1"/>
  <c r="I33" i="6"/>
  <c r="H33" i="6"/>
  <c r="G33" i="6"/>
  <c r="F33" i="6"/>
  <c r="C33" i="6"/>
  <c r="B33" i="6"/>
  <c r="S32" i="6"/>
  <c r="R32" i="6"/>
  <c r="Q32" i="6"/>
  <c r="U32" i="6" s="1"/>
  <c r="P32" i="6"/>
  <c r="E32" i="6"/>
  <c r="W30" i="6"/>
  <c r="V30" i="6"/>
  <c r="O30" i="6"/>
  <c r="N30" i="6"/>
  <c r="M30" i="6"/>
  <c r="L30" i="6"/>
  <c r="K30" i="6"/>
  <c r="S30" i="6" s="1"/>
  <c r="J30" i="6"/>
  <c r="R30" i="6" s="1"/>
  <c r="I30" i="6"/>
  <c r="H30" i="6"/>
  <c r="P30" i="6" s="1"/>
  <c r="G30" i="6"/>
  <c r="F30" i="6"/>
  <c r="E30" i="6"/>
  <c r="C30" i="6"/>
  <c r="B30" i="6"/>
  <c r="S29" i="6"/>
  <c r="R29" i="6"/>
  <c r="Q29" i="6"/>
  <c r="P29" i="6"/>
  <c r="E29" i="6"/>
  <c r="T29" i="6" s="1"/>
  <c r="S28" i="6"/>
  <c r="R28" i="6"/>
  <c r="Q28" i="6"/>
  <c r="P28" i="6"/>
  <c r="E28" i="6"/>
  <c r="U28" i="6" s="1"/>
  <c r="U27" i="6"/>
  <c r="S27" i="6"/>
  <c r="R27" i="6"/>
  <c r="Q27" i="6"/>
  <c r="P27" i="6"/>
  <c r="E27" i="6"/>
  <c r="T27" i="6" s="1"/>
  <c r="S26" i="6"/>
  <c r="R26" i="6"/>
  <c r="Q26" i="6"/>
  <c r="P26" i="6"/>
  <c r="E26" i="6"/>
  <c r="U26" i="6" s="1"/>
  <c r="W24" i="6"/>
  <c r="V24" i="6"/>
  <c r="O24" i="6"/>
  <c r="N24" i="6"/>
  <c r="M24" i="6"/>
  <c r="L24" i="6"/>
  <c r="K24" i="6"/>
  <c r="S24" i="6" s="1"/>
  <c r="J24" i="6"/>
  <c r="R24" i="6" s="1"/>
  <c r="I24" i="6"/>
  <c r="H24" i="6"/>
  <c r="G24" i="6"/>
  <c r="F24" i="6"/>
  <c r="C24" i="6"/>
  <c r="B24" i="6"/>
  <c r="S23" i="6"/>
  <c r="R23" i="6"/>
  <c r="Q23" i="6"/>
  <c r="P23" i="6"/>
  <c r="E23" i="6"/>
  <c r="U23" i="6" s="1"/>
  <c r="U22" i="6"/>
  <c r="S22" i="6"/>
  <c r="R22" i="6"/>
  <c r="Q22" i="6"/>
  <c r="P22" i="6"/>
  <c r="E22" i="6"/>
  <c r="T22" i="6" s="1"/>
  <c r="S21" i="6"/>
  <c r="R21" i="6"/>
  <c r="Q21" i="6"/>
  <c r="P21" i="6"/>
  <c r="E21" i="6"/>
  <c r="U21" i="6" s="1"/>
  <c r="S20" i="6"/>
  <c r="R20" i="6"/>
  <c r="Q20" i="6"/>
  <c r="P20" i="6"/>
  <c r="E20" i="6"/>
  <c r="T20" i="6" s="1"/>
  <c r="S19" i="6"/>
  <c r="R19" i="6"/>
  <c r="Q19" i="6"/>
  <c r="P19" i="6"/>
  <c r="E19" i="6"/>
  <c r="U19" i="6" s="1"/>
  <c r="S18" i="6"/>
  <c r="R18" i="6"/>
  <c r="Q18" i="6"/>
  <c r="P18" i="6"/>
  <c r="E18" i="6"/>
  <c r="T18" i="6" s="1"/>
  <c r="W16" i="6"/>
  <c r="V16" i="6"/>
  <c r="O16" i="6"/>
  <c r="N16" i="6"/>
  <c r="M16" i="6"/>
  <c r="L16" i="6"/>
  <c r="K16" i="6"/>
  <c r="S16" i="6" s="1"/>
  <c r="J16" i="6"/>
  <c r="R16" i="6" s="1"/>
  <c r="I16" i="6"/>
  <c r="H16" i="6"/>
  <c r="G16" i="6"/>
  <c r="F16" i="6"/>
  <c r="C16" i="6"/>
  <c r="E16" i="6" s="1"/>
  <c r="B16" i="6"/>
  <c r="S15" i="6"/>
  <c r="R15" i="6"/>
  <c r="Q15" i="6"/>
  <c r="P15" i="6"/>
  <c r="E15" i="6"/>
  <c r="T15" i="6" s="1"/>
  <c r="S14" i="6"/>
  <c r="R14" i="6"/>
  <c r="Q14" i="6"/>
  <c r="P14" i="6"/>
  <c r="E14" i="6"/>
  <c r="U14" i="6" s="1"/>
  <c r="S13" i="6"/>
  <c r="R13" i="6"/>
  <c r="Q13" i="6"/>
  <c r="P13" i="6"/>
  <c r="E13" i="6"/>
  <c r="T12" i="6"/>
  <c r="S12" i="6"/>
  <c r="R12" i="6"/>
  <c r="Q12" i="6"/>
  <c r="P12" i="6"/>
  <c r="E12" i="6"/>
  <c r="U12" i="6" s="1"/>
  <c r="S11" i="6"/>
  <c r="R11" i="6"/>
  <c r="Q11" i="6"/>
  <c r="P11" i="6"/>
  <c r="E11" i="6"/>
  <c r="T11" i="6" s="1"/>
  <c r="S10" i="6"/>
  <c r="R10" i="6"/>
  <c r="Q10" i="6"/>
  <c r="P10" i="6"/>
  <c r="E10" i="6"/>
  <c r="U9" i="6"/>
  <c r="S9" i="6"/>
  <c r="R9" i="6"/>
  <c r="Q9" i="6"/>
  <c r="P9" i="6"/>
  <c r="E9" i="6"/>
  <c r="S93" i="5"/>
  <c r="R93" i="5"/>
  <c r="Q93" i="5"/>
  <c r="P93" i="5"/>
  <c r="E93" i="5"/>
  <c r="U93" i="5" s="1"/>
  <c r="S92" i="5"/>
  <c r="R92" i="5"/>
  <c r="Q92" i="5"/>
  <c r="P92" i="5"/>
  <c r="E92" i="5"/>
  <c r="T92" i="5" s="1"/>
  <c r="S91" i="5"/>
  <c r="R91" i="5"/>
  <c r="Q91" i="5"/>
  <c r="P91" i="5"/>
  <c r="E91" i="5"/>
  <c r="U91" i="5" s="1"/>
  <c r="S90" i="5"/>
  <c r="R90" i="5"/>
  <c r="Q90" i="5"/>
  <c r="P90" i="5"/>
  <c r="E90" i="5"/>
  <c r="T90" i="5" s="1"/>
  <c r="U89" i="5"/>
  <c r="T89" i="5"/>
  <c r="S89" i="5"/>
  <c r="R89" i="5"/>
  <c r="Q89" i="5"/>
  <c r="P89" i="5"/>
  <c r="E89" i="5"/>
  <c r="S88" i="5"/>
  <c r="R88" i="5"/>
  <c r="Q88" i="5"/>
  <c r="P88" i="5"/>
  <c r="E88" i="5"/>
  <c r="T88" i="5" s="1"/>
  <c r="S87" i="5"/>
  <c r="R87" i="5"/>
  <c r="Q87" i="5"/>
  <c r="P87" i="5"/>
  <c r="E87" i="5"/>
  <c r="U87" i="5" s="1"/>
  <c r="U86" i="5"/>
  <c r="S86" i="5"/>
  <c r="R86" i="5"/>
  <c r="Q86" i="5"/>
  <c r="P86" i="5"/>
  <c r="E86" i="5"/>
  <c r="T86" i="5" s="1"/>
  <c r="W72" i="5"/>
  <c r="V72" i="5"/>
  <c r="O72" i="5"/>
  <c r="N72" i="5"/>
  <c r="M72" i="5"/>
  <c r="L72" i="5"/>
  <c r="K72" i="5"/>
  <c r="J72" i="5"/>
  <c r="I72" i="5"/>
  <c r="H72" i="5"/>
  <c r="G72" i="5"/>
  <c r="F72" i="5"/>
  <c r="C72" i="5"/>
  <c r="B72" i="5"/>
  <c r="W71" i="5"/>
  <c r="V71" i="5"/>
  <c r="O71" i="5"/>
  <c r="N71" i="5"/>
  <c r="M71" i="5"/>
  <c r="L71" i="5"/>
  <c r="K71" i="5"/>
  <c r="S71" i="5" s="1"/>
  <c r="J71" i="5"/>
  <c r="R71" i="5" s="1"/>
  <c r="I71" i="5"/>
  <c r="H71" i="5"/>
  <c r="G71" i="5"/>
  <c r="F71" i="5"/>
  <c r="C71" i="5"/>
  <c r="B71" i="5"/>
  <c r="E71" i="5" s="1"/>
  <c r="W70" i="5"/>
  <c r="V70" i="5"/>
  <c r="O70" i="5"/>
  <c r="N70" i="5"/>
  <c r="M70" i="5"/>
  <c r="L70" i="5"/>
  <c r="K70" i="5"/>
  <c r="S70" i="5" s="1"/>
  <c r="J70" i="5"/>
  <c r="I70" i="5"/>
  <c r="Q70" i="5" s="1"/>
  <c r="H70" i="5"/>
  <c r="G70" i="5"/>
  <c r="F70" i="5"/>
  <c r="C70" i="5"/>
  <c r="E70" i="5" s="1"/>
  <c r="B70" i="5"/>
  <c r="S69" i="5"/>
  <c r="R69" i="5"/>
  <c r="Q69" i="5"/>
  <c r="U69" i="5" s="1"/>
  <c r="P69" i="5"/>
  <c r="T69" i="5" s="1"/>
  <c r="E69" i="5"/>
  <c r="W67" i="5"/>
  <c r="V67" i="5"/>
  <c r="O67" i="5"/>
  <c r="N67" i="5"/>
  <c r="M67" i="5"/>
  <c r="L67" i="5"/>
  <c r="K67" i="5"/>
  <c r="J67" i="5"/>
  <c r="I67" i="5"/>
  <c r="H67" i="5"/>
  <c r="G67" i="5"/>
  <c r="F67" i="5"/>
  <c r="C67" i="5"/>
  <c r="B67" i="5"/>
  <c r="W66" i="5"/>
  <c r="V66" i="5"/>
  <c r="O66" i="5"/>
  <c r="N66" i="5"/>
  <c r="M66" i="5"/>
  <c r="L66" i="5"/>
  <c r="K66" i="5"/>
  <c r="S66" i="5" s="1"/>
  <c r="J66" i="5"/>
  <c r="R66" i="5" s="1"/>
  <c r="I66" i="5"/>
  <c r="H66" i="5"/>
  <c r="G66" i="5"/>
  <c r="F66" i="5"/>
  <c r="C66" i="5"/>
  <c r="B66" i="5"/>
  <c r="E66" i="5" s="1"/>
  <c r="U65" i="5"/>
  <c r="S65" i="5"/>
  <c r="R65" i="5"/>
  <c r="Q65" i="5"/>
  <c r="P65" i="5"/>
  <c r="E65" i="5"/>
  <c r="T65" i="5" s="1"/>
  <c r="S64" i="5"/>
  <c r="R64" i="5"/>
  <c r="Q64" i="5"/>
  <c r="P64" i="5"/>
  <c r="E64" i="5"/>
  <c r="U64" i="5" s="1"/>
  <c r="S63" i="5"/>
  <c r="R63" i="5"/>
  <c r="Q63" i="5"/>
  <c r="P63" i="5"/>
  <c r="E63" i="5"/>
  <c r="U63" i="5" s="1"/>
  <c r="S62" i="5"/>
  <c r="R62" i="5"/>
  <c r="Q62" i="5"/>
  <c r="P62" i="5"/>
  <c r="E62" i="5"/>
  <c r="T62" i="5" s="1"/>
  <c r="S61" i="5"/>
  <c r="R61" i="5"/>
  <c r="Q61" i="5"/>
  <c r="P61" i="5"/>
  <c r="E61" i="5"/>
  <c r="T61" i="5" s="1"/>
  <c r="V59" i="5"/>
  <c r="O59" i="5"/>
  <c r="N59" i="5"/>
  <c r="M59" i="5"/>
  <c r="L59" i="5"/>
  <c r="K59" i="5"/>
  <c r="S59" i="5" s="1"/>
  <c r="J59" i="5"/>
  <c r="R59" i="5" s="1"/>
  <c r="I59" i="5"/>
  <c r="H59" i="5"/>
  <c r="G59" i="5"/>
  <c r="F59" i="5"/>
  <c r="C59" i="5"/>
  <c r="B59" i="5"/>
  <c r="S58" i="5"/>
  <c r="R58" i="5"/>
  <c r="Q58" i="5"/>
  <c r="P58" i="5"/>
  <c r="E58" i="5"/>
  <c r="T58" i="5" s="1"/>
  <c r="S57" i="5"/>
  <c r="R57" i="5"/>
  <c r="Q57" i="5"/>
  <c r="P57" i="5"/>
  <c r="E57" i="5"/>
  <c r="T57" i="5" s="1"/>
  <c r="U56" i="5"/>
  <c r="S56" i="5"/>
  <c r="R56" i="5"/>
  <c r="Q56" i="5"/>
  <c r="P56" i="5"/>
  <c r="E56" i="5"/>
  <c r="T56" i="5" s="1"/>
  <c r="S55" i="5"/>
  <c r="R55" i="5"/>
  <c r="Q55" i="5"/>
  <c r="P55" i="5"/>
  <c r="E55" i="5"/>
  <c r="U55" i="5" s="1"/>
  <c r="W53" i="5"/>
  <c r="V53" i="5"/>
  <c r="O53" i="5"/>
  <c r="N53" i="5"/>
  <c r="M53" i="5"/>
  <c r="L53" i="5"/>
  <c r="K53" i="5"/>
  <c r="J53" i="5"/>
  <c r="I53" i="5"/>
  <c r="H53" i="5"/>
  <c r="G53" i="5"/>
  <c r="F53" i="5"/>
  <c r="C53" i="5"/>
  <c r="B53" i="5"/>
  <c r="S52" i="5"/>
  <c r="R52" i="5"/>
  <c r="Q52" i="5"/>
  <c r="P52" i="5"/>
  <c r="E52" i="5"/>
  <c r="T52" i="5" s="1"/>
  <c r="S51" i="5"/>
  <c r="R51" i="5"/>
  <c r="Q51" i="5"/>
  <c r="P51" i="5"/>
  <c r="T51" i="5" s="1"/>
  <c r="E51" i="5"/>
  <c r="S50" i="5"/>
  <c r="R50" i="5"/>
  <c r="Q50" i="5"/>
  <c r="P50" i="5"/>
  <c r="E50" i="5"/>
  <c r="U50" i="5" s="1"/>
  <c r="S49" i="5"/>
  <c r="R49" i="5"/>
  <c r="Q49" i="5"/>
  <c r="P49" i="5"/>
  <c r="E49" i="5"/>
  <c r="T49" i="5" s="1"/>
  <c r="S48" i="5"/>
  <c r="R48" i="5"/>
  <c r="Q48" i="5"/>
  <c r="P48" i="5"/>
  <c r="E48" i="5"/>
  <c r="T48" i="5" s="1"/>
  <c r="S47" i="5"/>
  <c r="R47" i="5"/>
  <c r="Q47" i="5"/>
  <c r="P47" i="5"/>
  <c r="E47" i="5"/>
  <c r="S46" i="5"/>
  <c r="R46" i="5"/>
  <c r="Q46" i="5"/>
  <c r="P46" i="5"/>
  <c r="E46" i="5"/>
  <c r="U46" i="5" s="1"/>
  <c r="S45" i="5"/>
  <c r="R45" i="5"/>
  <c r="Q45" i="5"/>
  <c r="P45" i="5"/>
  <c r="E45" i="5"/>
  <c r="T45" i="5" s="1"/>
  <c r="S44" i="5"/>
  <c r="R44" i="5"/>
  <c r="Q44" i="5"/>
  <c r="P44" i="5"/>
  <c r="E44" i="5"/>
  <c r="T43" i="5"/>
  <c r="S43" i="5"/>
  <c r="R43" i="5"/>
  <c r="Q43" i="5"/>
  <c r="P43" i="5"/>
  <c r="E43" i="5"/>
  <c r="S42" i="5"/>
  <c r="R42" i="5"/>
  <c r="Q42" i="5"/>
  <c r="P42" i="5"/>
  <c r="E42" i="5"/>
  <c r="U42" i="5" s="1"/>
  <c r="W40" i="5"/>
  <c r="V40" i="5"/>
  <c r="O40" i="5"/>
  <c r="N40" i="5"/>
  <c r="M40" i="5"/>
  <c r="L40" i="5"/>
  <c r="K40" i="5"/>
  <c r="S40" i="5" s="1"/>
  <c r="J40" i="5"/>
  <c r="I40" i="5"/>
  <c r="H40" i="5"/>
  <c r="P40" i="5" s="1"/>
  <c r="G40" i="5"/>
  <c r="F40" i="5"/>
  <c r="C40" i="5"/>
  <c r="B40" i="5"/>
  <c r="U39" i="5"/>
  <c r="S39" i="5"/>
  <c r="R39" i="5"/>
  <c r="Q39" i="5"/>
  <c r="P39" i="5"/>
  <c r="E39" i="5"/>
  <c r="T39" i="5" s="1"/>
  <c r="T38" i="5"/>
  <c r="S38" i="5"/>
  <c r="R38" i="5"/>
  <c r="Q38" i="5"/>
  <c r="P38" i="5"/>
  <c r="E38" i="5"/>
  <c r="U38" i="5" s="1"/>
  <c r="S37" i="5"/>
  <c r="R37" i="5"/>
  <c r="Q37" i="5"/>
  <c r="P37" i="5"/>
  <c r="E37" i="5"/>
  <c r="U37" i="5" s="1"/>
  <c r="S36" i="5"/>
  <c r="R36" i="5"/>
  <c r="Q36" i="5"/>
  <c r="P36" i="5"/>
  <c r="E36" i="5"/>
  <c r="S35" i="5"/>
  <c r="R35" i="5"/>
  <c r="Q35" i="5"/>
  <c r="U35" i="5" s="1"/>
  <c r="P35" i="5"/>
  <c r="E35" i="5"/>
  <c r="T35" i="5" s="1"/>
  <c r="W33" i="5"/>
  <c r="V33" i="5"/>
  <c r="O33" i="5"/>
  <c r="N33" i="5"/>
  <c r="M33" i="5"/>
  <c r="L33" i="5"/>
  <c r="K33" i="5"/>
  <c r="S33" i="5" s="1"/>
  <c r="J33" i="5"/>
  <c r="R33" i="5" s="1"/>
  <c r="I33" i="5"/>
  <c r="Q33" i="5" s="1"/>
  <c r="H33" i="5"/>
  <c r="G33" i="5"/>
  <c r="F33" i="5"/>
  <c r="C33" i="5"/>
  <c r="B33" i="5"/>
  <c r="S32" i="5"/>
  <c r="R32" i="5"/>
  <c r="Q32" i="5"/>
  <c r="P32" i="5"/>
  <c r="E32" i="5"/>
  <c r="W30" i="5"/>
  <c r="V30" i="5"/>
  <c r="O30" i="5"/>
  <c r="N30" i="5"/>
  <c r="M30" i="5"/>
  <c r="L30" i="5"/>
  <c r="K30" i="5"/>
  <c r="S30" i="5" s="1"/>
  <c r="J30" i="5"/>
  <c r="R30" i="5" s="1"/>
  <c r="I30" i="5"/>
  <c r="Q30" i="5" s="1"/>
  <c r="H30" i="5"/>
  <c r="G30" i="5"/>
  <c r="F30" i="5"/>
  <c r="C30" i="5"/>
  <c r="E30" i="5" s="1"/>
  <c r="B30" i="5"/>
  <c r="S29" i="5"/>
  <c r="R29" i="5"/>
  <c r="Q29" i="5"/>
  <c r="P29" i="5"/>
  <c r="E29" i="5"/>
  <c r="U29" i="5" s="1"/>
  <c r="S28" i="5"/>
  <c r="R28" i="5"/>
  <c r="Q28" i="5"/>
  <c r="P28" i="5"/>
  <c r="E28" i="5"/>
  <c r="U28" i="5" s="1"/>
  <c r="S27" i="5"/>
  <c r="R27" i="5"/>
  <c r="Q27" i="5"/>
  <c r="P27" i="5"/>
  <c r="E27" i="5"/>
  <c r="U27" i="5" s="1"/>
  <c r="S26" i="5"/>
  <c r="R26" i="5"/>
  <c r="Q26" i="5"/>
  <c r="P26" i="5"/>
  <c r="E26" i="5"/>
  <c r="T26" i="5" s="1"/>
  <c r="W24" i="5"/>
  <c r="V24" i="5"/>
  <c r="O24" i="5"/>
  <c r="N24" i="5"/>
  <c r="M24" i="5"/>
  <c r="L24" i="5"/>
  <c r="K24" i="5"/>
  <c r="S24" i="5" s="1"/>
  <c r="J24" i="5"/>
  <c r="R24" i="5" s="1"/>
  <c r="I24" i="5"/>
  <c r="H24" i="5"/>
  <c r="G24" i="5"/>
  <c r="F24" i="5"/>
  <c r="C24" i="5"/>
  <c r="B24" i="5"/>
  <c r="E24" i="5" s="1"/>
  <c r="S23" i="5"/>
  <c r="R23" i="5"/>
  <c r="Q23" i="5"/>
  <c r="P23" i="5"/>
  <c r="E23" i="5"/>
  <c r="U23" i="5" s="1"/>
  <c r="S22" i="5"/>
  <c r="R22" i="5"/>
  <c r="Q22" i="5"/>
  <c r="P22" i="5"/>
  <c r="E22" i="5"/>
  <c r="U22" i="5" s="1"/>
  <c r="S21" i="5"/>
  <c r="R21" i="5"/>
  <c r="Q21" i="5"/>
  <c r="P21" i="5"/>
  <c r="E21" i="5"/>
  <c r="T21" i="5" s="1"/>
  <c r="U20" i="5"/>
  <c r="T20" i="5"/>
  <c r="S20" i="5"/>
  <c r="R20" i="5"/>
  <c r="Q20" i="5"/>
  <c r="P20" i="5"/>
  <c r="E20" i="5"/>
  <c r="S19" i="5"/>
  <c r="R19" i="5"/>
  <c r="Q19" i="5"/>
  <c r="P19" i="5"/>
  <c r="E19" i="5"/>
  <c r="U19" i="5" s="1"/>
  <c r="S18" i="5"/>
  <c r="R18" i="5"/>
  <c r="Q18" i="5"/>
  <c r="P18" i="5"/>
  <c r="E18" i="5"/>
  <c r="U18" i="5" s="1"/>
  <c r="W16" i="5"/>
  <c r="V16" i="5"/>
  <c r="O16" i="5"/>
  <c r="N16" i="5"/>
  <c r="M16" i="5"/>
  <c r="L16" i="5"/>
  <c r="K16" i="5"/>
  <c r="S16" i="5" s="1"/>
  <c r="J16" i="5"/>
  <c r="R16" i="5" s="1"/>
  <c r="I16" i="5"/>
  <c r="H16" i="5"/>
  <c r="G16" i="5"/>
  <c r="F16" i="5"/>
  <c r="C16" i="5"/>
  <c r="B16" i="5"/>
  <c r="E16" i="5" s="1"/>
  <c r="U15" i="5"/>
  <c r="T15" i="5"/>
  <c r="S15" i="5"/>
  <c r="R15" i="5"/>
  <c r="Q15" i="5"/>
  <c r="P15" i="5"/>
  <c r="E15" i="5"/>
  <c r="S14" i="5"/>
  <c r="R14" i="5"/>
  <c r="Q14" i="5"/>
  <c r="P14" i="5"/>
  <c r="E14" i="5"/>
  <c r="U14" i="5" s="1"/>
  <c r="S13" i="5"/>
  <c r="R13" i="5"/>
  <c r="Q13" i="5"/>
  <c r="P13" i="5"/>
  <c r="E13" i="5"/>
  <c r="U13" i="5" s="1"/>
  <c r="S12" i="5"/>
  <c r="R12" i="5"/>
  <c r="Q12" i="5"/>
  <c r="P12" i="5"/>
  <c r="E12" i="5"/>
  <c r="T12" i="5" s="1"/>
  <c r="T11" i="5"/>
  <c r="S11" i="5"/>
  <c r="R11" i="5"/>
  <c r="Q11" i="5"/>
  <c r="P11" i="5"/>
  <c r="E11" i="5"/>
  <c r="U11" i="5" s="1"/>
  <c r="S10" i="5"/>
  <c r="R10" i="5"/>
  <c r="Q10" i="5"/>
  <c r="P10" i="5"/>
  <c r="E10" i="5"/>
  <c r="S9" i="5"/>
  <c r="R9" i="5"/>
  <c r="Q9" i="5"/>
  <c r="P9" i="5"/>
  <c r="E9" i="5"/>
  <c r="U93" i="4"/>
  <c r="S93" i="4"/>
  <c r="R93" i="4"/>
  <c r="Q93" i="4"/>
  <c r="P93" i="4"/>
  <c r="E93" i="4"/>
  <c r="T93" i="4" s="1"/>
  <c r="S92" i="4"/>
  <c r="R92" i="4"/>
  <c r="Q92" i="4"/>
  <c r="P92" i="4"/>
  <c r="E92" i="4"/>
  <c r="U92" i="4" s="1"/>
  <c r="S91" i="4"/>
  <c r="R91" i="4"/>
  <c r="Q91" i="4"/>
  <c r="P91" i="4"/>
  <c r="E91" i="4"/>
  <c r="U91" i="4" s="1"/>
  <c r="S90" i="4"/>
  <c r="R90" i="4"/>
  <c r="Q90" i="4"/>
  <c r="P90" i="4"/>
  <c r="E90" i="4"/>
  <c r="U90" i="4" s="1"/>
  <c r="S89" i="4"/>
  <c r="R89" i="4"/>
  <c r="Q89" i="4"/>
  <c r="P89" i="4"/>
  <c r="E89" i="4"/>
  <c r="T89" i="4" s="1"/>
  <c r="U88" i="4"/>
  <c r="T88" i="4"/>
  <c r="S88" i="4"/>
  <c r="R88" i="4"/>
  <c r="Q88" i="4"/>
  <c r="P88" i="4"/>
  <c r="E88" i="4"/>
  <c r="S87" i="4"/>
  <c r="R87" i="4"/>
  <c r="Q87" i="4"/>
  <c r="P87" i="4"/>
  <c r="E87" i="4"/>
  <c r="U87" i="4" s="1"/>
  <c r="S86" i="4"/>
  <c r="R86" i="4"/>
  <c r="Q86" i="4"/>
  <c r="P86" i="4"/>
  <c r="E86" i="4"/>
  <c r="U86" i="4" s="1"/>
  <c r="W72" i="4"/>
  <c r="V72" i="4"/>
  <c r="O72" i="4"/>
  <c r="N72" i="4"/>
  <c r="M72" i="4"/>
  <c r="L72" i="4"/>
  <c r="K72" i="4"/>
  <c r="S72" i="4" s="1"/>
  <c r="J72" i="4"/>
  <c r="I72" i="4"/>
  <c r="H72" i="4"/>
  <c r="G72" i="4"/>
  <c r="F72" i="4"/>
  <c r="C72" i="4"/>
  <c r="B72" i="4"/>
  <c r="W71" i="4"/>
  <c r="V71" i="4"/>
  <c r="O71" i="4"/>
  <c r="N71" i="4"/>
  <c r="M71" i="4"/>
  <c r="L71" i="4"/>
  <c r="K71" i="4"/>
  <c r="S71" i="4" s="1"/>
  <c r="J71" i="4"/>
  <c r="R71" i="4" s="1"/>
  <c r="I71" i="4"/>
  <c r="H71" i="4"/>
  <c r="P71" i="4" s="1"/>
  <c r="G71" i="4"/>
  <c r="F71" i="4"/>
  <c r="C71" i="4"/>
  <c r="B71" i="4"/>
  <c r="W70" i="4"/>
  <c r="V70" i="4"/>
  <c r="O70" i="4"/>
  <c r="N70" i="4"/>
  <c r="M70" i="4"/>
  <c r="L70" i="4"/>
  <c r="K70" i="4"/>
  <c r="S70" i="4" s="1"/>
  <c r="J70" i="4"/>
  <c r="R70" i="4" s="1"/>
  <c r="I70" i="4"/>
  <c r="H70" i="4"/>
  <c r="G70" i="4"/>
  <c r="F70" i="4"/>
  <c r="C70" i="4"/>
  <c r="B70" i="4"/>
  <c r="E70" i="4" s="1"/>
  <c r="T69" i="4"/>
  <c r="S69" i="4"/>
  <c r="R69" i="4"/>
  <c r="Q69" i="4"/>
  <c r="P69" i="4"/>
  <c r="E69" i="4"/>
  <c r="U69" i="4" s="1"/>
  <c r="W67" i="4"/>
  <c r="V67" i="4"/>
  <c r="O67" i="4"/>
  <c r="N67" i="4"/>
  <c r="M67" i="4"/>
  <c r="L67" i="4"/>
  <c r="K67" i="4"/>
  <c r="S67" i="4" s="1"/>
  <c r="J67" i="4"/>
  <c r="R67" i="4" s="1"/>
  <c r="I67" i="4"/>
  <c r="H67" i="4"/>
  <c r="G67" i="4"/>
  <c r="F67" i="4"/>
  <c r="C67" i="4"/>
  <c r="B67" i="4"/>
  <c r="W66" i="4"/>
  <c r="V66" i="4"/>
  <c r="O66" i="4"/>
  <c r="N66" i="4"/>
  <c r="M66" i="4"/>
  <c r="L66" i="4"/>
  <c r="K66" i="4"/>
  <c r="S66" i="4" s="1"/>
  <c r="J66" i="4"/>
  <c r="R66" i="4" s="1"/>
  <c r="I66" i="4"/>
  <c r="Q66" i="4" s="1"/>
  <c r="H66" i="4"/>
  <c r="G66" i="4"/>
  <c r="F66" i="4"/>
  <c r="C66" i="4"/>
  <c r="B66" i="4"/>
  <c r="S65" i="4"/>
  <c r="R65" i="4"/>
  <c r="Q65" i="4"/>
  <c r="P65" i="4"/>
  <c r="E65" i="4"/>
  <c r="T64" i="4"/>
  <c r="S64" i="4"/>
  <c r="R64" i="4"/>
  <c r="Q64" i="4"/>
  <c r="P64" i="4"/>
  <c r="E64" i="4"/>
  <c r="U64" i="4" s="1"/>
  <c r="S63" i="4"/>
  <c r="R63" i="4"/>
  <c r="Q63" i="4"/>
  <c r="P63" i="4"/>
  <c r="E63" i="4"/>
  <c r="T63" i="4" s="1"/>
  <c r="S62" i="4"/>
  <c r="R62" i="4"/>
  <c r="Q62" i="4"/>
  <c r="P62" i="4"/>
  <c r="E62" i="4"/>
  <c r="U62" i="4" s="1"/>
  <c r="U61" i="4"/>
  <c r="S61" i="4"/>
  <c r="R61" i="4"/>
  <c r="Q61" i="4"/>
  <c r="P61" i="4"/>
  <c r="E61" i="4"/>
  <c r="V59" i="4"/>
  <c r="O59" i="4"/>
  <c r="N59" i="4"/>
  <c r="M59" i="4"/>
  <c r="L59" i="4"/>
  <c r="K59" i="4"/>
  <c r="S59" i="4" s="1"/>
  <c r="J59" i="4"/>
  <c r="R59" i="4" s="1"/>
  <c r="I59" i="4"/>
  <c r="H59" i="4"/>
  <c r="G59" i="4"/>
  <c r="F59" i="4"/>
  <c r="C59" i="4"/>
  <c r="B59" i="4"/>
  <c r="E59" i="4" s="1"/>
  <c r="S58" i="4"/>
  <c r="R58" i="4"/>
  <c r="Q58" i="4"/>
  <c r="P58" i="4"/>
  <c r="E58" i="4"/>
  <c r="U58" i="4" s="1"/>
  <c r="S57" i="4"/>
  <c r="R57" i="4"/>
  <c r="Q57" i="4"/>
  <c r="P57" i="4"/>
  <c r="E57" i="4"/>
  <c r="T57" i="4" s="1"/>
  <c r="S56" i="4"/>
  <c r="R56" i="4"/>
  <c r="Q56" i="4"/>
  <c r="P56" i="4"/>
  <c r="E56" i="4"/>
  <c r="U56" i="4" s="1"/>
  <c r="S55" i="4"/>
  <c r="R55" i="4"/>
  <c r="Q55" i="4"/>
  <c r="P55" i="4"/>
  <c r="E55" i="4"/>
  <c r="T55" i="4" s="1"/>
  <c r="W53" i="4"/>
  <c r="V53" i="4"/>
  <c r="O53" i="4"/>
  <c r="N53" i="4"/>
  <c r="M53" i="4"/>
  <c r="L53" i="4"/>
  <c r="K53" i="4"/>
  <c r="S53" i="4" s="1"/>
  <c r="J53" i="4"/>
  <c r="I53" i="4"/>
  <c r="H53" i="4"/>
  <c r="G53" i="4"/>
  <c r="F53" i="4"/>
  <c r="C53" i="4"/>
  <c r="B53" i="4"/>
  <c r="T52" i="4"/>
  <c r="S52" i="4"/>
  <c r="R52" i="4"/>
  <c r="Q52" i="4"/>
  <c r="P52" i="4"/>
  <c r="E52" i="4"/>
  <c r="U52" i="4" s="1"/>
  <c r="S51" i="4"/>
  <c r="R51" i="4"/>
  <c r="Q51" i="4"/>
  <c r="P51" i="4"/>
  <c r="T51" i="4" s="1"/>
  <c r="E51" i="4"/>
  <c r="S50" i="4"/>
  <c r="R50" i="4"/>
  <c r="Q50" i="4"/>
  <c r="P50" i="4"/>
  <c r="E50" i="4"/>
  <c r="T50" i="4" s="1"/>
  <c r="U49" i="4"/>
  <c r="S49" i="4"/>
  <c r="R49" i="4"/>
  <c r="Q49" i="4"/>
  <c r="P49" i="4"/>
  <c r="E49" i="4"/>
  <c r="T49" i="4" s="1"/>
  <c r="S48" i="4"/>
  <c r="R48" i="4"/>
  <c r="Q48" i="4"/>
  <c r="P48" i="4"/>
  <c r="E48" i="4"/>
  <c r="T48" i="4" s="1"/>
  <c r="S47" i="4"/>
  <c r="R47" i="4"/>
  <c r="Q47" i="4"/>
  <c r="P47" i="4"/>
  <c r="E47" i="4"/>
  <c r="U47" i="4" s="1"/>
  <c r="S46" i="4"/>
  <c r="R46" i="4"/>
  <c r="Q46" i="4"/>
  <c r="P46" i="4"/>
  <c r="E46" i="4"/>
  <c r="T46" i="4" s="1"/>
  <c r="S45" i="4"/>
  <c r="R45" i="4"/>
  <c r="Q45" i="4"/>
  <c r="P45" i="4"/>
  <c r="E45" i="4"/>
  <c r="U45" i="4" s="1"/>
  <c r="S44" i="4"/>
  <c r="R44" i="4"/>
  <c r="Q44" i="4"/>
  <c r="P44" i="4"/>
  <c r="E44" i="4"/>
  <c r="U44" i="4" s="1"/>
  <c r="S43" i="4"/>
  <c r="R43" i="4"/>
  <c r="Q43" i="4"/>
  <c r="P43" i="4"/>
  <c r="E43" i="4"/>
  <c r="S42" i="4"/>
  <c r="R42" i="4"/>
  <c r="Q42" i="4"/>
  <c r="P42" i="4"/>
  <c r="E42" i="4"/>
  <c r="T42" i="4" s="1"/>
  <c r="W40" i="4"/>
  <c r="V40" i="4"/>
  <c r="O40" i="4"/>
  <c r="N40" i="4"/>
  <c r="M40" i="4"/>
  <c r="L40" i="4"/>
  <c r="K40" i="4"/>
  <c r="S40" i="4" s="1"/>
  <c r="J40" i="4"/>
  <c r="R40" i="4" s="1"/>
  <c r="I40" i="4"/>
  <c r="H40" i="4"/>
  <c r="P40" i="4" s="1"/>
  <c r="G40" i="4"/>
  <c r="F40" i="4"/>
  <c r="E40" i="4"/>
  <c r="C40" i="4"/>
  <c r="B40" i="4"/>
  <c r="S39" i="4"/>
  <c r="R39" i="4"/>
  <c r="Q39" i="4"/>
  <c r="P39" i="4"/>
  <c r="E39" i="4"/>
  <c r="U39" i="4" s="1"/>
  <c r="S38" i="4"/>
  <c r="R38" i="4"/>
  <c r="Q38" i="4"/>
  <c r="P38" i="4"/>
  <c r="E38" i="4"/>
  <c r="U38" i="4" s="1"/>
  <c r="S37" i="4"/>
  <c r="R37" i="4"/>
  <c r="Q37" i="4"/>
  <c r="P37" i="4"/>
  <c r="E37" i="4"/>
  <c r="T37" i="4" s="1"/>
  <c r="S36" i="4"/>
  <c r="R36" i="4"/>
  <c r="Q36" i="4"/>
  <c r="P36" i="4"/>
  <c r="E36" i="4"/>
  <c r="T36" i="4" s="1"/>
  <c r="S35" i="4"/>
  <c r="R35" i="4"/>
  <c r="Q35" i="4"/>
  <c r="P35" i="4"/>
  <c r="E35" i="4"/>
  <c r="W33" i="4"/>
  <c r="V33" i="4"/>
  <c r="O33" i="4"/>
  <c r="N33" i="4"/>
  <c r="M33" i="4"/>
  <c r="L33" i="4"/>
  <c r="K33" i="4"/>
  <c r="S33" i="4" s="1"/>
  <c r="J33" i="4"/>
  <c r="R33" i="4" s="1"/>
  <c r="I33" i="4"/>
  <c r="H33" i="4"/>
  <c r="G33" i="4"/>
  <c r="F33" i="4"/>
  <c r="C33" i="4"/>
  <c r="B33" i="4"/>
  <c r="E33" i="4" s="1"/>
  <c r="S32" i="4"/>
  <c r="R32" i="4"/>
  <c r="Q32" i="4"/>
  <c r="P32" i="4"/>
  <c r="E32" i="4"/>
  <c r="T32" i="4" s="1"/>
  <c r="W30" i="4"/>
  <c r="V30" i="4"/>
  <c r="O30" i="4"/>
  <c r="N30" i="4"/>
  <c r="M30" i="4"/>
  <c r="L30" i="4"/>
  <c r="K30" i="4"/>
  <c r="S30" i="4" s="1"/>
  <c r="J30" i="4"/>
  <c r="R30" i="4" s="1"/>
  <c r="I30" i="4"/>
  <c r="H30" i="4"/>
  <c r="G30" i="4"/>
  <c r="F30" i="4"/>
  <c r="E30" i="4"/>
  <c r="C30" i="4"/>
  <c r="B30" i="4"/>
  <c r="U29" i="4"/>
  <c r="S29" i="4"/>
  <c r="R29" i="4"/>
  <c r="Q29" i="4"/>
  <c r="P29" i="4"/>
  <c r="E29" i="4"/>
  <c r="T29" i="4" s="1"/>
  <c r="S28" i="4"/>
  <c r="R28" i="4"/>
  <c r="Q28" i="4"/>
  <c r="P28" i="4"/>
  <c r="E28" i="4"/>
  <c r="U28" i="4" s="1"/>
  <c r="S27" i="4"/>
  <c r="R27" i="4"/>
  <c r="Q27" i="4"/>
  <c r="P27" i="4"/>
  <c r="E27" i="4"/>
  <c r="T27" i="4" s="1"/>
  <c r="S26" i="4"/>
  <c r="R26" i="4"/>
  <c r="Q26" i="4"/>
  <c r="P26" i="4"/>
  <c r="E26" i="4"/>
  <c r="T26" i="4" s="1"/>
  <c r="W24" i="4"/>
  <c r="V24" i="4"/>
  <c r="O24" i="4"/>
  <c r="N24" i="4"/>
  <c r="M24" i="4"/>
  <c r="L24" i="4"/>
  <c r="K24" i="4"/>
  <c r="S24" i="4" s="1"/>
  <c r="J24" i="4"/>
  <c r="R24" i="4" s="1"/>
  <c r="I24" i="4"/>
  <c r="H24" i="4"/>
  <c r="P24" i="4" s="1"/>
  <c r="G24" i="4"/>
  <c r="F24" i="4"/>
  <c r="C24" i="4"/>
  <c r="E24" i="4" s="1"/>
  <c r="B24" i="4"/>
  <c r="S23" i="4"/>
  <c r="R23" i="4"/>
  <c r="Q23" i="4"/>
  <c r="P23" i="4"/>
  <c r="E23" i="4"/>
  <c r="U23" i="4" s="1"/>
  <c r="S22" i="4"/>
  <c r="R22" i="4"/>
  <c r="Q22" i="4"/>
  <c r="P22" i="4"/>
  <c r="E22" i="4"/>
  <c r="T22" i="4" s="1"/>
  <c r="S21" i="4"/>
  <c r="R21" i="4"/>
  <c r="Q21" i="4"/>
  <c r="P21" i="4"/>
  <c r="E21" i="4"/>
  <c r="T21" i="4" s="1"/>
  <c r="U20" i="4"/>
  <c r="S20" i="4"/>
  <c r="R20" i="4"/>
  <c r="Q20" i="4"/>
  <c r="P20" i="4"/>
  <c r="E20" i="4"/>
  <c r="T20" i="4" s="1"/>
  <c r="S19" i="4"/>
  <c r="R19" i="4"/>
  <c r="Q19" i="4"/>
  <c r="P19" i="4"/>
  <c r="E19" i="4"/>
  <c r="U19" i="4" s="1"/>
  <c r="S18" i="4"/>
  <c r="R18" i="4"/>
  <c r="Q18" i="4"/>
  <c r="P18" i="4"/>
  <c r="E18" i="4"/>
  <c r="T18" i="4" s="1"/>
  <c r="W16" i="4"/>
  <c r="V16" i="4"/>
  <c r="O16" i="4"/>
  <c r="N16" i="4"/>
  <c r="M16" i="4"/>
  <c r="L16" i="4"/>
  <c r="K16" i="4"/>
  <c r="S16" i="4" s="1"/>
  <c r="J16" i="4"/>
  <c r="R16" i="4" s="1"/>
  <c r="I16" i="4"/>
  <c r="H16" i="4"/>
  <c r="G16" i="4"/>
  <c r="F16" i="4"/>
  <c r="C16" i="4"/>
  <c r="B16" i="4"/>
  <c r="E16" i="4" s="1"/>
  <c r="S15" i="4"/>
  <c r="R15" i="4"/>
  <c r="Q15" i="4"/>
  <c r="P15" i="4"/>
  <c r="T15" i="4" s="1"/>
  <c r="E15" i="4"/>
  <c r="S14" i="4"/>
  <c r="R14" i="4"/>
  <c r="Q14" i="4"/>
  <c r="P14" i="4"/>
  <c r="E14" i="4"/>
  <c r="U14" i="4" s="1"/>
  <c r="S13" i="4"/>
  <c r="R13" i="4"/>
  <c r="Q13" i="4"/>
  <c r="P13" i="4"/>
  <c r="E13" i="4"/>
  <c r="T13" i="4" s="1"/>
  <c r="U12" i="4"/>
  <c r="S12" i="4"/>
  <c r="R12" i="4"/>
  <c r="Q12" i="4"/>
  <c r="P12" i="4"/>
  <c r="E12" i="4"/>
  <c r="T12" i="4" s="1"/>
  <c r="S11" i="4"/>
  <c r="R11" i="4"/>
  <c r="Q11" i="4"/>
  <c r="P11" i="4"/>
  <c r="E11" i="4"/>
  <c r="S10" i="4"/>
  <c r="R10" i="4"/>
  <c r="Q10" i="4"/>
  <c r="P10" i="4"/>
  <c r="E10" i="4"/>
  <c r="U10" i="4" s="1"/>
  <c r="S9" i="4"/>
  <c r="R9" i="4"/>
  <c r="Q9" i="4"/>
  <c r="P9" i="4"/>
  <c r="E9" i="4"/>
  <c r="U9" i="4" s="1"/>
  <c r="S93" i="3"/>
  <c r="R93" i="3"/>
  <c r="Q93" i="3"/>
  <c r="P93" i="3"/>
  <c r="E93" i="3"/>
  <c r="S92" i="3"/>
  <c r="R92" i="3"/>
  <c r="Q92" i="3"/>
  <c r="P92" i="3"/>
  <c r="E92" i="3"/>
  <c r="U92" i="3" s="1"/>
  <c r="S91" i="3"/>
  <c r="R91" i="3"/>
  <c r="Q91" i="3"/>
  <c r="P91" i="3"/>
  <c r="E91" i="3"/>
  <c r="U91" i="3" s="1"/>
  <c r="S90" i="3"/>
  <c r="R90" i="3"/>
  <c r="Q90" i="3"/>
  <c r="P90" i="3"/>
  <c r="E90" i="3"/>
  <c r="T90" i="3" s="1"/>
  <c r="S89" i="3"/>
  <c r="R89" i="3"/>
  <c r="Q89" i="3"/>
  <c r="P89" i="3"/>
  <c r="E89" i="3"/>
  <c r="T89" i="3" s="1"/>
  <c r="U88" i="3"/>
  <c r="S88" i="3"/>
  <c r="R88" i="3"/>
  <c r="Q88" i="3"/>
  <c r="P88" i="3"/>
  <c r="E88" i="3"/>
  <c r="T88" i="3" s="1"/>
  <c r="S87" i="3"/>
  <c r="R87" i="3"/>
  <c r="Q87" i="3"/>
  <c r="P87" i="3"/>
  <c r="E87" i="3"/>
  <c r="U87" i="3" s="1"/>
  <c r="S86" i="3"/>
  <c r="R86" i="3"/>
  <c r="Q86" i="3"/>
  <c r="P86" i="3"/>
  <c r="E86" i="3"/>
  <c r="T86" i="3" s="1"/>
  <c r="W72" i="3"/>
  <c r="V72" i="3"/>
  <c r="O72" i="3"/>
  <c r="N72" i="3"/>
  <c r="M72" i="3"/>
  <c r="L72" i="3"/>
  <c r="K72" i="3"/>
  <c r="J72" i="3"/>
  <c r="R72" i="3" s="1"/>
  <c r="I72" i="3"/>
  <c r="H72" i="3"/>
  <c r="G72" i="3"/>
  <c r="F72" i="3"/>
  <c r="E72" i="3"/>
  <c r="C72" i="3"/>
  <c r="B72" i="3"/>
  <c r="W71" i="3"/>
  <c r="V71" i="3"/>
  <c r="O71" i="3"/>
  <c r="N71" i="3"/>
  <c r="M71" i="3"/>
  <c r="L71" i="3"/>
  <c r="K71" i="3"/>
  <c r="S71" i="3" s="1"/>
  <c r="J71" i="3"/>
  <c r="I71" i="3"/>
  <c r="Q71" i="3" s="1"/>
  <c r="H71" i="3"/>
  <c r="G71" i="3"/>
  <c r="F71" i="3"/>
  <c r="C71" i="3"/>
  <c r="B71" i="3"/>
  <c r="E71" i="3" s="1"/>
  <c r="W70" i="3"/>
  <c r="V70" i="3"/>
  <c r="O70" i="3"/>
  <c r="N70" i="3"/>
  <c r="M70" i="3"/>
  <c r="L70" i="3"/>
  <c r="K70" i="3"/>
  <c r="S70" i="3" s="1"/>
  <c r="J70" i="3"/>
  <c r="R70" i="3" s="1"/>
  <c r="I70" i="3"/>
  <c r="H70" i="3"/>
  <c r="G70" i="3"/>
  <c r="F70" i="3"/>
  <c r="C70" i="3"/>
  <c r="B70" i="3"/>
  <c r="E70" i="3" s="1"/>
  <c r="S69" i="3"/>
  <c r="R69" i="3"/>
  <c r="Q69" i="3"/>
  <c r="P69" i="3"/>
  <c r="E69" i="3"/>
  <c r="W67" i="3"/>
  <c r="V67" i="3"/>
  <c r="O67" i="3"/>
  <c r="N67" i="3"/>
  <c r="M67" i="3"/>
  <c r="L67" i="3"/>
  <c r="K67" i="3"/>
  <c r="S67" i="3" s="1"/>
  <c r="J67" i="3"/>
  <c r="R67" i="3" s="1"/>
  <c r="I67" i="3"/>
  <c r="H67" i="3"/>
  <c r="G67" i="3"/>
  <c r="F67" i="3"/>
  <c r="C67" i="3"/>
  <c r="B67" i="3"/>
  <c r="E67" i="3" s="1"/>
  <c r="W66" i="3"/>
  <c r="V66" i="3"/>
  <c r="O66" i="3"/>
  <c r="N66" i="3"/>
  <c r="M66" i="3"/>
  <c r="L66" i="3"/>
  <c r="K66" i="3"/>
  <c r="S66" i="3" s="1"/>
  <c r="J66" i="3"/>
  <c r="R66" i="3" s="1"/>
  <c r="I66" i="3"/>
  <c r="Q66" i="3" s="1"/>
  <c r="H66" i="3"/>
  <c r="G66" i="3"/>
  <c r="F66" i="3"/>
  <c r="C66" i="3"/>
  <c r="B66" i="3"/>
  <c r="E66" i="3" s="1"/>
  <c r="S65" i="3"/>
  <c r="R65" i="3"/>
  <c r="Q65" i="3"/>
  <c r="P65" i="3"/>
  <c r="E65" i="3"/>
  <c r="U65" i="3" s="1"/>
  <c r="S64" i="3"/>
  <c r="R64" i="3"/>
  <c r="Q64" i="3"/>
  <c r="P64" i="3"/>
  <c r="E64" i="3"/>
  <c r="T64" i="3" s="1"/>
  <c r="S63" i="3"/>
  <c r="R63" i="3"/>
  <c r="Q63" i="3"/>
  <c r="P63" i="3"/>
  <c r="E63" i="3"/>
  <c r="U63" i="3" s="1"/>
  <c r="S62" i="3"/>
  <c r="R62" i="3"/>
  <c r="Q62" i="3"/>
  <c r="P62" i="3"/>
  <c r="E62" i="3"/>
  <c r="U62" i="3" s="1"/>
  <c r="S61" i="3"/>
  <c r="R61" i="3"/>
  <c r="Q61" i="3"/>
  <c r="P61" i="3"/>
  <c r="E61" i="3"/>
  <c r="V59" i="3"/>
  <c r="O59" i="3"/>
  <c r="N59" i="3"/>
  <c r="M59" i="3"/>
  <c r="L59" i="3"/>
  <c r="K59" i="3"/>
  <c r="S59" i="3" s="1"/>
  <c r="J59" i="3"/>
  <c r="R59" i="3" s="1"/>
  <c r="I59" i="3"/>
  <c r="H59" i="3"/>
  <c r="G59" i="3"/>
  <c r="F59" i="3"/>
  <c r="C59" i="3"/>
  <c r="B59" i="3"/>
  <c r="E59" i="3" s="1"/>
  <c r="S58" i="3"/>
  <c r="R58" i="3"/>
  <c r="Q58" i="3"/>
  <c r="P58" i="3"/>
  <c r="E58" i="3"/>
  <c r="U58" i="3" s="1"/>
  <c r="S57" i="3"/>
  <c r="R57" i="3"/>
  <c r="Q57" i="3"/>
  <c r="P57" i="3"/>
  <c r="E57" i="3"/>
  <c r="U57" i="3" s="1"/>
  <c r="S56" i="3"/>
  <c r="R56" i="3"/>
  <c r="Q56" i="3"/>
  <c r="P56" i="3"/>
  <c r="E56" i="3"/>
  <c r="T56" i="3" s="1"/>
  <c r="S55" i="3"/>
  <c r="R55" i="3"/>
  <c r="Q55" i="3"/>
  <c r="P55" i="3"/>
  <c r="E55" i="3"/>
  <c r="U55" i="3" s="1"/>
  <c r="W53" i="3"/>
  <c r="V53" i="3"/>
  <c r="O53" i="3"/>
  <c r="N53" i="3"/>
  <c r="M53" i="3"/>
  <c r="L53" i="3"/>
  <c r="K53" i="3"/>
  <c r="S53" i="3" s="1"/>
  <c r="J53" i="3"/>
  <c r="R53" i="3" s="1"/>
  <c r="I53" i="3"/>
  <c r="H53" i="3"/>
  <c r="G53" i="3"/>
  <c r="F53" i="3"/>
  <c r="C53" i="3"/>
  <c r="B53" i="3"/>
  <c r="S52" i="3"/>
  <c r="R52" i="3"/>
  <c r="Q52" i="3"/>
  <c r="P52" i="3"/>
  <c r="E52" i="3"/>
  <c r="U52" i="3" s="1"/>
  <c r="S51" i="3"/>
  <c r="R51" i="3"/>
  <c r="Q51" i="3"/>
  <c r="P51" i="3"/>
  <c r="E51" i="3"/>
  <c r="T51" i="3" s="1"/>
  <c r="S50" i="3"/>
  <c r="R50" i="3"/>
  <c r="Q50" i="3"/>
  <c r="P50" i="3"/>
  <c r="E50" i="3"/>
  <c r="U50" i="3" s="1"/>
  <c r="S49" i="3"/>
  <c r="R49" i="3"/>
  <c r="Q49" i="3"/>
  <c r="P49" i="3"/>
  <c r="E49" i="3"/>
  <c r="U49" i="3" s="1"/>
  <c r="S48" i="3"/>
  <c r="R48" i="3"/>
  <c r="Q48" i="3"/>
  <c r="P48" i="3"/>
  <c r="E48" i="3"/>
  <c r="U48" i="3" s="1"/>
  <c r="S47" i="3"/>
  <c r="R47" i="3"/>
  <c r="Q47" i="3"/>
  <c r="P47" i="3"/>
  <c r="E47" i="3"/>
  <c r="T47" i="3" s="1"/>
  <c r="S46" i="3"/>
  <c r="R46" i="3"/>
  <c r="Q46" i="3"/>
  <c r="P46" i="3"/>
  <c r="E46" i="3"/>
  <c r="U46" i="3" s="1"/>
  <c r="S45" i="3"/>
  <c r="R45" i="3"/>
  <c r="Q45" i="3"/>
  <c r="P45" i="3"/>
  <c r="E45" i="3"/>
  <c r="U45" i="3" s="1"/>
  <c r="S44" i="3"/>
  <c r="R44" i="3"/>
  <c r="Q44" i="3"/>
  <c r="P44" i="3"/>
  <c r="E44" i="3"/>
  <c r="U44" i="3" s="1"/>
  <c r="T43" i="3"/>
  <c r="S43" i="3"/>
  <c r="R43" i="3"/>
  <c r="Q43" i="3"/>
  <c r="P43" i="3"/>
  <c r="E43" i="3"/>
  <c r="U43" i="3" s="1"/>
  <c r="S42" i="3"/>
  <c r="R42" i="3"/>
  <c r="Q42" i="3"/>
  <c r="P42" i="3"/>
  <c r="E42" i="3"/>
  <c r="U42" i="3" s="1"/>
  <c r="W40" i="3"/>
  <c r="V40" i="3"/>
  <c r="O40" i="3"/>
  <c r="N40" i="3"/>
  <c r="M40" i="3"/>
  <c r="L40" i="3"/>
  <c r="K40" i="3"/>
  <c r="S40" i="3" s="1"/>
  <c r="J40" i="3"/>
  <c r="R40" i="3" s="1"/>
  <c r="I40" i="3"/>
  <c r="Q40" i="3" s="1"/>
  <c r="H40" i="3"/>
  <c r="G40" i="3"/>
  <c r="F40" i="3"/>
  <c r="C40" i="3"/>
  <c r="B40" i="3"/>
  <c r="E40" i="3" s="1"/>
  <c r="S39" i="3"/>
  <c r="R39" i="3"/>
  <c r="Q39" i="3"/>
  <c r="P39" i="3"/>
  <c r="E39" i="3"/>
  <c r="U39" i="3" s="1"/>
  <c r="S38" i="3"/>
  <c r="R38" i="3"/>
  <c r="Q38" i="3"/>
  <c r="U38" i="3" s="1"/>
  <c r="P38" i="3"/>
  <c r="T38" i="3" s="1"/>
  <c r="E38" i="3"/>
  <c r="S37" i="3"/>
  <c r="R37" i="3"/>
  <c r="Q37" i="3"/>
  <c r="P37" i="3"/>
  <c r="E37" i="3"/>
  <c r="U37" i="3" s="1"/>
  <c r="S36" i="3"/>
  <c r="R36" i="3"/>
  <c r="Q36" i="3"/>
  <c r="P36" i="3"/>
  <c r="E36" i="3"/>
  <c r="S35" i="3"/>
  <c r="R35" i="3"/>
  <c r="Q35" i="3"/>
  <c r="P35" i="3"/>
  <c r="E35" i="3"/>
  <c r="W33" i="3"/>
  <c r="V33" i="3"/>
  <c r="O33" i="3"/>
  <c r="N33" i="3"/>
  <c r="M33" i="3"/>
  <c r="L33" i="3"/>
  <c r="K33" i="3"/>
  <c r="S33" i="3" s="1"/>
  <c r="J33" i="3"/>
  <c r="R33" i="3" s="1"/>
  <c r="I33" i="3"/>
  <c r="H33" i="3"/>
  <c r="P33" i="3" s="1"/>
  <c r="G33" i="3"/>
  <c r="F33" i="3"/>
  <c r="C33" i="3"/>
  <c r="E33" i="3" s="1"/>
  <c r="B33" i="3"/>
  <c r="S32" i="3"/>
  <c r="R32" i="3"/>
  <c r="Q32" i="3"/>
  <c r="P32" i="3"/>
  <c r="E32" i="3"/>
  <c r="W30" i="3"/>
  <c r="V30" i="3"/>
  <c r="O30" i="3"/>
  <c r="N30" i="3"/>
  <c r="M30" i="3"/>
  <c r="L30" i="3"/>
  <c r="K30" i="3"/>
  <c r="S30" i="3" s="1"/>
  <c r="J30" i="3"/>
  <c r="R30" i="3" s="1"/>
  <c r="I30" i="3"/>
  <c r="H30" i="3"/>
  <c r="G30" i="3"/>
  <c r="F30" i="3"/>
  <c r="C30" i="3"/>
  <c r="B30" i="3"/>
  <c r="U29" i="3"/>
  <c r="S29" i="3"/>
  <c r="R29" i="3"/>
  <c r="Q29" i="3"/>
  <c r="P29" i="3"/>
  <c r="E29" i="3"/>
  <c r="T29" i="3" s="1"/>
  <c r="U28" i="3"/>
  <c r="T28" i="3"/>
  <c r="S28" i="3"/>
  <c r="R28" i="3"/>
  <c r="Q28" i="3"/>
  <c r="P28" i="3"/>
  <c r="E28" i="3"/>
  <c r="S27" i="3"/>
  <c r="R27" i="3"/>
  <c r="Q27" i="3"/>
  <c r="P27" i="3"/>
  <c r="E27" i="3"/>
  <c r="U27" i="3" s="1"/>
  <c r="S26" i="3"/>
  <c r="R26" i="3"/>
  <c r="Q26" i="3"/>
  <c r="P26" i="3"/>
  <c r="E26" i="3"/>
  <c r="U26" i="3" s="1"/>
  <c r="W24" i="3"/>
  <c r="V24" i="3"/>
  <c r="O24" i="3"/>
  <c r="N24" i="3"/>
  <c r="M24" i="3"/>
  <c r="L24" i="3"/>
  <c r="K24" i="3"/>
  <c r="S24" i="3" s="1"/>
  <c r="J24" i="3"/>
  <c r="R24" i="3" s="1"/>
  <c r="I24" i="3"/>
  <c r="H24" i="3"/>
  <c r="P24" i="3" s="1"/>
  <c r="G24" i="3"/>
  <c r="F24" i="3"/>
  <c r="C24" i="3"/>
  <c r="B24" i="3"/>
  <c r="E24" i="3" s="1"/>
  <c r="U23" i="3"/>
  <c r="S23" i="3"/>
  <c r="R23" i="3"/>
  <c r="Q23" i="3"/>
  <c r="P23" i="3"/>
  <c r="E23" i="3"/>
  <c r="T23" i="3" s="1"/>
  <c r="T22" i="3"/>
  <c r="S22" i="3"/>
  <c r="R22" i="3"/>
  <c r="Q22" i="3"/>
  <c r="P22" i="3"/>
  <c r="E22" i="3"/>
  <c r="U22" i="3" s="1"/>
  <c r="S21" i="3"/>
  <c r="R21" i="3"/>
  <c r="Q21" i="3"/>
  <c r="P21" i="3"/>
  <c r="E21" i="3"/>
  <c r="S20" i="3"/>
  <c r="R20" i="3"/>
  <c r="Q20" i="3"/>
  <c r="P20" i="3"/>
  <c r="E20" i="3"/>
  <c r="T20" i="3" s="1"/>
  <c r="T19" i="3"/>
  <c r="S19" i="3"/>
  <c r="R19" i="3"/>
  <c r="Q19" i="3"/>
  <c r="P19" i="3"/>
  <c r="E19" i="3"/>
  <c r="U19" i="3" s="1"/>
  <c r="S18" i="3"/>
  <c r="R18" i="3"/>
  <c r="Q18" i="3"/>
  <c r="P18" i="3"/>
  <c r="E18" i="3"/>
  <c r="W16" i="3"/>
  <c r="V16" i="3"/>
  <c r="O16" i="3"/>
  <c r="N16" i="3"/>
  <c r="M16" i="3"/>
  <c r="L16" i="3"/>
  <c r="K16" i="3"/>
  <c r="J16" i="3"/>
  <c r="R16" i="3" s="1"/>
  <c r="I16" i="3"/>
  <c r="H16" i="3"/>
  <c r="G16" i="3"/>
  <c r="F16" i="3"/>
  <c r="C16" i="3"/>
  <c r="E16" i="3" s="1"/>
  <c r="B16" i="3"/>
  <c r="S15" i="3"/>
  <c r="R15" i="3"/>
  <c r="Q15" i="3"/>
  <c r="P15" i="3"/>
  <c r="E15" i="3"/>
  <c r="T15" i="3" s="1"/>
  <c r="S14" i="3"/>
  <c r="R14" i="3"/>
  <c r="Q14" i="3"/>
  <c r="P14" i="3"/>
  <c r="E14" i="3"/>
  <c r="U14" i="3" s="1"/>
  <c r="S13" i="3"/>
  <c r="R13" i="3"/>
  <c r="Q13" i="3"/>
  <c r="P13" i="3"/>
  <c r="E13" i="3"/>
  <c r="T13" i="3" s="1"/>
  <c r="T12" i="3"/>
  <c r="S12" i="3"/>
  <c r="R12" i="3"/>
  <c r="Q12" i="3"/>
  <c r="P12" i="3"/>
  <c r="E12" i="3"/>
  <c r="U12" i="3" s="1"/>
  <c r="S11" i="3"/>
  <c r="R11" i="3"/>
  <c r="Q11" i="3"/>
  <c r="P11" i="3"/>
  <c r="E11" i="3"/>
  <c r="T11" i="3" s="1"/>
  <c r="S10" i="3"/>
  <c r="R10" i="3"/>
  <c r="Q10" i="3"/>
  <c r="P10" i="3"/>
  <c r="T10" i="3" s="1"/>
  <c r="E10" i="3"/>
  <c r="S9" i="3"/>
  <c r="R9" i="3"/>
  <c r="Q9" i="3"/>
  <c r="P9" i="3"/>
  <c r="E9" i="3"/>
  <c r="U9" i="3" s="1"/>
  <c r="S93" i="2"/>
  <c r="R93" i="2"/>
  <c r="Q93" i="2"/>
  <c r="P93" i="2"/>
  <c r="E93" i="2"/>
  <c r="T93" i="2" s="1"/>
  <c r="S92" i="2"/>
  <c r="R92" i="2"/>
  <c r="Q92" i="2"/>
  <c r="P92" i="2"/>
  <c r="E92" i="2"/>
  <c r="T92" i="2" s="1"/>
  <c r="T91" i="2"/>
  <c r="S91" i="2"/>
  <c r="R91" i="2"/>
  <c r="Q91" i="2"/>
  <c r="P91" i="2"/>
  <c r="E91" i="2"/>
  <c r="U91" i="2" s="1"/>
  <c r="U90" i="2"/>
  <c r="S90" i="2"/>
  <c r="R90" i="2"/>
  <c r="Q90" i="2"/>
  <c r="P90" i="2"/>
  <c r="E90" i="2"/>
  <c r="T90" i="2" s="1"/>
  <c r="S89" i="2"/>
  <c r="R89" i="2"/>
  <c r="Q89" i="2"/>
  <c r="P89" i="2"/>
  <c r="E89" i="2"/>
  <c r="T89" i="2" s="1"/>
  <c r="S88" i="2"/>
  <c r="R88" i="2"/>
  <c r="Q88" i="2"/>
  <c r="P88" i="2"/>
  <c r="E88" i="2"/>
  <c r="T88" i="2" s="1"/>
  <c r="T87" i="2"/>
  <c r="S87" i="2"/>
  <c r="R87" i="2"/>
  <c r="Q87" i="2"/>
  <c r="P87" i="2"/>
  <c r="E87" i="2"/>
  <c r="U87" i="2" s="1"/>
  <c r="S86" i="2"/>
  <c r="R86" i="2"/>
  <c r="Q86" i="2"/>
  <c r="P86" i="2"/>
  <c r="E86" i="2"/>
  <c r="T86" i="2" s="1"/>
  <c r="W72" i="2"/>
  <c r="V72" i="2"/>
  <c r="O72" i="2"/>
  <c r="N72" i="2"/>
  <c r="M72" i="2"/>
  <c r="L72" i="2"/>
  <c r="K72" i="2"/>
  <c r="S72" i="2" s="1"/>
  <c r="J72" i="2"/>
  <c r="I72" i="2"/>
  <c r="H72" i="2"/>
  <c r="G72" i="2"/>
  <c r="F72" i="2"/>
  <c r="C72" i="2"/>
  <c r="B72" i="2"/>
  <c r="W71" i="2"/>
  <c r="V71" i="2"/>
  <c r="O71" i="2"/>
  <c r="N71" i="2"/>
  <c r="M71" i="2"/>
  <c r="L71" i="2"/>
  <c r="K71" i="2"/>
  <c r="S71" i="2" s="1"/>
  <c r="J71" i="2"/>
  <c r="R71" i="2" s="1"/>
  <c r="I71" i="2"/>
  <c r="Q71" i="2" s="1"/>
  <c r="H71" i="2"/>
  <c r="G71" i="2"/>
  <c r="F71" i="2"/>
  <c r="C71" i="2"/>
  <c r="B71" i="2"/>
  <c r="W70" i="2"/>
  <c r="V70" i="2"/>
  <c r="O70" i="2"/>
  <c r="N70" i="2"/>
  <c r="M70" i="2"/>
  <c r="L70" i="2"/>
  <c r="K70" i="2"/>
  <c r="S70" i="2" s="1"/>
  <c r="J70" i="2"/>
  <c r="I70" i="2"/>
  <c r="H70" i="2"/>
  <c r="P70" i="2" s="1"/>
  <c r="G70" i="2"/>
  <c r="F70" i="2"/>
  <c r="C70" i="2"/>
  <c r="B70" i="2"/>
  <c r="S69" i="2"/>
  <c r="R69" i="2"/>
  <c r="Q69" i="2"/>
  <c r="P69" i="2"/>
  <c r="E69" i="2"/>
  <c r="T69" i="2" s="1"/>
  <c r="W67" i="2"/>
  <c r="V67" i="2"/>
  <c r="O67" i="2"/>
  <c r="N67" i="2"/>
  <c r="M67" i="2"/>
  <c r="L67" i="2"/>
  <c r="K67" i="2"/>
  <c r="S67" i="2" s="1"/>
  <c r="J67" i="2"/>
  <c r="I67" i="2"/>
  <c r="H67" i="2"/>
  <c r="G67" i="2"/>
  <c r="F67" i="2"/>
  <c r="C67" i="2"/>
  <c r="B67" i="2"/>
  <c r="W66" i="2"/>
  <c r="V66" i="2"/>
  <c r="O66" i="2"/>
  <c r="N66" i="2"/>
  <c r="M66" i="2"/>
  <c r="L66" i="2"/>
  <c r="K66" i="2"/>
  <c r="S66" i="2" s="1"/>
  <c r="J66" i="2"/>
  <c r="R66" i="2" s="1"/>
  <c r="I66" i="2"/>
  <c r="Q66" i="2" s="1"/>
  <c r="H66" i="2"/>
  <c r="P66" i="2" s="1"/>
  <c r="G66" i="2"/>
  <c r="F66" i="2"/>
  <c r="C66" i="2"/>
  <c r="B66" i="2"/>
  <c r="S65" i="2"/>
  <c r="R65" i="2"/>
  <c r="Q65" i="2"/>
  <c r="P65" i="2"/>
  <c r="E65" i="2"/>
  <c r="U65" i="2" s="1"/>
  <c r="S64" i="2"/>
  <c r="R64" i="2"/>
  <c r="Q64" i="2"/>
  <c r="P64" i="2"/>
  <c r="E64" i="2"/>
  <c r="T64" i="2" s="1"/>
  <c r="T63" i="2"/>
  <c r="S63" i="2"/>
  <c r="R63" i="2"/>
  <c r="Q63" i="2"/>
  <c r="P63" i="2"/>
  <c r="E63" i="2"/>
  <c r="U63" i="2" s="1"/>
  <c r="S62" i="2"/>
  <c r="R62" i="2"/>
  <c r="Q62" i="2"/>
  <c r="P62" i="2"/>
  <c r="E62" i="2"/>
  <c r="T62" i="2" s="1"/>
  <c r="S61" i="2"/>
  <c r="R61" i="2"/>
  <c r="Q61" i="2"/>
  <c r="P61" i="2"/>
  <c r="E61" i="2"/>
  <c r="U61" i="2" s="1"/>
  <c r="V59" i="2"/>
  <c r="O59" i="2"/>
  <c r="N59" i="2"/>
  <c r="M59" i="2"/>
  <c r="L59" i="2"/>
  <c r="K59" i="2"/>
  <c r="S59" i="2" s="1"/>
  <c r="J59" i="2"/>
  <c r="R59" i="2" s="1"/>
  <c r="I59" i="2"/>
  <c r="H59" i="2"/>
  <c r="G59" i="2"/>
  <c r="F59" i="2"/>
  <c r="C59" i="2"/>
  <c r="B59" i="2"/>
  <c r="S58" i="2"/>
  <c r="R58" i="2"/>
  <c r="Q58" i="2"/>
  <c r="P58" i="2"/>
  <c r="E58" i="2"/>
  <c r="T58" i="2" s="1"/>
  <c r="S57" i="2"/>
  <c r="R57" i="2"/>
  <c r="Q57" i="2"/>
  <c r="P57" i="2"/>
  <c r="E57" i="2"/>
  <c r="U57" i="2" s="1"/>
  <c r="U56" i="2"/>
  <c r="S56" i="2"/>
  <c r="R56" i="2"/>
  <c r="Q56" i="2"/>
  <c r="P56" i="2"/>
  <c r="E56" i="2"/>
  <c r="T56" i="2" s="1"/>
  <c r="U55" i="2"/>
  <c r="S55" i="2"/>
  <c r="R55" i="2"/>
  <c r="Q55" i="2"/>
  <c r="P55" i="2"/>
  <c r="E55" i="2"/>
  <c r="T55" i="2" s="1"/>
  <c r="W53" i="2"/>
  <c r="V53" i="2"/>
  <c r="O53" i="2"/>
  <c r="N53" i="2"/>
  <c r="M53" i="2"/>
  <c r="L53" i="2"/>
  <c r="K53" i="2"/>
  <c r="S53" i="2" s="1"/>
  <c r="J53" i="2"/>
  <c r="R53" i="2" s="1"/>
  <c r="I53" i="2"/>
  <c r="H53" i="2"/>
  <c r="G53" i="2"/>
  <c r="F53" i="2"/>
  <c r="C53" i="2"/>
  <c r="B53" i="2"/>
  <c r="S52" i="2"/>
  <c r="R52" i="2"/>
  <c r="Q52" i="2"/>
  <c r="P52" i="2"/>
  <c r="E52" i="2"/>
  <c r="U52" i="2" s="1"/>
  <c r="S51" i="2"/>
  <c r="R51" i="2"/>
  <c r="Q51" i="2"/>
  <c r="P51" i="2"/>
  <c r="E51" i="2"/>
  <c r="T51" i="2" s="1"/>
  <c r="U50" i="2"/>
  <c r="S50" i="2"/>
  <c r="R50" i="2"/>
  <c r="Q50" i="2"/>
  <c r="P50" i="2"/>
  <c r="E50" i="2"/>
  <c r="T50" i="2" s="1"/>
  <c r="S49" i="2"/>
  <c r="R49" i="2"/>
  <c r="Q49" i="2"/>
  <c r="P49" i="2"/>
  <c r="E49" i="2"/>
  <c r="T49" i="2" s="1"/>
  <c r="T48" i="2"/>
  <c r="S48" i="2"/>
  <c r="R48" i="2"/>
  <c r="Q48" i="2"/>
  <c r="P48" i="2"/>
  <c r="E48" i="2"/>
  <c r="U48" i="2" s="1"/>
  <c r="U47" i="2"/>
  <c r="S47" i="2"/>
  <c r="R47" i="2"/>
  <c r="Q47" i="2"/>
  <c r="P47" i="2"/>
  <c r="E47" i="2"/>
  <c r="T47" i="2" s="1"/>
  <c r="U46" i="2"/>
  <c r="S46" i="2"/>
  <c r="R46" i="2"/>
  <c r="Q46" i="2"/>
  <c r="P46" i="2"/>
  <c r="E46" i="2"/>
  <c r="T46" i="2" s="1"/>
  <c r="S45" i="2"/>
  <c r="R45" i="2"/>
  <c r="Q45" i="2"/>
  <c r="P45" i="2"/>
  <c r="E45" i="2"/>
  <c r="T45" i="2" s="1"/>
  <c r="S44" i="2"/>
  <c r="R44" i="2"/>
  <c r="Q44" i="2"/>
  <c r="P44" i="2"/>
  <c r="E44" i="2"/>
  <c r="U44" i="2" s="1"/>
  <c r="S43" i="2"/>
  <c r="R43" i="2"/>
  <c r="Q43" i="2"/>
  <c r="P43" i="2"/>
  <c r="E43" i="2"/>
  <c r="U43" i="2" s="1"/>
  <c r="U42" i="2"/>
  <c r="T42" i="2"/>
  <c r="S42" i="2"/>
  <c r="R42" i="2"/>
  <c r="Q42" i="2"/>
  <c r="P42" i="2"/>
  <c r="E42" i="2"/>
  <c r="W40" i="2"/>
  <c r="V40" i="2"/>
  <c r="O40" i="2"/>
  <c r="N40" i="2"/>
  <c r="M40" i="2"/>
  <c r="L40" i="2"/>
  <c r="K40" i="2"/>
  <c r="S40" i="2" s="1"/>
  <c r="J40" i="2"/>
  <c r="R40" i="2" s="1"/>
  <c r="I40" i="2"/>
  <c r="H40" i="2"/>
  <c r="P40" i="2" s="1"/>
  <c r="G40" i="2"/>
  <c r="F40" i="2"/>
  <c r="C40" i="2"/>
  <c r="B40" i="2"/>
  <c r="T39" i="2"/>
  <c r="S39" i="2"/>
  <c r="R39" i="2"/>
  <c r="Q39" i="2"/>
  <c r="P39" i="2"/>
  <c r="E39" i="2"/>
  <c r="U39" i="2" s="1"/>
  <c r="U38" i="2"/>
  <c r="S38" i="2"/>
  <c r="R38" i="2"/>
  <c r="Q38" i="2"/>
  <c r="P38" i="2"/>
  <c r="E38" i="2"/>
  <c r="T38" i="2" s="1"/>
  <c r="U37" i="2"/>
  <c r="S37" i="2"/>
  <c r="R37" i="2"/>
  <c r="Q37" i="2"/>
  <c r="P37" i="2"/>
  <c r="E37" i="2"/>
  <c r="T37" i="2" s="1"/>
  <c r="S36" i="2"/>
  <c r="R36" i="2"/>
  <c r="Q36" i="2"/>
  <c r="P36" i="2"/>
  <c r="E36" i="2"/>
  <c r="T35" i="2"/>
  <c r="S35" i="2"/>
  <c r="R35" i="2"/>
  <c r="Q35" i="2"/>
  <c r="P35" i="2"/>
  <c r="E35" i="2"/>
  <c r="U35" i="2" s="1"/>
  <c r="W33" i="2"/>
  <c r="V33" i="2"/>
  <c r="O33" i="2"/>
  <c r="N33" i="2"/>
  <c r="M33" i="2"/>
  <c r="L33" i="2"/>
  <c r="K33" i="2"/>
  <c r="S33" i="2" s="1"/>
  <c r="J33" i="2"/>
  <c r="I33" i="2"/>
  <c r="H33" i="2"/>
  <c r="G33" i="2"/>
  <c r="F33" i="2"/>
  <c r="C33" i="2"/>
  <c r="B33" i="2"/>
  <c r="E33" i="2" s="1"/>
  <c r="S32" i="2"/>
  <c r="R32" i="2"/>
  <c r="Q32" i="2"/>
  <c r="U32" i="2" s="1"/>
  <c r="P32" i="2"/>
  <c r="T32" i="2" s="1"/>
  <c r="E32" i="2"/>
  <c r="W30" i="2"/>
  <c r="V30" i="2"/>
  <c r="O30" i="2"/>
  <c r="N30" i="2"/>
  <c r="M30" i="2"/>
  <c r="L30" i="2"/>
  <c r="K30" i="2"/>
  <c r="S30" i="2" s="1"/>
  <c r="J30" i="2"/>
  <c r="R30" i="2" s="1"/>
  <c r="I30" i="2"/>
  <c r="H30" i="2"/>
  <c r="P30" i="2" s="1"/>
  <c r="G30" i="2"/>
  <c r="F30" i="2"/>
  <c r="C30" i="2"/>
  <c r="B30" i="2"/>
  <c r="T29" i="2"/>
  <c r="S29" i="2"/>
  <c r="R29" i="2"/>
  <c r="Q29" i="2"/>
  <c r="P29" i="2"/>
  <c r="E29" i="2"/>
  <c r="U29" i="2" s="1"/>
  <c r="U28" i="2"/>
  <c r="S28" i="2"/>
  <c r="R28" i="2"/>
  <c r="Q28" i="2"/>
  <c r="P28" i="2"/>
  <c r="E28" i="2"/>
  <c r="T28" i="2" s="1"/>
  <c r="U27" i="2"/>
  <c r="S27" i="2"/>
  <c r="R27" i="2"/>
  <c r="Q27" i="2"/>
  <c r="P27" i="2"/>
  <c r="E27" i="2"/>
  <c r="T27" i="2" s="1"/>
  <c r="S26" i="2"/>
  <c r="R26" i="2"/>
  <c r="Q26" i="2"/>
  <c r="P26" i="2"/>
  <c r="E26" i="2"/>
  <c r="T26" i="2" s="1"/>
  <c r="W24" i="2"/>
  <c r="V24" i="2"/>
  <c r="O24" i="2"/>
  <c r="N24" i="2"/>
  <c r="M24" i="2"/>
  <c r="L24" i="2"/>
  <c r="K24" i="2"/>
  <c r="S24" i="2" s="1"/>
  <c r="J24" i="2"/>
  <c r="R24" i="2" s="1"/>
  <c r="I24" i="2"/>
  <c r="H24" i="2"/>
  <c r="G24" i="2"/>
  <c r="F24" i="2"/>
  <c r="C24" i="2"/>
  <c r="B24" i="2"/>
  <c r="U23" i="2"/>
  <c r="S23" i="2"/>
  <c r="R23" i="2"/>
  <c r="Q23" i="2"/>
  <c r="P23" i="2"/>
  <c r="E23" i="2"/>
  <c r="T23" i="2" s="1"/>
  <c r="U22" i="2"/>
  <c r="S22" i="2"/>
  <c r="R22" i="2"/>
  <c r="Q22" i="2"/>
  <c r="P22" i="2"/>
  <c r="E22" i="2"/>
  <c r="T22" i="2" s="1"/>
  <c r="S21" i="2"/>
  <c r="R21" i="2"/>
  <c r="Q21" i="2"/>
  <c r="P21" i="2"/>
  <c r="E21" i="2"/>
  <c r="T21" i="2" s="1"/>
  <c r="T20" i="2"/>
  <c r="S20" i="2"/>
  <c r="R20" i="2"/>
  <c r="Q20" i="2"/>
  <c r="P20" i="2"/>
  <c r="E20" i="2"/>
  <c r="U20" i="2" s="1"/>
  <c r="U19" i="2"/>
  <c r="S19" i="2"/>
  <c r="R19" i="2"/>
  <c r="Q19" i="2"/>
  <c r="P19" i="2"/>
  <c r="E19" i="2"/>
  <c r="T19" i="2" s="1"/>
  <c r="U18" i="2"/>
  <c r="S18" i="2"/>
  <c r="R18" i="2"/>
  <c r="Q18" i="2"/>
  <c r="P18" i="2"/>
  <c r="E18" i="2"/>
  <c r="T18" i="2" s="1"/>
  <c r="W16" i="2"/>
  <c r="V16" i="2"/>
  <c r="O16" i="2"/>
  <c r="N16" i="2"/>
  <c r="M16" i="2"/>
  <c r="L16" i="2"/>
  <c r="K16" i="2"/>
  <c r="S16" i="2" s="1"/>
  <c r="J16" i="2"/>
  <c r="R16" i="2" s="1"/>
  <c r="I16" i="2"/>
  <c r="Q16" i="2" s="1"/>
  <c r="H16" i="2"/>
  <c r="P16" i="2" s="1"/>
  <c r="G16" i="2"/>
  <c r="F16" i="2"/>
  <c r="C16" i="2"/>
  <c r="B16" i="2"/>
  <c r="S15" i="2"/>
  <c r="R15" i="2"/>
  <c r="Q15" i="2"/>
  <c r="P15" i="2"/>
  <c r="E15" i="2"/>
  <c r="U15" i="2" s="1"/>
  <c r="S14" i="2"/>
  <c r="R14" i="2"/>
  <c r="Q14" i="2"/>
  <c r="P14" i="2"/>
  <c r="E14" i="2"/>
  <c r="T14" i="2" s="1"/>
  <c r="T13" i="2"/>
  <c r="S13" i="2"/>
  <c r="R13" i="2"/>
  <c r="Q13" i="2"/>
  <c r="P13" i="2"/>
  <c r="E13" i="2"/>
  <c r="U13" i="2" s="1"/>
  <c r="S12" i="2"/>
  <c r="R12" i="2"/>
  <c r="Q12" i="2"/>
  <c r="P12" i="2"/>
  <c r="E12" i="2"/>
  <c r="T12" i="2" s="1"/>
  <c r="S11" i="2"/>
  <c r="R11" i="2"/>
  <c r="Q11" i="2"/>
  <c r="P11" i="2"/>
  <c r="E11" i="2"/>
  <c r="U11" i="2" s="1"/>
  <c r="S10" i="2"/>
  <c r="R10" i="2"/>
  <c r="Q10" i="2"/>
  <c r="P10" i="2"/>
  <c r="E10" i="2"/>
  <c r="T10" i="2" s="1"/>
  <c r="U9" i="2"/>
  <c r="S9" i="2"/>
  <c r="R9" i="2"/>
  <c r="Q9" i="2"/>
  <c r="P9" i="2"/>
  <c r="E9" i="2"/>
  <c r="T9" i="2" s="1"/>
  <c r="S93" i="1"/>
  <c r="R93" i="1"/>
  <c r="Q93" i="1"/>
  <c r="P93" i="1"/>
  <c r="E93" i="1"/>
  <c r="T93" i="1" s="1"/>
  <c r="T92" i="1"/>
  <c r="S92" i="1"/>
  <c r="R92" i="1"/>
  <c r="Q92" i="1"/>
  <c r="P92" i="1"/>
  <c r="E92" i="1"/>
  <c r="U92" i="1" s="1"/>
  <c r="U91" i="1"/>
  <c r="S91" i="1"/>
  <c r="R91" i="1"/>
  <c r="Q91" i="1"/>
  <c r="P91" i="1"/>
  <c r="E91" i="1"/>
  <c r="T91" i="1" s="1"/>
  <c r="U90" i="1"/>
  <c r="S90" i="1"/>
  <c r="R90" i="1"/>
  <c r="Q90" i="1"/>
  <c r="P90" i="1"/>
  <c r="E90" i="1"/>
  <c r="T90" i="1" s="1"/>
  <c r="S89" i="1"/>
  <c r="R89" i="1"/>
  <c r="Q89" i="1"/>
  <c r="P89" i="1"/>
  <c r="E89" i="1"/>
  <c r="T89" i="1" s="1"/>
  <c r="T88" i="1"/>
  <c r="S88" i="1"/>
  <c r="R88" i="1"/>
  <c r="Q88" i="1"/>
  <c r="P88" i="1"/>
  <c r="E88" i="1"/>
  <c r="U88" i="1" s="1"/>
  <c r="U87" i="1"/>
  <c r="S87" i="1"/>
  <c r="R87" i="1"/>
  <c r="Q87" i="1"/>
  <c r="P87" i="1"/>
  <c r="E87" i="1"/>
  <c r="T87" i="1" s="1"/>
  <c r="U86" i="1"/>
  <c r="S86" i="1"/>
  <c r="R86" i="1"/>
  <c r="Q86" i="1"/>
  <c r="P86" i="1"/>
  <c r="E86" i="1"/>
  <c r="T86" i="1" s="1"/>
  <c r="W72" i="1"/>
  <c r="V72" i="1"/>
  <c r="O72" i="1"/>
  <c r="N72" i="1"/>
  <c r="M72" i="1"/>
  <c r="L72" i="1"/>
  <c r="K72" i="1"/>
  <c r="J72" i="1"/>
  <c r="I72" i="1"/>
  <c r="H72" i="1"/>
  <c r="G72" i="1"/>
  <c r="F72" i="1"/>
  <c r="C72" i="1"/>
  <c r="B72" i="1"/>
  <c r="W71" i="1"/>
  <c r="V71" i="1"/>
  <c r="O71" i="1"/>
  <c r="N71" i="1"/>
  <c r="M71" i="1"/>
  <c r="L71" i="1"/>
  <c r="K71" i="1"/>
  <c r="S71" i="1" s="1"/>
  <c r="J71" i="1"/>
  <c r="I71" i="1"/>
  <c r="H71" i="1"/>
  <c r="G71" i="1"/>
  <c r="F71" i="1"/>
  <c r="C71" i="1"/>
  <c r="B71" i="1"/>
  <c r="E71" i="1" s="1"/>
  <c r="W70" i="1"/>
  <c r="V70" i="1"/>
  <c r="O70" i="1"/>
  <c r="N70" i="1"/>
  <c r="M70" i="1"/>
  <c r="L70" i="1"/>
  <c r="K70" i="1"/>
  <c r="J70" i="1"/>
  <c r="I70" i="1"/>
  <c r="H70" i="1"/>
  <c r="G70" i="1"/>
  <c r="F70" i="1"/>
  <c r="C70" i="1"/>
  <c r="E70" i="1" s="1"/>
  <c r="B70" i="1"/>
  <c r="S69" i="1"/>
  <c r="R69" i="1"/>
  <c r="Q69" i="1"/>
  <c r="U69" i="1" s="1"/>
  <c r="P69" i="1"/>
  <c r="E69" i="1"/>
  <c r="W67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W66" i="1"/>
  <c r="V66" i="1"/>
  <c r="O66" i="1"/>
  <c r="N66" i="1"/>
  <c r="M66" i="1"/>
  <c r="L66" i="1"/>
  <c r="K66" i="1"/>
  <c r="S66" i="1" s="1"/>
  <c r="J66" i="1"/>
  <c r="R66" i="1" s="1"/>
  <c r="I66" i="1"/>
  <c r="H66" i="1"/>
  <c r="G66" i="1"/>
  <c r="F66" i="1"/>
  <c r="C66" i="1"/>
  <c r="B66" i="1"/>
  <c r="E66" i="1" s="1"/>
  <c r="S65" i="1"/>
  <c r="R65" i="1"/>
  <c r="Q65" i="1"/>
  <c r="P65" i="1"/>
  <c r="E65" i="1"/>
  <c r="T65" i="1" s="1"/>
  <c r="T64" i="1"/>
  <c r="S64" i="1"/>
  <c r="R64" i="1"/>
  <c r="Q64" i="1"/>
  <c r="P64" i="1"/>
  <c r="E64" i="1"/>
  <c r="U64" i="1" s="1"/>
  <c r="S63" i="1"/>
  <c r="R63" i="1"/>
  <c r="Q63" i="1"/>
  <c r="P63" i="1"/>
  <c r="E63" i="1"/>
  <c r="T63" i="1" s="1"/>
  <c r="S62" i="1"/>
  <c r="R62" i="1"/>
  <c r="Q62" i="1"/>
  <c r="P62" i="1"/>
  <c r="E62" i="1"/>
  <c r="U62" i="1" s="1"/>
  <c r="U61" i="1"/>
  <c r="S61" i="1"/>
  <c r="R61" i="1"/>
  <c r="Q61" i="1"/>
  <c r="P61" i="1"/>
  <c r="E61" i="1"/>
  <c r="V59" i="1"/>
  <c r="O59" i="1"/>
  <c r="N59" i="1"/>
  <c r="M59" i="1"/>
  <c r="L59" i="1"/>
  <c r="K59" i="1"/>
  <c r="S59" i="1" s="1"/>
  <c r="J59" i="1"/>
  <c r="R59" i="1" s="1"/>
  <c r="I59" i="1"/>
  <c r="H59" i="1"/>
  <c r="G59" i="1"/>
  <c r="F59" i="1"/>
  <c r="C59" i="1"/>
  <c r="B59" i="1"/>
  <c r="S58" i="1"/>
  <c r="R58" i="1"/>
  <c r="Q58" i="1"/>
  <c r="P58" i="1"/>
  <c r="E58" i="1"/>
  <c r="U58" i="1" s="1"/>
  <c r="U57" i="1"/>
  <c r="S57" i="1"/>
  <c r="R57" i="1"/>
  <c r="Q57" i="1"/>
  <c r="P57" i="1"/>
  <c r="E57" i="1"/>
  <c r="T57" i="1" s="1"/>
  <c r="U56" i="1"/>
  <c r="S56" i="1"/>
  <c r="R56" i="1"/>
  <c r="Q56" i="1"/>
  <c r="P56" i="1"/>
  <c r="E56" i="1"/>
  <c r="T56" i="1" s="1"/>
  <c r="S55" i="1"/>
  <c r="R55" i="1"/>
  <c r="Q55" i="1"/>
  <c r="P55" i="1"/>
  <c r="E55" i="1"/>
  <c r="T55" i="1" s="1"/>
  <c r="W53" i="1"/>
  <c r="V53" i="1"/>
  <c r="O53" i="1"/>
  <c r="N53" i="1"/>
  <c r="M53" i="1"/>
  <c r="L53" i="1"/>
  <c r="K53" i="1"/>
  <c r="J53" i="1"/>
  <c r="R53" i="1" s="1"/>
  <c r="I53" i="1"/>
  <c r="H53" i="1"/>
  <c r="G53" i="1"/>
  <c r="F53" i="1"/>
  <c r="C53" i="1"/>
  <c r="B53" i="1"/>
  <c r="S52" i="1"/>
  <c r="R52" i="1"/>
  <c r="Q52" i="1"/>
  <c r="P52" i="1"/>
  <c r="E52" i="1"/>
  <c r="T52" i="1" s="1"/>
  <c r="S51" i="1"/>
  <c r="R51" i="1"/>
  <c r="Q51" i="1"/>
  <c r="P51" i="1"/>
  <c r="T51" i="1" s="1"/>
  <c r="E51" i="1"/>
  <c r="S50" i="1"/>
  <c r="R50" i="1"/>
  <c r="Q50" i="1"/>
  <c r="P50" i="1"/>
  <c r="E50" i="1"/>
  <c r="T50" i="1" s="1"/>
  <c r="S49" i="1"/>
  <c r="R49" i="1"/>
  <c r="Q49" i="1"/>
  <c r="P49" i="1"/>
  <c r="E49" i="1"/>
  <c r="U49" i="1" s="1"/>
  <c r="S48" i="1"/>
  <c r="R48" i="1"/>
  <c r="Q48" i="1"/>
  <c r="P48" i="1"/>
  <c r="E48" i="1"/>
  <c r="T48" i="1" s="1"/>
  <c r="S47" i="1"/>
  <c r="R47" i="1"/>
  <c r="Q47" i="1"/>
  <c r="P47" i="1"/>
  <c r="E47" i="1"/>
  <c r="T47" i="1" s="1"/>
  <c r="S46" i="1"/>
  <c r="R46" i="1"/>
  <c r="Q46" i="1"/>
  <c r="P46" i="1"/>
  <c r="E46" i="1"/>
  <c r="T46" i="1" s="1"/>
  <c r="S45" i="1"/>
  <c r="R45" i="1"/>
  <c r="Q45" i="1"/>
  <c r="P45" i="1"/>
  <c r="E45" i="1"/>
  <c r="U45" i="1" s="1"/>
  <c r="S44" i="1"/>
  <c r="R44" i="1"/>
  <c r="Q44" i="1"/>
  <c r="P44" i="1"/>
  <c r="E44" i="1"/>
  <c r="T44" i="1" s="1"/>
  <c r="S43" i="1"/>
  <c r="R43" i="1"/>
  <c r="Q43" i="1"/>
  <c r="U43" i="1" s="1"/>
  <c r="P43" i="1"/>
  <c r="E43" i="1"/>
  <c r="S42" i="1"/>
  <c r="R42" i="1"/>
  <c r="Q42" i="1"/>
  <c r="P42" i="1"/>
  <c r="E42" i="1"/>
  <c r="T42" i="1" s="1"/>
  <c r="W40" i="1"/>
  <c r="V40" i="1"/>
  <c r="O40" i="1"/>
  <c r="N40" i="1"/>
  <c r="M40" i="1"/>
  <c r="L40" i="1"/>
  <c r="K40" i="1"/>
  <c r="J40" i="1"/>
  <c r="I40" i="1"/>
  <c r="H40" i="1"/>
  <c r="G40" i="1"/>
  <c r="F40" i="1"/>
  <c r="C40" i="1"/>
  <c r="B40" i="1"/>
  <c r="E40" i="1" s="1"/>
  <c r="S39" i="1"/>
  <c r="R39" i="1"/>
  <c r="Q39" i="1"/>
  <c r="P39" i="1"/>
  <c r="E39" i="1"/>
  <c r="T39" i="1" s="1"/>
  <c r="S38" i="1"/>
  <c r="R38" i="1"/>
  <c r="Q38" i="1"/>
  <c r="P38" i="1"/>
  <c r="T38" i="1" s="1"/>
  <c r="E38" i="1"/>
  <c r="S37" i="1"/>
  <c r="R37" i="1"/>
  <c r="Q37" i="1"/>
  <c r="P37" i="1"/>
  <c r="E37" i="1"/>
  <c r="T37" i="1" s="1"/>
  <c r="S36" i="1"/>
  <c r="R36" i="1"/>
  <c r="Q36" i="1"/>
  <c r="P36" i="1"/>
  <c r="E36" i="1"/>
  <c r="S35" i="1"/>
  <c r="R35" i="1"/>
  <c r="Q35" i="1"/>
  <c r="U35" i="1" s="1"/>
  <c r="P35" i="1"/>
  <c r="E35" i="1"/>
  <c r="W33" i="1"/>
  <c r="V33" i="1"/>
  <c r="O33" i="1"/>
  <c r="N33" i="1"/>
  <c r="M33" i="1"/>
  <c r="L33" i="1"/>
  <c r="K33" i="1"/>
  <c r="J33" i="1"/>
  <c r="I33" i="1"/>
  <c r="H33" i="1"/>
  <c r="G33" i="1"/>
  <c r="F33" i="1"/>
  <c r="C33" i="1"/>
  <c r="B33" i="1"/>
  <c r="S32" i="1"/>
  <c r="R32" i="1"/>
  <c r="Q32" i="1"/>
  <c r="P32" i="1"/>
  <c r="E32" i="1"/>
  <c r="T32" i="1" s="1"/>
  <c r="W30" i="1"/>
  <c r="V30" i="1"/>
  <c r="O30" i="1"/>
  <c r="N30" i="1"/>
  <c r="M30" i="1"/>
  <c r="L30" i="1"/>
  <c r="K30" i="1"/>
  <c r="J30" i="1"/>
  <c r="I30" i="1"/>
  <c r="H30" i="1"/>
  <c r="P30" i="1" s="1"/>
  <c r="G30" i="1"/>
  <c r="F30" i="1"/>
  <c r="C30" i="1"/>
  <c r="B30" i="1"/>
  <c r="S29" i="1"/>
  <c r="R29" i="1"/>
  <c r="Q29" i="1"/>
  <c r="P29" i="1"/>
  <c r="E29" i="1"/>
  <c r="T29" i="1" s="1"/>
  <c r="S28" i="1"/>
  <c r="R28" i="1"/>
  <c r="Q28" i="1"/>
  <c r="P28" i="1"/>
  <c r="T28" i="1" s="1"/>
  <c r="E28" i="1"/>
  <c r="S27" i="1"/>
  <c r="R27" i="1"/>
  <c r="Q27" i="1"/>
  <c r="P27" i="1"/>
  <c r="E27" i="1"/>
  <c r="T27" i="1" s="1"/>
  <c r="S26" i="1"/>
  <c r="R26" i="1"/>
  <c r="Q26" i="1"/>
  <c r="P26" i="1"/>
  <c r="E26" i="1"/>
  <c r="U26" i="1" s="1"/>
  <c r="W24" i="1"/>
  <c r="V24" i="1"/>
  <c r="O24" i="1"/>
  <c r="N24" i="1"/>
  <c r="M24" i="1"/>
  <c r="L24" i="1"/>
  <c r="K24" i="1"/>
  <c r="S24" i="1" s="1"/>
  <c r="J24" i="1"/>
  <c r="R24" i="1" s="1"/>
  <c r="I24" i="1"/>
  <c r="H24" i="1"/>
  <c r="G24" i="1"/>
  <c r="F24" i="1"/>
  <c r="C24" i="1"/>
  <c r="B24" i="1"/>
  <c r="E24" i="1" s="1"/>
  <c r="U23" i="1"/>
  <c r="S23" i="1"/>
  <c r="R23" i="1"/>
  <c r="Q23" i="1"/>
  <c r="P23" i="1"/>
  <c r="E23" i="1"/>
  <c r="T23" i="1" s="1"/>
  <c r="S22" i="1"/>
  <c r="R22" i="1"/>
  <c r="Q22" i="1"/>
  <c r="P22" i="1"/>
  <c r="E22" i="1"/>
  <c r="T22" i="1" s="1"/>
  <c r="S21" i="1"/>
  <c r="R21" i="1"/>
  <c r="Q21" i="1"/>
  <c r="P21" i="1"/>
  <c r="E21" i="1"/>
  <c r="U21" i="1" s="1"/>
  <c r="S20" i="1"/>
  <c r="R20" i="1"/>
  <c r="Q20" i="1"/>
  <c r="U20" i="1" s="1"/>
  <c r="P20" i="1"/>
  <c r="E20" i="1"/>
  <c r="T20" i="1" s="1"/>
  <c r="U19" i="1"/>
  <c r="T19" i="1"/>
  <c r="S19" i="1"/>
  <c r="R19" i="1"/>
  <c r="Q19" i="1"/>
  <c r="P19" i="1"/>
  <c r="E19" i="1"/>
  <c r="S18" i="1"/>
  <c r="R18" i="1"/>
  <c r="Q18" i="1"/>
  <c r="P18" i="1"/>
  <c r="E18" i="1"/>
  <c r="T18" i="1" s="1"/>
  <c r="W16" i="1"/>
  <c r="V16" i="1"/>
  <c r="O16" i="1"/>
  <c r="N16" i="1"/>
  <c r="M16" i="1"/>
  <c r="L16" i="1"/>
  <c r="K16" i="1"/>
  <c r="S16" i="1" s="1"/>
  <c r="J16" i="1"/>
  <c r="I16" i="1"/>
  <c r="H16" i="1"/>
  <c r="P16" i="1" s="1"/>
  <c r="G16" i="1"/>
  <c r="F16" i="1"/>
  <c r="C16" i="1"/>
  <c r="B16" i="1"/>
  <c r="E16" i="1" s="1"/>
  <c r="U15" i="1"/>
  <c r="S15" i="1"/>
  <c r="R15" i="1"/>
  <c r="Q15" i="1"/>
  <c r="P15" i="1"/>
  <c r="E15" i="1"/>
  <c r="T15" i="1" s="1"/>
  <c r="S14" i="1"/>
  <c r="R14" i="1"/>
  <c r="Q14" i="1"/>
  <c r="U14" i="1" s="1"/>
  <c r="P14" i="1"/>
  <c r="E14" i="1"/>
  <c r="S13" i="1"/>
  <c r="R13" i="1"/>
  <c r="Q13" i="1"/>
  <c r="P13" i="1"/>
  <c r="E13" i="1"/>
  <c r="T13" i="1" s="1"/>
  <c r="S12" i="1"/>
  <c r="R12" i="1"/>
  <c r="Q12" i="1"/>
  <c r="P12" i="1"/>
  <c r="E12" i="1"/>
  <c r="U12" i="1" s="1"/>
  <c r="S11" i="1"/>
  <c r="R11" i="1"/>
  <c r="Q11" i="1"/>
  <c r="U11" i="1" s="1"/>
  <c r="P11" i="1"/>
  <c r="E11" i="1"/>
  <c r="S10" i="1"/>
  <c r="R10" i="1"/>
  <c r="Q10" i="1"/>
  <c r="P10" i="1"/>
  <c r="T10" i="1" s="1"/>
  <c r="E10" i="1"/>
  <c r="S9" i="1"/>
  <c r="R9" i="1"/>
  <c r="Q9" i="1"/>
  <c r="P9" i="1"/>
  <c r="E9" i="1"/>
  <c r="T9" i="1" s="1"/>
  <c r="Q16" i="1" l="1"/>
  <c r="R70" i="1"/>
  <c r="P67" i="2"/>
  <c r="Q72" i="2"/>
  <c r="U89" i="2"/>
  <c r="T48" i="8"/>
  <c r="U48" i="8"/>
  <c r="T62" i="12"/>
  <c r="U62" i="12"/>
  <c r="T56" i="14"/>
  <c r="U56" i="14"/>
  <c r="T28" i="19"/>
  <c r="U28" i="19"/>
  <c r="T39" i="19"/>
  <c r="U39" i="19"/>
  <c r="T52" i="19"/>
  <c r="U52" i="19"/>
  <c r="P24" i="1"/>
  <c r="R33" i="1"/>
  <c r="R40" i="1"/>
  <c r="Q33" i="2"/>
  <c r="Q59" i="2"/>
  <c r="U93" i="2"/>
  <c r="T11" i="1"/>
  <c r="T14" i="1"/>
  <c r="R16" i="1"/>
  <c r="Q24" i="1"/>
  <c r="S33" i="1"/>
  <c r="U38" i="1"/>
  <c r="U39" i="1"/>
  <c r="S40" i="1"/>
  <c r="U51" i="1"/>
  <c r="S70" i="1"/>
  <c r="E24" i="2"/>
  <c r="R33" i="2"/>
  <c r="P71" i="2"/>
  <c r="R72" i="2"/>
  <c r="U11" i="4"/>
  <c r="T11" i="4"/>
  <c r="U47" i="5"/>
  <c r="T47" i="5"/>
  <c r="U92" i="6"/>
  <c r="T92" i="6"/>
  <c r="E72" i="10"/>
  <c r="U88" i="10"/>
  <c r="T88" i="10"/>
  <c r="T44" i="11"/>
  <c r="U44" i="11"/>
  <c r="T93" i="3"/>
  <c r="U93" i="3"/>
  <c r="T44" i="5"/>
  <c r="U44" i="5"/>
  <c r="U89" i="8"/>
  <c r="T89" i="8"/>
  <c r="E33" i="1"/>
  <c r="T44" i="2"/>
  <c r="T65" i="4"/>
  <c r="U65" i="4"/>
  <c r="U64" i="6"/>
  <c r="T64" i="6"/>
  <c r="T86" i="8"/>
  <c r="U86" i="8"/>
  <c r="Q30" i="1"/>
  <c r="U44" i="1"/>
  <c r="U48" i="1"/>
  <c r="P66" i="1"/>
  <c r="P71" i="1"/>
  <c r="Q30" i="2"/>
  <c r="Q40" i="2"/>
  <c r="E59" i="2"/>
  <c r="U59" i="2" s="1"/>
  <c r="U69" i="2"/>
  <c r="Q70" i="2"/>
  <c r="E72" i="2"/>
  <c r="T18" i="3"/>
  <c r="U18" i="3"/>
  <c r="T43" i="9"/>
  <c r="U43" i="9"/>
  <c r="R30" i="1"/>
  <c r="U36" i="1"/>
  <c r="Q66" i="1"/>
  <c r="T69" i="1"/>
  <c r="Q71" i="1"/>
  <c r="U10" i="2"/>
  <c r="T11" i="2"/>
  <c r="T15" i="2"/>
  <c r="P24" i="2"/>
  <c r="U51" i="2"/>
  <c r="T52" i="2"/>
  <c r="T61" i="2"/>
  <c r="T65" i="2"/>
  <c r="R70" i="2"/>
  <c r="E71" i="2"/>
  <c r="T45" i="6"/>
  <c r="U45" i="6"/>
  <c r="U26" i="9"/>
  <c r="T26" i="9"/>
  <c r="U93" i="9"/>
  <c r="T93" i="9"/>
  <c r="U10" i="1"/>
  <c r="U28" i="1"/>
  <c r="U29" i="1"/>
  <c r="S30" i="1"/>
  <c r="P33" i="1"/>
  <c r="P40" i="1"/>
  <c r="T40" i="1" s="1"/>
  <c r="T43" i="1"/>
  <c r="U47" i="1"/>
  <c r="U52" i="1"/>
  <c r="E59" i="1"/>
  <c r="E67" i="1"/>
  <c r="P70" i="1"/>
  <c r="R71" i="1"/>
  <c r="E72" i="1"/>
  <c r="E16" i="2"/>
  <c r="Q24" i="2"/>
  <c r="E66" i="2"/>
  <c r="U86" i="2"/>
  <c r="T42" i="6"/>
  <c r="U42" i="6"/>
  <c r="T90" i="9"/>
  <c r="U90" i="9"/>
  <c r="U58" i="10"/>
  <c r="T58" i="10"/>
  <c r="T89" i="6"/>
  <c r="U89" i="6"/>
  <c r="E30" i="1"/>
  <c r="Q33" i="1"/>
  <c r="U33" i="1" s="1"/>
  <c r="Q40" i="1"/>
  <c r="U65" i="1"/>
  <c r="Q70" i="1"/>
  <c r="U14" i="2"/>
  <c r="E30" i="2"/>
  <c r="P33" i="2"/>
  <c r="T36" i="2"/>
  <c r="E40" i="2"/>
  <c r="U64" i="2"/>
  <c r="E70" i="2"/>
  <c r="U70" i="2" s="1"/>
  <c r="U10" i="3"/>
  <c r="U55" i="8"/>
  <c r="T55" i="8"/>
  <c r="T55" i="10"/>
  <c r="U55" i="10"/>
  <c r="T14" i="3"/>
  <c r="S16" i="3"/>
  <c r="Q24" i="3"/>
  <c r="E30" i="3"/>
  <c r="Q33" i="3"/>
  <c r="P70" i="3"/>
  <c r="R71" i="3"/>
  <c r="U15" i="4"/>
  <c r="P16" i="4"/>
  <c r="T16" i="4" s="1"/>
  <c r="U21" i="4"/>
  <c r="Q24" i="4"/>
  <c r="P33" i="4"/>
  <c r="P59" i="4"/>
  <c r="Q67" i="4"/>
  <c r="P72" i="4"/>
  <c r="U89" i="4"/>
  <c r="T92" i="4"/>
  <c r="U32" i="5"/>
  <c r="T36" i="5"/>
  <c r="U51" i="5"/>
  <c r="U52" i="5"/>
  <c r="S53" i="5"/>
  <c r="U57" i="5"/>
  <c r="U61" i="5"/>
  <c r="T64" i="5"/>
  <c r="R70" i="5"/>
  <c r="U90" i="5"/>
  <c r="T93" i="5"/>
  <c r="U10" i="6"/>
  <c r="E24" i="6"/>
  <c r="Q66" i="6"/>
  <c r="T69" i="6"/>
  <c r="Q71" i="6"/>
  <c r="U71" i="6" s="1"/>
  <c r="T9" i="7"/>
  <c r="R16" i="7"/>
  <c r="E24" i="7"/>
  <c r="E33" i="7"/>
  <c r="T39" i="7"/>
  <c r="R40" i="7"/>
  <c r="P66" i="7"/>
  <c r="R67" i="7"/>
  <c r="P71" i="7"/>
  <c r="R72" i="7"/>
  <c r="T88" i="7"/>
  <c r="T14" i="8"/>
  <c r="R16" i="8"/>
  <c r="S33" i="8"/>
  <c r="U38" i="8"/>
  <c r="U39" i="8"/>
  <c r="S40" i="8"/>
  <c r="T51" i="8"/>
  <c r="U61" i="8"/>
  <c r="U65" i="8"/>
  <c r="Q71" i="8"/>
  <c r="R16" i="9"/>
  <c r="T38" i="9"/>
  <c r="R40" i="9"/>
  <c r="T63" i="9"/>
  <c r="P71" i="9"/>
  <c r="U18" i="10"/>
  <c r="T21" i="10"/>
  <c r="T26" i="10"/>
  <c r="U42" i="10"/>
  <c r="T45" i="10"/>
  <c r="R70" i="10"/>
  <c r="U10" i="11"/>
  <c r="R16" i="11"/>
  <c r="U52" i="11"/>
  <c r="T52" i="11"/>
  <c r="Q66" i="11"/>
  <c r="P70" i="11"/>
  <c r="Q71" i="11"/>
  <c r="T15" i="12"/>
  <c r="U15" i="12"/>
  <c r="P16" i="13"/>
  <c r="T16" i="13" s="1"/>
  <c r="T48" i="14"/>
  <c r="U48" i="14"/>
  <c r="U12" i="15"/>
  <c r="T12" i="15"/>
  <c r="U50" i="15"/>
  <c r="T50" i="15"/>
  <c r="T64" i="15"/>
  <c r="U64" i="15"/>
  <c r="T39" i="16"/>
  <c r="U39" i="16"/>
  <c r="T46" i="16"/>
  <c r="U46" i="16"/>
  <c r="U56" i="20"/>
  <c r="T56" i="20"/>
  <c r="U99" i="5"/>
  <c r="T99" i="5"/>
  <c r="Q70" i="3"/>
  <c r="Q16" i="4"/>
  <c r="Q33" i="4"/>
  <c r="U36" i="4"/>
  <c r="U48" i="4"/>
  <c r="E53" i="4"/>
  <c r="T56" i="4"/>
  <c r="Q59" i="4"/>
  <c r="P66" i="4"/>
  <c r="Q72" i="4"/>
  <c r="P33" i="5"/>
  <c r="E53" i="5"/>
  <c r="T13" i="6"/>
  <c r="E33" i="6"/>
  <c r="U33" i="6" s="1"/>
  <c r="E67" i="6"/>
  <c r="P70" i="6"/>
  <c r="T70" i="6" s="1"/>
  <c r="E72" i="6"/>
  <c r="T10" i="7"/>
  <c r="U12" i="7"/>
  <c r="S16" i="7"/>
  <c r="P30" i="7"/>
  <c r="T51" i="7"/>
  <c r="U62" i="7"/>
  <c r="Q66" i="7"/>
  <c r="P70" i="7"/>
  <c r="Q71" i="7"/>
  <c r="T11" i="8"/>
  <c r="U35" i="8"/>
  <c r="E40" i="8"/>
  <c r="U51" i="8"/>
  <c r="E66" i="8"/>
  <c r="P70" i="8"/>
  <c r="S16" i="9"/>
  <c r="E24" i="9"/>
  <c r="P30" i="9"/>
  <c r="S40" i="9"/>
  <c r="U56" i="9"/>
  <c r="Q59" i="9"/>
  <c r="P66" i="9"/>
  <c r="R67" i="9"/>
  <c r="Q71" i="9"/>
  <c r="S72" i="9"/>
  <c r="P16" i="10"/>
  <c r="P24" i="10"/>
  <c r="P33" i="10"/>
  <c r="T36" i="10"/>
  <c r="P40" i="10"/>
  <c r="E66" i="10"/>
  <c r="E71" i="10"/>
  <c r="U12" i="11"/>
  <c r="Q30" i="11"/>
  <c r="T49" i="11"/>
  <c r="U49" i="11"/>
  <c r="P16" i="12"/>
  <c r="U39" i="12"/>
  <c r="T39" i="12"/>
  <c r="P30" i="13"/>
  <c r="U87" i="13"/>
  <c r="T87" i="13"/>
  <c r="Q16" i="14"/>
  <c r="E33" i="15"/>
  <c r="T37" i="15"/>
  <c r="U37" i="15"/>
  <c r="P24" i="16"/>
  <c r="P33" i="19"/>
  <c r="P16" i="20"/>
  <c r="U22" i="20"/>
  <c r="T22" i="20"/>
  <c r="T89" i="16"/>
  <c r="U89" i="16"/>
  <c r="T13" i="17"/>
  <c r="U13" i="17"/>
  <c r="U92" i="17"/>
  <c r="T92" i="17"/>
  <c r="T20" i="18"/>
  <c r="U20" i="18"/>
  <c r="T23" i="19"/>
  <c r="U23" i="19"/>
  <c r="T97" i="5"/>
  <c r="U97" i="5"/>
  <c r="U35" i="3"/>
  <c r="T58" i="3"/>
  <c r="T35" i="4"/>
  <c r="T39" i="4"/>
  <c r="Q40" i="4"/>
  <c r="T44" i="4"/>
  <c r="Q71" i="4"/>
  <c r="P24" i="5"/>
  <c r="Q40" i="5"/>
  <c r="U48" i="5"/>
  <c r="U13" i="6"/>
  <c r="U18" i="6"/>
  <c r="T21" i="6"/>
  <c r="T26" i="6"/>
  <c r="Q30" i="6"/>
  <c r="T11" i="7"/>
  <c r="U26" i="7"/>
  <c r="T29" i="7"/>
  <c r="U49" i="7"/>
  <c r="T52" i="7"/>
  <c r="U10" i="8"/>
  <c r="T29" i="8"/>
  <c r="Q30" i="8"/>
  <c r="Q59" i="8"/>
  <c r="T63" i="8"/>
  <c r="P67" i="8"/>
  <c r="U90" i="8"/>
  <c r="T93" i="8"/>
  <c r="U22" i="9"/>
  <c r="T50" i="9"/>
  <c r="Q70" i="9"/>
  <c r="U9" i="10"/>
  <c r="T12" i="10"/>
  <c r="E30" i="10"/>
  <c r="R33" i="10"/>
  <c r="U89" i="10"/>
  <c r="T92" i="10"/>
  <c r="P33" i="11"/>
  <c r="T33" i="11" s="1"/>
  <c r="P33" i="12"/>
  <c r="S70" i="12"/>
  <c r="P40" i="13"/>
  <c r="T65" i="13"/>
  <c r="U65" i="13"/>
  <c r="U13" i="14"/>
  <c r="T13" i="14"/>
  <c r="U28" i="14"/>
  <c r="T28" i="14"/>
  <c r="T39" i="14"/>
  <c r="U39" i="14"/>
  <c r="Q66" i="14"/>
  <c r="T42" i="16"/>
  <c r="U42" i="16"/>
  <c r="Q67" i="16"/>
  <c r="P71" i="16"/>
  <c r="T71" i="16" s="1"/>
  <c r="T86" i="16"/>
  <c r="U86" i="16"/>
  <c r="Q24" i="17"/>
  <c r="T89" i="17"/>
  <c r="U89" i="17"/>
  <c r="P53" i="18"/>
  <c r="T20" i="19"/>
  <c r="U20" i="19"/>
  <c r="P24" i="19"/>
  <c r="P30" i="3"/>
  <c r="U35" i="4"/>
  <c r="P70" i="4"/>
  <c r="P16" i="5"/>
  <c r="Q24" i="5"/>
  <c r="R40" i="5"/>
  <c r="P66" i="5"/>
  <c r="R67" i="5"/>
  <c r="P71" i="5"/>
  <c r="T71" i="5" s="1"/>
  <c r="R72" i="5"/>
  <c r="P16" i="6"/>
  <c r="P24" i="6"/>
  <c r="T32" i="6"/>
  <c r="U15" i="7"/>
  <c r="P24" i="7"/>
  <c r="P33" i="7"/>
  <c r="T36" i="7"/>
  <c r="P59" i="7"/>
  <c r="R30" i="8"/>
  <c r="U32" i="8"/>
  <c r="T36" i="8"/>
  <c r="T32" i="9"/>
  <c r="U36" i="9"/>
  <c r="R70" i="9"/>
  <c r="E71" i="9"/>
  <c r="U71" i="9" s="1"/>
  <c r="T10" i="10"/>
  <c r="Q59" i="10"/>
  <c r="P66" i="10"/>
  <c r="Q67" i="10"/>
  <c r="P71" i="10"/>
  <c r="Q72" i="10"/>
  <c r="U72" i="10" s="1"/>
  <c r="U87" i="11"/>
  <c r="T87" i="11"/>
  <c r="U28" i="12"/>
  <c r="Q40" i="12"/>
  <c r="P72" i="12"/>
  <c r="E16" i="13"/>
  <c r="U23" i="13"/>
  <c r="T23" i="13"/>
  <c r="P66" i="13"/>
  <c r="U69" i="13"/>
  <c r="T69" i="13"/>
  <c r="Q24" i="18"/>
  <c r="Q40" i="18"/>
  <c r="P67" i="18"/>
  <c r="T44" i="19"/>
  <c r="U44" i="19"/>
  <c r="T64" i="19"/>
  <c r="U64" i="19"/>
  <c r="P40" i="20"/>
  <c r="U99" i="17"/>
  <c r="E95" i="17"/>
  <c r="P16" i="3"/>
  <c r="Q30" i="3"/>
  <c r="U89" i="3"/>
  <c r="T92" i="3"/>
  <c r="P30" i="4"/>
  <c r="U51" i="4"/>
  <c r="P53" i="4"/>
  <c r="E66" i="4"/>
  <c r="Q70" i="4"/>
  <c r="U10" i="5"/>
  <c r="Q16" i="5"/>
  <c r="U16" i="5" s="1"/>
  <c r="E33" i="5"/>
  <c r="P53" i="5"/>
  <c r="Q66" i="5"/>
  <c r="S67" i="5"/>
  <c r="Q71" i="5"/>
  <c r="S72" i="5"/>
  <c r="Q16" i="6"/>
  <c r="Q24" i="6"/>
  <c r="P33" i="6"/>
  <c r="P40" i="6"/>
  <c r="T40" i="6" s="1"/>
  <c r="Q53" i="6"/>
  <c r="P67" i="6"/>
  <c r="P72" i="6"/>
  <c r="T15" i="7"/>
  <c r="Q24" i="7"/>
  <c r="Q33" i="7"/>
  <c r="U45" i="7"/>
  <c r="E53" i="7"/>
  <c r="P24" i="8"/>
  <c r="S30" i="8"/>
  <c r="P33" i="8"/>
  <c r="P40" i="8"/>
  <c r="P66" i="8"/>
  <c r="P24" i="9"/>
  <c r="E30" i="9"/>
  <c r="U32" i="9"/>
  <c r="P33" i="9"/>
  <c r="T51" i="9"/>
  <c r="E66" i="9"/>
  <c r="S70" i="9"/>
  <c r="E24" i="10"/>
  <c r="E33" i="10"/>
  <c r="U33" i="10" s="1"/>
  <c r="P53" i="10"/>
  <c r="Q66" i="10"/>
  <c r="R67" i="10"/>
  <c r="T69" i="10"/>
  <c r="Q71" i="10"/>
  <c r="R72" i="10"/>
  <c r="R40" i="11"/>
  <c r="U23" i="12"/>
  <c r="T23" i="12"/>
  <c r="P67" i="12"/>
  <c r="E30" i="13"/>
  <c r="U38" i="13"/>
  <c r="T38" i="13"/>
  <c r="T61" i="19"/>
  <c r="U61" i="19"/>
  <c r="U13" i="3"/>
  <c r="Q16" i="3"/>
  <c r="U32" i="3"/>
  <c r="U36" i="3"/>
  <c r="P40" i="3"/>
  <c r="Q53" i="3"/>
  <c r="P66" i="3"/>
  <c r="T69" i="3"/>
  <c r="P71" i="3"/>
  <c r="T71" i="3" s="1"/>
  <c r="Q72" i="3"/>
  <c r="U26" i="4"/>
  <c r="Q30" i="4"/>
  <c r="E71" i="4"/>
  <c r="P30" i="5"/>
  <c r="E40" i="5"/>
  <c r="E59" i="5"/>
  <c r="E67" i="5"/>
  <c r="P70" i="5"/>
  <c r="E72" i="5"/>
  <c r="Q33" i="6"/>
  <c r="Q40" i="6"/>
  <c r="P59" i="6"/>
  <c r="Q67" i="6"/>
  <c r="Q72" i="6"/>
  <c r="P16" i="7"/>
  <c r="T16" i="7" s="1"/>
  <c r="T38" i="7"/>
  <c r="P40" i="7"/>
  <c r="T40" i="7" s="1"/>
  <c r="P16" i="8"/>
  <c r="Q24" i="8"/>
  <c r="Q33" i="8"/>
  <c r="Q40" i="8"/>
  <c r="Q53" i="8"/>
  <c r="E59" i="8"/>
  <c r="T59" i="8" s="1"/>
  <c r="Q66" i="8"/>
  <c r="P16" i="9"/>
  <c r="T16" i="9" s="1"/>
  <c r="Q24" i="9"/>
  <c r="Q33" i="9"/>
  <c r="P40" i="9"/>
  <c r="E70" i="9"/>
  <c r="P72" i="9"/>
  <c r="P30" i="10"/>
  <c r="P70" i="10"/>
  <c r="P16" i="11"/>
  <c r="T16" i="11" s="1"/>
  <c r="Q59" i="11"/>
  <c r="U61" i="11"/>
  <c r="T61" i="11"/>
  <c r="T20" i="12"/>
  <c r="U20" i="12"/>
  <c r="P24" i="12"/>
  <c r="U65" i="12"/>
  <c r="T65" i="12"/>
  <c r="P71" i="12"/>
  <c r="Q59" i="13"/>
  <c r="T61" i="13"/>
  <c r="U61" i="13"/>
  <c r="U91" i="13"/>
  <c r="T91" i="13"/>
  <c r="U42" i="14"/>
  <c r="T42" i="14"/>
  <c r="U92" i="15"/>
  <c r="T92" i="15"/>
  <c r="Q53" i="17"/>
  <c r="Q66" i="17"/>
  <c r="P16" i="18"/>
  <c r="T57" i="19"/>
  <c r="U57" i="19"/>
  <c r="U97" i="8"/>
  <c r="T97" i="8"/>
  <c r="U51" i="13"/>
  <c r="P71" i="13"/>
  <c r="U10" i="14"/>
  <c r="S16" i="14"/>
  <c r="Q30" i="14"/>
  <c r="Q59" i="14"/>
  <c r="Q67" i="14"/>
  <c r="U67" i="14" s="1"/>
  <c r="Q72" i="14"/>
  <c r="R33" i="15"/>
  <c r="Q40" i="15"/>
  <c r="P59" i="15"/>
  <c r="P71" i="15"/>
  <c r="Q72" i="15"/>
  <c r="U72" i="15" s="1"/>
  <c r="P30" i="16"/>
  <c r="P40" i="16"/>
  <c r="P33" i="17"/>
  <c r="T36" i="17"/>
  <c r="P40" i="17"/>
  <c r="Q70" i="17"/>
  <c r="U10" i="18"/>
  <c r="R16" i="18"/>
  <c r="R33" i="18"/>
  <c r="U38" i="18"/>
  <c r="U49" i="18"/>
  <c r="T52" i="18"/>
  <c r="T10" i="19"/>
  <c r="T19" i="19"/>
  <c r="R33" i="19"/>
  <c r="P40" i="19"/>
  <c r="T40" i="19" s="1"/>
  <c r="E53" i="19"/>
  <c r="Q70" i="19"/>
  <c r="U91" i="19"/>
  <c r="R16" i="20"/>
  <c r="S33" i="20"/>
  <c r="R40" i="20"/>
  <c r="Q66" i="20"/>
  <c r="S67" i="20"/>
  <c r="Q71" i="20"/>
  <c r="S72" i="20"/>
  <c r="E95" i="7"/>
  <c r="E112" i="7" s="1"/>
  <c r="U112" i="7" s="1"/>
  <c r="T32" i="11"/>
  <c r="T36" i="11"/>
  <c r="U51" i="11"/>
  <c r="P53" i="11"/>
  <c r="E59" i="11"/>
  <c r="U59" i="11" s="1"/>
  <c r="P66" i="11"/>
  <c r="R67" i="11"/>
  <c r="P71" i="11"/>
  <c r="U92" i="11"/>
  <c r="P40" i="12"/>
  <c r="T11" i="13"/>
  <c r="U35" i="13"/>
  <c r="U39" i="13"/>
  <c r="T51" i="13"/>
  <c r="S53" i="13"/>
  <c r="P59" i="13"/>
  <c r="T64" i="13"/>
  <c r="P70" i="13"/>
  <c r="Q71" i="13"/>
  <c r="E16" i="14"/>
  <c r="U20" i="14"/>
  <c r="U32" i="14"/>
  <c r="P66" i="14"/>
  <c r="R67" i="14"/>
  <c r="P71" i="14"/>
  <c r="T13" i="15"/>
  <c r="U19" i="15"/>
  <c r="E24" i="15"/>
  <c r="T38" i="15"/>
  <c r="U56" i="15"/>
  <c r="T69" i="15"/>
  <c r="Q71" i="15"/>
  <c r="Q30" i="16"/>
  <c r="T45" i="16"/>
  <c r="U18" i="17"/>
  <c r="T38" i="17"/>
  <c r="Q40" i="17"/>
  <c r="U40" i="17" s="1"/>
  <c r="E53" i="17"/>
  <c r="E66" i="17"/>
  <c r="E71" i="17"/>
  <c r="S16" i="18"/>
  <c r="S33" i="18"/>
  <c r="T35" i="18"/>
  <c r="P40" i="18"/>
  <c r="U45" i="18"/>
  <c r="U10" i="19"/>
  <c r="U11" i="19"/>
  <c r="E71" i="19"/>
  <c r="E33" i="20"/>
  <c r="E79" i="19"/>
  <c r="E79" i="15"/>
  <c r="U14" i="12"/>
  <c r="R40" i="12"/>
  <c r="P53" i="12"/>
  <c r="Q66" i="12"/>
  <c r="S67" i="12"/>
  <c r="P70" i="12"/>
  <c r="Q71" i="12"/>
  <c r="U10" i="13"/>
  <c r="Q30" i="13"/>
  <c r="P33" i="14"/>
  <c r="T33" i="14" s="1"/>
  <c r="T44" i="14"/>
  <c r="Q30" i="15"/>
  <c r="U30" i="15" s="1"/>
  <c r="U14" i="16"/>
  <c r="P66" i="16"/>
  <c r="R67" i="16"/>
  <c r="Q71" i="16"/>
  <c r="Q16" i="17"/>
  <c r="E59" i="17"/>
  <c r="U59" i="17" s="1"/>
  <c r="E53" i="18"/>
  <c r="T15" i="19"/>
  <c r="P30" i="19"/>
  <c r="E33" i="19"/>
  <c r="P66" i="19"/>
  <c r="Q30" i="20"/>
  <c r="T110" i="1"/>
  <c r="T101" i="15"/>
  <c r="R33" i="11"/>
  <c r="P40" i="11"/>
  <c r="T40" i="11" s="1"/>
  <c r="U45" i="11"/>
  <c r="T48" i="11"/>
  <c r="U13" i="12"/>
  <c r="P30" i="12"/>
  <c r="U35" i="12"/>
  <c r="S40" i="12"/>
  <c r="U51" i="12"/>
  <c r="Q53" i="12"/>
  <c r="U53" i="12" s="1"/>
  <c r="T57" i="12"/>
  <c r="Q70" i="12"/>
  <c r="R71" i="12"/>
  <c r="T87" i="12"/>
  <c r="T10" i="13"/>
  <c r="U29" i="13"/>
  <c r="U32" i="13"/>
  <c r="T18" i="14"/>
  <c r="T22" i="14"/>
  <c r="Q33" i="14"/>
  <c r="T37" i="14"/>
  <c r="P40" i="14"/>
  <c r="U52" i="14"/>
  <c r="Q53" i="14"/>
  <c r="Q70" i="14"/>
  <c r="S71" i="14"/>
  <c r="Q16" i="15"/>
  <c r="T26" i="15"/>
  <c r="T28" i="15"/>
  <c r="R30" i="15"/>
  <c r="Q53" i="15"/>
  <c r="R70" i="15"/>
  <c r="E71" i="15"/>
  <c r="U10" i="16"/>
  <c r="Q16" i="16"/>
  <c r="Q33" i="16"/>
  <c r="T38" i="16"/>
  <c r="U55" i="16"/>
  <c r="T62" i="16"/>
  <c r="Q66" i="16"/>
  <c r="P70" i="16"/>
  <c r="R71" i="16"/>
  <c r="U9" i="17"/>
  <c r="R16" i="17"/>
  <c r="U44" i="17"/>
  <c r="T88" i="17"/>
  <c r="U26" i="18"/>
  <c r="T29" i="18"/>
  <c r="Q30" i="18"/>
  <c r="S40" i="18"/>
  <c r="E59" i="18"/>
  <c r="P66" i="18"/>
  <c r="P71" i="18"/>
  <c r="U92" i="18"/>
  <c r="P16" i="19"/>
  <c r="Q30" i="19"/>
  <c r="T38" i="19"/>
  <c r="T43" i="19"/>
  <c r="Q66" i="19"/>
  <c r="S67" i="19"/>
  <c r="Q72" i="19"/>
  <c r="U10" i="20"/>
  <c r="U28" i="20"/>
  <c r="R30" i="20"/>
  <c r="Q53" i="20"/>
  <c r="S70" i="20"/>
  <c r="E79" i="10"/>
  <c r="E79" i="2"/>
  <c r="P59" i="11"/>
  <c r="T10" i="12"/>
  <c r="Q30" i="12"/>
  <c r="P33" i="13"/>
  <c r="T33" i="13" s="1"/>
  <c r="U48" i="13"/>
  <c r="T52" i="13"/>
  <c r="E59" i="13"/>
  <c r="T86" i="13"/>
  <c r="T90" i="13"/>
  <c r="P16" i="14"/>
  <c r="T27" i="14"/>
  <c r="R33" i="14"/>
  <c r="Q40" i="14"/>
  <c r="E66" i="14"/>
  <c r="E71" i="14"/>
  <c r="U87" i="14"/>
  <c r="U91" i="14"/>
  <c r="T14" i="15"/>
  <c r="P24" i="15"/>
  <c r="U36" i="15"/>
  <c r="T51" i="15"/>
  <c r="E59" i="15"/>
  <c r="U59" i="15" s="1"/>
  <c r="E66" i="15"/>
  <c r="T15" i="16"/>
  <c r="T10" i="17"/>
  <c r="E24" i="17"/>
  <c r="P30" i="17"/>
  <c r="P53" i="17"/>
  <c r="T53" i="17" s="1"/>
  <c r="P66" i="17"/>
  <c r="R67" i="17"/>
  <c r="U69" i="17"/>
  <c r="P71" i="17"/>
  <c r="P24" i="18"/>
  <c r="T32" i="18"/>
  <c r="U62" i="18"/>
  <c r="Q66" i="18"/>
  <c r="P70" i="18"/>
  <c r="Q71" i="18"/>
  <c r="U88" i="18"/>
  <c r="U32" i="19"/>
  <c r="T36" i="19"/>
  <c r="Q53" i="19"/>
  <c r="E59" i="19"/>
  <c r="E67" i="19"/>
  <c r="P71" i="19"/>
  <c r="P33" i="20"/>
  <c r="T33" i="20" s="1"/>
  <c r="T51" i="20"/>
  <c r="P67" i="20"/>
  <c r="E79" i="1"/>
  <c r="T96" i="5"/>
  <c r="T98" i="5"/>
  <c r="T100" i="5"/>
  <c r="T113" i="5"/>
  <c r="P30" i="11"/>
  <c r="E70" i="11"/>
  <c r="T28" i="12"/>
  <c r="T32" i="12"/>
  <c r="T36" i="12"/>
  <c r="Q59" i="12"/>
  <c r="E70" i="12"/>
  <c r="U70" i="12" s="1"/>
  <c r="Q16" i="13"/>
  <c r="T35" i="13"/>
  <c r="Q40" i="13"/>
  <c r="U52" i="13"/>
  <c r="Q66" i="13"/>
  <c r="T10" i="14"/>
  <c r="E16" i="15"/>
  <c r="U51" i="15"/>
  <c r="E24" i="16"/>
  <c r="E33" i="16"/>
  <c r="U33" i="16" s="1"/>
  <c r="E66" i="16"/>
  <c r="E16" i="17"/>
  <c r="U32" i="17"/>
  <c r="Q33" i="18"/>
  <c r="Q53" i="18"/>
  <c r="T11" i="20"/>
  <c r="Q16" i="20"/>
  <c r="Q24" i="20"/>
  <c r="U36" i="20"/>
  <c r="Q40" i="20"/>
  <c r="P66" i="20"/>
  <c r="P71" i="20"/>
  <c r="E67" i="20"/>
  <c r="S53" i="20"/>
  <c r="E53" i="20"/>
  <c r="P53" i="20"/>
  <c r="T53" i="20" s="1"/>
  <c r="E72" i="20"/>
  <c r="P59" i="20"/>
  <c r="Q67" i="20"/>
  <c r="Q72" i="20"/>
  <c r="Q59" i="20"/>
  <c r="R67" i="20"/>
  <c r="R72" i="20"/>
  <c r="P53" i="19"/>
  <c r="T47" i="19"/>
  <c r="Q59" i="19"/>
  <c r="Q67" i="19"/>
  <c r="S72" i="19"/>
  <c r="R67" i="19"/>
  <c r="E72" i="19"/>
  <c r="P72" i="19"/>
  <c r="P72" i="18"/>
  <c r="T72" i="18" s="1"/>
  <c r="R53" i="18"/>
  <c r="U58" i="18"/>
  <c r="T57" i="18"/>
  <c r="P59" i="18"/>
  <c r="R67" i="18"/>
  <c r="R72" i="18"/>
  <c r="Q59" i="18"/>
  <c r="S67" i="18"/>
  <c r="S72" i="18"/>
  <c r="E95" i="18"/>
  <c r="E112" i="18" s="1"/>
  <c r="T98" i="18"/>
  <c r="R53" i="17"/>
  <c r="P59" i="17"/>
  <c r="P67" i="17"/>
  <c r="P72" i="17"/>
  <c r="Q59" i="17"/>
  <c r="Q67" i="17"/>
  <c r="Q72" i="17"/>
  <c r="T105" i="17"/>
  <c r="S53" i="16"/>
  <c r="U47" i="16"/>
  <c r="P53" i="16"/>
  <c r="T53" i="16" s="1"/>
  <c r="T58" i="16"/>
  <c r="S67" i="16"/>
  <c r="P72" i="16"/>
  <c r="P59" i="16"/>
  <c r="E67" i="16"/>
  <c r="P67" i="16"/>
  <c r="Q72" i="16"/>
  <c r="U47" i="15"/>
  <c r="E53" i="15"/>
  <c r="P53" i="15"/>
  <c r="T53" i="15" s="1"/>
  <c r="Q67" i="15"/>
  <c r="S67" i="15"/>
  <c r="S72" i="15"/>
  <c r="P67" i="15"/>
  <c r="P72" i="15"/>
  <c r="T107" i="15"/>
  <c r="T99" i="15"/>
  <c r="E53" i="14"/>
  <c r="P53" i="14"/>
  <c r="U57" i="14"/>
  <c r="S67" i="14"/>
  <c r="S72" i="14"/>
  <c r="E59" i="14"/>
  <c r="P59" i="14"/>
  <c r="E67" i="14"/>
  <c r="P67" i="14"/>
  <c r="T67" i="14" s="1"/>
  <c r="E72" i="14"/>
  <c r="P72" i="14"/>
  <c r="T47" i="13"/>
  <c r="E53" i="13"/>
  <c r="Q53" i="13"/>
  <c r="U57" i="13"/>
  <c r="S67" i="13"/>
  <c r="Q72" i="13"/>
  <c r="U72" i="13" s="1"/>
  <c r="E67" i="13"/>
  <c r="P67" i="13"/>
  <c r="R72" i="13"/>
  <c r="E67" i="12"/>
  <c r="E72" i="12"/>
  <c r="U58" i="12"/>
  <c r="Q67" i="12"/>
  <c r="Q72" i="12"/>
  <c r="U72" i="12" s="1"/>
  <c r="E59" i="12"/>
  <c r="P59" i="12"/>
  <c r="R67" i="12"/>
  <c r="R72" i="12"/>
  <c r="R53" i="11"/>
  <c r="P67" i="11"/>
  <c r="T67" i="11" s="1"/>
  <c r="P72" i="11"/>
  <c r="U58" i="11"/>
  <c r="Q67" i="11"/>
  <c r="Q72" i="11"/>
  <c r="T98" i="11"/>
  <c r="E53" i="10"/>
  <c r="Q53" i="10"/>
  <c r="P59" i="10"/>
  <c r="P67" i="10"/>
  <c r="P72" i="10"/>
  <c r="T72" i="10" s="1"/>
  <c r="T101" i="10"/>
  <c r="U47" i="9"/>
  <c r="P53" i="9"/>
  <c r="Q53" i="9"/>
  <c r="P67" i="9"/>
  <c r="E72" i="9"/>
  <c r="Q72" i="9"/>
  <c r="P59" i="9"/>
  <c r="E67" i="9"/>
  <c r="Q67" i="9"/>
  <c r="R72" i="9"/>
  <c r="E79" i="9"/>
  <c r="E67" i="8"/>
  <c r="S53" i="8"/>
  <c r="Q72" i="8"/>
  <c r="E53" i="8"/>
  <c r="P53" i="8"/>
  <c r="U57" i="8"/>
  <c r="Q67" i="8"/>
  <c r="S72" i="8"/>
  <c r="R67" i="8"/>
  <c r="E72" i="8"/>
  <c r="P72" i="8"/>
  <c r="T99" i="8"/>
  <c r="T100" i="8"/>
  <c r="T101" i="8"/>
  <c r="P53" i="7"/>
  <c r="Q67" i="7"/>
  <c r="Q53" i="7"/>
  <c r="Q72" i="7"/>
  <c r="U72" i="7" s="1"/>
  <c r="T57" i="7"/>
  <c r="Q59" i="7"/>
  <c r="S67" i="7"/>
  <c r="S72" i="7"/>
  <c r="E67" i="7"/>
  <c r="P67" i="7"/>
  <c r="E72" i="7"/>
  <c r="P72" i="7"/>
  <c r="T72" i="7" s="1"/>
  <c r="E53" i="6"/>
  <c r="P53" i="6"/>
  <c r="Q59" i="6"/>
  <c r="R67" i="6"/>
  <c r="R72" i="6"/>
  <c r="T104" i="6"/>
  <c r="T105" i="6"/>
  <c r="U106" i="6"/>
  <c r="T107" i="6"/>
  <c r="T108" i="6"/>
  <c r="T109" i="6"/>
  <c r="R95" i="6"/>
  <c r="E79" i="6"/>
  <c r="Q53" i="5"/>
  <c r="R53" i="5"/>
  <c r="P59" i="5"/>
  <c r="P67" i="5"/>
  <c r="P72" i="5"/>
  <c r="T72" i="5" s="1"/>
  <c r="Q59" i="5"/>
  <c r="Q67" i="5"/>
  <c r="Q72" i="5"/>
  <c r="E72" i="4"/>
  <c r="Q53" i="4"/>
  <c r="R53" i="4"/>
  <c r="U57" i="4"/>
  <c r="R72" i="4"/>
  <c r="E67" i="4"/>
  <c r="P67" i="4"/>
  <c r="E79" i="4"/>
  <c r="U47" i="3"/>
  <c r="E53" i="3"/>
  <c r="P53" i="3"/>
  <c r="P59" i="3"/>
  <c r="P67" i="3"/>
  <c r="T67" i="3" s="1"/>
  <c r="S72" i="3"/>
  <c r="Q59" i="3"/>
  <c r="Q67" i="3"/>
  <c r="P72" i="3"/>
  <c r="T72" i="3" s="1"/>
  <c r="E95" i="3"/>
  <c r="S95" i="3"/>
  <c r="E53" i="2"/>
  <c r="P53" i="2"/>
  <c r="T53" i="2" s="1"/>
  <c r="Q53" i="2"/>
  <c r="U53" i="2" s="1"/>
  <c r="Q67" i="2"/>
  <c r="E67" i="2"/>
  <c r="R67" i="2"/>
  <c r="T57" i="2"/>
  <c r="P59" i="2"/>
  <c r="P72" i="2"/>
  <c r="U99" i="2"/>
  <c r="T100" i="2"/>
  <c r="T101" i="2"/>
  <c r="S53" i="1"/>
  <c r="R67" i="1"/>
  <c r="R72" i="1"/>
  <c r="Q53" i="1"/>
  <c r="E53" i="1"/>
  <c r="P53" i="1"/>
  <c r="T53" i="1" s="1"/>
  <c r="S67" i="1"/>
  <c r="S72" i="1"/>
  <c r="P59" i="1"/>
  <c r="P67" i="1"/>
  <c r="P72" i="1"/>
  <c r="T72" i="1" s="1"/>
  <c r="Q59" i="1"/>
  <c r="Q67" i="1"/>
  <c r="Q72" i="1"/>
  <c r="U71" i="1"/>
  <c r="T71" i="1"/>
  <c r="U24" i="2"/>
  <c r="T24" i="2"/>
  <c r="T59" i="2"/>
  <c r="U30" i="1"/>
  <c r="T30" i="1"/>
  <c r="T33" i="1"/>
  <c r="U59" i="1"/>
  <c r="T59" i="1"/>
  <c r="U71" i="2"/>
  <c r="T71" i="2"/>
  <c r="U30" i="2"/>
  <c r="T30" i="2"/>
  <c r="T12" i="1"/>
  <c r="U13" i="1"/>
  <c r="U18" i="1"/>
  <c r="T21" i="1"/>
  <c r="T26" i="1"/>
  <c r="U27" i="1"/>
  <c r="U32" i="1"/>
  <c r="U40" i="1"/>
  <c r="T36" i="1"/>
  <c r="U37" i="1"/>
  <c r="U42" i="1"/>
  <c r="T45" i="1"/>
  <c r="U46" i="1"/>
  <c r="T49" i="1"/>
  <c r="U50" i="1"/>
  <c r="U55" i="1"/>
  <c r="T58" i="1"/>
  <c r="U66" i="1"/>
  <c r="T66" i="1"/>
  <c r="T62" i="1"/>
  <c r="U63" i="1"/>
  <c r="U89" i="1"/>
  <c r="U93" i="1"/>
  <c r="U12" i="2"/>
  <c r="U21" i="2"/>
  <c r="U26" i="2"/>
  <c r="U36" i="2"/>
  <c r="U45" i="2"/>
  <c r="U49" i="2"/>
  <c r="U58" i="2"/>
  <c r="U62" i="2"/>
  <c r="U88" i="2"/>
  <c r="U92" i="2"/>
  <c r="U67" i="3"/>
  <c r="U72" i="3"/>
  <c r="U16" i="3"/>
  <c r="T16" i="3"/>
  <c r="U11" i="3"/>
  <c r="U15" i="3"/>
  <c r="U21" i="3"/>
  <c r="T21" i="3"/>
  <c r="U24" i="3"/>
  <c r="T24" i="3"/>
  <c r="U30" i="3"/>
  <c r="T30" i="3"/>
  <c r="U33" i="3"/>
  <c r="T33" i="3"/>
  <c r="U71" i="3"/>
  <c r="U59" i="4"/>
  <c r="T59" i="4"/>
  <c r="U71" i="5"/>
  <c r="U24" i="6"/>
  <c r="T24" i="6"/>
  <c r="U24" i="7"/>
  <c r="T24" i="7"/>
  <c r="U33" i="7"/>
  <c r="T33" i="7"/>
  <c r="U70" i="7"/>
  <c r="T70" i="7"/>
  <c r="U33" i="8"/>
  <c r="T33" i="8"/>
  <c r="U67" i="1"/>
  <c r="T67" i="1"/>
  <c r="U72" i="1"/>
  <c r="U16" i="1"/>
  <c r="T16" i="1"/>
  <c r="U9" i="1"/>
  <c r="U22" i="1"/>
  <c r="T35" i="1"/>
  <c r="U53" i="1"/>
  <c r="T61" i="1"/>
  <c r="U72" i="2"/>
  <c r="U67" i="2"/>
  <c r="T72" i="2"/>
  <c r="T67" i="2"/>
  <c r="U16" i="2"/>
  <c r="T16" i="2"/>
  <c r="T43" i="2"/>
  <c r="T9" i="3"/>
  <c r="U33" i="5"/>
  <c r="T33" i="5"/>
  <c r="U24" i="1"/>
  <c r="T24" i="1"/>
  <c r="U70" i="1"/>
  <c r="T70" i="1"/>
  <c r="U33" i="2"/>
  <c r="T33" i="2"/>
  <c r="U24" i="4"/>
  <c r="T24" i="4"/>
  <c r="U33" i="4"/>
  <c r="T33" i="4"/>
  <c r="U71" i="4"/>
  <c r="T71" i="4"/>
  <c r="U59" i="5"/>
  <c r="T59" i="5"/>
  <c r="U59" i="6"/>
  <c r="T59" i="6"/>
  <c r="U59" i="7"/>
  <c r="T59" i="7"/>
  <c r="U40" i="2"/>
  <c r="T40" i="2"/>
  <c r="U66" i="2"/>
  <c r="T66" i="2"/>
  <c r="U20" i="3"/>
  <c r="T71" i="6"/>
  <c r="T27" i="3"/>
  <c r="T32" i="3"/>
  <c r="T37" i="3"/>
  <c r="T42" i="3"/>
  <c r="T46" i="3"/>
  <c r="T50" i="3"/>
  <c r="U51" i="3"/>
  <c r="T55" i="3"/>
  <c r="U56" i="3"/>
  <c r="T63" i="3"/>
  <c r="U64" i="3"/>
  <c r="U69" i="3"/>
  <c r="U86" i="3"/>
  <c r="U90" i="3"/>
  <c r="U13" i="4"/>
  <c r="U18" i="4"/>
  <c r="U22" i="4"/>
  <c r="U27" i="4"/>
  <c r="U32" i="4"/>
  <c r="U40" i="4"/>
  <c r="T40" i="4"/>
  <c r="U37" i="4"/>
  <c r="U42" i="4"/>
  <c r="T45" i="4"/>
  <c r="U46" i="4"/>
  <c r="U50" i="4"/>
  <c r="U55" i="4"/>
  <c r="T58" i="4"/>
  <c r="U66" i="4"/>
  <c r="T66" i="4"/>
  <c r="T62" i="4"/>
  <c r="U63" i="4"/>
  <c r="U12" i="5"/>
  <c r="U21" i="5"/>
  <c r="U26" i="5"/>
  <c r="T29" i="5"/>
  <c r="U30" i="5"/>
  <c r="T30" i="5"/>
  <c r="U36" i="5"/>
  <c r="U53" i="5"/>
  <c r="T53" i="5"/>
  <c r="U45" i="5"/>
  <c r="U49" i="5"/>
  <c r="U58" i="5"/>
  <c r="U62" i="5"/>
  <c r="T87" i="5"/>
  <c r="U88" i="5"/>
  <c r="T91" i="5"/>
  <c r="U92" i="5"/>
  <c r="U72" i="6"/>
  <c r="U67" i="6"/>
  <c r="T72" i="6"/>
  <c r="T67" i="6"/>
  <c r="U16" i="6"/>
  <c r="T16" i="6"/>
  <c r="T10" i="6"/>
  <c r="U11" i="6"/>
  <c r="T14" i="6"/>
  <c r="U15" i="6"/>
  <c r="T19" i="6"/>
  <c r="U20" i="6"/>
  <c r="T23" i="6"/>
  <c r="T28" i="6"/>
  <c r="U29" i="6"/>
  <c r="T38" i="6"/>
  <c r="U39" i="6"/>
  <c r="T43" i="6"/>
  <c r="U44" i="6"/>
  <c r="T47" i="6"/>
  <c r="U48" i="6"/>
  <c r="T51" i="6"/>
  <c r="U52" i="6"/>
  <c r="T56" i="6"/>
  <c r="U57" i="6"/>
  <c r="U70" i="6"/>
  <c r="T86" i="6"/>
  <c r="U87" i="6"/>
  <c r="T90" i="6"/>
  <c r="U91" i="6"/>
  <c r="U10" i="7"/>
  <c r="T13" i="7"/>
  <c r="U14" i="7"/>
  <c r="T18" i="7"/>
  <c r="U19" i="7"/>
  <c r="T22" i="7"/>
  <c r="U23" i="7"/>
  <c r="T27" i="7"/>
  <c r="U28" i="7"/>
  <c r="T32" i="7"/>
  <c r="T37" i="7"/>
  <c r="U38" i="7"/>
  <c r="T42" i="7"/>
  <c r="T46" i="7"/>
  <c r="U47" i="7"/>
  <c r="T50" i="7"/>
  <c r="U51" i="7"/>
  <c r="T55" i="7"/>
  <c r="U56" i="7"/>
  <c r="T63" i="7"/>
  <c r="U64" i="7"/>
  <c r="U69" i="7"/>
  <c r="U86" i="7"/>
  <c r="T89" i="7"/>
  <c r="U90" i="7"/>
  <c r="T93" i="7"/>
  <c r="T12" i="8"/>
  <c r="U13" i="8"/>
  <c r="U18" i="8"/>
  <c r="T21" i="8"/>
  <c r="U22" i="8"/>
  <c r="T26" i="8"/>
  <c r="U27" i="8"/>
  <c r="P30" i="8"/>
  <c r="U30" i="10"/>
  <c r="T30" i="10"/>
  <c r="T26" i="3"/>
  <c r="U40" i="3"/>
  <c r="T40" i="3"/>
  <c r="T36" i="3"/>
  <c r="T45" i="3"/>
  <c r="T49" i="3"/>
  <c r="U59" i="3"/>
  <c r="T59" i="3"/>
  <c r="U66" i="3"/>
  <c r="T66" i="3"/>
  <c r="T62" i="3"/>
  <c r="U30" i="4"/>
  <c r="T30" i="4"/>
  <c r="U53" i="4"/>
  <c r="T53" i="4"/>
  <c r="T61" i="4"/>
  <c r="T87" i="4"/>
  <c r="T91" i="4"/>
  <c r="U67" i="5"/>
  <c r="T67" i="5"/>
  <c r="U72" i="5"/>
  <c r="T16" i="5"/>
  <c r="T10" i="5"/>
  <c r="T14" i="5"/>
  <c r="T19" i="5"/>
  <c r="T23" i="5"/>
  <c r="U24" i="5"/>
  <c r="T24" i="5"/>
  <c r="T28" i="5"/>
  <c r="U70" i="5"/>
  <c r="T70" i="5"/>
  <c r="T9" i="6"/>
  <c r="T46" i="6"/>
  <c r="T50" i="6"/>
  <c r="T55" i="6"/>
  <c r="T63" i="6"/>
  <c r="U40" i="7"/>
  <c r="U66" i="7"/>
  <c r="T66" i="7"/>
  <c r="U30" i="8"/>
  <c r="T30" i="8"/>
  <c r="U24" i="9"/>
  <c r="T24" i="9"/>
  <c r="U30" i="9"/>
  <c r="T30" i="9"/>
  <c r="T35" i="3"/>
  <c r="T39" i="3"/>
  <c r="U53" i="3"/>
  <c r="T53" i="3"/>
  <c r="T44" i="3"/>
  <c r="T48" i="3"/>
  <c r="T52" i="3"/>
  <c r="T57" i="3"/>
  <c r="T61" i="3"/>
  <c r="T65" i="3"/>
  <c r="T87" i="3"/>
  <c r="T91" i="3"/>
  <c r="U72" i="4"/>
  <c r="U67" i="4"/>
  <c r="T72" i="4"/>
  <c r="T67" i="4"/>
  <c r="U16" i="4"/>
  <c r="T10" i="4"/>
  <c r="T14" i="4"/>
  <c r="T19" i="4"/>
  <c r="T23" i="4"/>
  <c r="T28" i="4"/>
  <c r="T38" i="4"/>
  <c r="T43" i="4"/>
  <c r="T47" i="4"/>
  <c r="U70" i="4"/>
  <c r="T70" i="4"/>
  <c r="T86" i="4"/>
  <c r="T90" i="4"/>
  <c r="T9" i="5"/>
  <c r="T13" i="5"/>
  <c r="T18" i="5"/>
  <c r="T22" i="5"/>
  <c r="T27" i="5"/>
  <c r="T32" i="5"/>
  <c r="T37" i="5"/>
  <c r="T42" i="5"/>
  <c r="U43" i="5"/>
  <c r="T46" i="5"/>
  <c r="T50" i="5"/>
  <c r="T55" i="5"/>
  <c r="T63" i="5"/>
  <c r="U40" i="6"/>
  <c r="T49" i="6"/>
  <c r="T58" i="6"/>
  <c r="U66" i="6"/>
  <c r="T66" i="6"/>
  <c r="T62" i="6"/>
  <c r="U30" i="7"/>
  <c r="T30" i="7"/>
  <c r="U53" i="7"/>
  <c r="T53" i="7"/>
  <c r="U71" i="7"/>
  <c r="T71" i="7"/>
  <c r="U72" i="8"/>
  <c r="U67" i="8"/>
  <c r="T72" i="8"/>
  <c r="T67" i="8"/>
  <c r="U16" i="8"/>
  <c r="T16" i="8"/>
  <c r="U24" i="8"/>
  <c r="T24" i="8"/>
  <c r="U59" i="8"/>
  <c r="U59" i="9"/>
  <c r="T59" i="9"/>
  <c r="U24" i="10"/>
  <c r="T24" i="10"/>
  <c r="U71" i="10"/>
  <c r="T71" i="10"/>
  <c r="U70" i="11"/>
  <c r="T70" i="11"/>
  <c r="U61" i="3"/>
  <c r="U70" i="3"/>
  <c r="T70" i="3"/>
  <c r="T9" i="4"/>
  <c r="U43" i="4"/>
  <c r="U9" i="5"/>
  <c r="U40" i="5"/>
  <c r="T40" i="5"/>
  <c r="U66" i="5"/>
  <c r="T66" i="5"/>
  <c r="U30" i="6"/>
  <c r="T30" i="6"/>
  <c r="T35" i="6"/>
  <c r="U53" i="6"/>
  <c r="T53" i="6"/>
  <c r="T61" i="6"/>
  <c r="U67" i="7"/>
  <c r="T67" i="7"/>
  <c r="U16" i="7"/>
  <c r="U35" i="7"/>
  <c r="T43" i="7"/>
  <c r="T9" i="8"/>
  <c r="U71" i="8"/>
  <c r="T71" i="8"/>
  <c r="U70" i="9"/>
  <c r="T70" i="9"/>
  <c r="U70" i="10"/>
  <c r="T70" i="10"/>
  <c r="U24" i="11"/>
  <c r="T24" i="11"/>
  <c r="U33" i="11"/>
  <c r="U30" i="12"/>
  <c r="T30" i="12"/>
  <c r="U36" i="8"/>
  <c r="U53" i="8"/>
  <c r="T53" i="8"/>
  <c r="U45" i="8"/>
  <c r="U49" i="8"/>
  <c r="U58" i="8"/>
  <c r="U62" i="8"/>
  <c r="T87" i="8"/>
  <c r="U88" i="8"/>
  <c r="T91" i="8"/>
  <c r="U92" i="8"/>
  <c r="U67" i="9"/>
  <c r="T67" i="9"/>
  <c r="U72" i="9"/>
  <c r="T72" i="9"/>
  <c r="U16" i="9"/>
  <c r="T10" i="9"/>
  <c r="U11" i="9"/>
  <c r="T14" i="9"/>
  <c r="U15" i="9"/>
  <c r="T19" i="9"/>
  <c r="U20" i="9"/>
  <c r="T23" i="9"/>
  <c r="T28" i="9"/>
  <c r="U29" i="9"/>
  <c r="U39" i="9"/>
  <c r="U44" i="9"/>
  <c r="U48" i="9"/>
  <c r="U52" i="9"/>
  <c r="U57" i="9"/>
  <c r="U65" i="9"/>
  <c r="U87" i="9"/>
  <c r="U91" i="9"/>
  <c r="U10" i="10"/>
  <c r="U14" i="10"/>
  <c r="U19" i="10"/>
  <c r="U23" i="10"/>
  <c r="U28" i="10"/>
  <c r="U38" i="10"/>
  <c r="U47" i="10"/>
  <c r="U51" i="10"/>
  <c r="U56" i="10"/>
  <c r="U64" i="10"/>
  <c r="U69" i="10"/>
  <c r="U86" i="10"/>
  <c r="U90" i="10"/>
  <c r="U13" i="11"/>
  <c r="U18" i="11"/>
  <c r="U22" i="11"/>
  <c r="U27" i="11"/>
  <c r="U32" i="11"/>
  <c r="U40" i="11"/>
  <c r="U37" i="11"/>
  <c r="U42" i="11"/>
  <c r="U46" i="11"/>
  <c r="U50" i="11"/>
  <c r="U55" i="11"/>
  <c r="U66" i="11"/>
  <c r="T66" i="11"/>
  <c r="U63" i="11"/>
  <c r="U89" i="11"/>
  <c r="U93" i="11"/>
  <c r="U12" i="12"/>
  <c r="U21" i="12"/>
  <c r="U26" i="12"/>
  <c r="T29" i="12"/>
  <c r="U36" i="12"/>
  <c r="U38" i="12"/>
  <c r="T38" i="12"/>
  <c r="U59" i="13"/>
  <c r="T59" i="13"/>
  <c r="U70" i="15"/>
  <c r="T70" i="15"/>
  <c r="U70" i="8"/>
  <c r="T70" i="8"/>
  <c r="T9" i="9"/>
  <c r="U33" i="9"/>
  <c r="T33" i="9"/>
  <c r="U40" i="10"/>
  <c r="T40" i="10"/>
  <c r="U59" i="10"/>
  <c r="T59" i="10"/>
  <c r="U66" i="10"/>
  <c r="T66" i="10"/>
  <c r="U30" i="11"/>
  <c r="T30" i="11"/>
  <c r="U53" i="11"/>
  <c r="T53" i="11"/>
  <c r="U71" i="11"/>
  <c r="T71" i="11"/>
  <c r="U67" i="12"/>
  <c r="T72" i="12"/>
  <c r="T67" i="12"/>
  <c r="U16" i="12"/>
  <c r="T16" i="12"/>
  <c r="U24" i="12"/>
  <c r="T24" i="12"/>
  <c r="U71" i="14"/>
  <c r="T71" i="14"/>
  <c r="U24" i="15"/>
  <c r="T24" i="15"/>
  <c r="U24" i="16"/>
  <c r="T24" i="16"/>
  <c r="T37" i="8"/>
  <c r="T42" i="8"/>
  <c r="T46" i="8"/>
  <c r="T50" i="8"/>
  <c r="U40" i="9"/>
  <c r="T40" i="9"/>
  <c r="T49" i="9"/>
  <c r="T58" i="9"/>
  <c r="U66" i="9"/>
  <c r="T66" i="9"/>
  <c r="T62" i="9"/>
  <c r="T88" i="9"/>
  <c r="T92" i="9"/>
  <c r="T11" i="10"/>
  <c r="T15" i="10"/>
  <c r="T20" i="10"/>
  <c r="T29" i="10"/>
  <c r="T35" i="10"/>
  <c r="T39" i="10"/>
  <c r="U53" i="10"/>
  <c r="T53" i="10"/>
  <c r="T44" i="10"/>
  <c r="T48" i="10"/>
  <c r="T52" i="10"/>
  <c r="T57" i="10"/>
  <c r="T61" i="10"/>
  <c r="T65" i="10"/>
  <c r="T87" i="10"/>
  <c r="T91" i="10"/>
  <c r="U67" i="11"/>
  <c r="U72" i="11"/>
  <c r="T72" i="11"/>
  <c r="U16" i="11"/>
  <c r="T10" i="11"/>
  <c r="T14" i="11"/>
  <c r="T19" i="11"/>
  <c r="T23" i="11"/>
  <c r="T28" i="11"/>
  <c r="T38" i="11"/>
  <c r="T43" i="11"/>
  <c r="T47" i="11"/>
  <c r="T51" i="11"/>
  <c r="T56" i="11"/>
  <c r="T64" i="11"/>
  <c r="T69" i="11"/>
  <c r="T86" i="11"/>
  <c r="T90" i="11"/>
  <c r="T9" i="12"/>
  <c r="T13" i="12"/>
  <c r="T18" i="12"/>
  <c r="T22" i="12"/>
  <c r="T27" i="12"/>
  <c r="U33" i="12"/>
  <c r="T33" i="12"/>
  <c r="T37" i="12"/>
  <c r="U30" i="14"/>
  <c r="T30" i="14"/>
  <c r="T30" i="15"/>
  <c r="U71" i="15"/>
  <c r="T71" i="15"/>
  <c r="U40" i="8"/>
  <c r="T40" i="8"/>
  <c r="U66" i="8"/>
  <c r="T66" i="8"/>
  <c r="T35" i="9"/>
  <c r="U53" i="9"/>
  <c r="T53" i="9"/>
  <c r="T61" i="9"/>
  <c r="U67" i="10"/>
  <c r="T67" i="10"/>
  <c r="U16" i="10"/>
  <c r="T16" i="10"/>
  <c r="U35" i="10"/>
  <c r="T43" i="10"/>
  <c r="U61" i="10"/>
  <c r="T9" i="11"/>
  <c r="U43" i="11"/>
  <c r="U9" i="12"/>
  <c r="U40" i="12"/>
  <c r="T40" i="12"/>
  <c r="U59" i="12"/>
  <c r="T59" i="12"/>
  <c r="U33" i="13"/>
  <c r="U59" i="14"/>
  <c r="T59" i="14"/>
  <c r="U42" i="12"/>
  <c r="U46" i="12"/>
  <c r="U50" i="12"/>
  <c r="U55" i="12"/>
  <c r="U66" i="12"/>
  <c r="T66" i="12"/>
  <c r="U63" i="12"/>
  <c r="U89" i="12"/>
  <c r="U93" i="12"/>
  <c r="U12" i="13"/>
  <c r="U21" i="13"/>
  <c r="U26" i="13"/>
  <c r="U30" i="13"/>
  <c r="T30" i="13"/>
  <c r="U36" i="13"/>
  <c r="U53" i="13"/>
  <c r="T53" i="13"/>
  <c r="U45" i="13"/>
  <c r="U49" i="13"/>
  <c r="U58" i="13"/>
  <c r="U71" i="13"/>
  <c r="T71" i="13"/>
  <c r="U72" i="14"/>
  <c r="T72" i="14"/>
  <c r="U16" i="14"/>
  <c r="T16" i="14"/>
  <c r="U24" i="14"/>
  <c r="T24" i="14"/>
  <c r="U70" i="14"/>
  <c r="T70" i="14"/>
  <c r="U33" i="15"/>
  <c r="T33" i="15"/>
  <c r="U86" i="15"/>
  <c r="U90" i="15"/>
  <c r="U13" i="16"/>
  <c r="U18" i="16"/>
  <c r="U22" i="16"/>
  <c r="U27" i="16"/>
  <c r="U32" i="16"/>
  <c r="Q40" i="16"/>
  <c r="T44" i="16"/>
  <c r="U44" i="16"/>
  <c r="T48" i="16"/>
  <c r="U48" i="16"/>
  <c r="U70" i="16"/>
  <c r="T70" i="16"/>
  <c r="U33" i="17"/>
  <c r="T33" i="17"/>
  <c r="U59" i="18"/>
  <c r="T59" i="18"/>
  <c r="U24" i="20"/>
  <c r="T24" i="20"/>
  <c r="U30" i="20"/>
  <c r="T30" i="20"/>
  <c r="T53" i="12"/>
  <c r="U71" i="12"/>
  <c r="T71" i="12"/>
  <c r="U67" i="13"/>
  <c r="T67" i="13"/>
  <c r="T72" i="13"/>
  <c r="U16" i="13"/>
  <c r="U24" i="13"/>
  <c r="T24" i="13"/>
  <c r="U70" i="13"/>
  <c r="T70" i="13"/>
  <c r="U33" i="14"/>
  <c r="T55" i="14"/>
  <c r="T63" i="14"/>
  <c r="T21" i="15"/>
  <c r="U40" i="15"/>
  <c r="T40" i="15"/>
  <c r="T36" i="15"/>
  <c r="T45" i="15"/>
  <c r="T49" i="15"/>
  <c r="T58" i="15"/>
  <c r="T59" i="15"/>
  <c r="U66" i="15"/>
  <c r="T66" i="15"/>
  <c r="T62" i="15"/>
  <c r="U30" i="16"/>
  <c r="T30" i="16"/>
  <c r="U24" i="17"/>
  <c r="T24" i="17"/>
  <c r="U71" i="17"/>
  <c r="T71" i="17"/>
  <c r="T43" i="12"/>
  <c r="T47" i="12"/>
  <c r="T51" i="12"/>
  <c r="T56" i="12"/>
  <c r="T64" i="12"/>
  <c r="T69" i="12"/>
  <c r="T86" i="12"/>
  <c r="T90" i="12"/>
  <c r="T9" i="13"/>
  <c r="T13" i="13"/>
  <c r="T18" i="13"/>
  <c r="T22" i="13"/>
  <c r="T27" i="13"/>
  <c r="T32" i="13"/>
  <c r="T37" i="13"/>
  <c r="T42" i="13"/>
  <c r="U43" i="13"/>
  <c r="T46" i="13"/>
  <c r="T50" i="13"/>
  <c r="T55" i="13"/>
  <c r="T63" i="13"/>
  <c r="T89" i="13"/>
  <c r="T93" i="13"/>
  <c r="U9" i="14"/>
  <c r="T12" i="14"/>
  <c r="T21" i="14"/>
  <c r="T26" i="14"/>
  <c r="U40" i="14"/>
  <c r="T40" i="14"/>
  <c r="T36" i="14"/>
  <c r="T45" i="14"/>
  <c r="T49" i="14"/>
  <c r="T58" i="14"/>
  <c r="U66" i="14"/>
  <c r="T66" i="14"/>
  <c r="T62" i="14"/>
  <c r="T88" i="14"/>
  <c r="T92" i="14"/>
  <c r="T11" i="15"/>
  <c r="T15" i="15"/>
  <c r="T20" i="15"/>
  <c r="T29" i="15"/>
  <c r="T35" i="15"/>
  <c r="T39" i="15"/>
  <c r="U53" i="15"/>
  <c r="T44" i="15"/>
  <c r="T48" i="15"/>
  <c r="T52" i="15"/>
  <c r="T57" i="15"/>
  <c r="T61" i="15"/>
  <c r="T65" i="15"/>
  <c r="T87" i="15"/>
  <c r="T91" i="15"/>
  <c r="U72" i="16"/>
  <c r="U67" i="16"/>
  <c r="T72" i="16"/>
  <c r="T67" i="16"/>
  <c r="U16" i="16"/>
  <c r="T16" i="16"/>
  <c r="T10" i="16"/>
  <c r="T14" i="16"/>
  <c r="T19" i="16"/>
  <c r="T23" i="16"/>
  <c r="T28" i="16"/>
  <c r="T36" i="16"/>
  <c r="T52" i="16"/>
  <c r="U52" i="16"/>
  <c r="U71" i="16"/>
  <c r="U30" i="17"/>
  <c r="T30" i="17"/>
  <c r="U24" i="18"/>
  <c r="T24" i="18"/>
  <c r="U33" i="18"/>
  <c r="T33" i="18"/>
  <c r="U70" i="18"/>
  <c r="T70" i="18"/>
  <c r="U43" i="12"/>
  <c r="U9" i="13"/>
  <c r="U40" i="13"/>
  <c r="T40" i="13"/>
  <c r="U66" i="13"/>
  <c r="T66" i="13"/>
  <c r="T35" i="14"/>
  <c r="U53" i="14"/>
  <c r="T53" i="14"/>
  <c r="T61" i="14"/>
  <c r="U67" i="15"/>
  <c r="T67" i="15"/>
  <c r="T72" i="15"/>
  <c r="U16" i="15"/>
  <c r="T16" i="15"/>
  <c r="U35" i="15"/>
  <c r="T43" i="15"/>
  <c r="U61" i="15"/>
  <c r="T9" i="16"/>
  <c r="U40" i="16"/>
  <c r="T40" i="16"/>
  <c r="T35" i="16"/>
  <c r="E40" i="16"/>
  <c r="E53" i="16"/>
  <c r="U30" i="19"/>
  <c r="T30" i="19"/>
  <c r="U33" i="19"/>
  <c r="T33" i="19"/>
  <c r="U59" i="19"/>
  <c r="T59" i="19"/>
  <c r="U71" i="19"/>
  <c r="T71" i="19"/>
  <c r="T51" i="16"/>
  <c r="T56" i="16"/>
  <c r="U57" i="16"/>
  <c r="U65" i="16"/>
  <c r="U87" i="16"/>
  <c r="U91" i="16"/>
  <c r="U10" i="17"/>
  <c r="U14" i="17"/>
  <c r="U19" i="17"/>
  <c r="T22" i="17"/>
  <c r="U23" i="17"/>
  <c r="T27" i="17"/>
  <c r="U28" i="17"/>
  <c r="T32" i="17"/>
  <c r="T37" i="17"/>
  <c r="U38" i="17"/>
  <c r="T42" i="17"/>
  <c r="T46" i="17"/>
  <c r="U47" i="17"/>
  <c r="T50" i="17"/>
  <c r="U51" i="17"/>
  <c r="T55" i="17"/>
  <c r="U56" i="17"/>
  <c r="T63" i="17"/>
  <c r="U64" i="17"/>
  <c r="U86" i="17"/>
  <c r="U90" i="17"/>
  <c r="U13" i="18"/>
  <c r="U18" i="18"/>
  <c r="U22" i="18"/>
  <c r="U27" i="18"/>
  <c r="U32" i="18"/>
  <c r="U40" i="18"/>
  <c r="T40" i="18"/>
  <c r="U37" i="18"/>
  <c r="U42" i="18"/>
  <c r="U46" i="18"/>
  <c r="U50" i="18"/>
  <c r="U55" i="18"/>
  <c r="U66" i="18"/>
  <c r="T66" i="18"/>
  <c r="U63" i="18"/>
  <c r="U89" i="18"/>
  <c r="U93" i="18"/>
  <c r="U12" i="19"/>
  <c r="U21" i="19"/>
  <c r="U26" i="19"/>
  <c r="U36" i="19"/>
  <c r="U53" i="19"/>
  <c r="T53" i="19"/>
  <c r="U45" i="19"/>
  <c r="U49" i="19"/>
  <c r="U58" i="19"/>
  <c r="U62" i="19"/>
  <c r="U88" i="19"/>
  <c r="U92" i="19"/>
  <c r="U72" i="20"/>
  <c r="U67" i="20"/>
  <c r="T72" i="20"/>
  <c r="T67" i="20"/>
  <c r="U16" i="20"/>
  <c r="T16" i="20"/>
  <c r="U11" i="20"/>
  <c r="T14" i="20"/>
  <c r="U15" i="20"/>
  <c r="T19" i="20"/>
  <c r="U20" i="20"/>
  <c r="T23" i="20"/>
  <c r="T28" i="20"/>
  <c r="U29" i="20"/>
  <c r="T32" i="20"/>
  <c r="U59" i="20"/>
  <c r="T59" i="20"/>
  <c r="T40" i="17"/>
  <c r="T45" i="17"/>
  <c r="T49" i="17"/>
  <c r="T58" i="17"/>
  <c r="U66" i="17"/>
  <c r="T66" i="17"/>
  <c r="T62" i="17"/>
  <c r="U30" i="18"/>
  <c r="T30" i="18"/>
  <c r="U53" i="18"/>
  <c r="T53" i="18"/>
  <c r="U71" i="18"/>
  <c r="T71" i="18"/>
  <c r="U67" i="19"/>
  <c r="T67" i="19"/>
  <c r="U72" i="19"/>
  <c r="T72" i="19"/>
  <c r="U16" i="19"/>
  <c r="T16" i="19"/>
  <c r="U24" i="19"/>
  <c r="T24" i="19"/>
  <c r="U70" i="19"/>
  <c r="T70" i="19"/>
  <c r="U71" i="20"/>
  <c r="T71" i="20"/>
  <c r="U59" i="16"/>
  <c r="T59" i="16"/>
  <c r="U66" i="16"/>
  <c r="T66" i="16"/>
  <c r="T88" i="16"/>
  <c r="T92" i="16"/>
  <c r="T11" i="17"/>
  <c r="T15" i="17"/>
  <c r="T20" i="17"/>
  <c r="T29" i="17"/>
  <c r="T35" i="17"/>
  <c r="T39" i="17"/>
  <c r="U53" i="17"/>
  <c r="T44" i="17"/>
  <c r="T48" i="17"/>
  <c r="T52" i="17"/>
  <c r="T57" i="17"/>
  <c r="T61" i="17"/>
  <c r="T65" i="17"/>
  <c r="T87" i="17"/>
  <c r="T91" i="17"/>
  <c r="U72" i="18"/>
  <c r="U67" i="18"/>
  <c r="T67" i="18"/>
  <c r="U16" i="18"/>
  <c r="T16" i="18"/>
  <c r="T10" i="18"/>
  <c r="T14" i="18"/>
  <c r="T19" i="18"/>
  <c r="T23" i="18"/>
  <c r="T28" i="18"/>
  <c r="T38" i="18"/>
  <c r="T43" i="18"/>
  <c r="T47" i="18"/>
  <c r="T51" i="18"/>
  <c r="T56" i="18"/>
  <c r="T64" i="18"/>
  <c r="T69" i="18"/>
  <c r="T86" i="18"/>
  <c r="T90" i="18"/>
  <c r="T9" i="19"/>
  <c r="T13" i="19"/>
  <c r="T18" i="19"/>
  <c r="T22" i="19"/>
  <c r="T27" i="19"/>
  <c r="T32" i="19"/>
  <c r="T37" i="19"/>
  <c r="T42" i="19"/>
  <c r="T46" i="19"/>
  <c r="T50" i="19"/>
  <c r="T55" i="19"/>
  <c r="T63" i="19"/>
  <c r="T89" i="19"/>
  <c r="T93" i="19"/>
  <c r="T12" i="20"/>
  <c r="T21" i="20"/>
  <c r="T26" i="20"/>
  <c r="U53" i="16"/>
  <c r="T61" i="16"/>
  <c r="U67" i="17"/>
  <c r="T67" i="17"/>
  <c r="U72" i="17"/>
  <c r="T72" i="17"/>
  <c r="U16" i="17"/>
  <c r="T16" i="17"/>
  <c r="U35" i="17"/>
  <c r="T43" i="17"/>
  <c r="U61" i="17"/>
  <c r="U70" i="17"/>
  <c r="T70" i="17"/>
  <c r="T9" i="18"/>
  <c r="U43" i="18"/>
  <c r="U9" i="19"/>
  <c r="U40" i="19"/>
  <c r="U66" i="19"/>
  <c r="T66" i="19"/>
  <c r="Q33" i="20"/>
  <c r="U33" i="20" s="1"/>
  <c r="T37" i="20"/>
  <c r="U38" i="20"/>
  <c r="T42" i="20"/>
  <c r="T46" i="20"/>
  <c r="U47" i="20"/>
  <c r="T50" i="20"/>
  <c r="U51" i="20"/>
  <c r="T55" i="20"/>
  <c r="T63" i="20"/>
  <c r="U86" i="20"/>
  <c r="T89" i="20"/>
  <c r="U90" i="20"/>
  <c r="T93" i="20"/>
  <c r="E79" i="13"/>
  <c r="E79" i="8"/>
  <c r="E95" i="1"/>
  <c r="U95" i="1" s="1"/>
  <c r="T105" i="1"/>
  <c r="T106" i="1"/>
  <c r="T107" i="1"/>
  <c r="T96" i="20"/>
  <c r="E95" i="20"/>
  <c r="T95" i="20" s="1"/>
  <c r="T104" i="20"/>
  <c r="R95" i="19"/>
  <c r="T101" i="19"/>
  <c r="T109" i="19"/>
  <c r="T102" i="18"/>
  <c r="T110" i="18"/>
  <c r="U104" i="17"/>
  <c r="U113" i="17"/>
  <c r="T104" i="16"/>
  <c r="R95" i="15"/>
  <c r="E95" i="14"/>
  <c r="U95" i="14" s="1"/>
  <c r="L112" i="14"/>
  <c r="R112" i="14" s="1"/>
  <c r="T97" i="13"/>
  <c r="T108" i="12"/>
  <c r="R95" i="11"/>
  <c r="T108" i="11"/>
  <c r="T109" i="10"/>
  <c r="S95" i="8"/>
  <c r="T103" i="8"/>
  <c r="T104" i="8"/>
  <c r="T105" i="8"/>
  <c r="T101" i="7"/>
  <c r="T102" i="7"/>
  <c r="U103" i="7"/>
  <c r="T104" i="7"/>
  <c r="T105" i="7"/>
  <c r="T106" i="7"/>
  <c r="T97" i="6"/>
  <c r="U98" i="6"/>
  <c r="T99" i="6"/>
  <c r="T100" i="6"/>
  <c r="T101" i="6"/>
  <c r="M112" i="6"/>
  <c r="S112" i="6" s="1"/>
  <c r="U40" i="20"/>
  <c r="T40" i="20"/>
  <c r="T45" i="20"/>
  <c r="T49" i="20"/>
  <c r="T58" i="20"/>
  <c r="U66" i="20"/>
  <c r="T66" i="20"/>
  <c r="T62" i="20"/>
  <c r="T88" i="20"/>
  <c r="T92" i="20"/>
  <c r="E79" i="20"/>
  <c r="T101" i="1"/>
  <c r="T102" i="1"/>
  <c r="T103" i="1"/>
  <c r="T102" i="20"/>
  <c r="T110" i="20"/>
  <c r="S95" i="19"/>
  <c r="T99" i="19"/>
  <c r="T107" i="19"/>
  <c r="R95" i="18"/>
  <c r="T100" i="18"/>
  <c r="T108" i="18"/>
  <c r="T113" i="18"/>
  <c r="T109" i="17"/>
  <c r="T96" i="16"/>
  <c r="T102" i="16"/>
  <c r="T103" i="15"/>
  <c r="M112" i="15"/>
  <c r="S112" i="15" s="1"/>
  <c r="T102" i="14"/>
  <c r="T103" i="14"/>
  <c r="T110" i="14"/>
  <c r="T101" i="13"/>
  <c r="T96" i="12"/>
  <c r="T106" i="11"/>
  <c r="T99" i="10"/>
  <c r="T107" i="10"/>
  <c r="S95" i="9"/>
  <c r="T100" i="9"/>
  <c r="T101" i="9"/>
  <c r="T108" i="9"/>
  <c r="T109" i="9"/>
  <c r="T113" i="9"/>
  <c r="T35" i="20"/>
  <c r="T39" i="20"/>
  <c r="U53" i="20"/>
  <c r="T44" i="20"/>
  <c r="T48" i="20"/>
  <c r="T52" i="20"/>
  <c r="T57" i="20"/>
  <c r="T61" i="20"/>
  <c r="T87" i="20"/>
  <c r="T91" i="20"/>
  <c r="E79" i="16"/>
  <c r="T97" i="1"/>
  <c r="T98" i="1"/>
  <c r="T99" i="1"/>
  <c r="S95" i="20"/>
  <c r="T100" i="20"/>
  <c r="T108" i="20"/>
  <c r="T113" i="20"/>
  <c r="T97" i="19"/>
  <c r="T105" i="19"/>
  <c r="T106" i="18"/>
  <c r="T101" i="17"/>
  <c r="R95" i="16"/>
  <c r="T100" i="16"/>
  <c r="T108" i="16"/>
  <c r="T109" i="16"/>
  <c r="T113" i="16"/>
  <c r="T105" i="13"/>
  <c r="R95" i="12"/>
  <c r="T100" i="12"/>
  <c r="T113" i="12"/>
  <c r="T104" i="11"/>
  <c r="T97" i="10"/>
  <c r="T96" i="8"/>
  <c r="T113" i="8"/>
  <c r="T113" i="7"/>
  <c r="R95" i="5"/>
  <c r="L112" i="5"/>
  <c r="R112" i="5" s="1"/>
  <c r="U35" i="20"/>
  <c r="T43" i="20"/>
  <c r="U70" i="20"/>
  <c r="T70" i="20"/>
  <c r="E79" i="17"/>
  <c r="E79" i="12"/>
  <c r="T98" i="20"/>
  <c r="T106" i="20"/>
  <c r="T103" i="19"/>
  <c r="T96" i="18"/>
  <c r="T104" i="18"/>
  <c r="T99" i="17"/>
  <c r="S95" i="16"/>
  <c r="T106" i="16"/>
  <c r="T106" i="14"/>
  <c r="T107" i="14"/>
  <c r="S95" i="13"/>
  <c r="T109" i="13"/>
  <c r="S95" i="12"/>
  <c r="T104" i="12"/>
  <c r="T100" i="11"/>
  <c r="U101" i="11"/>
  <c r="T102" i="11"/>
  <c r="T113" i="11"/>
  <c r="T103" i="10"/>
  <c r="T96" i="9"/>
  <c r="T97" i="9"/>
  <c r="E95" i="9"/>
  <c r="T95" i="9" s="1"/>
  <c r="T104" i="9"/>
  <c r="T105" i="9"/>
  <c r="R95" i="8"/>
  <c r="T107" i="8"/>
  <c r="T108" i="8"/>
  <c r="T110" i="6"/>
  <c r="U110" i="6"/>
  <c r="S95" i="5"/>
  <c r="M112" i="5"/>
  <c r="S112" i="5" s="1"/>
  <c r="U103" i="2"/>
  <c r="T104" i="2"/>
  <c r="T105" i="2"/>
  <c r="T103" i="5"/>
  <c r="T104" i="5"/>
  <c r="U105" i="5"/>
  <c r="T106" i="5"/>
  <c r="T107" i="5"/>
  <c r="T108" i="5"/>
  <c r="U109" i="5"/>
  <c r="T110" i="5"/>
  <c r="T98" i="4"/>
  <c r="T99" i="4"/>
  <c r="U100" i="4"/>
  <c r="T101" i="4"/>
  <c r="T102" i="4"/>
  <c r="T103" i="4"/>
  <c r="U104" i="4"/>
  <c r="T105" i="4"/>
  <c r="T106" i="4"/>
  <c r="T107" i="4"/>
  <c r="U108" i="4"/>
  <c r="T109" i="4"/>
  <c r="T110" i="4"/>
  <c r="T97" i="3"/>
  <c r="T98" i="3"/>
  <c r="U99" i="3"/>
  <c r="T100" i="3"/>
  <c r="T101" i="3"/>
  <c r="T102" i="3"/>
  <c r="U103" i="3"/>
  <c r="T104" i="3"/>
  <c r="T105" i="3"/>
  <c r="T106" i="3"/>
  <c r="T97" i="2"/>
  <c r="E95" i="2"/>
  <c r="U95" i="2" s="1"/>
  <c r="U107" i="2"/>
  <c r="T108" i="2"/>
  <c r="T109" i="2"/>
  <c r="T113" i="2"/>
  <c r="E112" i="1"/>
  <c r="T95" i="1"/>
  <c r="U95" i="20"/>
  <c r="E112" i="20"/>
  <c r="U112" i="18"/>
  <c r="T112" i="18"/>
  <c r="S95" i="1"/>
  <c r="T96" i="1"/>
  <c r="T100" i="1"/>
  <c r="T104" i="1"/>
  <c r="T108" i="1"/>
  <c r="T113" i="1"/>
  <c r="R95" i="20"/>
  <c r="T99" i="20"/>
  <c r="T103" i="20"/>
  <c r="T107" i="20"/>
  <c r="E95" i="19"/>
  <c r="T98" i="19"/>
  <c r="T102" i="19"/>
  <c r="T106" i="19"/>
  <c r="T110" i="19"/>
  <c r="T95" i="18"/>
  <c r="T97" i="18"/>
  <c r="T101" i="18"/>
  <c r="T105" i="18"/>
  <c r="T109" i="18"/>
  <c r="U100" i="17"/>
  <c r="U108" i="17"/>
  <c r="U96" i="1"/>
  <c r="U99" i="20"/>
  <c r="U95" i="18"/>
  <c r="R95" i="17"/>
  <c r="L112" i="17"/>
  <c r="R112" i="17" s="1"/>
  <c r="U96" i="17"/>
  <c r="T99" i="16"/>
  <c r="E95" i="16"/>
  <c r="L112" i="1"/>
  <c r="R112" i="1" s="1"/>
  <c r="T97" i="20"/>
  <c r="T101" i="20"/>
  <c r="T105" i="20"/>
  <c r="T109" i="20"/>
  <c r="T96" i="19"/>
  <c r="T100" i="19"/>
  <c r="T104" i="19"/>
  <c r="T108" i="19"/>
  <c r="T113" i="19"/>
  <c r="T99" i="18"/>
  <c r="T103" i="18"/>
  <c r="T107" i="18"/>
  <c r="M112" i="18"/>
  <c r="S112" i="18" s="1"/>
  <c r="E112" i="17"/>
  <c r="U95" i="17"/>
  <c r="T95" i="17"/>
  <c r="T98" i="17"/>
  <c r="T102" i="17"/>
  <c r="T106" i="17"/>
  <c r="T110" i="17"/>
  <c r="T97" i="16"/>
  <c r="T101" i="16"/>
  <c r="T105" i="16"/>
  <c r="T96" i="15"/>
  <c r="T100" i="15"/>
  <c r="T104" i="15"/>
  <c r="T108" i="15"/>
  <c r="T113" i="15"/>
  <c r="T99" i="14"/>
  <c r="E112" i="14"/>
  <c r="M112" i="14"/>
  <c r="S112" i="14" s="1"/>
  <c r="E95" i="13"/>
  <c r="T98" i="13"/>
  <c r="T102" i="13"/>
  <c r="T106" i="13"/>
  <c r="T110" i="13"/>
  <c r="L112" i="13"/>
  <c r="R112" i="13" s="1"/>
  <c r="T97" i="12"/>
  <c r="T101" i="12"/>
  <c r="T105" i="12"/>
  <c r="T109" i="12"/>
  <c r="S95" i="11"/>
  <c r="T96" i="11"/>
  <c r="U97" i="11"/>
  <c r="E95" i="10"/>
  <c r="T96" i="10"/>
  <c r="T103" i="17"/>
  <c r="T107" i="17"/>
  <c r="M112" i="17"/>
  <c r="S112" i="17" s="1"/>
  <c r="T98" i="16"/>
  <c r="T110" i="16"/>
  <c r="T97" i="15"/>
  <c r="T105" i="15"/>
  <c r="T109" i="15"/>
  <c r="T96" i="14"/>
  <c r="T100" i="14"/>
  <c r="T104" i="14"/>
  <c r="T108" i="14"/>
  <c r="T113" i="14"/>
  <c r="T99" i="13"/>
  <c r="T103" i="13"/>
  <c r="T107" i="13"/>
  <c r="E95" i="12"/>
  <c r="T98" i="12"/>
  <c r="T102" i="12"/>
  <c r="T106" i="12"/>
  <c r="T110" i="12"/>
  <c r="U109" i="11"/>
  <c r="E112" i="9"/>
  <c r="T103" i="16"/>
  <c r="T107" i="16"/>
  <c r="E95" i="15"/>
  <c r="T98" i="15"/>
  <c r="T102" i="15"/>
  <c r="T106" i="15"/>
  <c r="T110" i="15"/>
  <c r="T95" i="14"/>
  <c r="T97" i="14"/>
  <c r="T101" i="14"/>
  <c r="T105" i="14"/>
  <c r="T109" i="14"/>
  <c r="T96" i="13"/>
  <c r="T100" i="13"/>
  <c r="T104" i="13"/>
  <c r="T108" i="13"/>
  <c r="T113" i="13"/>
  <c r="T99" i="12"/>
  <c r="T103" i="12"/>
  <c r="T107" i="12"/>
  <c r="E95" i="11"/>
  <c r="U105" i="11"/>
  <c r="U100" i="10"/>
  <c r="R95" i="10"/>
  <c r="L112" i="10"/>
  <c r="R112" i="10" s="1"/>
  <c r="S95" i="10"/>
  <c r="T104" i="10"/>
  <c r="T108" i="10"/>
  <c r="T113" i="10"/>
  <c r="R95" i="9"/>
  <c r="U98" i="9"/>
  <c r="T99" i="9"/>
  <c r="U102" i="9"/>
  <c r="T103" i="9"/>
  <c r="U106" i="9"/>
  <c r="T107" i="9"/>
  <c r="U110" i="9"/>
  <c r="E95" i="8"/>
  <c r="T98" i="8"/>
  <c r="T102" i="8"/>
  <c r="T106" i="8"/>
  <c r="T110" i="8"/>
  <c r="U95" i="7"/>
  <c r="U99" i="7"/>
  <c r="T100" i="7"/>
  <c r="U107" i="7"/>
  <c r="T108" i="7"/>
  <c r="E95" i="6"/>
  <c r="U102" i="6"/>
  <c r="T103" i="6"/>
  <c r="U101" i="5"/>
  <c r="T102" i="5"/>
  <c r="E95" i="4"/>
  <c r="S95" i="4"/>
  <c r="M112" i="4"/>
  <c r="S112" i="4" s="1"/>
  <c r="U96" i="4"/>
  <c r="T97" i="4"/>
  <c r="T96" i="3"/>
  <c r="U113" i="3"/>
  <c r="U99" i="9"/>
  <c r="E112" i="3"/>
  <c r="U95" i="3"/>
  <c r="U96" i="3"/>
  <c r="E112" i="2"/>
  <c r="T95" i="2"/>
  <c r="T99" i="11"/>
  <c r="T103" i="11"/>
  <c r="T107" i="11"/>
  <c r="T98" i="10"/>
  <c r="T102" i="10"/>
  <c r="T106" i="10"/>
  <c r="T110" i="10"/>
  <c r="S95" i="7"/>
  <c r="T112" i="7"/>
  <c r="L112" i="4"/>
  <c r="R112" i="4" s="1"/>
  <c r="T95" i="3"/>
  <c r="T95" i="7"/>
  <c r="L112" i="7"/>
  <c r="R112" i="7" s="1"/>
  <c r="E95" i="5"/>
  <c r="U113" i="4"/>
  <c r="R95" i="3"/>
  <c r="L112" i="3"/>
  <c r="R112" i="3" s="1"/>
  <c r="U96" i="6"/>
  <c r="U96" i="2"/>
  <c r="T107" i="3"/>
  <c r="T98" i="2"/>
  <c r="T102" i="2"/>
  <c r="T106" i="2"/>
  <c r="T110" i="2"/>
  <c r="L112" i="2"/>
  <c r="R112" i="2" s="1"/>
  <c r="U95" i="9" l="1"/>
  <c r="T70" i="12"/>
  <c r="T33" i="10"/>
  <c r="T71" i="9"/>
  <c r="T33" i="6"/>
  <c r="T70" i="2"/>
  <c r="T59" i="11"/>
  <c r="T59" i="17"/>
  <c r="T33" i="16"/>
  <c r="T95" i="8"/>
  <c r="E112" i="8"/>
  <c r="U95" i="8"/>
  <c r="E112" i="10"/>
  <c r="U95" i="10"/>
  <c r="T95" i="10"/>
  <c r="U112" i="3"/>
  <c r="T112" i="3"/>
  <c r="E112" i="4"/>
  <c r="U95" i="4"/>
  <c r="T95" i="4"/>
  <c r="E112" i="11"/>
  <c r="U95" i="11"/>
  <c r="T95" i="11"/>
  <c r="T95" i="13"/>
  <c r="E112" i="13"/>
  <c r="U95" i="13"/>
  <c r="T95" i="19"/>
  <c r="E112" i="19"/>
  <c r="U95" i="19"/>
  <c r="T95" i="5"/>
  <c r="E112" i="5"/>
  <c r="U95" i="5"/>
  <c r="U112" i="2"/>
  <c r="T112" i="2"/>
  <c r="U95" i="6"/>
  <c r="T95" i="6"/>
  <c r="E112" i="6"/>
  <c r="T112" i="9"/>
  <c r="U112" i="9"/>
  <c r="E112" i="12"/>
  <c r="U95" i="12"/>
  <c r="T95" i="12"/>
  <c r="E112" i="16"/>
  <c r="U95" i="16"/>
  <c r="T95" i="16"/>
  <c r="T112" i="20"/>
  <c r="U112" i="20"/>
  <c r="E112" i="15"/>
  <c r="U95" i="15"/>
  <c r="T95" i="15"/>
  <c r="T112" i="14"/>
  <c r="U112" i="14"/>
  <c r="U112" i="17"/>
  <c r="T112" i="17"/>
  <c r="U112" i="1"/>
  <c r="T112" i="1"/>
  <c r="T112" i="6" l="1"/>
  <c r="U112" i="6"/>
  <c r="U112" i="13"/>
  <c r="T112" i="13"/>
  <c r="U112" i="11"/>
  <c r="T112" i="11"/>
  <c r="U112" i="10"/>
  <c r="T112" i="10"/>
  <c r="U112" i="15"/>
  <c r="T112" i="15"/>
  <c r="U112" i="19"/>
  <c r="T112" i="19"/>
  <c r="U112" i="16"/>
  <c r="T112" i="16"/>
  <c r="U112" i="5"/>
  <c r="T112" i="5"/>
  <c r="U112" i="8"/>
  <c r="T112" i="8"/>
  <c r="U112" i="12"/>
  <c r="T112" i="12"/>
  <c r="U112" i="4"/>
  <c r="T112" i="4"/>
</calcChain>
</file>

<file path=xl/sharedStrings.xml><?xml version="1.0" encoding="utf-8"?>
<sst xmlns="http://schemas.openxmlformats.org/spreadsheetml/2006/main" count="3960" uniqueCount="144">
  <si>
    <t>Figures Finalised as at 2022/05/05</t>
  </si>
  <si>
    <t/>
  </si>
  <si>
    <t>3rd Quarter Ended 31 March 2022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</si>
  <si>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</si>
  <si>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</si>
  <si>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</si>
  <si>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</si>
  <si>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</si>
  <si>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</si>
  <si>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</si>
  <si>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</si>
  <si>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</si>
  <si>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</si>
  <si>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</si>
  <si>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</si>
  <si>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</si>
  <si>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</si>
  <si>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</si>
  <si>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</si>
  <si>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</si>
  <si>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</si>
  <si>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</si>
  <si>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</si>
  <si>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</si>
  <si>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</si>
  <si>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</si>
  <si>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</si>
  <si>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</si>
  <si>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</si>
  <si>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</si>
  <si>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</si>
  <si>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</si>
  <si>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</si>
  <si>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</si>
  <si>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</si>
  <si>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</si>
  <si>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</si>
  <si>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</si>
  <si>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</si>
  <si>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</si>
  <si>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</si>
  <si>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Integrated Urban Development Grant</t>
  </si>
  <si>
    <t>Sub-Total Vote</t>
  </si>
  <si>
    <t>Cooperative Governance (Vote 3)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</si>
  <si>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</si>
  <si>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</si>
  <si>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</si>
  <si>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</si>
  <si>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</si>
  <si>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</si>
  <si>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</si>
  <si>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</si>
  <si>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</si>
  <si>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</si>
  <si>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</si>
  <si>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</si>
  <si>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</si>
  <si>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</si>
  <si>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</si>
  <si>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</si>
  <si>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</si>
  <si>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</si>
  <si>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</si>
  <si>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</si>
  <si>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</si>
  <si>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</si>
  <si>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</si>
  <si>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</si>
  <si>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</si>
  <si>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</si>
  <si>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</si>
  <si>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</si>
  <si>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</si>
  <si>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</si>
  <si>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</si>
  <si>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</si>
  <si>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</si>
  <si>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</si>
  <si>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</si>
  <si>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</si>
  <si>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</si>
  <si>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</si>
  <si>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</si>
  <si>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</si>
  <si>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</si>
  <si>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</si>
  <si>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</si>
  <si>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</si>
  <si>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</si>
  <si>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</si>
  <si>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</si>
  <si>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</si>
  <si>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</si>
  <si>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</si>
  <si>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</si>
  <si>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</si>
  <si>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</si>
  <si>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</si>
  <si>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</si>
  <si>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</si>
  <si>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</si>
  <si>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</si>
  <si>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</si>
  <si>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</si>
  <si>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</si>
  <si>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</si>
  <si>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</si>
  <si>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</si>
  <si>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</si>
  <si>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</si>
  <si>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</si>
  <si>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FREE STATE: MATJHABENG (FS184)</t>
  </si>
  <si>
    <t>GAUTENG: EMFULENI (GT421)</t>
  </si>
  <si>
    <t>GAUTENG: MOGALE CITY (GT481)</t>
  </si>
  <si>
    <t>KWAZULU-NATAL: MSUNDUZI (KZN225)</t>
  </si>
  <si>
    <t>KWAZULU-NATAL: NEWCASTLE (KZN252)</t>
  </si>
  <si>
    <t>KWAZULU-NATAL: UMHLATHUZE (KZN282)</t>
  </si>
  <si>
    <t>LIMPOPO: POLOKWANE (LIM354)</t>
  </si>
  <si>
    <t>MPUMALANGA: GOVAN MBEKI (MP307)</t>
  </si>
  <si>
    <t>MPUMALANGA: EMALAHLENI (MP) (MP312)</t>
  </si>
  <si>
    <t>MPUMALANGA: STEVE TSHWETE (MP313)</t>
  </si>
  <si>
    <t>MPUMALANGA: CITY OF MBOMBELA (MP326)</t>
  </si>
  <si>
    <t>NORTHERN CAPE: SOL PLAATJE (NC091)</t>
  </si>
  <si>
    <t>NORTH WEST: MADIBENG (NW372)</t>
  </si>
  <si>
    <t>NORTH WEST: RUSTENBURG (NW373)</t>
  </si>
  <si>
    <t>NORTH WEST: CITY OF MATLOSANA (NW403)</t>
  </si>
  <si>
    <t>NORTH WEST: J B MARKS (NW405)</t>
  </si>
  <si>
    <t>WESTERN CAPE: DRAKENSTEIN (WC023)</t>
  </si>
  <si>
    <t>WESTERN CAPE: STELLENBOSCH (WC024)</t>
  </si>
  <si>
    <t>WESTERN CAPE: GEORGE (WC044)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</si>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</sst>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41300000</v>
      </c>
      <c r="C10" s="92">
        <v>0</v>
      </c>
      <c r="D10" s="92"/>
      <c r="E10" s="92">
        <f t="shared" ref="E10:E16" si="0">$B10      +$C10      +$D10</f>
        <v>41300000</v>
      </c>
      <c r="F10" s="93">
        <v>41300000</v>
      </c>
      <c r="G10" s="94">
        <v>41300000</v>
      </c>
      <c r="H10" s="93">
        <v>5889000</v>
      </c>
      <c r="I10" s="94">
        <v>1916338</v>
      </c>
      <c r="J10" s="93">
        <v>7517000</v>
      </c>
      <c r="K10" s="94">
        <v>3019648</v>
      </c>
      <c r="L10" s="93">
        <v>6754000</v>
      </c>
      <c r="M10" s="94">
        <v>5740330</v>
      </c>
      <c r="N10" s="93"/>
      <c r="O10" s="94"/>
      <c r="P10" s="93">
        <f t="shared" ref="P10:P16" si="1">$H10      +$J10      +$L10      +$N10</f>
        <v>20160000</v>
      </c>
      <c r="Q10" s="94">
        <f t="shared" ref="Q10:Q16" si="2">$I10      +$K10      +$M10      +$O10</f>
        <v>10676316</v>
      </c>
      <c r="R10" s="48">
        <f t="shared" ref="R10:R16" si="3">IF(($J10      =0),0,((($L10      -$J10      )/$J10      )*100))</f>
        <v>-10.150325927896766</v>
      </c>
      <c r="S10" s="49">
        <f t="shared" ref="S10:S16" si="4">IF(($K10      =0),0,((($M10      -$K10      )/$K10      )*100))</f>
        <v>90.099309588402349</v>
      </c>
      <c r="T10" s="48">
        <f t="shared" ref="T10:T15" si="5">IF(($E10      =0),0,(($P10      /$E10      )*100))</f>
        <v>48.813559322033903</v>
      </c>
      <c r="U10" s="50">
        <f t="shared" ref="U10:U15" si="6">IF(($E10      =0),0,(($Q10      /$E10      )*100))</f>
        <v>25.850644067796608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42217000</v>
      </c>
      <c r="C11" s="92">
        <v>0</v>
      </c>
      <c r="D11" s="92"/>
      <c r="E11" s="92">
        <f t="shared" si="0"/>
        <v>42217000</v>
      </c>
      <c r="F11" s="93">
        <v>42217000</v>
      </c>
      <c r="G11" s="94">
        <v>42217000</v>
      </c>
      <c r="H11" s="93">
        <v>9223000</v>
      </c>
      <c r="I11" s="94">
        <v>1012416</v>
      </c>
      <c r="J11" s="93">
        <v>9362000</v>
      </c>
      <c r="K11" s="94">
        <v>4377797</v>
      </c>
      <c r="L11" s="93">
        <v>10639000</v>
      </c>
      <c r="M11" s="94">
        <v>2078697</v>
      </c>
      <c r="N11" s="93"/>
      <c r="O11" s="94"/>
      <c r="P11" s="93">
        <f t="shared" si="1"/>
        <v>29224000</v>
      </c>
      <c r="Q11" s="94">
        <f t="shared" si="2"/>
        <v>7468910</v>
      </c>
      <c r="R11" s="48">
        <f t="shared" si="3"/>
        <v>13.640247810296946</v>
      </c>
      <c r="S11" s="49">
        <f t="shared" si="4"/>
        <v>-52.517282094167449</v>
      </c>
      <c r="T11" s="48">
        <f t="shared" si="5"/>
        <v>69.22329867115144</v>
      </c>
      <c r="U11" s="50">
        <f t="shared" si="6"/>
        <v>17.69171186962598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192000000</v>
      </c>
      <c r="C13" s="92">
        <v>-24223000</v>
      </c>
      <c r="D13" s="92"/>
      <c r="E13" s="92">
        <f t="shared" si="0"/>
        <v>167777000</v>
      </c>
      <c r="F13" s="93">
        <v>167777000</v>
      </c>
      <c r="G13" s="94">
        <v>167777000</v>
      </c>
      <c r="H13" s="93">
        <v>36522000</v>
      </c>
      <c r="I13" s="94">
        <v>17243236</v>
      </c>
      <c r="J13" s="93">
        <v>28344000</v>
      </c>
      <c r="K13" s="94">
        <v>25728309</v>
      </c>
      <c r="L13" s="93">
        <v>23895000</v>
      </c>
      <c r="M13" s="94">
        <v>25487162</v>
      </c>
      <c r="N13" s="93"/>
      <c r="O13" s="94"/>
      <c r="P13" s="93">
        <f t="shared" si="1"/>
        <v>88761000</v>
      </c>
      <c r="Q13" s="94">
        <f t="shared" si="2"/>
        <v>68458707</v>
      </c>
      <c r="R13" s="48">
        <f t="shared" si="3"/>
        <v>-15.696443691786621</v>
      </c>
      <c r="S13" s="49">
        <f t="shared" si="4"/>
        <v>-0.93728274174567794</v>
      </c>
      <c r="T13" s="48">
        <f t="shared" si="5"/>
        <v>52.90415253580646</v>
      </c>
      <c r="U13" s="50">
        <f t="shared" si="6"/>
        <v>40.803392002479484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36754000</v>
      </c>
      <c r="C14" s="92">
        <v>0</v>
      </c>
      <c r="D14" s="92"/>
      <c r="E14" s="92">
        <f t="shared" si="0"/>
        <v>36754000</v>
      </c>
      <c r="F14" s="93">
        <v>36754000</v>
      </c>
      <c r="G14" s="94">
        <v>83999000</v>
      </c>
      <c r="H14" s="93">
        <v>12330000</v>
      </c>
      <c r="I14" s="94"/>
      <c r="J14" s="93">
        <v>53143000</v>
      </c>
      <c r="K14" s="94"/>
      <c r="L14" s="93">
        <v>18526000</v>
      </c>
      <c r="M14" s="94"/>
      <c r="N14" s="93"/>
      <c r="O14" s="94"/>
      <c r="P14" s="93">
        <f t="shared" si="1"/>
        <v>83999000</v>
      </c>
      <c r="Q14" s="94">
        <f t="shared" si="2"/>
        <v>0</v>
      </c>
      <c r="R14" s="48">
        <f t="shared" si="3"/>
        <v>-65.139341023276813</v>
      </c>
      <c r="S14" s="49">
        <f t="shared" si="4"/>
        <v>0</v>
      </c>
      <c r="T14" s="48">
        <f t="shared" si="5"/>
        <v>228.54383196386786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932937000</v>
      </c>
      <c r="C15" s="92">
        <v>-23000000</v>
      </c>
      <c r="D15" s="92"/>
      <c r="E15" s="92">
        <f t="shared" si="0"/>
        <v>909937000</v>
      </c>
      <c r="F15" s="93">
        <v>909937000</v>
      </c>
      <c r="G15" s="94">
        <v>909937000</v>
      </c>
      <c r="H15" s="93">
        <v>166667000</v>
      </c>
      <c r="I15" s="94">
        <v>91895481</v>
      </c>
      <c r="J15" s="93">
        <v>214517000</v>
      </c>
      <c r="K15" s="94">
        <v>170383182</v>
      </c>
      <c r="L15" s="93">
        <v>176693000</v>
      </c>
      <c r="M15" s="94">
        <v>144975287</v>
      </c>
      <c r="N15" s="93"/>
      <c r="O15" s="94"/>
      <c r="P15" s="93">
        <f t="shared" si="1"/>
        <v>557877000</v>
      </c>
      <c r="Q15" s="94">
        <f t="shared" si="2"/>
        <v>407253950</v>
      </c>
      <c r="R15" s="48">
        <f t="shared" si="3"/>
        <v>-17.632169012246116</v>
      </c>
      <c r="S15" s="49">
        <f t="shared" si="4"/>
        <v>-14.912208295299944</v>
      </c>
      <c r="T15" s="48">
        <f t="shared" si="5"/>
        <v>61.30940933273402</v>
      </c>
      <c r="U15" s="50">
        <f t="shared" si="6"/>
        <v>44.756279830361883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1245208000</v>
      </c>
      <c r="C16" s="95">
        <f>SUM(C9:C15)</f>
        <v>-47223000</v>
      </c>
      <c r="D16" s="95"/>
      <c r="E16" s="95">
        <f t="shared" si="0"/>
        <v>1197985000</v>
      </c>
      <c r="F16" s="96">
        <f t="shared" ref="F16:O16" si="7">SUM(F9:F15)</f>
        <v>1197985000</v>
      </c>
      <c r="G16" s="97">
        <f t="shared" si="7"/>
        <v>1245230000</v>
      </c>
      <c r="H16" s="96">
        <f t="shared" si="7"/>
        <v>230631000</v>
      </c>
      <c r="I16" s="97">
        <f t="shared" si="7"/>
        <v>112067471</v>
      </c>
      <c r="J16" s="96">
        <f t="shared" si="7"/>
        <v>312883000</v>
      </c>
      <c r="K16" s="97">
        <f t="shared" si="7"/>
        <v>203508936</v>
      </c>
      <c r="L16" s="96">
        <f t="shared" si="7"/>
        <v>236507000</v>
      </c>
      <c r="M16" s="97">
        <f t="shared" si="7"/>
        <v>178281476</v>
      </c>
      <c r="N16" s="96">
        <f t="shared" si="7"/>
        <v>0</v>
      </c>
      <c r="O16" s="97">
        <f t="shared" si="7"/>
        <v>0</v>
      </c>
      <c r="P16" s="96">
        <f t="shared" si="1"/>
        <v>780021000</v>
      </c>
      <c r="Q16" s="97">
        <f t="shared" si="2"/>
        <v>493857883</v>
      </c>
      <c r="R16" s="52">
        <f t="shared" si="3"/>
        <v>-24.410402610560496</v>
      </c>
      <c r="S16" s="53">
        <f t="shared" si="4"/>
        <v>-12.39624190261601</v>
      </c>
      <c r="T16" s="52">
        <f>IF((SUM($E9:$E13)+$E15)=0,0,(P16/(SUM($E9:$E13)+$E15)*100))</f>
        <v>67.171906364883469</v>
      </c>
      <c r="U16" s="54">
        <f>IF((SUM($E9:$E13)+$E15)=0,0,(Q16/(SUM($E9:$E13)+$E15)*100))</f>
        <v>42.528823550180803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3615000</v>
      </c>
      <c r="C20" s="92">
        <v>0</v>
      </c>
      <c r="D20" s="92"/>
      <c r="E20" s="92">
        <f t="shared" si="8"/>
        <v>3615000</v>
      </c>
      <c r="F20" s="93">
        <v>3615000</v>
      </c>
      <c r="G20" s="94">
        <v>3615000</v>
      </c>
      <c r="H20" s="93"/>
      <c r="I20" s="94"/>
      <c r="J20" s="93">
        <v>391000</v>
      </c>
      <c r="K20" s="94"/>
      <c r="L20" s="93"/>
      <c r="M20" s="94"/>
      <c r="N20" s="93"/>
      <c r="O20" s="94"/>
      <c r="P20" s="93">
        <f t="shared" si="9"/>
        <v>391000</v>
      </c>
      <c r="Q20" s="94">
        <f t="shared" si="10"/>
        <v>0</v>
      </c>
      <c r="R20" s="48">
        <f t="shared" si="11"/>
        <v>-100</v>
      </c>
      <c r="S20" s="49">
        <f t="shared" si="12"/>
        <v>0</v>
      </c>
      <c r="T20" s="48">
        <f t="shared" si="13"/>
        <v>10.816044260027663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3615000</v>
      </c>
      <c r="C24" s="95">
        <f>SUM(C18:C23)</f>
        <v>0</v>
      </c>
      <c r="D24" s="95"/>
      <c r="E24" s="95">
        <f t="shared" si="8"/>
        <v>3615000</v>
      </c>
      <c r="F24" s="96">
        <f t="shared" ref="F24:O24" si="15">SUM(F18:F23)</f>
        <v>3615000</v>
      </c>
      <c r="G24" s="97">
        <f t="shared" si="15"/>
        <v>3615000</v>
      </c>
      <c r="H24" s="96">
        <f t="shared" si="15"/>
        <v>0</v>
      </c>
      <c r="I24" s="97">
        <f t="shared" si="15"/>
        <v>0</v>
      </c>
      <c r="J24" s="96">
        <f t="shared" si="15"/>
        <v>391000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391000</v>
      </c>
      <c r="Q24" s="97">
        <f t="shared" si="10"/>
        <v>0</v>
      </c>
      <c r="R24" s="52">
        <f t="shared" si="11"/>
        <v>-100</v>
      </c>
      <c r="S24" s="53">
        <f t="shared" si="12"/>
        <v>0</v>
      </c>
      <c r="T24" s="52">
        <f>IF(($E24-$E19-$E23)   =0,0,($P24   /($E24-$E19-$E23)   )*100)</f>
        <v>10.816044260027663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575572000</v>
      </c>
      <c r="C28" s="92">
        <v>236753000</v>
      </c>
      <c r="D28" s="92"/>
      <c r="E28" s="92">
        <f>$B28      +$C28      +$D28</f>
        <v>812325000</v>
      </c>
      <c r="F28" s="93">
        <v>812325000</v>
      </c>
      <c r="G28" s="94">
        <v>812325000</v>
      </c>
      <c r="H28" s="93">
        <v>62376000</v>
      </c>
      <c r="I28" s="94">
        <v>41555428</v>
      </c>
      <c r="J28" s="93">
        <v>101976000</v>
      </c>
      <c r="K28" s="94">
        <v>84227587</v>
      </c>
      <c r="L28" s="93">
        <v>104448000</v>
      </c>
      <c r="M28" s="94">
        <v>126238373</v>
      </c>
      <c r="N28" s="93"/>
      <c r="O28" s="94"/>
      <c r="P28" s="93">
        <f>$H28      +$J28      +$L28      +$N28</f>
        <v>268800000</v>
      </c>
      <c r="Q28" s="94">
        <f>$I28      +$K28      +$M28      +$O28</f>
        <v>252021388</v>
      </c>
      <c r="R28" s="48">
        <f>IF(($J28      =0),0,((($L28      -$J28      )/$J28      )*100))</f>
        <v>2.4240997881854556</v>
      </c>
      <c r="S28" s="49">
        <f>IF(($K28      =0),0,((($M28      -$K28      )/$K28      )*100))</f>
        <v>49.877703370512087</v>
      </c>
      <c r="T28" s="48">
        <f>IF(($E28      =0),0,(($P28      /$E28      )*100))</f>
        <v>33.090204043947928</v>
      </c>
      <c r="U28" s="50">
        <f>IF(($E28      =0),0,(($Q28      /$E28      )*100))</f>
        <v>31.024699227525925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575572000</v>
      </c>
      <c r="C30" s="95">
        <f>SUM(C26:C29)</f>
        <v>236753000</v>
      </c>
      <c r="D30" s="95"/>
      <c r="E30" s="95">
        <f>$B30      +$C30      +$D30</f>
        <v>812325000</v>
      </c>
      <c r="F30" s="96">
        <f t="shared" ref="F30:O30" si="16">SUM(F26:F29)</f>
        <v>812325000</v>
      </c>
      <c r="G30" s="97">
        <f t="shared" si="16"/>
        <v>812325000</v>
      </c>
      <c r="H30" s="96">
        <f t="shared" si="16"/>
        <v>62376000</v>
      </c>
      <c r="I30" s="97">
        <f t="shared" si="16"/>
        <v>41555428</v>
      </c>
      <c r="J30" s="96">
        <f t="shared" si="16"/>
        <v>101976000</v>
      </c>
      <c r="K30" s="97">
        <f t="shared" si="16"/>
        <v>84227587</v>
      </c>
      <c r="L30" s="96">
        <f t="shared" si="16"/>
        <v>104448000</v>
      </c>
      <c r="M30" s="97">
        <f t="shared" si="16"/>
        <v>126238373</v>
      </c>
      <c r="N30" s="96">
        <f t="shared" si="16"/>
        <v>0</v>
      </c>
      <c r="O30" s="97">
        <f t="shared" si="16"/>
        <v>0</v>
      </c>
      <c r="P30" s="96">
        <f>$H30      +$J30      +$L30      +$N30</f>
        <v>268800000</v>
      </c>
      <c r="Q30" s="97">
        <f>$I30      +$K30      +$M30      +$O30</f>
        <v>252021388</v>
      </c>
      <c r="R30" s="52">
        <f>IF(($J30      =0),0,((($L30      -$J30      )/$J30      )*100))</f>
        <v>2.4240997881854556</v>
      </c>
      <c r="S30" s="53">
        <f>IF(($K30      =0),0,((($M30      -$K30      )/$K30      )*100))</f>
        <v>49.877703370512087</v>
      </c>
      <c r="T30" s="52">
        <f>IF($E30   =0,0,($P30   /$E30   )*100)</f>
        <v>33.090204043947928</v>
      </c>
      <c r="U30" s="54">
        <f>IF($E30   =0,0,($Q30   /$E30   )*100)</f>
        <v>31.024699227525925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78464000</v>
      </c>
      <c r="C32" s="92">
        <v>0</v>
      </c>
      <c r="D32" s="92"/>
      <c r="E32" s="92">
        <f>$B32      +$C32      +$D32</f>
        <v>78464000</v>
      </c>
      <c r="F32" s="93">
        <v>78464000</v>
      </c>
      <c r="G32" s="94">
        <v>77120000</v>
      </c>
      <c r="H32" s="93">
        <v>27217000</v>
      </c>
      <c r="I32" s="94">
        <v>10838782</v>
      </c>
      <c r="J32" s="93">
        <v>26793000</v>
      </c>
      <c r="K32" s="94">
        <v>17051869</v>
      </c>
      <c r="L32" s="93">
        <v>8941000</v>
      </c>
      <c r="M32" s="94">
        <v>-23916129</v>
      </c>
      <c r="N32" s="93"/>
      <c r="O32" s="94"/>
      <c r="P32" s="93">
        <f>$H32      +$J32      +$L32      +$N32</f>
        <v>62951000</v>
      </c>
      <c r="Q32" s="94">
        <f>$I32      +$K32      +$M32      +$O32</f>
        <v>3974522</v>
      </c>
      <c r="R32" s="48">
        <f>IF(($J32      =0),0,((($L32      -$J32      )/$J32      )*100))</f>
        <v>-66.629343485238678</v>
      </c>
      <c r="S32" s="49">
        <f>IF(($K32      =0),0,((($M32      -$K32      )/$K32      )*100))</f>
        <v>-240.25517671992435</v>
      </c>
      <c r="T32" s="48">
        <f>IF(($E32      =0),0,(($P32      /$E32      )*100))</f>
        <v>80.229149673735719</v>
      </c>
      <c r="U32" s="50">
        <f>IF(($E32      =0),0,(($Q32      /$E32      )*100))</f>
        <v>5.0654083401305057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78464000</v>
      </c>
      <c r="C33" s="95">
        <f>C32</f>
        <v>0</v>
      </c>
      <c r="D33" s="95"/>
      <c r="E33" s="95">
        <f>$B33      +$C33      +$D33</f>
        <v>78464000</v>
      </c>
      <c r="F33" s="96">
        <f t="shared" ref="F33:O33" si="17">F32</f>
        <v>78464000</v>
      </c>
      <c r="G33" s="97">
        <f t="shared" si="17"/>
        <v>77120000</v>
      </c>
      <c r="H33" s="96">
        <f t="shared" si="17"/>
        <v>27217000</v>
      </c>
      <c r="I33" s="97">
        <f t="shared" si="17"/>
        <v>10838782</v>
      </c>
      <c r="J33" s="96">
        <f t="shared" si="17"/>
        <v>26793000</v>
      </c>
      <c r="K33" s="97">
        <f t="shared" si="17"/>
        <v>17051869</v>
      </c>
      <c r="L33" s="96">
        <f t="shared" si="17"/>
        <v>8941000</v>
      </c>
      <c r="M33" s="97">
        <f t="shared" si="17"/>
        <v>-23916129</v>
      </c>
      <c r="N33" s="96">
        <f t="shared" si="17"/>
        <v>0</v>
      </c>
      <c r="O33" s="97">
        <f t="shared" si="17"/>
        <v>0</v>
      </c>
      <c r="P33" s="96">
        <f>$H33      +$J33      +$L33      +$N33</f>
        <v>62951000</v>
      </c>
      <c r="Q33" s="97">
        <f>$I33      +$K33      +$M33      +$O33</f>
        <v>3974522</v>
      </c>
      <c r="R33" s="52">
        <f>IF(($J33      =0),0,((($L33      -$J33      )/$J33      )*100))</f>
        <v>-66.629343485238678</v>
      </c>
      <c r="S33" s="53">
        <f>IF(($K33      =0),0,((($M33      -$K33      )/$K33      )*100))</f>
        <v>-240.25517671992435</v>
      </c>
      <c r="T33" s="52">
        <f>IF($E33   =0,0,($P33   /$E33   )*100)</f>
        <v>80.229149673735719</v>
      </c>
      <c r="U33" s="54">
        <f>IF($E33   =0,0,($Q33   /$E33   )*100)</f>
        <v>5.0654083401305057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414085000</v>
      </c>
      <c r="C35" s="92">
        <v>-75368000</v>
      </c>
      <c r="D35" s="92"/>
      <c r="E35" s="92">
        <f t="shared" ref="E35:E40" si="18">$B35      +$C35      +$D35</f>
        <v>338717000</v>
      </c>
      <c r="F35" s="93">
        <v>330617000</v>
      </c>
      <c r="G35" s="94">
        <v>330617000</v>
      </c>
      <c r="H35" s="93">
        <v>11343000</v>
      </c>
      <c r="I35" s="94">
        <v>13542191</v>
      </c>
      <c r="J35" s="93">
        <v>61709000</v>
      </c>
      <c r="K35" s="94">
        <v>53294085</v>
      </c>
      <c r="L35" s="93">
        <v>59320000</v>
      </c>
      <c r="M35" s="94">
        <v>39955990</v>
      </c>
      <c r="N35" s="93"/>
      <c r="O35" s="94"/>
      <c r="P35" s="93">
        <f t="shared" ref="P35:P40" si="19">$H35      +$J35      +$L35      +$N35</f>
        <v>132372000</v>
      </c>
      <c r="Q35" s="94">
        <f t="shared" ref="Q35:Q40" si="20">$I35      +$K35      +$M35      +$O35</f>
        <v>106792266</v>
      </c>
      <c r="R35" s="48">
        <f t="shared" ref="R35:R40" si="21">IF(($J35      =0),0,((($L35      -$J35      )/$J35      )*100))</f>
        <v>-3.8713963927466013</v>
      </c>
      <c r="S35" s="49">
        <f t="shared" ref="S35:S40" si="22">IF(($K35      =0),0,((($M35      -$K35      )/$K35      )*100))</f>
        <v>-25.027345905272604</v>
      </c>
      <c r="T35" s="48">
        <f t="shared" ref="T35:T39" si="23">IF(($E35      =0),0,(($P35      /$E35      )*100))</f>
        <v>39.080412261563488</v>
      </c>
      <c r="U35" s="50">
        <f t="shared" ref="U35:U39" si="24">IF(($E35      =0),0,(($Q35      /$E35      )*100))</f>
        <v>31.528463584644406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345116000</v>
      </c>
      <c r="C36" s="92">
        <v>0</v>
      </c>
      <c r="D36" s="92"/>
      <c r="E36" s="92">
        <f t="shared" si="18"/>
        <v>345116000</v>
      </c>
      <c r="F36" s="93">
        <v>345116000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43200000</v>
      </c>
      <c r="C38" s="92">
        <v>2000000</v>
      </c>
      <c r="D38" s="92"/>
      <c r="E38" s="92">
        <f t="shared" si="18"/>
        <v>45200000</v>
      </c>
      <c r="F38" s="93">
        <v>45200000</v>
      </c>
      <c r="G38" s="94">
        <v>45200000</v>
      </c>
      <c r="H38" s="93">
        <v>632000</v>
      </c>
      <c r="I38" s="94">
        <v>4921472</v>
      </c>
      <c r="J38" s="93">
        <v>7685000</v>
      </c>
      <c r="K38" s="94">
        <v>3870467</v>
      </c>
      <c r="L38" s="93">
        <v>12917000</v>
      </c>
      <c r="M38" s="94">
        <v>19951593</v>
      </c>
      <c r="N38" s="93"/>
      <c r="O38" s="94"/>
      <c r="P38" s="93">
        <f t="shared" si="19"/>
        <v>21234000</v>
      </c>
      <c r="Q38" s="94">
        <f t="shared" si="20"/>
        <v>28743532</v>
      </c>
      <c r="R38" s="48">
        <f t="shared" si="21"/>
        <v>68.080676642810673</v>
      </c>
      <c r="S38" s="49">
        <f t="shared" si="22"/>
        <v>415.4828345003329</v>
      </c>
      <c r="T38" s="48">
        <f t="shared" si="23"/>
        <v>46.977876106194685</v>
      </c>
      <c r="U38" s="50">
        <f t="shared" si="24"/>
        <v>63.591884955752207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802401000</v>
      </c>
      <c r="C40" s="95">
        <f>SUM(C35:C39)</f>
        <v>-73368000</v>
      </c>
      <c r="D40" s="95"/>
      <c r="E40" s="95">
        <f t="shared" si="18"/>
        <v>729033000</v>
      </c>
      <c r="F40" s="96">
        <f t="shared" ref="F40:O40" si="25">SUM(F35:F39)</f>
        <v>720933000</v>
      </c>
      <c r="G40" s="97">
        <f t="shared" si="25"/>
        <v>375817000</v>
      </c>
      <c r="H40" s="96">
        <f t="shared" si="25"/>
        <v>11975000</v>
      </c>
      <c r="I40" s="97">
        <f t="shared" si="25"/>
        <v>18463663</v>
      </c>
      <c r="J40" s="96">
        <f t="shared" si="25"/>
        <v>69394000</v>
      </c>
      <c r="K40" s="97">
        <f t="shared" si="25"/>
        <v>57164552</v>
      </c>
      <c r="L40" s="96">
        <f t="shared" si="25"/>
        <v>72237000</v>
      </c>
      <c r="M40" s="97">
        <f t="shared" si="25"/>
        <v>59907583</v>
      </c>
      <c r="N40" s="96">
        <f t="shared" si="25"/>
        <v>0</v>
      </c>
      <c r="O40" s="97">
        <f t="shared" si="25"/>
        <v>0</v>
      </c>
      <c r="P40" s="96">
        <f t="shared" si="19"/>
        <v>153606000</v>
      </c>
      <c r="Q40" s="97">
        <f t="shared" si="20"/>
        <v>135535798</v>
      </c>
      <c r="R40" s="52">
        <f t="shared" si="21"/>
        <v>4.0968959852436804</v>
      </c>
      <c r="S40" s="53">
        <f t="shared" si="22"/>
        <v>4.7984824581499383</v>
      </c>
      <c r="T40" s="52">
        <f>IF((+$E35+$E38) =0,0,(P40   /(+$E35+$E38) )*100)</f>
        <v>40.01021054029907</v>
      </c>
      <c r="U40" s="54">
        <f>IF((+$E35+$E38) =0,0,(Q40   /(+$E35+$E38) )*100)</f>
        <v>35.303411414446352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313806000</v>
      </c>
      <c r="C43" s="92">
        <v>33345000</v>
      </c>
      <c r="D43" s="92"/>
      <c r="E43" s="92">
        <f t="shared" si="26"/>
        <v>347151000</v>
      </c>
      <c r="F43" s="93">
        <v>347151000</v>
      </c>
      <c r="G43" s="94">
        <v>347151000</v>
      </c>
      <c r="H43" s="93">
        <v>300000</v>
      </c>
      <c r="I43" s="94">
        <v>41962941</v>
      </c>
      <c r="J43" s="93">
        <v>36760000</v>
      </c>
      <c r="K43" s="94">
        <v>63987531</v>
      </c>
      <c r="L43" s="93">
        <v>7389000</v>
      </c>
      <c r="M43" s="94">
        <v>51343344</v>
      </c>
      <c r="N43" s="93"/>
      <c r="O43" s="94"/>
      <c r="P43" s="93">
        <f t="shared" si="27"/>
        <v>44449000</v>
      </c>
      <c r="Q43" s="94">
        <f t="shared" si="28"/>
        <v>157293816</v>
      </c>
      <c r="R43" s="48">
        <f t="shared" si="29"/>
        <v>-79.899347116430903</v>
      </c>
      <c r="S43" s="49">
        <f t="shared" si="30"/>
        <v>-19.760392067635802</v>
      </c>
      <c r="T43" s="48">
        <f t="shared" si="31"/>
        <v>12.803938343833089</v>
      </c>
      <c r="U43" s="50">
        <f t="shared" si="32"/>
        <v>45.309912977349917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506941000</v>
      </c>
      <c r="C44" s="92">
        <v>751904000</v>
      </c>
      <c r="D44" s="92"/>
      <c r="E44" s="92">
        <f t="shared" si="26"/>
        <v>1258845000</v>
      </c>
      <c r="F44" s="93">
        <v>1258845000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471124000</v>
      </c>
      <c r="C51" s="92">
        <v>-56947000</v>
      </c>
      <c r="D51" s="92"/>
      <c r="E51" s="92">
        <f t="shared" si="26"/>
        <v>414177000</v>
      </c>
      <c r="F51" s="93">
        <v>414177000</v>
      </c>
      <c r="G51" s="94">
        <v>414177000</v>
      </c>
      <c r="H51" s="93">
        <v>43930000</v>
      </c>
      <c r="I51" s="94">
        <v>-86045329</v>
      </c>
      <c r="J51" s="93">
        <v>84189000</v>
      </c>
      <c r="K51" s="94">
        <v>28691240</v>
      </c>
      <c r="L51" s="93">
        <v>71620000</v>
      </c>
      <c r="M51" s="94">
        <v>106736294</v>
      </c>
      <c r="N51" s="93"/>
      <c r="O51" s="94"/>
      <c r="P51" s="93">
        <f t="shared" si="27"/>
        <v>199739000</v>
      </c>
      <c r="Q51" s="94">
        <f t="shared" si="28"/>
        <v>49382205</v>
      </c>
      <c r="R51" s="48">
        <f t="shared" si="29"/>
        <v>-14.929503854422787</v>
      </c>
      <c r="S51" s="49">
        <f t="shared" si="30"/>
        <v>272.01701285828005</v>
      </c>
      <c r="T51" s="48">
        <f t="shared" si="31"/>
        <v>48.225517109834684</v>
      </c>
      <c r="U51" s="50">
        <f t="shared" si="32"/>
        <v>11.922971338340854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84761000</v>
      </c>
      <c r="C52" s="92">
        <v>-52916000</v>
      </c>
      <c r="D52" s="92"/>
      <c r="E52" s="92">
        <f t="shared" si="26"/>
        <v>31845000</v>
      </c>
      <c r="F52" s="93">
        <v>31845000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1376632000</v>
      </c>
      <c r="C53" s="95">
        <f>SUM(C42:C52)</f>
        <v>675386000</v>
      </c>
      <c r="D53" s="95"/>
      <c r="E53" s="95">
        <f t="shared" si="26"/>
        <v>2052018000</v>
      </c>
      <c r="F53" s="96">
        <f t="shared" ref="F53:O53" si="33">SUM(F42:F52)</f>
        <v>2052018000</v>
      </c>
      <c r="G53" s="97">
        <f t="shared" si="33"/>
        <v>761328000</v>
      </c>
      <c r="H53" s="96">
        <f t="shared" si="33"/>
        <v>44230000</v>
      </c>
      <c r="I53" s="97">
        <f t="shared" si="33"/>
        <v>-44082388</v>
      </c>
      <c r="J53" s="96">
        <f t="shared" si="33"/>
        <v>120949000</v>
      </c>
      <c r="K53" s="97">
        <f t="shared" si="33"/>
        <v>92678771</v>
      </c>
      <c r="L53" s="96">
        <f t="shared" si="33"/>
        <v>79009000</v>
      </c>
      <c r="M53" s="97">
        <f t="shared" si="33"/>
        <v>158079638</v>
      </c>
      <c r="N53" s="96">
        <f t="shared" si="33"/>
        <v>0</v>
      </c>
      <c r="O53" s="97">
        <f t="shared" si="33"/>
        <v>0</v>
      </c>
      <c r="P53" s="96">
        <f t="shared" si="27"/>
        <v>244188000</v>
      </c>
      <c r="Q53" s="97">
        <f t="shared" si="28"/>
        <v>206676021</v>
      </c>
      <c r="R53" s="52">
        <f t="shared" si="29"/>
        <v>-34.675772433008959</v>
      </c>
      <c r="S53" s="53">
        <f t="shared" si="30"/>
        <v>70.567257522221567</v>
      </c>
      <c r="T53" s="52">
        <f>IF((+$E43+$E45+$E47+$E48+$E51) =0,0,(P53   /(+$E43+$E45+$E47+$E48+$E51) )*100)</f>
        <v>32.073954983922832</v>
      </c>
      <c r="U53" s="54">
        <f>IF((+$E43+$E45+$E47+$E48+$E51) =0,0,(Q53   /(+$E43+$E45+$E47+$E48+$E51) )*100)</f>
        <v>27.146777867095391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4081892000</v>
      </c>
      <c r="C67" s="104">
        <f>SUM(C9:C15,C18:C23,C26:C29,C32,C35:C39,C42:C52,C55:C58,C61:C65)</f>
        <v>791548000</v>
      </c>
      <c r="D67" s="104"/>
      <c r="E67" s="104">
        <f t="shared" si="35"/>
        <v>4873440000</v>
      </c>
      <c r="F67" s="105">
        <f t="shared" ref="F67:O67" si="43">SUM(F9:F15,F18:F23,F26:F29,F32,F35:F39,F42:F52,F55:F58,F61:F65)</f>
        <v>4865340000</v>
      </c>
      <c r="G67" s="106">
        <f t="shared" si="43"/>
        <v>3275435000</v>
      </c>
      <c r="H67" s="105">
        <f t="shared" si="43"/>
        <v>376429000</v>
      </c>
      <c r="I67" s="106">
        <f t="shared" si="43"/>
        <v>138842956</v>
      </c>
      <c r="J67" s="105">
        <f t="shared" si="43"/>
        <v>632386000</v>
      </c>
      <c r="K67" s="106">
        <f t="shared" si="43"/>
        <v>454631715</v>
      </c>
      <c r="L67" s="105">
        <f t="shared" si="43"/>
        <v>501142000</v>
      </c>
      <c r="M67" s="106">
        <f t="shared" si="43"/>
        <v>498590941</v>
      </c>
      <c r="N67" s="105">
        <f t="shared" si="43"/>
        <v>0</v>
      </c>
      <c r="O67" s="106">
        <f t="shared" si="43"/>
        <v>0</v>
      </c>
      <c r="P67" s="105">
        <f t="shared" si="36"/>
        <v>1509957000</v>
      </c>
      <c r="Q67" s="106">
        <f t="shared" si="37"/>
        <v>1092065612</v>
      </c>
      <c r="R67" s="61">
        <f t="shared" si="38"/>
        <v>-20.753780127959821</v>
      </c>
      <c r="S67" s="62">
        <f t="shared" si="39"/>
        <v>9.6691947679013115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47.17318362450326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34.117668016295525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1935918000</v>
      </c>
      <c r="C69" s="92">
        <v>-136017000</v>
      </c>
      <c r="D69" s="92"/>
      <c r="E69" s="92">
        <f>$B69      +$C69      +$D69</f>
        <v>1799901000</v>
      </c>
      <c r="F69" s="93">
        <v>1778371000</v>
      </c>
      <c r="G69" s="94">
        <v>1778371000</v>
      </c>
      <c r="H69" s="93">
        <v>298288000</v>
      </c>
      <c r="I69" s="94">
        <v>100949555</v>
      </c>
      <c r="J69" s="93">
        <v>535049000</v>
      </c>
      <c r="K69" s="94">
        <v>168611201</v>
      </c>
      <c r="L69" s="93">
        <v>290256000</v>
      </c>
      <c r="M69" s="94">
        <v>412250435</v>
      </c>
      <c r="N69" s="93"/>
      <c r="O69" s="94"/>
      <c r="P69" s="93">
        <f>$H69      +$J69      +$L69      +$N69</f>
        <v>1123593000</v>
      </c>
      <c r="Q69" s="94">
        <f>$I69      +$K69      +$M69      +$O69</f>
        <v>681811191</v>
      </c>
      <c r="R69" s="48">
        <f>IF(($J69      =0),0,((($L69      -$J69      )/$J69      )*100))</f>
        <v>-45.751510609308681</v>
      </c>
      <c r="S69" s="49">
        <f>IF(($K69      =0),0,((($M69      -$K69      )/$K69      )*100))</f>
        <v>144.49765647538447</v>
      </c>
      <c r="T69" s="48">
        <f>IF(($E69      =0),0,(($P69      /$E69      )*100))</f>
        <v>62.425266723003105</v>
      </c>
      <c r="U69" s="50">
        <f>IF(($E69      =0),0,(($Q69      /$E69      )*100))</f>
        <v>37.880482926560958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1935918000</v>
      </c>
      <c r="C70" s="101">
        <f>C69</f>
        <v>-136017000</v>
      </c>
      <c r="D70" s="101"/>
      <c r="E70" s="101">
        <f>$B70      +$C70      +$D70</f>
        <v>1799901000</v>
      </c>
      <c r="F70" s="102">
        <f t="shared" ref="F70:O70" si="44">F69</f>
        <v>1778371000</v>
      </c>
      <c r="G70" s="103">
        <f t="shared" si="44"/>
        <v>1778371000</v>
      </c>
      <c r="H70" s="102">
        <f t="shared" si="44"/>
        <v>298288000</v>
      </c>
      <c r="I70" s="103">
        <f t="shared" si="44"/>
        <v>100949555</v>
      </c>
      <c r="J70" s="102">
        <f t="shared" si="44"/>
        <v>535049000</v>
      </c>
      <c r="K70" s="103">
        <f t="shared" si="44"/>
        <v>168611201</v>
      </c>
      <c r="L70" s="102">
        <f t="shared" si="44"/>
        <v>290256000</v>
      </c>
      <c r="M70" s="103">
        <f t="shared" si="44"/>
        <v>412250435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1123593000</v>
      </c>
      <c r="Q70" s="103">
        <f>$I70      +$K70      +$M70      +$O70</f>
        <v>681811191</v>
      </c>
      <c r="R70" s="57">
        <f>IF(($J70      =0),0,((($L70      -$J70      )/$J70      )*100))</f>
        <v>-45.751510609308681</v>
      </c>
      <c r="S70" s="58">
        <f>IF(($K70      =0),0,((($M70      -$K70      )/$K70      )*100))</f>
        <v>144.49765647538447</v>
      </c>
      <c r="T70" s="57">
        <f>IF($E70   =0,0,($P70   /$E70   )*100)</f>
        <v>62.425266723003105</v>
      </c>
      <c r="U70" s="59">
        <f>IF($E70   =0,0,($Q70   /$E70 )*100)</f>
        <v>37.880482926560958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1935918000</v>
      </c>
      <c r="C71" s="104">
        <f>C69</f>
        <v>-136017000</v>
      </c>
      <c r="D71" s="104"/>
      <c r="E71" s="104">
        <f>$B71      +$C71      +$D71</f>
        <v>1799901000</v>
      </c>
      <c r="F71" s="105">
        <f t="shared" ref="F71:O71" si="45">F69</f>
        <v>1778371000</v>
      </c>
      <c r="G71" s="106">
        <f t="shared" si="45"/>
        <v>1778371000</v>
      </c>
      <c r="H71" s="105">
        <f t="shared" si="45"/>
        <v>298288000</v>
      </c>
      <c r="I71" s="106">
        <f t="shared" si="45"/>
        <v>100949555</v>
      </c>
      <c r="J71" s="105">
        <f t="shared" si="45"/>
        <v>535049000</v>
      </c>
      <c r="K71" s="106">
        <f t="shared" si="45"/>
        <v>168611201</v>
      </c>
      <c r="L71" s="105">
        <f t="shared" si="45"/>
        <v>290256000</v>
      </c>
      <c r="M71" s="106">
        <f t="shared" si="45"/>
        <v>412250435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1123593000</v>
      </c>
      <c r="Q71" s="106">
        <f>$I71      +$K71      +$M71      +$O71</f>
        <v>681811191</v>
      </c>
      <c r="R71" s="61">
        <f>IF(($J71      =0),0,((($L71      -$J71      )/$J71      )*100))</f>
        <v>-45.751510609308681</v>
      </c>
      <c r="S71" s="62">
        <f>IF(($K71      =0),0,((($M71      -$K71      )/$K71      )*100))</f>
        <v>144.49765647538447</v>
      </c>
      <c r="T71" s="61">
        <f>IF($E71   =0,0,($P71   /$E71   )*100)</f>
        <v>62.425266723003105</v>
      </c>
      <c r="U71" s="65">
        <f>IF($E71   =0,0,($Q71   /$E71   )*100)</f>
        <v>37.880482926560958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6017810000</v>
      </c>
      <c r="C72" s="104">
        <f>SUM(C9:C15,C18:C23,C26:C29,C32,C35:C39,C42:C52,C55:C58,C61:C65,C69)</f>
        <v>655531000</v>
      </c>
      <c r="D72" s="104"/>
      <c r="E72" s="104">
        <f>$B72      +$C72      +$D72</f>
        <v>6673341000</v>
      </c>
      <c r="F72" s="105">
        <f t="shared" ref="F72:O72" si="46">SUM(F9:F15,F18:F23,F26:F29,F32,F35:F39,F42:F52,F55:F58,F61:F65,F69)</f>
        <v>6643711000</v>
      </c>
      <c r="G72" s="106">
        <f t="shared" si="46"/>
        <v>5053806000</v>
      </c>
      <c r="H72" s="105">
        <f t="shared" si="46"/>
        <v>674717000</v>
      </c>
      <c r="I72" s="106">
        <f t="shared" si="46"/>
        <v>239792511</v>
      </c>
      <c r="J72" s="105">
        <f t="shared" si="46"/>
        <v>1167435000</v>
      </c>
      <c r="K72" s="106">
        <f t="shared" si="46"/>
        <v>623242916</v>
      </c>
      <c r="L72" s="105">
        <f t="shared" si="46"/>
        <v>791398000</v>
      </c>
      <c r="M72" s="106">
        <f t="shared" si="46"/>
        <v>910841376</v>
      </c>
      <c r="N72" s="105">
        <f t="shared" si="46"/>
        <v>0</v>
      </c>
      <c r="O72" s="106">
        <f t="shared" si="46"/>
        <v>0</v>
      </c>
      <c r="P72" s="105">
        <f>$H72      +$J72      +$L72      +$N72</f>
        <v>2633550000</v>
      </c>
      <c r="Q72" s="106">
        <f>$I72      +$K72      +$M72      +$O72</f>
        <v>1773876803</v>
      </c>
      <c r="R72" s="61">
        <f>IF(($J72      =0),0,((($L72      -$J72      )/$J72      )*100))</f>
        <v>-32.210529922436791</v>
      </c>
      <c r="S72" s="62">
        <f>IF(($K72      =0),0,((($M72      -$K72      )/$K72      )*100))</f>
        <v>46.145483986535993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52.662774074689537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43.362122901777731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138</v>
      </c>
    </row>
    <row r="116" spans="1:23" x14ac:dyDescent="0.25">
      <c r="A116" s="29" t="s">
        <v>139</v>
      </c>
    </row>
    <row r="117" spans="1:23" ht="13" x14ac:dyDescent="0.3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143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OVjv9vGyy2P7Q8hK65vL/JAgBI6P/iK6PV7Cm9Z0+/vtL6rcbnsZUDt5EfMJ81nsw86A7qi6cjSQq4lMWJ5mEA==" saltValue="BUuoNbk8RNIpU8eBH/+eQ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159000</v>
      </c>
      <c r="I10" s="94"/>
      <c r="J10" s="93">
        <v>173000</v>
      </c>
      <c r="K10" s="94"/>
      <c r="L10" s="93">
        <v>978000</v>
      </c>
      <c r="M10" s="94"/>
      <c r="N10" s="93"/>
      <c r="O10" s="94"/>
      <c r="P10" s="93">
        <f t="shared" ref="P10:P16" si="1">$H10      +$J10      +$L10      +$N10</f>
        <v>1310000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465.31791907514457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43.666666666666664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20000000</v>
      </c>
      <c r="C14" s="92">
        <v>0</v>
      </c>
      <c r="D14" s="92"/>
      <c r="E14" s="92">
        <f t="shared" si="0"/>
        <v>20000000</v>
      </c>
      <c r="F14" s="93">
        <v>20000000</v>
      </c>
      <c r="G14" s="94">
        <v>938000</v>
      </c>
      <c r="H14" s="93">
        <v>938000</v>
      </c>
      <c r="I14" s="94"/>
      <c r="J14" s="93"/>
      <c r="K14" s="94"/>
      <c r="L14" s="93"/>
      <c r="M14" s="94"/>
      <c r="N14" s="93"/>
      <c r="O14" s="94"/>
      <c r="P14" s="93">
        <f t="shared" si="1"/>
        <v>938000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4.6899999999999995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23000000</v>
      </c>
      <c r="C16" s="95">
        <f>SUM(C9:C15)</f>
        <v>0</v>
      </c>
      <c r="D16" s="95"/>
      <c r="E16" s="95">
        <f t="shared" si="0"/>
        <v>23000000</v>
      </c>
      <c r="F16" s="96">
        <f t="shared" ref="F16:O16" si="7">SUM(F9:F15)</f>
        <v>23000000</v>
      </c>
      <c r="G16" s="97">
        <f t="shared" si="7"/>
        <v>3938000</v>
      </c>
      <c r="H16" s="96">
        <f t="shared" si="7"/>
        <v>1097000</v>
      </c>
      <c r="I16" s="97">
        <f t="shared" si="7"/>
        <v>0</v>
      </c>
      <c r="J16" s="96">
        <f t="shared" si="7"/>
        <v>173000</v>
      </c>
      <c r="K16" s="97">
        <f t="shared" si="7"/>
        <v>0</v>
      </c>
      <c r="L16" s="96">
        <f t="shared" si="7"/>
        <v>978000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2248000</v>
      </c>
      <c r="Q16" s="97">
        <f t="shared" si="2"/>
        <v>0</v>
      </c>
      <c r="R16" s="52">
        <f t="shared" si="3"/>
        <v>465.31791907514457</v>
      </c>
      <c r="S16" s="53">
        <f t="shared" si="4"/>
        <v>0</v>
      </c>
      <c r="T16" s="52">
        <f>IF((SUM($E9:$E13)+$E15)=0,0,(P16/(SUM($E9:$E13)+$E15)*100))</f>
        <v>74.933333333333323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6015000</v>
      </c>
      <c r="C32" s="92">
        <v>0</v>
      </c>
      <c r="D32" s="92"/>
      <c r="E32" s="92">
        <f>$B32      +$C32      +$D32</f>
        <v>6015000</v>
      </c>
      <c r="F32" s="93">
        <v>6015000</v>
      </c>
      <c r="G32" s="94">
        <v>6015000</v>
      </c>
      <c r="H32" s="93">
        <v>5547000</v>
      </c>
      <c r="I32" s="94"/>
      <c r="J32" s="93">
        <v>468000</v>
      </c>
      <c r="K32" s="94"/>
      <c r="L32" s="93"/>
      <c r="M32" s="94"/>
      <c r="N32" s="93"/>
      <c r="O32" s="94"/>
      <c r="P32" s="93">
        <f>$H32      +$J32      +$L32      +$N32</f>
        <v>6015000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6015000</v>
      </c>
      <c r="C33" s="95">
        <f>C32</f>
        <v>0</v>
      </c>
      <c r="D33" s="95"/>
      <c r="E33" s="95">
        <f>$B33      +$C33      +$D33</f>
        <v>6015000</v>
      </c>
      <c r="F33" s="96">
        <f t="shared" ref="F33:O33" si="17">F32</f>
        <v>6015000</v>
      </c>
      <c r="G33" s="97">
        <f t="shared" si="17"/>
        <v>6015000</v>
      </c>
      <c r="H33" s="96">
        <f t="shared" si="17"/>
        <v>5547000</v>
      </c>
      <c r="I33" s="97">
        <f t="shared" si="17"/>
        <v>0</v>
      </c>
      <c r="J33" s="96">
        <f t="shared" si="17"/>
        <v>468000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6015000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47500000</v>
      </c>
      <c r="C35" s="92">
        <v>-10000000</v>
      </c>
      <c r="D35" s="92"/>
      <c r="E35" s="92">
        <f t="shared" ref="E35:E40" si="18">$B35      +$C35      +$D35</f>
        <v>37500000</v>
      </c>
      <c r="F35" s="93">
        <v>37500000</v>
      </c>
      <c r="G35" s="94">
        <v>37500000</v>
      </c>
      <c r="H35" s="93">
        <v>2095000</v>
      </c>
      <c r="I35" s="94"/>
      <c r="J35" s="93"/>
      <c r="K35" s="94"/>
      <c r="L35" s="93">
        <v>8633000</v>
      </c>
      <c r="M35" s="94"/>
      <c r="N35" s="93"/>
      <c r="O35" s="94"/>
      <c r="P35" s="93">
        <f t="shared" ref="P35:P40" si="19">$H35      +$J35      +$L35      +$N35</f>
        <v>10728000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28.608000000000001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755000</v>
      </c>
      <c r="C36" s="92">
        <v>0</v>
      </c>
      <c r="D36" s="92"/>
      <c r="E36" s="92">
        <f t="shared" si="18"/>
        <v>755000</v>
      </c>
      <c r="F36" s="93">
        <v>755000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48255000</v>
      </c>
      <c r="C40" s="95">
        <f>SUM(C35:C39)</f>
        <v>-10000000</v>
      </c>
      <c r="D40" s="95"/>
      <c r="E40" s="95">
        <f t="shared" si="18"/>
        <v>38255000</v>
      </c>
      <c r="F40" s="96">
        <f t="shared" ref="F40:O40" si="25">SUM(F35:F39)</f>
        <v>38255000</v>
      </c>
      <c r="G40" s="97">
        <f t="shared" si="25"/>
        <v>37500000</v>
      </c>
      <c r="H40" s="96">
        <f t="shared" si="25"/>
        <v>2095000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8633000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10728000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28.608000000000001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77270000</v>
      </c>
      <c r="C67" s="104">
        <f>SUM(C9:C15,C18:C23,C26:C29,C32,C35:C39,C42:C52,C55:C58,C61:C65)</f>
        <v>-10000000</v>
      </c>
      <c r="D67" s="104"/>
      <c r="E67" s="104">
        <f t="shared" si="35"/>
        <v>67270000</v>
      </c>
      <c r="F67" s="105">
        <f t="shared" ref="F67:O67" si="43">SUM(F9:F15,F18:F23,F26:F29,F32,F35:F39,F42:F52,F55:F58,F61:F65)</f>
        <v>67270000</v>
      </c>
      <c r="G67" s="106">
        <f t="shared" si="43"/>
        <v>47453000</v>
      </c>
      <c r="H67" s="105">
        <f t="shared" si="43"/>
        <v>8739000</v>
      </c>
      <c r="I67" s="106">
        <f t="shared" si="43"/>
        <v>0</v>
      </c>
      <c r="J67" s="105">
        <f t="shared" si="43"/>
        <v>641000</v>
      </c>
      <c r="K67" s="106">
        <f t="shared" si="43"/>
        <v>0</v>
      </c>
      <c r="L67" s="105">
        <f t="shared" si="43"/>
        <v>9611000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18991000</v>
      </c>
      <c r="Q67" s="106">
        <f t="shared" si="37"/>
        <v>0</v>
      </c>
      <c r="R67" s="61">
        <f t="shared" si="38"/>
        <v>1399.3759750390016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40.827689992475548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127032000</v>
      </c>
      <c r="C69" s="92">
        <v>0</v>
      </c>
      <c r="D69" s="92"/>
      <c r="E69" s="92">
        <f>$B69      +$C69      +$D69</f>
        <v>127032000</v>
      </c>
      <c r="F69" s="93">
        <v>127032000</v>
      </c>
      <c r="G69" s="94">
        <v>127032000</v>
      </c>
      <c r="H69" s="93">
        <v>27334000</v>
      </c>
      <c r="I69" s="94"/>
      <c r="J69" s="93">
        <v>46939000</v>
      </c>
      <c r="K69" s="94"/>
      <c r="L69" s="93">
        <v>31365000</v>
      </c>
      <c r="M69" s="94"/>
      <c r="N69" s="93"/>
      <c r="O69" s="94"/>
      <c r="P69" s="93">
        <f>$H69      +$J69      +$L69      +$N69</f>
        <v>105638000</v>
      </c>
      <c r="Q69" s="94">
        <f>$I69      +$K69      +$M69      +$O69</f>
        <v>0</v>
      </c>
      <c r="R69" s="48">
        <f>IF(($J69      =0),0,((($L69      -$J69      )/$J69      )*100))</f>
        <v>-33.179232621061381</v>
      </c>
      <c r="S69" s="49">
        <f>IF(($K69      =0),0,((($M69      -$K69      )/$K69      )*100))</f>
        <v>0</v>
      </c>
      <c r="T69" s="48">
        <f>IF(($E69      =0),0,(($P69      /$E69      )*100))</f>
        <v>83.158574217519998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127032000</v>
      </c>
      <c r="C70" s="101">
        <f>C69</f>
        <v>0</v>
      </c>
      <c r="D70" s="101"/>
      <c r="E70" s="101">
        <f>$B70      +$C70      +$D70</f>
        <v>127032000</v>
      </c>
      <c r="F70" s="102">
        <f t="shared" ref="F70:O70" si="44">F69</f>
        <v>127032000</v>
      </c>
      <c r="G70" s="103">
        <f t="shared" si="44"/>
        <v>127032000</v>
      </c>
      <c r="H70" s="102">
        <f t="shared" si="44"/>
        <v>27334000</v>
      </c>
      <c r="I70" s="103">
        <f t="shared" si="44"/>
        <v>0</v>
      </c>
      <c r="J70" s="102">
        <f t="shared" si="44"/>
        <v>46939000</v>
      </c>
      <c r="K70" s="103">
        <f t="shared" si="44"/>
        <v>0</v>
      </c>
      <c r="L70" s="102">
        <f t="shared" si="44"/>
        <v>31365000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105638000</v>
      </c>
      <c r="Q70" s="103">
        <f>$I70      +$K70      +$M70      +$O70</f>
        <v>0</v>
      </c>
      <c r="R70" s="57">
        <f>IF(($J70      =0),0,((($L70      -$J70      )/$J70      )*100))</f>
        <v>-33.179232621061381</v>
      </c>
      <c r="S70" s="58">
        <f>IF(($K70      =0),0,((($M70      -$K70      )/$K70      )*100))</f>
        <v>0</v>
      </c>
      <c r="T70" s="57">
        <f>IF($E70   =0,0,($P70   /$E70   )*100)</f>
        <v>83.158574217519998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127032000</v>
      </c>
      <c r="C71" s="104">
        <f>C69</f>
        <v>0</v>
      </c>
      <c r="D71" s="104"/>
      <c r="E71" s="104">
        <f>$B71      +$C71      +$D71</f>
        <v>127032000</v>
      </c>
      <c r="F71" s="105">
        <f t="shared" ref="F71:O71" si="45">F69</f>
        <v>127032000</v>
      </c>
      <c r="G71" s="106">
        <f t="shared" si="45"/>
        <v>127032000</v>
      </c>
      <c r="H71" s="105">
        <f t="shared" si="45"/>
        <v>27334000</v>
      </c>
      <c r="I71" s="106">
        <f t="shared" si="45"/>
        <v>0</v>
      </c>
      <c r="J71" s="105">
        <f t="shared" si="45"/>
        <v>46939000</v>
      </c>
      <c r="K71" s="106">
        <f t="shared" si="45"/>
        <v>0</v>
      </c>
      <c r="L71" s="105">
        <f t="shared" si="45"/>
        <v>31365000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105638000</v>
      </c>
      <c r="Q71" s="106">
        <f>$I71      +$K71      +$M71      +$O71</f>
        <v>0</v>
      </c>
      <c r="R71" s="61">
        <f>IF(($J71      =0),0,((($L71      -$J71      )/$J71      )*100))</f>
        <v>-33.179232621061381</v>
      </c>
      <c r="S71" s="62">
        <f>IF(($K71      =0),0,((($M71      -$K71      )/$K71      )*100))</f>
        <v>0</v>
      </c>
      <c r="T71" s="61">
        <f>IF($E71   =0,0,($P71   /$E71   )*100)</f>
        <v>83.158574217519998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204302000</v>
      </c>
      <c r="C72" s="104">
        <f>SUM(C9:C15,C18:C23,C26:C29,C32,C35:C39,C42:C52,C55:C58,C61:C65,C69)</f>
        <v>-10000000</v>
      </c>
      <c r="D72" s="104"/>
      <c r="E72" s="104">
        <f>$B72      +$C72      +$D72</f>
        <v>194302000</v>
      </c>
      <c r="F72" s="105">
        <f t="shared" ref="F72:O72" si="46">SUM(F9:F15,F18:F23,F26:F29,F32,F35:F39,F42:F52,F55:F58,F61:F65,F69)</f>
        <v>194302000</v>
      </c>
      <c r="G72" s="106">
        <f t="shared" si="46"/>
        <v>174485000</v>
      </c>
      <c r="H72" s="105">
        <f t="shared" si="46"/>
        <v>36073000</v>
      </c>
      <c r="I72" s="106">
        <f t="shared" si="46"/>
        <v>0</v>
      </c>
      <c r="J72" s="105">
        <f t="shared" si="46"/>
        <v>47580000</v>
      </c>
      <c r="K72" s="106">
        <f t="shared" si="46"/>
        <v>0</v>
      </c>
      <c r="L72" s="105">
        <f t="shared" si="46"/>
        <v>40976000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124629000</v>
      </c>
      <c r="Q72" s="106">
        <f>$I72      +$K72      +$M72      +$O72</f>
        <v>0</v>
      </c>
      <c r="R72" s="61">
        <f>IF(($J72      =0),0,((($L72      -$J72      )/$J72      )*100))</f>
        <v>-13.879781420765028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71.812823039291956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138</v>
      </c>
    </row>
    <row r="116" spans="1:23" x14ac:dyDescent="0.25">
      <c r="A116" s="29" t="s">
        <v>139</v>
      </c>
    </row>
    <row r="117" spans="1:23" ht="13" x14ac:dyDescent="0.3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143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CLT6PmUsYNSzbQEA+8cVVE+yniVgn/etxu13ZC9zuJ5QSiCSjaiKLMbdbf3nIFfmQxvnkPdEf+yH9uLZlYLDqg==" saltValue="77g26eMDq5U7E2RIXhcJp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96000</v>
      </c>
      <c r="I10" s="94"/>
      <c r="J10" s="93">
        <v>126000</v>
      </c>
      <c r="K10" s="94"/>
      <c r="L10" s="93">
        <v>141000</v>
      </c>
      <c r="M10" s="94"/>
      <c r="N10" s="93"/>
      <c r="O10" s="94"/>
      <c r="P10" s="93">
        <f t="shared" ref="P10:P16" si="1">$H10      +$J10      +$L10      +$N10</f>
        <v>363000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11.904761904761903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22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75218000</v>
      </c>
      <c r="C15" s="92">
        <v>0</v>
      </c>
      <c r="D15" s="92"/>
      <c r="E15" s="92">
        <f t="shared" si="0"/>
        <v>75218000</v>
      </c>
      <c r="F15" s="93">
        <v>75218000</v>
      </c>
      <c r="G15" s="94">
        <v>75218000</v>
      </c>
      <c r="H15" s="93">
        <v>23093000</v>
      </c>
      <c r="I15" s="94"/>
      <c r="J15" s="93">
        <v>16989000</v>
      </c>
      <c r="K15" s="94"/>
      <c r="L15" s="93">
        <v>13290000</v>
      </c>
      <c r="M15" s="94"/>
      <c r="N15" s="93"/>
      <c r="O15" s="94"/>
      <c r="P15" s="93">
        <f t="shared" si="1"/>
        <v>53372000</v>
      </c>
      <c r="Q15" s="94">
        <f t="shared" si="2"/>
        <v>0</v>
      </c>
      <c r="R15" s="48">
        <f t="shared" si="3"/>
        <v>-21.77291188416034</v>
      </c>
      <c r="S15" s="49">
        <f t="shared" si="4"/>
        <v>0</v>
      </c>
      <c r="T15" s="48">
        <f t="shared" si="5"/>
        <v>70.956420005849665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76868000</v>
      </c>
      <c r="C16" s="95">
        <f>SUM(C9:C15)</f>
        <v>0</v>
      </c>
      <c r="D16" s="95"/>
      <c r="E16" s="95">
        <f t="shared" si="0"/>
        <v>76868000</v>
      </c>
      <c r="F16" s="96">
        <f t="shared" ref="F16:O16" si="7">SUM(F9:F15)</f>
        <v>76868000</v>
      </c>
      <c r="G16" s="97">
        <f t="shared" si="7"/>
        <v>76868000</v>
      </c>
      <c r="H16" s="96">
        <f t="shared" si="7"/>
        <v>23189000</v>
      </c>
      <c r="I16" s="97">
        <f t="shared" si="7"/>
        <v>0</v>
      </c>
      <c r="J16" s="96">
        <f t="shared" si="7"/>
        <v>17115000</v>
      </c>
      <c r="K16" s="97">
        <f t="shared" si="7"/>
        <v>0</v>
      </c>
      <c r="L16" s="96">
        <f t="shared" si="7"/>
        <v>13431000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53735000</v>
      </c>
      <c r="Q16" s="97">
        <f t="shared" si="2"/>
        <v>0</v>
      </c>
      <c r="R16" s="52">
        <f t="shared" si="3"/>
        <v>-21.524978089395265</v>
      </c>
      <c r="S16" s="53">
        <f t="shared" si="4"/>
        <v>0</v>
      </c>
      <c r="T16" s="52">
        <f>IF((SUM($E9:$E13)+$E15)=0,0,(P16/(SUM($E9:$E13)+$E15)*100))</f>
        <v>69.905552375500861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4590000</v>
      </c>
      <c r="C32" s="92">
        <v>0</v>
      </c>
      <c r="D32" s="92"/>
      <c r="E32" s="92">
        <f>$B32      +$C32      +$D32</f>
        <v>4590000</v>
      </c>
      <c r="F32" s="93">
        <v>4590000</v>
      </c>
      <c r="G32" s="94">
        <v>4590000</v>
      </c>
      <c r="H32" s="93">
        <v>559000</v>
      </c>
      <c r="I32" s="94"/>
      <c r="J32" s="93">
        <v>358000</v>
      </c>
      <c r="K32" s="94"/>
      <c r="L32" s="93">
        <v>728000</v>
      </c>
      <c r="M32" s="94"/>
      <c r="N32" s="93"/>
      <c r="O32" s="94"/>
      <c r="P32" s="93">
        <f>$H32      +$J32      +$L32      +$N32</f>
        <v>1645000</v>
      </c>
      <c r="Q32" s="94">
        <f>$I32      +$K32      +$M32      +$O32</f>
        <v>0</v>
      </c>
      <c r="R32" s="48">
        <f>IF(($J32      =0),0,((($L32      -$J32      )/$J32      )*100))</f>
        <v>103.35195530726257</v>
      </c>
      <c r="S32" s="49">
        <f>IF(($K32      =0),0,((($M32      -$K32      )/$K32      )*100))</f>
        <v>0</v>
      </c>
      <c r="T32" s="48">
        <f>IF(($E32      =0),0,(($P32      /$E32      )*100))</f>
        <v>35.838779956427011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4590000</v>
      </c>
      <c r="C33" s="95">
        <f>C32</f>
        <v>0</v>
      </c>
      <c r="D33" s="95"/>
      <c r="E33" s="95">
        <f>$B33      +$C33      +$D33</f>
        <v>4590000</v>
      </c>
      <c r="F33" s="96">
        <f t="shared" ref="F33:O33" si="17">F32</f>
        <v>4590000</v>
      </c>
      <c r="G33" s="97">
        <f t="shared" si="17"/>
        <v>4590000</v>
      </c>
      <c r="H33" s="96">
        <f t="shared" si="17"/>
        <v>559000</v>
      </c>
      <c r="I33" s="97">
        <f t="shared" si="17"/>
        <v>0</v>
      </c>
      <c r="J33" s="96">
        <f t="shared" si="17"/>
        <v>358000</v>
      </c>
      <c r="K33" s="97">
        <f t="shared" si="17"/>
        <v>0</v>
      </c>
      <c r="L33" s="96">
        <f t="shared" si="17"/>
        <v>728000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1645000</v>
      </c>
      <c r="Q33" s="97">
        <f>$I33      +$K33      +$M33      +$O33</f>
        <v>0</v>
      </c>
      <c r="R33" s="52">
        <f>IF(($J33      =0),0,((($L33      -$J33      )/$J33      )*100))</f>
        <v>103.35195530726257</v>
      </c>
      <c r="S33" s="53">
        <f>IF(($K33      =0),0,((($M33      -$K33      )/$K33      )*100))</f>
        <v>0</v>
      </c>
      <c r="T33" s="52">
        <f>IF($E33   =0,0,($P33   /$E33   )*100)</f>
        <v>35.838779956427011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15000000</v>
      </c>
      <c r="C35" s="92">
        <v>-1254000</v>
      </c>
      <c r="D35" s="92"/>
      <c r="E35" s="92">
        <f t="shared" ref="E35:E40" si="18">$B35      +$C35      +$D35</f>
        <v>13746000</v>
      </c>
      <c r="F35" s="93">
        <v>13746000</v>
      </c>
      <c r="G35" s="94">
        <v>13746000</v>
      </c>
      <c r="H35" s="93">
        <v>3412000</v>
      </c>
      <c r="I35" s="94"/>
      <c r="J35" s="93">
        <v>5045000</v>
      </c>
      <c r="K35" s="94"/>
      <c r="L35" s="93">
        <v>3210000</v>
      </c>
      <c r="M35" s="94"/>
      <c r="N35" s="93"/>
      <c r="O35" s="94"/>
      <c r="P35" s="93">
        <f t="shared" ref="P35:P40" si="19">$H35      +$J35      +$L35      +$N35</f>
        <v>11667000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-36.372646184340937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84.875600174596244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3961000</v>
      </c>
      <c r="C36" s="92">
        <v>0</v>
      </c>
      <c r="D36" s="92"/>
      <c r="E36" s="92">
        <f t="shared" si="18"/>
        <v>3961000</v>
      </c>
      <c r="F36" s="93">
        <v>3961000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18961000</v>
      </c>
      <c r="C40" s="95">
        <f>SUM(C35:C39)</f>
        <v>-1254000</v>
      </c>
      <c r="D40" s="95"/>
      <c r="E40" s="95">
        <f t="shared" si="18"/>
        <v>17707000</v>
      </c>
      <c r="F40" s="96">
        <f t="shared" ref="F40:O40" si="25">SUM(F35:F39)</f>
        <v>17707000</v>
      </c>
      <c r="G40" s="97">
        <f t="shared" si="25"/>
        <v>13746000</v>
      </c>
      <c r="H40" s="96">
        <f t="shared" si="25"/>
        <v>3412000</v>
      </c>
      <c r="I40" s="97">
        <f t="shared" si="25"/>
        <v>0</v>
      </c>
      <c r="J40" s="96">
        <f t="shared" si="25"/>
        <v>5045000</v>
      </c>
      <c r="K40" s="97">
        <f t="shared" si="25"/>
        <v>0</v>
      </c>
      <c r="L40" s="96">
        <f t="shared" si="25"/>
        <v>3210000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11667000</v>
      </c>
      <c r="Q40" s="97">
        <f t="shared" si="20"/>
        <v>0</v>
      </c>
      <c r="R40" s="52">
        <f t="shared" si="21"/>
        <v>-36.372646184340937</v>
      </c>
      <c r="S40" s="53">
        <f t="shared" si="22"/>
        <v>0</v>
      </c>
      <c r="T40" s="52">
        <f>IF((+$E35+$E38) =0,0,(P40   /(+$E35+$E38) )*100)</f>
        <v>84.875600174596244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45000000</v>
      </c>
      <c r="C43" s="92">
        <v>0</v>
      </c>
      <c r="D43" s="92"/>
      <c r="E43" s="92">
        <f t="shared" si="26"/>
        <v>45000000</v>
      </c>
      <c r="F43" s="93">
        <v>45000000</v>
      </c>
      <c r="G43" s="94">
        <v>45000000</v>
      </c>
      <c r="H43" s="93"/>
      <c r="I43" s="94"/>
      <c r="J43" s="93">
        <v>21228000</v>
      </c>
      <c r="K43" s="94"/>
      <c r="L43" s="93">
        <v>2101000</v>
      </c>
      <c r="M43" s="94"/>
      <c r="N43" s="93"/>
      <c r="O43" s="94"/>
      <c r="P43" s="93">
        <f t="shared" si="27"/>
        <v>23329000</v>
      </c>
      <c r="Q43" s="94">
        <f t="shared" si="28"/>
        <v>0</v>
      </c>
      <c r="R43" s="48">
        <f t="shared" si="29"/>
        <v>-90.102694554362159</v>
      </c>
      <c r="S43" s="49">
        <f t="shared" si="30"/>
        <v>0</v>
      </c>
      <c r="T43" s="48">
        <f t="shared" si="31"/>
        <v>51.842222222222226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45000000</v>
      </c>
      <c r="C51" s="92">
        <v>10000000</v>
      </c>
      <c r="D51" s="92"/>
      <c r="E51" s="92">
        <f t="shared" si="26"/>
        <v>55000000</v>
      </c>
      <c r="F51" s="93">
        <v>55000000</v>
      </c>
      <c r="G51" s="94">
        <v>55000000</v>
      </c>
      <c r="H51" s="93">
        <v>5232000</v>
      </c>
      <c r="I51" s="94"/>
      <c r="J51" s="93">
        <v>20761000</v>
      </c>
      <c r="K51" s="94"/>
      <c r="L51" s="93">
        <v>13313000</v>
      </c>
      <c r="M51" s="94"/>
      <c r="N51" s="93"/>
      <c r="O51" s="94"/>
      <c r="P51" s="93">
        <f t="shared" si="27"/>
        <v>39306000</v>
      </c>
      <c r="Q51" s="94">
        <f t="shared" si="28"/>
        <v>0</v>
      </c>
      <c r="R51" s="48">
        <f t="shared" si="29"/>
        <v>-35.874957853667929</v>
      </c>
      <c r="S51" s="49">
        <f t="shared" si="30"/>
        <v>0</v>
      </c>
      <c r="T51" s="48">
        <f t="shared" si="31"/>
        <v>71.465454545454548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90000000</v>
      </c>
      <c r="C53" s="95">
        <f>SUM(C42:C52)</f>
        <v>10000000</v>
      </c>
      <c r="D53" s="95"/>
      <c r="E53" s="95">
        <f t="shared" si="26"/>
        <v>100000000</v>
      </c>
      <c r="F53" s="96">
        <f t="shared" ref="F53:O53" si="33">SUM(F42:F52)</f>
        <v>100000000</v>
      </c>
      <c r="G53" s="97">
        <f t="shared" si="33"/>
        <v>100000000</v>
      </c>
      <c r="H53" s="96">
        <f t="shared" si="33"/>
        <v>5232000</v>
      </c>
      <c r="I53" s="97">
        <f t="shared" si="33"/>
        <v>0</v>
      </c>
      <c r="J53" s="96">
        <f t="shared" si="33"/>
        <v>41989000</v>
      </c>
      <c r="K53" s="97">
        <f t="shared" si="33"/>
        <v>0</v>
      </c>
      <c r="L53" s="96">
        <f t="shared" si="33"/>
        <v>15414000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62635000</v>
      </c>
      <c r="Q53" s="97">
        <f t="shared" si="28"/>
        <v>0</v>
      </c>
      <c r="R53" s="52">
        <f t="shared" si="29"/>
        <v>-63.29038557717498</v>
      </c>
      <c r="S53" s="53">
        <f t="shared" si="30"/>
        <v>0</v>
      </c>
      <c r="T53" s="52">
        <f>IF((+$E43+$E45+$E47+$E48+$E51) =0,0,(P53   /(+$E43+$E45+$E47+$E48+$E51) )*100)</f>
        <v>62.634999999999998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190419000</v>
      </c>
      <c r="C67" s="104">
        <f>SUM(C9:C15,C18:C23,C26:C29,C32,C35:C39,C42:C52,C55:C58,C61:C65)</f>
        <v>8746000</v>
      </c>
      <c r="D67" s="104"/>
      <c r="E67" s="104">
        <f t="shared" si="35"/>
        <v>199165000</v>
      </c>
      <c r="F67" s="105">
        <f t="shared" ref="F67:O67" si="43">SUM(F9:F15,F18:F23,F26:F29,F32,F35:F39,F42:F52,F55:F58,F61:F65)</f>
        <v>199165000</v>
      </c>
      <c r="G67" s="106">
        <f t="shared" si="43"/>
        <v>195204000</v>
      </c>
      <c r="H67" s="105">
        <f t="shared" si="43"/>
        <v>32392000</v>
      </c>
      <c r="I67" s="106">
        <f t="shared" si="43"/>
        <v>0</v>
      </c>
      <c r="J67" s="105">
        <f t="shared" si="43"/>
        <v>64507000</v>
      </c>
      <c r="K67" s="106">
        <f t="shared" si="43"/>
        <v>0</v>
      </c>
      <c r="L67" s="105">
        <f t="shared" si="43"/>
        <v>32783000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129682000</v>
      </c>
      <c r="Q67" s="106">
        <f t="shared" si="37"/>
        <v>0</v>
      </c>
      <c r="R67" s="61">
        <f t="shared" si="38"/>
        <v>-49.179158850977409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66.434089465379813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190419000</v>
      </c>
      <c r="C72" s="104">
        <f>SUM(C9:C15,C18:C23,C26:C29,C32,C35:C39,C42:C52,C55:C58,C61:C65,C69)</f>
        <v>8746000</v>
      </c>
      <c r="D72" s="104"/>
      <c r="E72" s="104">
        <f>$B72      +$C72      +$D72</f>
        <v>199165000</v>
      </c>
      <c r="F72" s="105">
        <f t="shared" ref="F72:O72" si="46">SUM(F9:F15,F18:F23,F26:F29,F32,F35:F39,F42:F52,F55:F58,F61:F65,F69)</f>
        <v>199165000</v>
      </c>
      <c r="G72" s="106">
        <f t="shared" si="46"/>
        <v>195204000</v>
      </c>
      <c r="H72" s="105">
        <f t="shared" si="46"/>
        <v>32392000</v>
      </c>
      <c r="I72" s="106">
        <f t="shared" si="46"/>
        <v>0</v>
      </c>
      <c r="J72" s="105">
        <f t="shared" si="46"/>
        <v>64507000</v>
      </c>
      <c r="K72" s="106">
        <f t="shared" si="46"/>
        <v>0</v>
      </c>
      <c r="L72" s="105">
        <f t="shared" si="46"/>
        <v>32783000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129682000</v>
      </c>
      <c r="Q72" s="106">
        <f>$I72      +$K72      +$M72      +$O72</f>
        <v>0</v>
      </c>
      <c r="R72" s="61">
        <f>IF(($J72      =0),0,((($L72      -$J72      )/$J72      )*100))</f>
        <v>-49.179158850977409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66.434089465379813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138</v>
      </c>
    </row>
    <row r="116" spans="1:23" x14ac:dyDescent="0.25">
      <c r="A116" s="29" t="s">
        <v>139</v>
      </c>
    </row>
    <row r="117" spans="1:23" ht="13" x14ac:dyDescent="0.3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143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LcmD/QIfgBrluS7BESJ9AEst6Qy2szssCpi478jALQpeUae/JpPKHso4s4oSwODGyNmKDfOnxQO4jyWuak21qw==" saltValue="T6ccC1DM0X1M0lpRloM3C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2550000</v>
      </c>
      <c r="C10" s="92">
        <v>0</v>
      </c>
      <c r="D10" s="92"/>
      <c r="E10" s="92">
        <f t="shared" ref="E10:E16" si="0">$B10      +$C10      +$D10</f>
        <v>2550000</v>
      </c>
      <c r="F10" s="93">
        <v>2550000</v>
      </c>
      <c r="G10" s="94">
        <v>2550000</v>
      </c>
      <c r="H10" s="93">
        <v>379000</v>
      </c>
      <c r="I10" s="94">
        <v>378976</v>
      </c>
      <c r="J10" s="93">
        <v>250000</v>
      </c>
      <c r="K10" s="94">
        <v>250548</v>
      </c>
      <c r="L10" s="93">
        <v>179000</v>
      </c>
      <c r="M10" s="94">
        <v>172040</v>
      </c>
      <c r="N10" s="93"/>
      <c r="O10" s="94"/>
      <c r="P10" s="93">
        <f t="shared" ref="P10:P16" si="1">$H10      +$J10      +$L10      +$N10</f>
        <v>808000</v>
      </c>
      <c r="Q10" s="94">
        <f t="shared" ref="Q10:Q16" si="2">$I10      +$K10      +$M10      +$O10</f>
        <v>801564</v>
      </c>
      <c r="R10" s="48">
        <f t="shared" ref="R10:R16" si="3">IF(($J10      =0),0,((($L10      -$J10      )/$J10      )*100))</f>
        <v>-28.4</v>
      </c>
      <c r="S10" s="49">
        <f t="shared" ref="S10:S16" si="4">IF(($K10      =0),0,((($M10      -$K10      )/$K10      )*100))</f>
        <v>-31.334514743681851</v>
      </c>
      <c r="T10" s="48">
        <f t="shared" ref="T10:T15" si="5">IF(($E10      =0),0,(($P10      /$E10      )*100))</f>
        <v>31.686274509803919</v>
      </c>
      <c r="U10" s="50">
        <f t="shared" ref="U10:U15" si="6">IF(($E10      =0),0,(($Q10      /$E10      )*100))</f>
        <v>31.433882352941179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30000000</v>
      </c>
      <c r="C13" s="92">
        <v>-18847000</v>
      </c>
      <c r="D13" s="92"/>
      <c r="E13" s="92">
        <f t="shared" si="0"/>
        <v>11153000</v>
      </c>
      <c r="F13" s="93">
        <v>11153000</v>
      </c>
      <c r="G13" s="94">
        <v>11153000</v>
      </c>
      <c r="H13" s="93">
        <v>3049000</v>
      </c>
      <c r="I13" s="94"/>
      <c r="J13" s="93">
        <v>1283000</v>
      </c>
      <c r="K13" s="94"/>
      <c r="L13" s="93">
        <v>5048000</v>
      </c>
      <c r="M13" s="94">
        <v>7661573</v>
      </c>
      <c r="N13" s="93"/>
      <c r="O13" s="94"/>
      <c r="P13" s="93">
        <f t="shared" si="1"/>
        <v>9380000</v>
      </c>
      <c r="Q13" s="94">
        <f t="shared" si="2"/>
        <v>7661573</v>
      </c>
      <c r="R13" s="48">
        <f t="shared" si="3"/>
        <v>293.45284489477785</v>
      </c>
      <c r="S13" s="49">
        <f t="shared" si="4"/>
        <v>0</v>
      </c>
      <c r="T13" s="48">
        <f t="shared" si="5"/>
        <v>84.102931946561469</v>
      </c>
      <c r="U13" s="50">
        <f t="shared" si="6"/>
        <v>68.695176185779616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2000000</v>
      </c>
      <c r="C14" s="92">
        <v>0</v>
      </c>
      <c r="D14" s="92"/>
      <c r="E14" s="92">
        <f t="shared" si="0"/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34550000</v>
      </c>
      <c r="C16" s="95">
        <f>SUM(C9:C15)</f>
        <v>-18847000</v>
      </c>
      <c r="D16" s="95"/>
      <c r="E16" s="95">
        <f t="shared" si="0"/>
        <v>15703000</v>
      </c>
      <c r="F16" s="96">
        <f t="shared" ref="F16:O16" si="7">SUM(F9:F15)</f>
        <v>15703000</v>
      </c>
      <c r="G16" s="97">
        <f t="shared" si="7"/>
        <v>13703000</v>
      </c>
      <c r="H16" s="96">
        <f t="shared" si="7"/>
        <v>3428000</v>
      </c>
      <c r="I16" s="97">
        <f t="shared" si="7"/>
        <v>378976</v>
      </c>
      <c r="J16" s="96">
        <f t="shared" si="7"/>
        <v>1533000</v>
      </c>
      <c r="K16" s="97">
        <f t="shared" si="7"/>
        <v>250548</v>
      </c>
      <c r="L16" s="96">
        <f t="shared" si="7"/>
        <v>5227000</v>
      </c>
      <c r="M16" s="97">
        <f t="shared" si="7"/>
        <v>7833613</v>
      </c>
      <c r="N16" s="96">
        <f t="shared" si="7"/>
        <v>0</v>
      </c>
      <c r="O16" s="97">
        <f t="shared" si="7"/>
        <v>0</v>
      </c>
      <c r="P16" s="96">
        <f t="shared" si="1"/>
        <v>10188000</v>
      </c>
      <c r="Q16" s="97">
        <f t="shared" si="2"/>
        <v>8463137</v>
      </c>
      <c r="R16" s="52">
        <f t="shared" si="3"/>
        <v>240.96542726679715</v>
      </c>
      <c r="S16" s="53">
        <f t="shared" si="4"/>
        <v>3026.5917109695547</v>
      </c>
      <c r="T16" s="52">
        <f>IF((SUM($E9:$E13)+$E15)=0,0,(P16/(SUM($E9:$E13)+$E15)*100))</f>
        <v>74.348682770196305</v>
      </c>
      <c r="U16" s="54">
        <f>IF((SUM($E9:$E13)+$E15)=0,0,(Q16/(SUM($E9:$E13)+$E15)*100))</f>
        <v>61.761198277749394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198256000</v>
      </c>
      <c r="D28" s="92"/>
      <c r="E28" s="92">
        <f>$B28      +$C28      +$D28</f>
        <v>198256000</v>
      </c>
      <c r="F28" s="93">
        <v>198256000</v>
      </c>
      <c r="G28" s="94">
        <v>198256000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198256000</v>
      </c>
      <c r="D30" s="95"/>
      <c r="E30" s="95">
        <f>$B30      +$C30      +$D30</f>
        <v>198256000</v>
      </c>
      <c r="F30" s="96">
        <f t="shared" ref="F30:O30" si="16">SUM(F26:F29)</f>
        <v>198256000</v>
      </c>
      <c r="G30" s="97">
        <f t="shared" si="16"/>
        <v>198256000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7036000</v>
      </c>
      <c r="C32" s="92">
        <v>0</v>
      </c>
      <c r="D32" s="92"/>
      <c r="E32" s="92">
        <f>$B32      +$C32      +$D32</f>
        <v>7036000</v>
      </c>
      <c r="F32" s="93">
        <v>7036000</v>
      </c>
      <c r="G32" s="94">
        <v>7036000</v>
      </c>
      <c r="H32" s="93">
        <v>3577000</v>
      </c>
      <c r="I32" s="94">
        <v>3671006</v>
      </c>
      <c r="J32" s="93">
        <v>1687000</v>
      </c>
      <c r="K32" s="94">
        <v>3364994</v>
      </c>
      <c r="L32" s="93"/>
      <c r="M32" s="94"/>
      <c r="N32" s="93"/>
      <c r="O32" s="94"/>
      <c r="P32" s="93">
        <f>$H32      +$J32      +$L32      +$N32</f>
        <v>5264000</v>
      </c>
      <c r="Q32" s="94">
        <f>$I32      +$K32      +$M32      +$O32</f>
        <v>7036000</v>
      </c>
      <c r="R32" s="48">
        <f>IF(($J32      =0),0,((($L32      -$J32      )/$J32      )*100))</f>
        <v>-100</v>
      </c>
      <c r="S32" s="49">
        <f>IF(($K32      =0),0,((($M32      -$K32      )/$K32      )*100))</f>
        <v>-100</v>
      </c>
      <c r="T32" s="48">
        <f>IF(($E32      =0),0,(($P32      /$E32      )*100))</f>
        <v>74.815235929505391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7036000</v>
      </c>
      <c r="C33" s="95">
        <f>C32</f>
        <v>0</v>
      </c>
      <c r="D33" s="95"/>
      <c r="E33" s="95">
        <f>$B33      +$C33      +$D33</f>
        <v>7036000</v>
      </c>
      <c r="F33" s="96">
        <f t="shared" ref="F33:O33" si="17">F32</f>
        <v>7036000</v>
      </c>
      <c r="G33" s="97">
        <f t="shared" si="17"/>
        <v>7036000</v>
      </c>
      <c r="H33" s="96">
        <f t="shared" si="17"/>
        <v>3577000</v>
      </c>
      <c r="I33" s="97">
        <f t="shared" si="17"/>
        <v>3671006</v>
      </c>
      <c r="J33" s="96">
        <f t="shared" si="17"/>
        <v>1687000</v>
      </c>
      <c r="K33" s="97">
        <f t="shared" si="17"/>
        <v>3364994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5264000</v>
      </c>
      <c r="Q33" s="97">
        <f>$I33      +$K33      +$M33      +$O33</f>
        <v>7036000</v>
      </c>
      <c r="R33" s="52">
        <f>IF(($J33      =0),0,((($L33      -$J33      )/$J33      )*100))</f>
        <v>-100</v>
      </c>
      <c r="S33" s="53">
        <f>IF(($K33      =0),0,((($M33      -$K33      )/$K33      )*100))</f>
        <v>-100</v>
      </c>
      <c r="T33" s="52">
        <f>IF($E33   =0,0,($P33   /$E33   )*100)</f>
        <v>74.815235929505391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69206000</v>
      </c>
      <c r="C35" s="92">
        <v>0</v>
      </c>
      <c r="D35" s="92"/>
      <c r="E35" s="92">
        <f t="shared" ref="E35:E40" si="18">$B35      +$C35      +$D35</f>
        <v>69206000</v>
      </c>
      <c r="F35" s="93">
        <v>69206000</v>
      </c>
      <c r="G35" s="94">
        <v>69206000</v>
      </c>
      <c r="H35" s="93">
        <v>5811000</v>
      </c>
      <c r="I35" s="94">
        <v>5811283</v>
      </c>
      <c r="J35" s="93">
        <v>29467000</v>
      </c>
      <c r="K35" s="94">
        <v>26471763</v>
      </c>
      <c r="L35" s="93">
        <v>10887000</v>
      </c>
      <c r="M35" s="94">
        <v>15095631</v>
      </c>
      <c r="N35" s="93"/>
      <c r="O35" s="94"/>
      <c r="P35" s="93">
        <f t="shared" ref="P35:P40" si="19">$H35      +$J35      +$L35      +$N35</f>
        <v>46165000</v>
      </c>
      <c r="Q35" s="94">
        <f t="shared" ref="Q35:Q40" si="20">$I35      +$K35      +$M35      +$O35</f>
        <v>47378677</v>
      </c>
      <c r="R35" s="48">
        <f t="shared" ref="R35:R40" si="21">IF(($J35      =0),0,((($L35      -$J35      )/$J35      )*100))</f>
        <v>-63.053585366681375</v>
      </c>
      <c r="S35" s="49">
        <f t="shared" ref="S35:S40" si="22">IF(($K35      =0),0,((($M35      -$K35      )/$K35      )*100))</f>
        <v>-42.974591454297922</v>
      </c>
      <c r="T35" s="48">
        <f t="shared" ref="T35:T39" si="23">IF(($E35      =0),0,(($P35      /$E35      )*100))</f>
        <v>66.706643932607008</v>
      </c>
      <c r="U35" s="50">
        <f t="shared" ref="U35:U39" si="24">IF(($E35      =0),0,(($Q35      /$E35      )*100))</f>
        <v>68.460360373378023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53808000</v>
      </c>
      <c r="C36" s="92">
        <v>0</v>
      </c>
      <c r="D36" s="92"/>
      <c r="E36" s="92">
        <f t="shared" si="18"/>
        <v>53808000</v>
      </c>
      <c r="F36" s="93">
        <v>53808000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6000000</v>
      </c>
      <c r="C38" s="92">
        <v>0</v>
      </c>
      <c r="D38" s="92"/>
      <c r="E38" s="92">
        <f t="shared" si="18"/>
        <v>6000000</v>
      </c>
      <c r="F38" s="93">
        <v>6000000</v>
      </c>
      <c r="G38" s="94">
        <v>6000000</v>
      </c>
      <c r="H38" s="93"/>
      <c r="I38" s="94">
        <v>4921472</v>
      </c>
      <c r="J38" s="93">
        <v>3895000</v>
      </c>
      <c r="K38" s="94">
        <v>1078528</v>
      </c>
      <c r="L38" s="93">
        <v>1886000</v>
      </c>
      <c r="M38" s="94"/>
      <c r="N38" s="93"/>
      <c r="O38" s="94"/>
      <c r="P38" s="93">
        <f t="shared" si="19"/>
        <v>5781000</v>
      </c>
      <c r="Q38" s="94">
        <f t="shared" si="20"/>
        <v>6000000</v>
      </c>
      <c r="R38" s="48">
        <f t="shared" si="21"/>
        <v>-51.578947368421055</v>
      </c>
      <c r="S38" s="49">
        <f t="shared" si="22"/>
        <v>-100</v>
      </c>
      <c r="T38" s="48">
        <f t="shared" si="23"/>
        <v>96.350000000000009</v>
      </c>
      <c r="U38" s="50">
        <f t="shared" si="24"/>
        <v>100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129014000</v>
      </c>
      <c r="C40" s="95">
        <f>SUM(C35:C39)</f>
        <v>0</v>
      </c>
      <c r="D40" s="95"/>
      <c r="E40" s="95">
        <f t="shared" si="18"/>
        <v>129014000</v>
      </c>
      <c r="F40" s="96">
        <f t="shared" ref="F40:O40" si="25">SUM(F35:F39)</f>
        <v>129014000</v>
      </c>
      <c r="G40" s="97">
        <f t="shared" si="25"/>
        <v>75206000</v>
      </c>
      <c r="H40" s="96">
        <f t="shared" si="25"/>
        <v>5811000</v>
      </c>
      <c r="I40" s="97">
        <f t="shared" si="25"/>
        <v>10732755</v>
      </c>
      <c r="J40" s="96">
        <f t="shared" si="25"/>
        <v>33362000</v>
      </c>
      <c r="K40" s="97">
        <f t="shared" si="25"/>
        <v>27550291</v>
      </c>
      <c r="L40" s="96">
        <f t="shared" si="25"/>
        <v>12773000</v>
      </c>
      <c r="M40" s="97">
        <f t="shared" si="25"/>
        <v>15095631</v>
      </c>
      <c r="N40" s="96">
        <f t="shared" si="25"/>
        <v>0</v>
      </c>
      <c r="O40" s="97">
        <f t="shared" si="25"/>
        <v>0</v>
      </c>
      <c r="P40" s="96">
        <f t="shared" si="19"/>
        <v>51946000</v>
      </c>
      <c r="Q40" s="97">
        <f t="shared" si="20"/>
        <v>53378677</v>
      </c>
      <c r="R40" s="52">
        <f t="shared" si="21"/>
        <v>-61.713926023619692</v>
      </c>
      <c r="S40" s="53">
        <f t="shared" si="22"/>
        <v>-45.206999809911267</v>
      </c>
      <c r="T40" s="52">
        <f>IF((+$E35+$E38) =0,0,(P40   /(+$E35+$E38) )*100)</f>
        <v>69.071616626333011</v>
      </c>
      <c r="U40" s="54">
        <f>IF((+$E35+$E38) =0,0,(Q40   /(+$E35+$E38) )*100)</f>
        <v>70.976620216472085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10000000</v>
      </c>
      <c r="C43" s="92">
        <v>-8000000</v>
      </c>
      <c r="D43" s="92"/>
      <c r="E43" s="92">
        <f t="shared" si="26"/>
        <v>2000000</v>
      </c>
      <c r="F43" s="93">
        <v>2000000</v>
      </c>
      <c r="G43" s="94">
        <v>2000000</v>
      </c>
      <c r="H43" s="93">
        <v>300000</v>
      </c>
      <c r="I43" s="94"/>
      <c r="J43" s="93"/>
      <c r="K43" s="94"/>
      <c r="L43" s="93"/>
      <c r="M43" s="94"/>
      <c r="N43" s="93"/>
      <c r="O43" s="94"/>
      <c r="P43" s="93">
        <f t="shared" si="27"/>
        <v>300000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15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30000000</v>
      </c>
      <c r="C51" s="92">
        <v>-15000000</v>
      </c>
      <c r="D51" s="92"/>
      <c r="E51" s="92">
        <f t="shared" si="26"/>
        <v>15000000</v>
      </c>
      <c r="F51" s="93">
        <v>15000000</v>
      </c>
      <c r="G51" s="94">
        <v>15000000</v>
      </c>
      <c r="H51" s="93"/>
      <c r="I51" s="94"/>
      <c r="J51" s="93"/>
      <c r="K51" s="94"/>
      <c r="L51" s="93">
        <v>3266000</v>
      </c>
      <c r="M51" s="94">
        <v>3628471</v>
      </c>
      <c r="N51" s="93"/>
      <c r="O51" s="94"/>
      <c r="P51" s="93">
        <f t="shared" si="27"/>
        <v>3266000</v>
      </c>
      <c r="Q51" s="94">
        <f t="shared" si="28"/>
        <v>3628471</v>
      </c>
      <c r="R51" s="48">
        <f t="shared" si="29"/>
        <v>0</v>
      </c>
      <c r="S51" s="49">
        <f t="shared" si="30"/>
        <v>0</v>
      </c>
      <c r="T51" s="48">
        <f t="shared" si="31"/>
        <v>21.773333333333333</v>
      </c>
      <c r="U51" s="50">
        <f t="shared" si="32"/>
        <v>24.189806666666666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40000000</v>
      </c>
      <c r="C53" s="95">
        <f>SUM(C42:C52)</f>
        <v>-23000000</v>
      </c>
      <c r="D53" s="95"/>
      <c r="E53" s="95">
        <f t="shared" si="26"/>
        <v>17000000</v>
      </c>
      <c r="F53" s="96">
        <f t="shared" ref="F53:O53" si="33">SUM(F42:F52)</f>
        <v>17000000</v>
      </c>
      <c r="G53" s="97">
        <f t="shared" si="33"/>
        <v>17000000</v>
      </c>
      <c r="H53" s="96">
        <f t="shared" si="33"/>
        <v>300000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3266000</v>
      </c>
      <c r="M53" s="97">
        <f t="shared" si="33"/>
        <v>3628471</v>
      </c>
      <c r="N53" s="96">
        <f t="shared" si="33"/>
        <v>0</v>
      </c>
      <c r="O53" s="97">
        <f t="shared" si="33"/>
        <v>0</v>
      </c>
      <c r="P53" s="96">
        <f t="shared" si="27"/>
        <v>3566000</v>
      </c>
      <c r="Q53" s="97">
        <f t="shared" si="28"/>
        <v>3628471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20.976470588235294</v>
      </c>
      <c r="U53" s="54">
        <f>IF((+$E43+$E45+$E47+$E48+$E51) =0,0,(Q53   /(+$E43+$E45+$E47+$E48+$E51) )*100)</f>
        <v>21.343947058823527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210600000</v>
      </c>
      <c r="C67" s="104">
        <f>SUM(C9:C15,C18:C23,C26:C29,C32,C35:C39,C42:C52,C55:C58,C61:C65)</f>
        <v>156409000</v>
      </c>
      <c r="D67" s="104"/>
      <c r="E67" s="104">
        <f t="shared" si="35"/>
        <v>367009000</v>
      </c>
      <c r="F67" s="105">
        <f t="shared" ref="F67:O67" si="43">SUM(F9:F15,F18:F23,F26:F29,F32,F35:F39,F42:F52,F55:F58,F61:F65)</f>
        <v>367009000</v>
      </c>
      <c r="G67" s="106">
        <f t="shared" si="43"/>
        <v>311201000</v>
      </c>
      <c r="H67" s="105">
        <f t="shared" si="43"/>
        <v>13116000</v>
      </c>
      <c r="I67" s="106">
        <f t="shared" si="43"/>
        <v>14782737</v>
      </c>
      <c r="J67" s="105">
        <f t="shared" si="43"/>
        <v>36582000</v>
      </c>
      <c r="K67" s="106">
        <f t="shared" si="43"/>
        <v>31165833</v>
      </c>
      <c r="L67" s="105">
        <f t="shared" si="43"/>
        <v>21266000</v>
      </c>
      <c r="M67" s="106">
        <f t="shared" si="43"/>
        <v>26557715</v>
      </c>
      <c r="N67" s="105">
        <f t="shared" si="43"/>
        <v>0</v>
      </c>
      <c r="O67" s="106">
        <f t="shared" si="43"/>
        <v>0</v>
      </c>
      <c r="P67" s="105">
        <f t="shared" si="36"/>
        <v>70964000</v>
      </c>
      <c r="Q67" s="106">
        <f t="shared" si="37"/>
        <v>72506285</v>
      </c>
      <c r="R67" s="61">
        <f t="shared" si="38"/>
        <v>-41.867585151167241</v>
      </c>
      <c r="S67" s="62">
        <f t="shared" si="39"/>
        <v>-14.785800847999154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22.803268627028832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23.298859900835794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353929000</v>
      </c>
      <c r="C69" s="92">
        <v>0</v>
      </c>
      <c r="D69" s="92"/>
      <c r="E69" s="92">
        <f>$B69      +$C69      +$D69</f>
        <v>353929000</v>
      </c>
      <c r="F69" s="93">
        <v>353929000</v>
      </c>
      <c r="G69" s="94">
        <v>353929000</v>
      </c>
      <c r="H69" s="93">
        <v>61117000</v>
      </c>
      <c r="I69" s="94">
        <v>49270982</v>
      </c>
      <c r="J69" s="93">
        <v>63104000</v>
      </c>
      <c r="K69" s="94">
        <v>62863736</v>
      </c>
      <c r="L69" s="93">
        <v>65393000</v>
      </c>
      <c r="M69" s="94">
        <v>120313977</v>
      </c>
      <c r="N69" s="93"/>
      <c r="O69" s="94"/>
      <c r="P69" s="93">
        <f>$H69      +$J69      +$L69      +$N69</f>
        <v>189614000</v>
      </c>
      <c r="Q69" s="94">
        <f>$I69      +$K69      +$M69      +$O69</f>
        <v>232448695</v>
      </c>
      <c r="R69" s="48">
        <f>IF(($J69      =0),0,((($L69      -$J69      )/$J69      )*100))</f>
        <v>3.6273453346855984</v>
      </c>
      <c r="S69" s="49">
        <f>IF(($K69      =0),0,((($M69      -$K69      )/$K69      )*100))</f>
        <v>91.388524856365521</v>
      </c>
      <c r="T69" s="48">
        <f>IF(($E69      =0),0,(($P69      /$E69      )*100))</f>
        <v>53.574021908348847</v>
      </c>
      <c r="U69" s="50">
        <f>IF(($E69      =0),0,(($Q69      /$E69      )*100))</f>
        <v>65.676645598410971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353929000</v>
      </c>
      <c r="C70" s="101">
        <f>C69</f>
        <v>0</v>
      </c>
      <c r="D70" s="101"/>
      <c r="E70" s="101">
        <f>$B70      +$C70      +$D70</f>
        <v>353929000</v>
      </c>
      <c r="F70" s="102">
        <f t="shared" ref="F70:O70" si="44">F69</f>
        <v>353929000</v>
      </c>
      <c r="G70" s="103">
        <f t="shared" si="44"/>
        <v>353929000</v>
      </c>
      <c r="H70" s="102">
        <f t="shared" si="44"/>
        <v>61117000</v>
      </c>
      <c r="I70" s="103">
        <f t="shared" si="44"/>
        <v>49270982</v>
      </c>
      <c r="J70" s="102">
        <f t="shared" si="44"/>
        <v>63104000</v>
      </c>
      <c r="K70" s="103">
        <f t="shared" si="44"/>
        <v>62863736</v>
      </c>
      <c r="L70" s="102">
        <f t="shared" si="44"/>
        <v>65393000</v>
      </c>
      <c r="M70" s="103">
        <f t="shared" si="44"/>
        <v>120313977</v>
      </c>
      <c r="N70" s="102">
        <f t="shared" si="44"/>
        <v>0</v>
      </c>
      <c r="O70" s="103">
        <f t="shared" si="44"/>
        <v>0</v>
      </c>
      <c r="P70" s="102">
        <f>$H70      +$J70      +$L70      +$N70</f>
        <v>189614000</v>
      </c>
      <c r="Q70" s="103">
        <f>$I70      +$K70      +$M70      +$O70</f>
        <v>232448695</v>
      </c>
      <c r="R70" s="57">
        <f>IF(($J70      =0),0,((($L70      -$J70      )/$J70      )*100))</f>
        <v>3.6273453346855984</v>
      </c>
      <c r="S70" s="58">
        <f>IF(($K70      =0),0,((($M70      -$K70      )/$K70      )*100))</f>
        <v>91.388524856365521</v>
      </c>
      <c r="T70" s="57">
        <f>IF($E70   =0,0,($P70   /$E70   )*100)</f>
        <v>53.574021908348847</v>
      </c>
      <c r="U70" s="59">
        <f>IF($E70   =0,0,($Q70   /$E70 )*100)</f>
        <v>65.676645598410971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353929000</v>
      </c>
      <c r="C71" s="104">
        <f>C69</f>
        <v>0</v>
      </c>
      <c r="D71" s="104"/>
      <c r="E71" s="104">
        <f>$B71      +$C71      +$D71</f>
        <v>353929000</v>
      </c>
      <c r="F71" s="105">
        <f t="shared" ref="F71:O71" si="45">F69</f>
        <v>353929000</v>
      </c>
      <c r="G71" s="106">
        <f t="shared" si="45"/>
        <v>353929000</v>
      </c>
      <c r="H71" s="105">
        <f t="shared" si="45"/>
        <v>61117000</v>
      </c>
      <c r="I71" s="106">
        <f t="shared" si="45"/>
        <v>49270982</v>
      </c>
      <c r="J71" s="105">
        <f t="shared" si="45"/>
        <v>63104000</v>
      </c>
      <c r="K71" s="106">
        <f t="shared" si="45"/>
        <v>62863736</v>
      </c>
      <c r="L71" s="105">
        <f t="shared" si="45"/>
        <v>65393000</v>
      </c>
      <c r="M71" s="106">
        <f t="shared" si="45"/>
        <v>120313977</v>
      </c>
      <c r="N71" s="105">
        <f t="shared" si="45"/>
        <v>0</v>
      </c>
      <c r="O71" s="106">
        <f t="shared" si="45"/>
        <v>0</v>
      </c>
      <c r="P71" s="105">
        <f>$H71      +$J71      +$L71      +$N71</f>
        <v>189614000</v>
      </c>
      <c r="Q71" s="106">
        <f>$I71      +$K71      +$M71      +$O71</f>
        <v>232448695</v>
      </c>
      <c r="R71" s="61">
        <f>IF(($J71      =0),0,((($L71      -$J71      )/$J71      )*100))</f>
        <v>3.6273453346855984</v>
      </c>
      <c r="S71" s="62">
        <f>IF(($K71      =0),0,((($M71      -$K71      )/$K71      )*100))</f>
        <v>91.388524856365521</v>
      </c>
      <c r="T71" s="61">
        <f>IF($E71   =0,0,($P71   /$E71   )*100)</f>
        <v>53.574021908348847</v>
      </c>
      <c r="U71" s="65">
        <f>IF($E71   =0,0,($Q71   /$E71   )*100)</f>
        <v>65.676645598410971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564529000</v>
      </c>
      <c r="C72" s="104">
        <f>SUM(C9:C15,C18:C23,C26:C29,C32,C35:C39,C42:C52,C55:C58,C61:C65,C69)</f>
        <v>156409000</v>
      </c>
      <c r="D72" s="104"/>
      <c r="E72" s="104">
        <f>$B72      +$C72      +$D72</f>
        <v>720938000</v>
      </c>
      <c r="F72" s="105">
        <f t="shared" ref="F72:O72" si="46">SUM(F9:F15,F18:F23,F26:F29,F32,F35:F39,F42:F52,F55:F58,F61:F65,F69)</f>
        <v>720938000</v>
      </c>
      <c r="G72" s="106">
        <f t="shared" si="46"/>
        <v>665130000</v>
      </c>
      <c r="H72" s="105">
        <f t="shared" si="46"/>
        <v>74233000</v>
      </c>
      <c r="I72" s="106">
        <f t="shared" si="46"/>
        <v>64053719</v>
      </c>
      <c r="J72" s="105">
        <f t="shared" si="46"/>
        <v>99686000</v>
      </c>
      <c r="K72" s="106">
        <f t="shared" si="46"/>
        <v>94029569</v>
      </c>
      <c r="L72" s="105">
        <f t="shared" si="46"/>
        <v>86659000</v>
      </c>
      <c r="M72" s="106">
        <f t="shared" si="46"/>
        <v>146871692</v>
      </c>
      <c r="N72" s="105">
        <f t="shared" si="46"/>
        <v>0</v>
      </c>
      <c r="O72" s="106">
        <f t="shared" si="46"/>
        <v>0</v>
      </c>
      <c r="P72" s="105">
        <f>$H72      +$J72      +$L72      +$N72</f>
        <v>260578000</v>
      </c>
      <c r="Q72" s="106">
        <f>$I72      +$K72      +$M72      +$O72</f>
        <v>304954980</v>
      </c>
      <c r="R72" s="61">
        <f>IF(($J72      =0),0,((($L72      -$J72      )/$J72      )*100))</f>
        <v>-13.068033625584336</v>
      </c>
      <c r="S72" s="62">
        <f>IF(($K72      =0),0,((($M72      -$K72      )/$K72      )*100))</f>
        <v>56.197346815446956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39.177002991896323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45.848928780839834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138</v>
      </c>
    </row>
    <row r="116" spans="1:23" x14ac:dyDescent="0.25">
      <c r="A116" s="29" t="s">
        <v>139</v>
      </c>
    </row>
    <row r="117" spans="1:23" ht="13" x14ac:dyDescent="0.3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143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9QH8v9uZefm3LC8+spbCC9RkmMAeyj7p7qKWhS6iAB3k4flty9J+CifwBx0xRgubT6OR/jSOYcETjuEy2qju3g==" saltValue="rKuxjEOa3CGLc6W0ZjJmv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123000</v>
      </c>
      <c r="I10" s="94"/>
      <c r="J10" s="93">
        <v>145000</v>
      </c>
      <c r="K10" s="94"/>
      <c r="L10" s="93">
        <v>408000</v>
      </c>
      <c r="M10" s="94"/>
      <c r="N10" s="93"/>
      <c r="O10" s="94"/>
      <c r="P10" s="93">
        <f t="shared" ref="P10:P16" si="1">$H10      +$J10      +$L10      +$N10</f>
        <v>676000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181.37931034482759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40.969696969696969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5500000</v>
      </c>
      <c r="C11" s="92">
        <v>0</v>
      </c>
      <c r="D11" s="92"/>
      <c r="E11" s="92">
        <f t="shared" si="0"/>
        <v>5500000</v>
      </c>
      <c r="F11" s="93">
        <v>5500000</v>
      </c>
      <c r="G11" s="94">
        <v>5500000</v>
      </c>
      <c r="H11" s="93">
        <v>879000</v>
      </c>
      <c r="I11" s="94"/>
      <c r="J11" s="93">
        <v>1457000</v>
      </c>
      <c r="K11" s="94"/>
      <c r="L11" s="93">
        <v>1258000</v>
      </c>
      <c r="M11" s="94"/>
      <c r="N11" s="93"/>
      <c r="O11" s="94"/>
      <c r="P11" s="93">
        <f t="shared" si="1"/>
        <v>3594000</v>
      </c>
      <c r="Q11" s="94">
        <f t="shared" si="2"/>
        <v>0</v>
      </c>
      <c r="R11" s="48">
        <f t="shared" si="3"/>
        <v>-13.658201784488675</v>
      </c>
      <c r="S11" s="49">
        <f t="shared" si="4"/>
        <v>0</v>
      </c>
      <c r="T11" s="48">
        <f t="shared" si="5"/>
        <v>65.345454545454544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10000000</v>
      </c>
      <c r="C13" s="92">
        <v>-10000000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300000</v>
      </c>
      <c r="C14" s="92">
        <v>0</v>
      </c>
      <c r="D14" s="92"/>
      <c r="E14" s="92">
        <f t="shared" si="0"/>
        <v>300000</v>
      </c>
      <c r="F14" s="93">
        <v>300000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66266000</v>
      </c>
      <c r="C15" s="92">
        <v>-12000000</v>
      </c>
      <c r="D15" s="92"/>
      <c r="E15" s="92">
        <f t="shared" si="0"/>
        <v>54266000</v>
      </c>
      <c r="F15" s="93">
        <v>54266000</v>
      </c>
      <c r="G15" s="94">
        <v>54266000</v>
      </c>
      <c r="H15" s="93">
        <v>6392000</v>
      </c>
      <c r="I15" s="94"/>
      <c r="J15" s="93">
        <v>11669000</v>
      </c>
      <c r="K15" s="94"/>
      <c r="L15" s="93">
        <v>3169000</v>
      </c>
      <c r="M15" s="94"/>
      <c r="N15" s="93"/>
      <c r="O15" s="94"/>
      <c r="P15" s="93">
        <f t="shared" si="1"/>
        <v>21230000</v>
      </c>
      <c r="Q15" s="94">
        <f t="shared" si="2"/>
        <v>0</v>
      </c>
      <c r="R15" s="48">
        <f t="shared" si="3"/>
        <v>-72.842574342274403</v>
      </c>
      <c r="S15" s="49">
        <f t="shared" si="4"/>
        <v>0</v>
      </c>
      <c r="T15" s="48">
        <f t="shared" si="5"/>
        <v>39.122102237128217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83716000</v>
      </c>
      <c r="C16" s="95">
        <f>SUM(C9:C15)</f>
        <v>-22000000</v>
      </c>
      <c r="D16" s="95"/>
      <c r="E16" s="95">
        <f t="shared" si="0"/>
        <v>61716000</v>
      </c>
      <c r="F16" s="96">
        <f t="shared" ref="F16:O16" si="7">SUM(F9:F15)</f>
        <v>61716000</v>
      </c>
      <c r="G16" s="97">
        <f t="shared" si="7"/>
        <v>61416000</v>
      </c>
      <c r="H16" s="96">
        <f t="shared" si="7"/>
        <v>7394000</v>
      </c>
      <c r="I16" s="97">
        <f t="shared" si="7"/>
        <v>0</v>
      </c>
      <c r="J16" s="96">
        <f t="shared" si="7"/>
        <v>13271000</v>
      </c>
      <c r="K16" s="97">
        <f t="shared" si="7"/>
        <v>0</v>
      </c>
      <c r="L16" s="96">
        <f t="shared" si="7"/>
        <v>4835000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25500000</v>
      </c>
      <c r="Q16" s="97">
        <f t="shared" si="2"/>
        <v>0</v>
      </c>
      <c r="R16" s="52">
        <f t="shared" si="3"/>
        <v>-63.567176550372992</v>
      </c>
      <c r="S16" s="53">
        <f t="shared" si="4"/>
        <v>0</v>
      </c>
      <c r="T16" s="52">
        <f>IF((SUM($E9:$E13)+$E15)=0,0,(P16/(SUM($E9:$E13)+$E15)*100))</f>
        <v>41.520125048847206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1015000</v>
      </c>
      <c r="C20" s="92">
        <v>0</v>
      </c>
      <c r="D20" s="92"/>
      <c r="E20" s="92">
        <f t="shared" si="8"/>
        <v>1015000</v>
      </c>
      <c r="F20" s="93">
        <v>1015000</v>
      </c>
      <c r="G20" s="94">
        <v>1015000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1015000</v>
      </c>
      <c r="C24" s="95">
        <f>SUM(C18:C23)</f>
        <v>0</v>
      </c>
      <c r="D24" s="95"/>
      <c r="E24" s="95">
        <f t="shared" si="8"/>
        <v>1015000</v>
      </c>
      <c r="F24" s="96">
        <f t="shared" ref="F24:O24" si="15">SUM(F18:F23)</f>
        <v>1015000</v>
      </c>
      <c r="G24" s="97">
        <f t="shared" si="15"/>
        <v>1015000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3362000</v>
      </c>
      <c r="C32" s="92">
        <v>0</v>
      </c>
      <c r="D32" s="92"/>
      <c r="E32" s="92">
        <f>$B32      +$C32      +$D32</f>
        <v>3362000</v>
      </c>
      <c r="F32" s="93">
        <v>3362000</v>
      </c>
      <c r="G32" s="94">
        <v>3362000</v>
      </c>
      <c r="H32" s="93">
        <v>3362000</v>
      </c>
      <c r="I32" s="94"/>
      <c r="J32" s="93">
        <v>3474000</v>
      </c>
      <c r="K32" s="94"/>
      <c r="L32" s="93"/>
      <c r="M32" s="94"/>
      <c r="N32" s="93"/>
      <c r="O32" s="94"/>
      <c r="P32" s="93">
        <f>$H32      +$J32      +$L32      +$N32</f>
        <v>6836000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203.33135038667459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3362000</v>
      </c>
      <c r="C33" s="95">
        <f>C32</f>
        <v>0</v>
      </c>
      <c r="D33" s="95"/>
      <c r="E33" s="95">
        <f>$B33      +$C33      +$D33</f>
        <v>3362000</v>
      </c>
      <c r="F33" s="96">
        <f t="shared" ref="F33:O33" si="17">F32</f>
        <v>3362000</v>
      </c>
      <c r="G33" s="97">
        <f t="shared" si="17"/>
        <v>3362000</v>
      </c>
      <c r="H33" s="96">
        <f t="shared" si="17"/>
        <v>3362000</v>
      </c>
      <c r="I33" s="97">
        <f t="shared" si="17"/>
        <v>0</v>
      </c>
      <c r="J33" s="96">
        <f t="shared" si="17"/>
        <v>3474000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6836000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203.33135038667459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66500000</v>
      </c>
      <c r="C35" s="92">
        <v>-30000000</v>
      </c>
      <c r="D35" s="92"/>
      <c r="E35" s="92">
        <f t="shared" ref="E35:E40" si="18">$B35      +$C35      +$D35</f>
        <v>36500000</v>
      </c>
      <c r="F35" s="93">
        <v>36500000</v>
      </c>
      <c r="G35" s="94">
        <v>36500000</v>
      </c>
      <c r="H35" s="93"/>
      <c r="I35" s="94"/>
      <c r="J35" s="93"/>
      <c r="K35" s="94">
        <v>316853</v>
      </c>
      <c r="L35" s="93">
        <v>30000</v>
      </c>
      <c r="M35" s="94">
        <v>2103677</v>
      </c>
      <c r="N35" s="93"/>
      <c r="O35" s="94"/>
      <c r="P35" s="93">
        <f t="shared" ref="P35:P40" si="19">$H35      +$J35      +$L35      +$N35</f>
        <v>30000</v>
      </c>
      <c r="Q35" s="94">
        <f t="shared" ref="Q35:Q40" si="20">$I35      +$K35      +$M35      +$O35</f>
        <v>2420530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563.92838319346822</v>
      </c>
      <c r="T35" s="48">
        <f t="shared" ref="T35:T39" si="23">IF(($E35      =0),0,(($P35      /$E35      )*100))</f>
        <v>8.2191780821917818E-2</v>
      </c>
      <c r="U35" s="50">
        <f t="shared" ref="U35:U39" si="24">IF(($E35      =0),0,(($Q35      /$E35      )*100))</f>
        <v>6.6315890410958911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66500000</v>
      </c>
      <c r="C40" s="95">
        <f>SUM(C35:C39)</f>
        <v>-30000000</v>
      </c>
      <c r="D40" s="95"/>
      <c r="E40" s="95">
        <f t="shared" si="18"/>
        <v>36500000</v>
      </c>
      <c r="F40" s="96">
        <f t="shared" ref="F40:O40" si="25">SUM(F35:F39)</f>
        <v>36500000</v>
      </c>
      <c r="G40" s="97">
        <f t="shared" si="25"/>
        <v>36500000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316853</v>
      </c>
      <c r="L40" s="96">
        <f t="shared" si="25"/>
        <v>30000</v>
      </c>
      <c r="M40" s="97">
        <f t="shared" si="25"/>
        <v>2103677</v>
      </c>
      <c r="N40" s="96">
        <f t="shared" si="25"/>
        <v>0</v>
      </c>
      <c r="O40" s="97">
        <f t="shared" si="25"/>
        <v>0</v>
      </c>
      <c r="P40" s="96">
        <f t="shared" si="19"/>
        <v>30000</v>
      </c>
      <c r="Q40" s="97">
        <f t="shared" si="20"/>
        <v>2420530</v>
      </c>
      <c r="R40" s="52">
        <f t="shared" si="21"/>
        <v>0</v>
      </c>
      <c r="S40" s="53">
        <f t="shared" si="22"/>
        <v>563.92838319346822</v>
      </c>
      <c r="T40" s="52">
        <f>IF((+$E35+$E38) =0,0,(P40   /(+$E35+$E38) )*100)</f>
        <v>8.2191780821917818E-2</v>
      </c>
      <c r="U40" s="54">
        <f>IF((+$E35+$E38) =0,0,(Q40   /(+$E35+$E38) )*100)</f>
        <v>6.6315890410958911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25000000</v>
      </c>
      <c r="C51" s="92">
        <v>-4000000</v>
      </c>
      <c r="D51" s="92"/>
      <c r="E51" s="92">
        <f t="shared" si="26"/>
        <v>21000000</v>
      </c>
      <c r="F51" s="93">
        <v>21000000</v>
      </c>
      <c r="G51" s="94">
        <v>21000000</v>
      </c>
      <c r="H51" s="93">
        <v>10323000</v>
      </c>
      <c r="I51" s="94"/>
      <c r="J51" s="93"/>
      <c r="K51" s="94">
        <v>6066206</v>
      </c>
      <c r="L51" s="93"/>
      <c r="M51" s="94">
        <v>6745038</v>
      </c>
      <c r="N51" s="93"/>
      <c r="O51" s="94"/>
      <c r="P51" s="93">
        <f t="shared" si="27"/>
        <v>10323000</v>
      </c>
      <c r="Q51" s="94">
        <f t="shared" si="28"/>
        <v>12811244</v>
      </c>
      <c r="R51" s="48">
        <f t="shared" si="29"/>
        <v>0</v>
      </c>
      <c r="S51" s="49">
        <f t="shared" si="30"/>
        <v>11.190388193213353</v>
      </c>
      <c r="T51" s="48">
        <f t="shared" si="31"/>
        <v>49.157142857142858</v>
      </c>
      <c r="U51" s="50">
        <f t="shared" si="32"/>
        <v>61.005923809523807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18598000</v>
      </c>
      <c r="D52" s="92"/>
      <c r="E52" s="92">
        <f t="shared" si="26"/>
        <v>18598000</v>
      </c>
      <c r="F52" s="93">
        <v>18598000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25000000</v>
      </c>
      <c r="C53" s="95">
        <f>SUM(C42:C52)</f>
        <v>14598000</v>
      </c>
      <c r="D53" s="95"/>
      <c r="E53" s="95">
        <f t="shared" si="26"/>
        <v>39598000</v>
      </c>
      <c r="F53" s="96">
        <f t="shared" ref="F53:O53" si="33">SUM(F42:F52)</f>
        <v>39598000</v>
      </c>
      <c r="G53" s="97">
        <f t="shared" si="33"/>
        <v>21000000</v>
      </c>
      <c r="H53" s="96">
        <f t="shared" si="33"/>
        <v>10323000</v>
      </c>
      <c r="I53" s="97">
        <f t="shared" si="33"/>
        <v>0</v>
      </c>
      <c r="J53" s="96">
        <f t="shared" si="33"/>
        <v>0</v>
      </c>
      <c r="K53" s="97">
        <f t="shared" si="33"/>
        <v>6066206</v>
      </c>
      <c r="L53" s="96">
        <f t="shared" si="33"/>
        <v>0</v>
      </c>
      <c r="M53" s="97">
        <f t="shared" si="33"/>
        <v>6745038</v>
      </c>
      <c r="N53" s="96">
        <f t="shared" si="33"/>
        <v>0</v>
      </c>
      <c r="O53" s="97">
        <f t="shared" si="33"/>
        <v>0</v>
      </c>
      <c r="P53" s="96">
        <f t="shared" si="27"/>
        <v>10323000</v>
      </c>
      <c r="Q53" s="97">
        <f t="shared" si="28"/>
        <v>12811244</v>
      </c>
      <c r="R53" s="52">
        <f t="shared" si="29"/>
        <v>0</v>
      </c>
      <c r="S53" s="53">
        <f t="shared" si="30"/>
        <v>11.190388193213353</v>
      </c>
      <c r="T53" s="52">
        <f>IF((+$E43+$E45+$E47+$E48+$E51) =0,0,(P53   /(+$E43+$E45+$E47+$E48+$E51) )*100)</f>
        <v>49.157142857142858</v>
      </c>
      <c r="U53" s="54">
        <f>IF((+$E43+$E45+$E47+$E48+$E51) =0,0,(Q53   /(+$E43+$E45+$E47+$E48+$E51) )*100)</f>
        <v>61.005923809523807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179593000</v>
      </c>
      <c r="C67" s="104">
        <f>SUM(C9:C15,C18:C23,C26:C29,C32,C35:C39,C42:C52,C55:C58,C61:C65)</f>
        <v>-37402000</v>
      </c>
      <c r="D67" s="104"/>
      <c r="E67" s="104">
        <f t="shared" si="35"/>
        <v>142191000</v>
      </c>
      <c r="F67" s="105">
        <f t="shared" ref="F67:O67" si="43">SUM(F9:F15,F18:F23,F26:F29,F32,F35:F39,F42:F52,F55:F58,F61:F65)</f>
        <v>142191000</v>
      </c>
      <c r="G67" s="106">
        <f t="shared" si="43"/>
        <v>123293000</v>
      </c>
      <c r="H67" s="105">
        <f t="shared" si="43"/>
        <v>21079000</v>
      </c>
      <c r="I67" s="106">
        <f t="shared" si="43"/>
        <v>0</v>
      </c>
      <c r="J67" s="105">
        <f t="shared" si="43"/>
        <v>16745000</v>
      </c>
      <c r="K67" s="106">
        <f t="shared" si="43"/>
        <v>6383059</v>
      </c>
      <c r="L67" s="105">
        <f t="shared" si="43"/>
        <v>4865000</v>
      </c>
      <c r="M67" s="106">
        <f t="shared" si="43"/>
        <v>8848715</v>
      </c>
      <c r="N67" s="105">
        <f t="shared" si="43"/>
        <v>0</v>
      </c>
      <c r="O67" s="106">
        <f t="shared" si="43"/>
        <v>0</v>
      </c>
      <c r="P67" s="105">
        <f t="shared" si="36"/>
        <v>42689000</v>
      </c>
      <c r="Q67" s="106">
        <f t="shared" si="37"/>
        <v>15231774</v>
      </c>
      <c r="R67" s="61">
        <f t="shared" si="38"/>
        <v>-70.946551209316212</v>
      </c>
      <c r="S67" s="62">
        <f t="shared" si="39"/>
        <v>38.628124853616427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34.624025694889411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12.35412716050384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179593000</v>
      </c>
      <c r="C72" s="104">
        <f>SUM(C9:C15,C18:C23,C26:C29,C32,C35:C39,C42:C52,C55:C58,C61:C65,C69)</f>
        <v>-37402000</v>
      </c>
      <c r="D72" s="104"/>
      <c r="E72" s="104">
        <f>$B72      +$C72      +$D72</f>
        <v>142191000</v>
      </c>
      <c r="F72" s="105">
        <f t="shared" ref="F72:O72" si="46">SUM(F9:F15,F18:F23,F26:F29,F32,F35:F39,F42:F52,F55:F58,F61:F65,F69)</f>
        <v>142191000</v>
      </c>
      <c r="G72" s="106">
        <f t="shared" si="46"/>
        <v>123293000</v>
      </c>
      <c r="H72" s="105">
        <f t="shared" si="46"/>
        <v>21079000</v>
      </c>
      <c r="I72" s="106">
        <f t="shared" si="46"/>
        <v>0</v>
      </c>
      <c r="J72" s="105">
        <f t="shared" si="46"/>
        <v>16745000</v>
      </c>
      <c r="K72" s="106">
        <f t="shared" si="46"/>
        <v>6383059</v>
      </c>
      <c r="L72" s="105">
        <f t="shared" si="46"/>
        <v>4865000</v>
      </c>
      <c r="M72" s="106">
        <f t="shared" si="46"/>
        <v>8848715</v>
      </c>
      <c r="N72" s="105">
        <f t="shared" si="46"/>
        <v>0</v>
      </c>
      <c r="O72" s="106">
        <f t="shared" si="46"/>
        <v>0</v>
      </c>
      <c r="P72" s="105">
        <f>$H72      +$J72      +$L72      +$N72</f>
        <v>42689000</v>
      </c>
      <c r="Q72" s="106">
        <f>$I72      +$K72      +$M72      +$O72</f>
        <v>15231774</v>
      </c>
      <c r="R72" s="61">
        <f>IF(($J72      =0),0,((($L72      -$J72      )/$J72      )*100))</f>
        <v>-70.946551209316212</v>
      </c>
      <c r="S72" s="62">
        <f>IF(($K72      =0),0,((($M72      -$K72      )/$K72      )*100))</f>
        <v>38.628124853616427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34.624025694889411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22.066400104307011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138</v>
      </c>
    </row>
    <row r="116" spans="1:23" x14ac:dyDescent="0.25">
      <c r="A116" s="29" t="s">
        <v>139</v>
      </c>
    </row>
    <row r="117" spans="1:23" ht="13" x14ac:dyDescent="0.3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143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P01N13W9QhhyidRjqmGTASMzAte4YsZ3nMmaOEZW0OzbeE5tYg9aY0tMJoZ4Um5+btlDbSlHSdzVsAyeZgcCiQ==" saltValue="APWEgX+u2vX3MIgqcmsAV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2800000</v>
      </c>
      <c r="C10" s="92">
        <v>0</v>
      </c>
      <c r="D10" s="92"/>
      <c r="E10" s="92">
        <f t="shared" ref="E10:E16" si="0">$B10      +$C10      +$D10</f>
        <v>2800000</v>
      </c>
      <c r="F10" s="93">
        <v>2800000</v>
      </c>
      <c r="G10" s="94">
        <v>2800000</v>
      </c>
      <c r="H10" s="93">
        <v>187000</v>
      </c>
      <c r="I10" s="94">
        <v>166725</v>
      </c>
      <c r="J10" s="93">
        <v>156000</v>
      </c>
      <c r="K10" s="94">
        <v>123375</v>
      </c>
      <c r="L10" s="93">
        <v>998000</v>
      </c>
      <c r="M10" s="94">
        <v>1048566</v>
      </c>
      <c r="N10" s="93"/>
      <c r="O10" s="94"/>
      <c r="P10" s="93">
        <f t="shared" ref="P10:P16" si="1">$H10      +$J10      +$L10      +$N10</f>
        <v>1341000</v>
      </c>
      <c r="Q10" s="94">
        <f t="shared" ref="Q10:Q16" si="2">$I10      +$K10      +$M10      +$O10</f>
        <v>1338666</v>
      </c>
      <c r="R10" s="48">
        <f t="shared" ref="R10:R16" si="3">IF(($J10      =0),0,((($L10      -$J10      )/$J10      )*100))</f>
        <v>539.74358974358984</v>
      </c>
      <c r="S10" s="49">
        <f t="shared" ref="S10:S16" si="4">IF(($K10      =0),0,((($M10      -$K10      )/$K10      )*100))</f>
        <v>749.90151975683887</v>
      </c>
      <c r="T10" s="48">
        <f t="shared" ref="T10:T15" si="5">IF(($E10      =0),0,(($P10      /$E10      )*100))</f>
        <v>47.892857142857146</v>
      </c>
      <c r="U10" s="50">
        <f t="shared" ref="U10:U15" si="6">IF(($E10      =0),0,(($Q10      /$E10      )*100))</f>
        <v>47.8095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2800000</v>
      </c>
      <c r="C16" s="95">
        <f>SUM(C9:C15)</f>
        <v>0</v>
      </c>
      <c r="D16" s="95"/>
      <c r="E16" s="95">
        <f t="shared" si="0"/>
        <v>2800000</v>
      </c>
      <c r="F16" s="96">
        <f t="shared" ref="F16:O16" si="7">SUM(F9:F15)</f>
        <v>2800000</v>
      </c>
      <c r="G16" s="97">
        <f t="shared" si="7"/>
        <v>2800000</v>
      </c>
      <c r="H16" s="96">
        <f t="shared" si="7"/>
        <v>187000</v>
      </c>
      <c r="I16" s="97">
        <f t="shared" si="7"/>
        <v>166725</v>
      </c>
      <c r="J16" s="96">
        <f t="shared" si="7"/>
        <v>156000</v>
      </c>
      <c r="K16" s="97">
        <f t="shared" si="7"/>
        <v>123375</v>
      </c>
      <c r="L16" s="96">
        <f t="shared" si="7"/>
        <v>998000</v>
      </c>
      <c r="M16" s="97">
        <f t="shared" si="7"/>
        <v>1048566</v>
      </c>
      <c r="N16" s="96">
        <f t="shared" si="7"/>
        <v>0</v>
      </c>
      <c r="O16" s="97">
        <f t="shared" si="7"/>
        <v>0</v>
      </c>
      <c r="P16" s="96">
        <f t="shared" si="1"/>
        <v>1341000</v>
      </c>
      <c r="Q16" s="97">
        <f t="shared" si="2"/>
        <v>1338666</v>
      </c>
      <c r="R16" s="52">
        <f t="shared" si="3"/>
        <v>539.74358974358984</v>
      </c>
      <c r="S16" s="53">
        <f t="shared" si="4"/>
        <v>749.90151975683887</v>
      </c>
      <c r="T16" s="52">
        <f>IF((SUM($E9:$E13)+$E15)=0,0,(P16/(SUM($E9:$E13)+$E15)*100))</f>
        <v>47.892857142857146</v>
      </c>
      <c r="U16" s="54">
        <f>IF((SUM($E9:$E13)+$E15)=0,0,(Q16/(SUM($E9:$E13)+$E15)*100))</f>
        <v>47.8095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1175000</v>
      </c>
      <c r="C32" s="92">
        <v>0</v>
      </c>
      <c r="D32" s="92"/>
      <c r="E32" s="92">
        <f>$B32      +$C32      +$D32</f>
        <v>1175000</v>
      </c>
      <c r="F32" s="93">
        <v>1175000</v>
      </c>
      <c r="G32" s="94">
        <v>1175000</v>
      </c>
      <c r="H32" s="93"/>
      <c r="I32" s="94"/>
      <c r="J32" s="93">
        <v>294000</v>
      </c>
      <c r="K32" s="94">
        <v>294000</v>
      </c>
      <c r="L32" s="93">
        <v>596000</v>
      </c>
      <c r="M32" s="94">
        <v>596400</v>
      </c>
      <c r="N32" s="93"/>
      <c r="O32" s="94"/>
      <c r="P32" s="93">
        <f>$H32      +$J32      +$L32      +$N32</f>
        <v>890000</v>
      </c>
      <c r="Q32" s="94">
        <f>$I32      +$K32      +$M32      +$O32</f>
        <v>890400</v>
      </c>
      <c r="R32" s="48">
        <f>IF(($J32      =0),0,((($L32      -$J32      )/$J32      )*100))</f>
        <v>102.72108843537416</v>
      </c>
      <c r="S32" s="49">
        <f>IF(($K32      =0),0,((($M32      -$K32      )/$K32      )*100))</f>
        <v>102.85714285714285</v>
      </c>
      <c r="T32" s="48">
        <f>IF(($E32      =0),0,(($P32      /$E32      )*100))</f>
        <v>75.744680851063833</v>
      </c>
      <c r="U32" s="50">
        <f>IF(($E32      =0),0,(($Q32      /$E32      )*100))</f>
        <v>75.778723404255317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1175000</v>
      </c>
      <c r="C33" s="95">
        <f>C32</f>
        <v>0</v>
      </c>
      <c r="D33" s="95"/>
      <c r="E33" s="95">
        <f>$B33      +$C33      +$D33</f>
        <v>1175000</v>
      </c>
      <c r="F33" s="96">
        <f t="shared" ref="F33:O33" si="17">F32</f>
        <v>1175000</v>
      </c>
      <c r="G33" s="97">
        <f t="shared" si="17"/>
        <v>1175000</v>
      </c>
      <c r="H33" s="96">
        <f t="shared" si="17"/>
        <v>0</v>
      </c>
      <c r="I33" s="97">
        <f t="shared" si="17"/>
        <v>0</v>
      </c>
      <c r="J33" s="96">
        <f t="shared" si="17"/>
        <v>294000</v>
      </c>
      <c r="K33" s="97">
        <f t="shared" si="17"/>
        <v>294000</v>
      </c>
      <c r="L33" s="96">
        <f t="shared" si="17"/>
        <v>596000</v>
      </c>
      <c r="M33" s="97">
        <f t="shared" si="17"/>
        <v>596400</v>
      </c>
      <c r="N33" s="96">
        <f t="shared" si="17"/>
        <v>0</v>
      </c>
      <c r="O33" s="97">
        <f t="shared" si="17"/>
        <v>0</v>
      </c>
      <c r="P33" s="96">
        <f>$H33      +$J33      +$L33      +$N33</f>
        <v>890000</v>
      </c>
      <c r="Q33" s="97">
        <f>$I33      +$K33      +$M33      +$O33</f>
        <v>890400</v>
      </c>
      <c r="R33" s="52">
        <f>IF(($J33      =0),0,((($L33      -$J33      )/$J33      )*100))</f>
        <v>102.72108843537416</v>
      </c>
      <c r="S33" s="53">
        <f>IF(($K33      =0),0,((($M33      -$K33      )/$K33      )*100))</f>
        <v>102.85714285714285</v>
      </c>
      <c r="T33" s="52">
        <f>IF($E33   =0,0,($P33   /$E33   )*100)</f>
        <v>75.744680851063833</v>
      </c>
      <c r="U33" s="54">
        <f>IF($E33   =0,0,($Q33   /$E33   )*100)</f>
        <v>75.778723404255317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15000000</v>
      </c>
      <c r="C35" s="92">
        <v>-5000000</v>
      </c>
      <c r="D35" s="92"/>
      <c r="E35" s="92">
        <f t="shared" ref="E35:E40" si="18">$B35      +$C35      +$D35</f>
        <v>10000000</v>
      </c>
      <c r="F35" s="93">
        <v>10000000</v>
      </c>
      <c r="G35" s="94">
        <v>10000000</v>
      </c>
      <c r="H35" s="93"/>
      <c r="I35" s="94"/>
      <c r="J35" s="93">
        <v>3908000</v>
      </c>
      <c r="K35" s="94">
        <v>3907702</v>
      </c>
      <c r="L35" s="93">
        <v>5028000</v>
      </c>
      <c r="M35" s="94">
        <v>4507840</v>
      </c>
      <c r="N35" s="93"/>
      <c r="O35" s="94"/>
      <c r="P35" s="93">
        <f t="shared" ref="P35:P40" si="19">$H35      +$J35      +$L35      +$N35</f>
        <v>8936000</v>
      </c>
      <c r="Q35" s="94">
        <f t="shared" ref="Q35:Q40" si="20">$I35      +$K35      +$M35      +$O35</f>
        <v>8415542</v>
      </c>
      <c r="R35" s="48">
        <f t="shared" ref="R35:R40" si="21">IF(($J35      =0),0,((($L35      -$J35      )/$J35      )*100))</f>
        <v>28.65916069600819</v>
      </c>
      <c r="S35" s="49">
        <f t="shared" ref="S35:S40" si="22">IF(($K35      =0),0,((($M35      -$K35      )/$K35      )*100))</f>
        <v>15.357824112483501</v>
      </c>
      <c r="T35" s="48">
        <f t="shared" ref="T35:T39" si="23">IF(($E35      =0),0,(($P35      /$E35      )*100))</f>
        <v>89.36</v>
      </c>
      <c r="U35" s="50">
        <f t="shared" ref="U35:U39" si="24">IF(($E35      =0),0,(($Q35      /$E35      )*100))</f>
        <v>84.155420000000007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51556000</v>
      </c>
      <c r="C36" s="92">
        <v>0</v>
      </c>
      <c r="D36" s="92"/>
      <c r="E36" s="92">
        <f t="shared" si="18"/>
        <v>51556000</v>
      </c>
      <c r="F36" s="93">
        <v>51556000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3500000</v>
      </c>
      <c r="C38" s="92">
        <v>0</v>
      </c>
      <c r="D38" s="92"/>
      <c r="E38" s="92">
        <f t="shared" si="18"/>
        <v>3500000</v>
      </c>
      <c r="F38" s="93">
        <v>3500000</v>
      </c>
      <c r="G38" s="94">
        <v>3500000</v>
      </c>
      <c r="H38" s="93"/>
      <c r="I38" s="94"/>
      <c r="J38" s="93">
        <v>483000</v>
      </c>
      <c r="K38" s="94">
        <v>483000</v>
      </c>
      <c r="L38" s="93">
        <v>2560000</v>
      </c>
      <c r="M38" s="94">
        <v>966000</v>
      </c>
      <c r="N38" s="93"/>
      <c r="O38" s="94"/>
      <c r="P38" s="93">
        <f t="shared" si="19"/>
        <v>3043000</v>
      </c>
      <c r="Q38" s="94">
        <f t="shared" si="20"/>
        <v>1449000</v>
      </c>
      <c r="R38" s="48">
        <f t="shared" si="21"/>
        <v>430.02070393374743</v>
      </c>
      <c r="S38" s="49">
        <f t="shared" si="22"/>
        <v>100</v>
      </c>
      <c r="T38" s="48">
        <f t="shared" si="23"/>
        <v>86.94285714285715</v>
      </c>
      <c r="U38" s="50">
        <f t="shared" si="24"/>
        <v>41.4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70056000</v>
      </c>
      <c r="C40" s="95">
        <f>SUM(C35:C39)</f>
        <v>-5000000</v>
      </c>
      <c r="D40" s="95"/>
      <c r="E40" s="95">
        <f t="shared" si="18"/>
        <v>65056000</v>
      </c>
      <c r="F40" s="96">
        <f t="shared" ref="F40:O40" si="25">SUM(F35:F39)</f>
        <v>65056000</v>
      </c>
      <c r="G40" s="97">
        <f t="shared" si="25"/>
        <v>13500000</v>
      </c>
      <c r="H40" s="96">
        <f t="shared" si="25"/>
        <v>0</v>
      </c>
      <c r="I40" s="97">
        <f t="shared" si="25"/>
        <v>0</v>
      </c>
      <c r="J40" s="96">
        <f t="shared" si="25"/>
        <v>4391000</v>
      </c>
      <c r="K40" s="97">
        <f t="shared" si="25"/>
        <v>4390702</v>
      </c>
      <c r="L40" s="96">
        <f t="shared" si="25"/>
        <v>7588000</v>
      </c>
      <c r="M40" s="97">
        <f t="shared" si="25"/>
        <v>5473840</v>
      </c>
      <c r="N40" s="96">
        <f t="shared" si="25"/>
        <v>0</v>
      </c>
      <c r="O40" s="97">
        <f t="shared" si="25"/>
        <v>0</v>
      </c>
      <c r="P40" s="96">
        <f t="shared" si="19"/>
        <v>11979000</v>
      </c>
      <c r="Q40" s="97">
        <f t="shared" si="20"/>
        <v>9864542</v>
      </c>
      <c r="R40" s="52">
        <f t="shared" si="21"/>
        <v>72.808016397176047</v>
      </c>
      <c r="S40" s="53">
        <f t="shared" si="22"/>
        <v>24.668902603729425</v>
      </c>
      <c r="T40" s="52">
        <f>IF((+$E35+$E38) =0,0,(P40   /(+$E35+$E38) )*100)</f>
        <v>88.733333333333334</v>
      </c>
      <c r="U40" s="54">
        <f>IF((+$E35+$E38) =0,0,(Q40   /(+$E35+$E38) )*100)</f>
        <v>73.070681481481486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155041000</v>
      </c>
      <c r="C44" s="92">
        <v>0</v>
      </c>
      <c r="D44" s="92"/>
      <c r="E44" s="92">
        <f t="shared" si="26"/>
        <v>155041000</v>
      </c>
      <c r="F44" s="93">
        <v>155041000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50000000</v>
      </c>
      <c r="C52" s="92">
        <v>-41500000</v>
      </c>
      <c r="D52" s="92"/>
      <c r="E52" s="92">
        <f t="shared" si="26"/>
        <v>8500000</v>
      </c>
      <c r="F52" s="93">
        <v>8500000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205041000</v>
      </c>
      <c r="C53" s="95">
        <f>SUM(C42:C52)</f>
        <v>-41500000</v>
      </c>
      <c r="D53" s="95"/>
      <c r="E53" s="95">
        <f t="shared" si="26"/>
        <v>163541000</v>
      </c>
      <c r="F53" s="96">
        <f t="shared" ref="F53:O53" si="33">SUM(F42:F52)</f>
        <v>163541000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279072000</v>
      </c>
      <c r="C67" s="104">
        <f>SUM(C9:C15,C18:C23,C26:C29,C32,C35:C39,C42:C52,C55:C58,C61:C65)</f>
        <v>-46500000</v>
      </c>
      <c r="D67" s="104"/>
      <c r="E67" s="104">
        <f t="shared" si="35"/>
        <v>232572000</v>
      </c>
      <c r="F67" s="105">
        <f t="shared" ref="F67:O67" si="43">SUM(F9:F15,F18:F23,F26:F29,F32,F35:F39,F42:F52,F55:F58,F61:F65)</f>
        <v>232572000</v>
      </c>
      <c r="G67" s="106">
        <f t="shared" si="43"/>
        <v>17475000</v>
      </c>
      <c r="H67" s="105">
        <f t="shared" si="43"/>
        <v>187000</v>
      </c>
      <c r="I67" s="106">
        <f t="shared" si="43"/>
        <v>166725</v>
      </c>
      <c r="J67" s="105">
        <f t="shared" si="43"/>
        <v>4841000</v>
      </c>
      <c r="K67" s="106">
        <f t="shared" si="43"/>
        <v>4808077</v>
      </c>
      <c r="L67" s="105">
        <f t="shared" si="43"/>
        <v>9182000</v>
      </c>
      <c r="M67" s="106">
        <f t="shared" si="43"/>
        <v>7118806</v>
      </c>
      <c r="N67" s="105">
        <f t="shared" si="43"/>
        <v>0</v>
      </c>
      <c r="O67" s="106">
        <f t="shared" si="43"/>
        <v>0</v>
      </c>
      <c r="P67" s="105">
        <f t="shared" si="36"/>
        <v>14210000</v>
      </c>
      <c r="Q67" s="106">
        <f t="shared" si="37"/>
        <v>12093608</v>
      </c>
      <c r="R67" s="61">
        <f t="shared" si="38"/>
        <v>89.671555463747154</v>
      </c>
      <c r="S67" s="62">
        <f t="shared" si="39"/>
        <v>48.059317685636067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81.316165951359082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69.205195994277531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298785000</v>
      </c>
      <c r="C69" s="92">
        <v>-4000000</v>
      </c>
      <c r="D69" s="92"/>
      <c r="E69" s="92">
        <f>$B69      +$C69      +$D69</f>
        <v>294785000</v>
      </c>
      <c r="F69" s="93">
        <v>294785000</v>
      </c>
      <c r="G69" s="94">
        <v>294785000</v>
      </c>
      <c r="H69" s="93">
        <v>48474000</v>
      </c>
      <c r="I69" s="94">
        <v>30565225</v>
      </c>
      <c r="J69" s="93">
        <v>100039000</v>
      </c>
      <c r="K69" s="94">
        <v>50933328</v>
      </c>
      <c r="L69" s="93">
        <v>40655000</v>
      </c>
      <c r="M69" s="94">
        <v>55846267</v>
      </c>
      <c r="N69" s="93"/>
      <c r="O69" s="94"/>
      <c r="P69" s="93">
        <f>$H69      +$J69      +$L69      +$N69</f>
        <v>189168000</v>
      </c>
      <c r="Q69" s="94">
        <f>$I69      +$K69      +$M69      +$O69</f>
        <v>137344820</v>
      </c>
      <c r="R69" s="48">
        <f>IF(($J69      =0),0,((($L69      -$J69      )/$J69      )*100))</f>
        <v>-59.360849268785174</v>
      </c>
      <c r="S69" s="49">
        <f>IF(($K69      =0),0,((($M69      -$K69      )/$K69      )*100))</f>
        <v>9.6458236540129487</v>
      </c>
      <c r="T69" s="48">
        <f>IF(($E69      =0),0,(($P69      /$E69      )*100))</f>
        <v>64.171514832844281</v>
      </c>
      <c r="U69" s="50">
        <f>IF(($E69      =0),0,(($Q69      /$E69      )*100))</f>
        <v>46.591522635140862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298785000</v>
      </c>
      <c r="C70" s="101">
        <f>C69</f>
        <v>-4000000</v>
      </c>
      <c r="D70" s="101"/>
      <c r="E70" s="101">
        <f>$B70      +$C70      +$D70</f>
        <v>294785000</v>
      </c>
      <c r="F70" s="102">
        <f t="shared" ref="F70:O70" si="44">F69</f>
        <v>294785000</v>
      </c>
      <c r="G70" s="103">
        <f t="shared" si="44"/>
        <v>294785000</v>
      </c>
      <c r="H70" s="102">
        <f t="shared" si="44"/>
        <v>48474000</v>
      </c>
      <c r="I70" s="103">
        <f t="shared" si="44"/>
        <v>30565225</v>
      </c>
      <c r="J70" s="102">
        <f t="shared" si="44"/>
        <v>100039000</v>
      </c>
      <c r="K70" s="103">
        <f t="shared" si="44"/>
        <v>50933328</v>
      </c>
      <c r="L70" s="102">
        <f t="shared" si="44"/>
        <v>40655000</v>
      </c>
      <c r="M70" s="103">
        <f t="shared" si="44"/>
        <v>55846267</v>
      </c>
      <c r="N70" s="102">
        <f t="shared" si="44"/>
        <v>0</v>
      </c>
      <c r="O70" s="103">
        <f t="shared" si="44"/>
        <v>0</v>
      </c>
      <c r="P70" s="102">
        <f>$H70      +$J70      +$L70      +$N70</f>
        <v>189168000</v>
      </c>
      <c r="Q70" s="103">
        <f>$I70      +$K70      +$M70      +$O70</f>
        <v>137344820</v>
      </c>
      <c r="R70" s="57">
        <f>IF(($J70      =0),0,((($L70      -$J70      )/$J70      )*100))</f>
        <v>-59.360849268785174</v>
      </c>
      <c r="S70" s="58">
        <f>IF(($K70      =0),0,((($M70      -$K70      )/$K70      )*100))</f>
        <v>9.6458236540129487</v>
      </c>
      <c r="T70" s="57">
        <f>IF($E70   =0,0,($P70   /$E70   )*100)</f>
        <v>64.171514832844281</v>
      </c>
      <c r="U70" s="59">
        <f>IF($E70   =0,0,($Q70   /$E70 )*100)</f>
        <v>46.591522635140862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298785000</v>
      </c>
      <c r="C71" s="104">
        <f>C69</f>
        <v>-4000000</v>
      </c>
      <c r="D71" s="104"/>
      <c r="E71" s="104">
        <f>$B71      +$C71      +$D71</f>
        <v>294785000</v>
      </c>
      <c r="F71" s="105">
        <f t="shared" ref="F71:O71" si="45">F69</f>
        <v>294785000</v>
      </c>
      <c r="G71" s="106">
        <f t="shared" si="45"/>
        <v>294785000</v>
      </c>
      <c r="H71" s="105">
        <f t="shared" si="45"/>
        <v>48474000</v>
      </c>
      <c r="I71" s="106">
        <f t="shared" si="45"/>
        <v>30565225</v>
      </c>
      <c r="J71" s="105">
        <f t="shared" si="45"/>
        <v>100039000</v>
      </c>
      <c r="K71" s="106">
        <f t="shared" si="45"/>
        <v>50933328</v>
      </c>
      <c r="L71" s="105">
        <f t="shared" si="45"/>
        <v>40655000</v>
      </c>
      <c r="M71" s="106">
        <f t="shared" si="45"/>
        <v>55846267</v>
      </c>
      <c r="N71" s="105">
        <f t="shared" si="45"/>
        <v>0</v>
      </c>
      <c r="O71" s="106">
        <f t="shared" si="45"/>
        <v>0</v>
      </c>
      <c r="P71" s="105">
        <f>$H71      +$J71      +$L71      +$N71</f>
        <v>189168000</v>
      </c>
      <c r="Q71" s="106">
        <f>$I71      +$K71      +$M71      +$O71</f>
        <v>137344820</v>
      </c>
      <c r="R71" s="61">
        <f>IF(($J71      =0),0,((($L71      -$J71      )/$J71      )*100))</f>
        <v>-59.360849268785174</v>
      </c>
      <c r="S71" s="62">
        <f>IF(($K71      =0),0,((($M71      -$K71      )/$K71      )*100))</f>
        <v>9.6458236540129487</v>
      </c>
      <c r="T71" s="61">
        <f>IF($E71   =0,0,($P71   /$E71   )*100)</f>
        <v>64.171514832844281</v>
      </c>
      <c r="U71" s="65">
        <f>IF($E71   =0,0,($Q71   /$E71   )*100)</f>
        <v>46.591522635140862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577857000</v>
      </c>
      <c r="C72" s="104">
        <f>SUM(C9:C15,C18:C23,C26:C29,C32,C35:C39,C42:C52,C55:C58,C61:C65,C69)</f>
        <v>-50500000</v>
      </c>
      <c r="D72" s="104"/>
      <c r="E72" s="104">
        <f>$B72      +$C72      +$D72</f>
        <v>527357000</v>
      </c>
      <c r="F72" s="105">
        <f t="shared" ref="F72:O72" si="46">SUM(F9:F15,F18:F23,F26:F29,F32,F35:F39,F42:F52,F55:F58,F61:F65,F69)</f>
        <v>527357000</v>
      </c>
      <c r="G72" s="106">
        <f t="shared" si="46"/>
        <v>312260000</v>
      </c>
      <c r="H72" s="105">
        <f t="shared" si="46"/>
        <v>48661000</v>
      </c>
      <c r="I72" s="106">
        <f t="shared" si="46"/>
        <v>30731950</v>
      </c>
      <c r="J72" s="105">
        <f t="shared" si="46"/>
        <v>104880000</v>
      </c>
      <c r="K72" s="106">
        <f t="shared" si="46"/>
        <v>55741405</v>
      </c>
      <c r="L72" s="105">
        <f t="shared" si="46"/>
        <v>49837000</v>
      </c>
      <c r="M72" s="106">
        <f t="shared" si="46"/>
        <v>62965073</v>
      </c>
      <c r="N72" s="105">
        <f t="shared" si="46"/>
        <v>0</v>
      </c>
      <c r="O72" s="106">
        <f t="shared" si="46"/>
        <v>0</v>
      </c>
      <c r="P72" s="105">
        <f>$H72      +$J72      +$L72      +$N72</f>
        <v>203378000</v>
      </c>
      <c r="Q72" s="106">
        <f>$I72      +$K72      +$M72      +$O72</f>
        <v>149438428</v>
      </c>
      <c r="R72" s="61">
        <f>IF(($J72      =0),0,((($L72      -$J72      )/$J72      )*100))</f>
        <v>-52.481884057971016</v>
      </c>
      <c r="S72" s="62">
        <f>IF(($K72      =0),0,((($M72      -$K72      )/$K72      )*100))</f>
        <v>12.959249950732316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65.130980593095501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47.857051175302637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138</v>
      </c>
    </row>
    <row r="116" spans="1:23" x14ac:dyDescent="0.25">
      <c r="A116" s="29" t="s">
        <v>139</v>
      </c>
    </row>
    <row r="117" spans="1:23" ht="13" x14ac:dyDescent="0.3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143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l+ICIJNkLAOzlugjRNWDCOrXJCRF/eBK3qggxQgMjg/Oej8lV/ffnDClntRLVtHJ9o5iexMV+xufpqluk+mZmQ==" saltValue="nuqtWQ6YFYIQorNlfBL7H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142000</v>
      </c>
      <c r="I10" s="94"/>
      <c r="J10" s="93"/>
      <c r="K10" s="94"/>
      <c r="L10" s="93">
        <v>510000</v>
      </c>
      <c r="M10" s="94"/>
      <c r="N10" s="93"/>
      <c r="O10" s="94"/>
      <c r="P10" s="93">
        <f t="shared" ref="P10:P16" si="1">$H10      +$J10      +$L10      +$N10</f>
        <v>652000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0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39.515151515151516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10000000</v>
      </c>
      <c r="C13" s="92">
        <v>-5816000</v>
      </c>
      <c r="D13" s="92"/>
      <c r="E13" s="92">
        <f t="shared" si="0"/>
        <v>4184000</v>
      </c>
      <c r="F13" s="93">
        <v>4184000</v>
      </c>
      <c r="G13" s="94">
        <v>4184000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11750000</v>
      </c>
      <c r="C16" s="95">
        <f>SUM(C9:C15)</f>
        <v>-5816000</v>
      </c>
      <c r="D16" s="95"/>
      <c r="E16" s="95">
        <f t="shared" si="0"/>
        <v>5934000</v>
      </c>
      <c r="F16" s="96">
        <f t="shared" ref="F16:O16" si="7">SUM(F9:F15)</f>
        <v>5934000</v>
      </c>
      <c r="G16" s="97">
        <f t="shared" si="7"/>
        <v>5834000</v>
      </c>
      <c r="H16" s="96">
        <f t="shared" si="7"/>
        <v>142000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510000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652000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11.175865615358244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213649000</v>
      </c>
      <c r="C28" s="92">
        <v>0</v>
      </c>
      <c r="D28" s="92"/>
      <c r="E28" s="92">
        <f>$B28      +$C28      +$D28</f>
        <v>213649000</v>
      </c>
      <c r="F28" s="93">
        <v>213649000</v>
      </c>
      <c r="G28" s="94">
        <v>213649000</v>
      </c>
      <c r="H28" s="93">
        <v>19472000</v>
      </c>
      <c r="I28" s="94"/>
      <c r="J28" s="93">
        <v>24976000</v>
      </c>
      <c r="K28" s="94"/>
      <c r="L28" s="93">
        <v>41576000</v>
      </c>
      <c r="M28" s="94">
        <v>42965653</v>
      </c>
      <c r="N28" s="93"/>
      <c r="O28" s="94"/>
      <c r="P28" s="93">
        <f>$H28      +$J28      +$L28      +$N28</f>
        <v>86024000</v>
      </c>
      <c r="Q28" s="94">
        <f>$I28      +$K28      +$M28      +$O28</f>
        <v>42965653</v>
      </c>
      <c r="R28" s="48">
        <f>IF(($J28      =0),0,((($L28      -$J28      )/$J28      )*100))</f>
        <v>66.463805253042921</v>
      </c>
      <c r="S28" s="49">
        <f>IF(($K28      =0),0,((($M28      -$K28      )/$K28      )*100))</f>
        <v>0</v>
      </c>
      <c r="T28" s="48">
        <f>IF(($E28      =0),0,(($P28      /$E28      )*100))</f>
        <v>40.264171608572937</v>
      </c>
      <c r="U28" s="50">
        <f>IF(($E28      =0),0,(($Q28      /$E28      )*100))</f>
        <v>20.1103927469822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213649000</v>
      </c>
      <c r="C30" s="95">
        <f>SUM(C26:C29)</f>
        <v>0</v>
      </c>
      <c r="D30" s="95"/>
      <c r="E30" s="95">
        <f>$B30      +$C30      +$D30</f>
        <v>213649000</v>
      </c>
      <c r="F30" s="96">
        <f t="shared" ref="F30:O30" si="16">SUM(F26:F29)</f>
        <v>213649000</v>
      </c>
      <c r="G30" s="97">
        <f t="shared" si="16"/>
        <v>213649000</v>
      </c>
      <c r="H30" s="96">
        <f t="shared" si="16"/>
        <v>19472000</v>
      </c>
      <c r="I30" s="97">
        <f t="shared" si="16"/>
        <v>0</v>
      </c>
      <c r="J30" s="96">
        <f t="shared" si="16"/>
        <v>24976000</v>
      </c>
      <c r="K30" s="97">
        <f t="shared" si="16"/>
        <v>0</v>
      </c>
      <c r="L30" s="96">
        <f t="shared" si="16"/>
        <v>41576000</v>
      </c>
      <c r="M30" s="97">
        <f t="shared" si="16"/>
        <v>42965653</v>
      </c>
      <c r="N30" s="96">
        <f t="shared" si="16"/>
        <v>0</v>
      </c>
      <c r="O30" s="97">
        <f t="shared" si="16"/>
        <v>0</v>
      </c>
      <c r="P30" s="96">
        <f>$H30      +$J30      +$L30      +$N30</f>
        <v>86024000</v>
      </c>
      <c r="Q30" s="97">
        <f>$I30      +$K30      +$M30      +$O30</f>
        <v>42965653</v>
      </c>
      <c r="R30" s="52">
        <f>IF(($J30      =0),0,((($L30      -$J30      )/$J30      )*100))</f>
        <v>66.463805253042921</v>
      </c>
      <c r="S30" s="53">
        <f>IF(($K30      =0),0,((($M30      -$K30      )/$K30      )*100))</f>
        <v>0</v>
      </c>
      <c r="T30" s="52">
        <f>IF($E30   =0,0,($P30   /$E30   )*100)</f>
        <v>40.264171608572937</v>
      </c>
      <c r="U30" s="54">
        <f>IF($E30   =0,0,($Q30   /$E30   )*100)</f>
        <v>20.1103927469822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6388000</v>
      </c>
      <c r="C32" s="92">
        <v>0</v>
      </c>
      <c r="D32" s="92"/>
      <c r="E32" s="92">
        <f>$B32      +$C32      +$D32</f>
        <v>6388000</v>
      </c>
      <c r="F32" s="93">
        <v>6388000</v>
      </c>
      <c r="G32" s="94">
        <v>6388000</v>
      </c>
      <c r="H32" s="93">
        <v>1219000</v>
      </c>
      <c r="I32" s="94">
        <v>1971115</v>
      </c>
      <c r="J32" s="93">
        <v>1220000</v>
      </c>
      <c r="K32" s="94">
        <v>325858</v>
      </c>
      <c r="L32" s="93">
        <v>1468000</v>
      </c>
      <c r="M32" s="94">
        <v>-117750</v>
      </c>
      <c r="N32" s="93"/>
      <c r="O32" s="94"/>
      <c r="P32" s="93">
        <f>$H32      +$J32      +$L32      +$N32</f>
        <v>3907000</v>
      </c>
      <c r="Q32" s="94">
        <f>$I32      +$K32      +$M32      +$O32</f>
        <v>2179223</v>
      </c>
      <c r="R32" s="48">
        <f>IF(($J32      =0),0,((($L32      -$J32      )/$J32      )*100))</f>
        <v>20.327868852459016</v>
      </c>
      <c r="S32" s="49">
        <f>IF(($K32      =0),0,((($M32      -$K32      )/$K32      )*100))</f>
        <v>-136.13537184908765</v>
      </c>
      <c r="T32" s="48">
        <f>IF(($E32      =0),0,(($P32      /$E32      )*100))</f>
        <v>61.161552911709464</v>
      </c>
      <c r="U32" s="50">
        <f>IF(($E32      =0),0,(($Q32      /$E32      )*100))</f>
        <v>34.114323731997501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6388000</v>
      </c>
      <c r="C33" s="95">
        <f>C32</f>
        <v>0</v>
      </c>
      <c r="D33" s="95"/>
      <c r="E33" s="95">
        <f>$B33      +$C33      +$D33</f>
        <v>6388000</v>
      </c>
      <c r="F33" s="96">
        <f t="shared" ref="F33:O33" si="17">F32</f>
        <v>6388000</v>
      </c>
      <c r="G33" s="97">
        <f t="shared" si="17"/>
        <v>6388000</v>
      </c>
      <c r="H33" s="96">
        <f t="shared" si="17"/>
        <v>1219000</v>
      </c>
      <c r="I33" s="97">
        <f t="shared" si="17"/>
        <v>1971115</v>
      </c>
      <c r="J33" s="96">
        <f t="shared" si="17"/>
        <v>1220000</v>
      </c>
      <c r="K33" s="97">
        <f t="shared" si="17"/>
        <v>325858</v>
      </c>
      <c r="L33" s="96">
        <f t="shared" si="17"/>
        <v>1468000</v>
      </c>
      <c r="M33" s="97">
        <f t="shared" si="17"/>
        <v>-117750</v>
      </c>
      <c r="N33" s="96">
        <f t="shared" si="17"/>
        <v>0</v>
      </c>
      <c r="O33" s="97">
        <f t="shared" si="17"/>
        <v>0</v>
      </c>
      <c r="P33" s="96">
        <f>$H33      +$J33      +$L33      +$N33</f>
        <v>3907000</v>
      </c>
      <c r="Q33" s="97">
        <f>$I33      +$K33      +$M33      +$O33</f>
        <v>2179223</v>
      </c>
      <c r="R33" s="52">
        <f>IF(($J33      =0),0,((($L33      -$J33      )/$J33      )*100))</f>
        <v>20.327868852459016</v>
      </c>
      <c r="S33" s="53">
        <f>IF(($K33      =0),0,((($M33      -$K33      )/$K33      )*100))</f>
        <v>-136.13537184908765</v>
      </c>
      <c r="T33" s="52">
        <f>IF($E33   =0,0,($P33   /$E33   )*100)</f>
        <v>61.161552911709464</v>
      </c>
      <c r="U33" s="54">
        <f>IF($E33   =0,0,($Q33   /$E33   )*100)</f>
        <v>34.114323731997501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15000000</v>
      </c>
      <c r="C35" s="92">
        <v>-7000000</v>
      </c>
      <c r="D35" s="92"/>
      <c r="E35" s="92">
        <f t="shared" ref="E35:E40" si="18">$B35      +$C35      +$D35</f>
        <v>8000000</v>
      </c>
      <c r="F35" s="93">
        <v>8000000</v>
      </c>
      <c r="G35" s="94">
        <v>8000000</v>
      </c>
      <c r="H35" s="93"/>
      <c r="I35" s="94">
        <v>154080</v>
      </c>
      <c r="J35" s="93"/>
      <c r="K35" s="94"/>
      <c r="L35" s="93"/>
      <c r="M35" s="94">
        <v>-5000000</v>
      </c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-4845920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-60.573999999999998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22583000</v>
      </c>
      <c r="C36" s="92">
        <v>0</v>
      </c>
      <c r="D36" s="92"/>
      <c r="E36" s="92">
        <f t="shared" si="18"/>
        <v>22583000</v>
      </c>
      <c r="F36" s="93">
        <v>22583000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4500000</v>
      </c>
      <c r="C38" s="92">
        <v>0</v>
      </c>
      <c r="D38" s="92"/>
      <c r="E38" s="92">
        <f t="shared" si="18"/>
        <v>4500000</v>
      </c>
      <c r="F38" s="93">
        <v>4500000</v>
      </c>
      <c r="G38" s="94">
        <v>4500000</v>
      </c>
      <c r="H38" s="93"/>
      <c r="I38" s="94"/>
      <c r="J38" s="93"/>
      <c r="K38" s="94"/>
      <c r="L38" s="93">
        <v>3533000</v>
      </c>
      <c r="M38" s="94"/>
      <c r="N38" s="93"/>
      <c r="O38" s="94"/>
      <c r="P38" s="93">
        <f t="shared" si="19"/>
        <v>3533000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78.511111111111106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42083000</v>
      </c>
      <c r="C40" s="95">
        <f>SUM(C35:C39)</f>
        <v>-7000000</v>
      </c>
      <c r="D40" s="95"/>
      <c r="E40" s="95">
        <f t="shared" si="18"/>
        <v>35083000</v>
      </c>
      <c r="F40" s="96">
        <f t="shared" ref="F40:O40" si="25">SUM(F35:F39)</f>
        <v>35083000</v>
      </c>
      <c r="G40" s="97">
        <f t="shared" si="25"/>
        <v>12500000</v>
      </c>
      <c r="H40" s="96">
        <f t="shared" si="25"/>
        <v>0</v>
      </c>
      <c r="I40" s="97">
        <f t="shared" si="25"/>
        <v>154080</v>
      </c>
      <c r="J40" s="96">
        <f t="shared" si="25"/>
        <v>0</v>
      </c>
      <c r="K40" s="97">
        <f t="shared" si="25"/>
        <v>0</v>
      </c>
      <c r="L40" s="96">
        <f t="shared" si="25"/>
        <v>3533000</v>
      </c>
      <c r="M40" s="97">
        <f t="shared" si="25"/>
        <v>-5000000</v>
      </c>
      <c r="N40" s="96">
        <f t="shared" si="25"/>
        <v>0</v>
      </c>
      <c r="O40" s="97">
        <f t="shared" si="25"/>
        <v>0</v>
      </c>
      <c r="P40" s="96">
        <f t="shared" si="19"/>
        <v>3533000</v>
      </c>
      <c r="Q40" s="97">
        <f t="shared" si="20"/>
        <v>-4845920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28.263999999999999</v>
      </c>
      <c r="U40" s="54">
        <f>IF((+$E35+$E38) =0,0,(Q40   /(+$E35+$E38) )*100)</f>
        <v>-38.767360000000004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77947000</v>
      </c>
      <c r="C51" s="92">
        <v>-42947000</v>
      </c>
      <c r="D51" s="92"/>
      <c r="E51" s="92">
        <f t="shared" si="26"/>
        <v>35000000</v>
      </c>
      <c r="F51" s="93">
        <v>35000000</v>
      </c>
      <c r="G51" s="94">
        <v>35000000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77947000</v>
      </c>
      <c r="C53" s="95">
        <f>SUM(C42:C52)</f>
        <v>-42947000</v>
      </c>
      <c r="D53" s="95"/>
      <c r="E53" s="95">
        <f t="shared" si="26"/>
        <v>35000000</v>
      </c>
      <c r="F53" s="96">
        <f t="shared" ref="F53:O53" si="33">SUM(F42:F52)</f>
        <v>35000000</v>
      </c>
      <c r="G53" s="97">
        <f t="shared" si="33"/>
        <v>35000000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351817000</v>
      </c>
      <c r="C67" s="104">
        <f>SUM(C9:C15,C18:C23,C26:C29,C32,C35:C39,C42:C52,C55:C58,C61:C65)</f>
        <v>-55763000</v>
      </c>
      <c r="D67" s="104"/>
      <c r="E67" s="104">
        <f t="shared" si="35"/>
        <v>296054000</v>
      </c>
      <c r="F67" s="105">
        <f t="shared" ref="F67:O67" si="43">SUM(F9:F15,F18:F23,F26:F29,F32,F35:F39,F42:F52,F55:F58,F61:F65)</f>
        <v>296054000</v>
      </c>
      <c r="G67" s="106">
        <f t="shared" si="43"/>
        <v>273371000</v>
      </c>
      <c r="H67" s="105">
        <f t="shared" si="43"/>
        <v>20833000</v>
      </c>
      <c r="I67" s="106">
        <f t="shared" si="43"/>
        <v>2125195</v>
      </c>
      <c r="J67" s="105">
        <f t="shared" si="43"/>
        <v>26196000</v>
      </c>
      <c r="K67" s="106">
        <f t="shared" si="43"/>
        <v>325858</v>
      </c>
      <c r="L67" s="105">
        <f t="shared" si="43"/>
        <v>47087000</v>
      </c>
      <c r="M67" s="106">
        <f t="shared" si="43"/>
        <v>37847903</v>
      </c>
      <c r="N67" s="105">
        <f t="shared" si="43"/>
        <v>0</v>
      </c>
      <c r="O67" s="106">
        <f t="shared" si="43"/>
        <v>0</v>
      </c>
      <c r="P67" s="105">
        <f t="shared" si="36"/>
        <v>94116000</v>
      </c>
      <c r="Q67" s="106">
        <f t="shared" si="37"/>
        <v>40298956</v>
      </c>
      <c r="R67" s="61">
        <f t="shared" si="38"/>
        <v>79.748816613223397</v>
      </c>
      <c r="S67" s="62">
        <f t="shared" si="39"/>
        <v>11514.845423466662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34.427938588950546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14.741489038705641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249229000</v>
      </c>
      <c r="C69" s="92">
        <v>0</v>
      </c>
      <c r="D69" s="92"/>
      <c r="E69" s="92">
        <f>$B69      +$C69      +$D69</f>
        <v>249229000</v>
      </c>
      <c r="F69" s="93">
        <v>249229000</v>
      </c>
      <c r="G69" s="94">
        <v>249229000</v>
      </c>
      <c r="H69" s="93">
        <v>32379000</v>
      </c>
      <c r="I69" s="94"/>
      <c r="J69" s="93">
        <v>129907000</v>
      </c>
      <c r="K69" s="94"/>
      <c r="L69" s="93">
        <v>31676000</v>
      </c>
      <c r="M69" s="94">
        <v>75682434</v>
      </c>
      <c r="N69" s="93"/>
      <c r="O69" s="94"/>
      <c r="P69" s="93">
        <f>$H69      +$J69      +$L69      +$N69</f>
        <v>193962000</v>
      </c>
      <c r="Q69" s="94">
        <f>$I69      +$K69      +$M69      +$O69</f>
        <v>75682434</v>
      </c>
      <c r="R69" s="48">
        <f>IF(($J69      =0),0,((($L69      -$J69      )/$J69      )*100))</f>
        <v>-75.616402503329311</v>
      </c>
      <c r="S69" s="49">
        <f>IF(($K69      =0),0,((($M69      -$K69      )/$K69      )*100))</f>
        <v>0</v>
      </c>
      <c r="T69" s="48">
        <f>IF(($E69      =0),0,(($P69      /$E69      )*100))</f>
        <v>77.824811719342463</v>
      </c>
      <c r="U69" s="50">
        <f>IF(($E69      =0),0,(($Q69      /$E69      )*100))</f>
        <v>30.366624269246355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249229000</v>
      </c>
      <c r="C70" s="101">
        <f>C69</f>
        <v>0</v>
      </c>
      <c r="D70" s="101"/>
      <c r="E70" s="101">
        <f>$B70      +$C70      +$D70</f>
        <v>249229000</v>
      </c>
      <c r="F70" s="102">
        <f t="shared" ref="F70:O70" si="44">F69</f>
        <v>249229000</v>
      </c>
      <c r="G70" s="103">
        <f t="shared" si="44"/>
        <v>249229000</v>
      </c>
      <c r="H70" s="102">
        <f t="shared" si="44"/>
        <v>32379000</v>
      </c>
      <c r="I70" s="103">
        <f t="shared" si="44"/>
        <v>0</v>
      </c>
      <c r="J70" s="102">
        <f t="shared" si="44"/>
        <v>129907000</v>
      </c>
      <c r="K70" s="103">
        <f t="shared" si="44"/>
        <v>0</v>
      </c>
      <c r="L70" s="102">
        <f t="shared" si="44"/>
        <v>31676000</v>
      </c>
      <c r="M70" s="103">
        <f t="shared" si="44"/>
        <v>75682434</v>
      </c>
      <c r="N70" s="102">
        <f t="shared" si="44"/>
        <v>0</v>
      </c>
      <c r="O70" s="103">
        <f t="shared" si="44"/>
        <v>0</v>
      </c>
      <c r="P70" s="102">
        <f>$H70      +$J70      +$L70      +$N70</f>
        <v>193962000</v>
      </c>
      <c r="Q70" s="103">
        <f>$I70      +$K70      +$M70      +$O70</f>
        <v>75682434</v>
      </c>
      <c r="R70" s="57">
        <f>IF(($J70      =0),0,((($L70      -$J70      )/$J70      )*100))</f>
        <v>-75.616402503329311</v>
      </c>
      <c r="S70" s="58">
        <f>IF(($K70      =0),0,((($M70      -$K70      )/$K70      )*100))</f>
        <v>0</v>
      </c>
      <c r="T70" s="57">
        <f>IF($E70   =0,0,($P70   /$E70   )*100)</f>
        <v>77.824811719342463</v>
      </c>
      <c r="U70" s="59">
        <f>IF($E70   =0,0,($Q70   /$E70 )*100)</f>
        <v>30.366624269246355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249229000</v>
      </c>
      <c r="C71" s="104">
        <f>C69</f>
        <v>0</v>
      </c>
      <c r="D71" s="104"/>
      <c r="E71" s="104">
        <f>$B71      +$C71      +$D71</f>
        <v>249229000</v>
      </c>
      <c r="F71" s="105">
        <f t="shared" ref="F71:O71" si="45">F69</f>
        <v>249229000</v>
      </c>
      <c r="G71" s="106">
        <f t="shared" si="45"/>
        <v>249229000</v>
      </c>
      <c r="H71" s="105">
        <f t="shared" si="45"/>
        <v>32379000</v>
      </c>
      <c r="I71" s="106">
        <f t="shared" si="45"/>
        <v>0</v>
      </c>
      <c r="J71" s="105">
        <f t="shared" si="45"/>
        <v>129907000</v>
      </c>
      <c r="K71" s="106">
        <f t="shared" si="45"/>
        <v>0</v>
      </c>
      <c r="L71" s="105">
        <f t="shared" si="45"/>
        <v>31676000</v>
      </c>
      <c r="M71" s="106">
        <f t="shared" si="45"/>
        <v>75682434</v>
      </c>
      <c r="N71" s="105">
        <f t="shared" si="45"/>
        <v>0</v>
      </c>
      <c r="O71" s="106">
        <f t="shared" si="45"/>
        <v>0</v>
      </c>
      <c r="P71" s="105">
        <f>$H71      +$J71      +$L71      +$N71</f>
        <v>193962000</v>
      </c>
      <c r="Q71" s="106">
        <f>$I71      +$K71      +$M71      +$O71</f>
        <v>75682434</v>
      </c>
      <c r="R71" s="61">
        <f>IF(($J71      =0),0,((($L71      -$J71      )/$J71      )*100))</f>
        <v>-75.616402503329311</v>
      </c>
      <c r="S71" s="62">
        <f>IF(($K71      =0),0,((($M71      -$K71      )/$K71      )*100))</f>
        <v>0</v>
      </c>
      <c r="T71" s="61">
        <f>IF($E71   =0,0,($P71   /$E71   )*100)</f>
        <v>77.824811719342463</v>
      </c>
      <c r="U71" s="65">
        <f>IF($E71   =0,0,($Q71   /$E71   )*100)</f>
        <v>30.366624269246355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601046000</v>
      </c>
      <c r="C72" s="104">
        <f>SUM(C9:C15,C18:C23,C26:C29,C32,C35:C39,C42:C52,C55:C58,C61:C65,C69)</f>
        <v>-55763000</v>
      </c>
      <c r="D72" s="104"/>
      <c r="E72" s="104">
        <f>$B72      +$C72      +$D72</f>
        <v>545283000</v>
      </c>
      <c r="F72" s="105">
        <f t="shared" ref="F72:O72" si="46">SUM(F9:F15,F18:F23,F26:F29,F32,F35:F39,F42:F52,F55:F58,F61:F65,F69)</f>
        <v>545283000</v>
      </c>
      <c r="G72" s="106">
        <f t="shared" si="46"/>
        <v>522600000</v>
      </c>
      <c r="H72" s="105">
        <f t="shared" si="46"/>
        <v>53212000</v>
      </c>
      <c r="I72" s="106">
        <f t="shared" si="46"/>
        <v>2125195</v>
      </c>
      <c r="J72" s="105">
        <f t="shared" si="46"/>
        <v>156103000</v>
      </c>
      <c r="K72" s="106">
        <f t="shared" si="46"/>
        <v>325858</v>
      </c>
      <c r="L72" s="105">
        <f t="shared" si="46"/>
        <v>78763000</v>
      </c>
      <c r="M72" s="106">
        <f t="shared" si="46"/>
        <v>113530337</v>
      </c>
      <c r="N72" s="105">
        <f t="shared" si="46"/>
        <v>0</v>
      </c>
      <c r="O72" s="106">
        <f t="shared" si="46"/>
        <v>0</v>
      </c>
      <c r="P72" s="105">
        <f>$H72      +$J72      +$L72      +$N72</f>
        <v>288078000</v>
      </c>
      <c r="Q72" s="106">
        <f>$I72      +$K72      +$M72      +$O72</f>
        <v>115981390</v>
      </c>
      <c r="R72" s="61">
        <f>IF(($J72      =0),0,((($L72      -$J72      )/$J72      )*100))</f>
        <v>-49.544211193891215</v>
      </c>
      <c r="S72" s="62">
        <f>IF(($K72      =0),0,((($M72      -$K72      )/$K72      )*100))</f>
        <v>34740.432642439344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55.123995407577496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22.193147722923843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138</v>
      </c>
    </row>
    <row r="116" spans="1:23" x14ac:dyDescent="0.25">
      <c r="A116" s="29" t="s">
        <v>139</v>
      </c>
    </row>
    <row r="117" spans="1:23" ht="13" x14ac:dyDescent="0.3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143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J0hcvBFgSF8cmqNRf2YtHszvvVfz548IRsweASyeiqOkK+70oSRBH1ebgzhXESKV7m7BQRptVtBi6+J5bOAj0g==" saltValue="c5Hlx/BlUMMlhRDDJMrzz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127000</v>
      </c>
      <c r="I10" s="94">
        <v>85000</v>
      </c>
      <c r="J10" s="93">
        <v>686000</v>
      </c>
      <c r="K10" s="94">
        <v>197953</v>
      </c>
      <c r="L10" s="93">
        <v>573000</v>
      </c>
      <c r="M10" s="94">
        <v>573922</v>
      </c>
      <c r="N10" s="93"/>
      <c r="O10" s="94"/>
      <c r="P10" s="93">
        <f t="shared" ref="P10:P16" si="1">$H10      +$J10      +$L10      +$N10</f>
        <v>1386000</v>
      </c>
      <c r="Q10" s="94">
        <f t="shared" ref="Q10:Q16" si="2">$I10      +$K10      +$M10      +$O10</f>
        <v>856875</v>
      </c>
      <c r="R10" s="48">
        <f t="shared" ref="R10:R16" si="3">IF(($J10      =0),0,((($L10      -$J10      )/$J10      )*100))</f>
        <v>-16.472303206997086</v>
      </c>
      <c r="S10" s="49">
        <f t="shared" ref="S10:S16" si="4">IF(($K10      =0),0,((($M10      -$K10      )/$K10      )*100))</f>
        <v>189.92841735159357</v>
      </c>
      <c r="T10" s="48">
        <f t="shared" ref="T10:T15" si="5">IF(($E10      =0),0,(($P10      /$E10      )*100))</f>
        <v>44.70967741935484</v>
      </c>
      <c r="U10" s="50">
        <f t="shared" ref="U10:U15" si="6">IF(($E10      =0),0,(($Q10      /$E10      )*100))</f>
        <v>27.641129032258068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43000000</v>
      </c>
      <c r="C13" s="92">
        <v>20000000</v>
      </c>
      <c r="D13" s="92"/>
      <c r="E13" s="92">
        <f t="shared" si="0"/>
        <v>63000000</v>
      </c>
      <c r="F13" s="93">
        <v>63000000</v>
      </c>
      <c r="G13" s="94">
        <v>63000000</v>
      </c>
      <c r="H13" s="93">
        <v>16511000</v>
      </c>
      <c r="I13" s="94">
        <v>11035861</v>
      </c>
      <c r="J13" s="93">
        <v>10187000</v>
      </c>
      <c r="K13" s="94">
        <v>15862785</v>
      </c>
      <c r="L13" s="93">
        <v>1281000</v>
      </c>
      <c r="M13" s="94">
        <v>1023649</v>
      </c>
      <c r="N13" s="93"/>
      <c r="O13" s="94"/>
      <c r="P13" s="93">
        <f t="shared" si="1"/>
        <v>27979000</v>
      </c>
      <c r="Q13" s="94">
        <f t="shared" si="2"/>
        <v>27922295</v>
      </c>
      <c r="R13" s="48">
        <f t="shared" si="3"/>
        <v>-87.425149700598809</v>
      </c>
      <c r="S13" s="49">
        <f t="shared" si="4"/>
        <v>-93.546851955693782</v>
      </c>
      <c r="T13" s="48">
        <f t="shared" si="5"/>
        <v>44.411111111111111</v>
      </c>
      <c r="U13" s="50">
        <f t="shared" si="6"/>
        <v>44.321103174603174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2400000</v>
      </c>
      <c r="C14" s="92">
        <v>0</v>
      </c>
      <c r="D14" s="92"/>
      <c r="E14" s="92">
        <f t="shared" si="0"/>
        <v>2400000</v>
      </c>
      <c r="F14" s="93">
        <v>2400000</v>
      </c>
      <c r="G14" s="94">
        <v>2950000</v>
      </c>
      <c r="H14" s="93">
        <v>2950000</v>
      </c>
      <c r="I14" s="94"/>
      <c r="J14" s="93"/>
      <c r="K14" s="94"/>
      <c r="L14" s="93"/>
      <c r="M14" s="94"/>
      <c r="N14" s="93"/>
      <c r="O14" s="94"/>
      <c r="P14" s="93">
        <f t="shared" si="1"/>
        <v>2950000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122.91666666666667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48500000</v>
      </c>
      <c r="C16" s="95">
        <f>SUM(C9:C15)</f>
        <v>20000000</v>
      </c>
      <c r="D16" s="95"/>
      <c r="E16" s="95">
        <f t="shared" si="0"/>
        <v>68500000</v>
      </c>
      <c r="F16" s="96">
        <f t="shared" ref="F16:O16" si="7">SUM(F9:F15)</f>
        <v>68500000</v>
      </c>
      <c r="G16" s="97">
        <f t="shared" si="7"/>
        <v>69050000</v>
      </c>
      <c r="H16" s="96">
        <f t="shared" si="7"/>
        <v>19588000</v>
      </c>
      <c r="I16" s="97">
        <f t="shared" si="7"/>
        <v>11120861</v>
      </c>
      <c r="J16" s="96">
        <f t="shared" si="7"/>
        <v>10873000</v>
      </c>
      <c r="K16" s="97">
        <f t="shared" si="7"/>
        <v>16060738</v>
      </c>
      <c r="L16" s="96">
        <f t="shared" si="7"/>
        <v>1854000</v>
      </c>
      <c r="M16" s="97">
        <f t="shared" si="7"/>
        <v>1597571</v>
      </c>
      <c r="N16" s="96">
        <f t="shared" si="7"/>
        <v>0</v>
      </c>
      <c r="O16" s="97">
        <f t="shared" si="7"/>
        <v>0</v>
      </c>
      <c r="P16" s="96">
        <f t="shared" si="1"/>
        <v>32315000</v>
      </c>
      <c r="Q16" s="97">
        <f t="shared" si="2"/>
        <v>28779170</v>
      </c>
      <c r="R16" s="52">
        <f t="shared" si="3"/>
        <v>-82.948588246114227</v>
      </c>
      <c r="S16" s="53">
        <f t="shared" si="4"/>
        <v>-90.052941527344515</v>
      </c>
      <c r="T16" s="52">
        <f>IF((SUM($E9:$E13)+$E15)=0,0,(P16/(SUM($E9:$E13)+$E15)*100))</f>
        <v>48.888048411497728</v>
      </c>
      <c r="U16" s="54">
        <f>IF((SUM($E9:$E13)+$E15)=0,0,(Q16/(SUM($E9:$E13)+$E15)*100))</f>
        <v>43.538835098335852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1786000</v>
      </c>
      <c r="C32" s="92">
        <v>0</v>
      </c>
      <c r="D32" s="92"/>
      <c r="E32" s="92">
        <f>$B32      +$C32      +$D32</f>
        <v>1786000</v>
      </c>
      <c r="F32" s="93">
        <v>1786000</v>
      </c>
      <c r="G32" s="94">
        <v>1786000</v>
      </c>
      <c r="H32" s="93">
        <v>348000</v>
      </c>
      <c r="I32" s="94">
        <v>283600</v>
      </c>
      <c r="J32" s="93">
        <v>542000</v>
      </c>
      <c r="K32" s="94">
        <v>390289</v>
      </c>
      <c r="L32" s="93">
        <v>651000</v>
      </c>
      <c r="M32" s="94">
        <v>435030</v>
      </c>
      <c r="N32" s="93"/>
      <c r="O32" s="94"/>
      <c r="P32" s="93">
        <f>$H32      +$J32      +$L32      +$N32</f>
        <v>1541000</v>
      </c>
      <c r="Q32" s="94">
        <f>$I32      +$K32      +$M32      +$O32</f>
        <v>1108919</v>
      </c>
      <c r="R32" s="48">
        <f>IF(($J32      =0),0,((($L32      -$J32      )/$J32      )*100))</f>
        <v>20.110701107011071</v>
      </c>
      <c r="S32" s="49">
        <f>IF(($K32      =0),0,((($M32      -$K32      )/$K32      )*100))</f>
        <v>11.463556492752806</v>
      </c>
      <c r="T32" s="48">
        <f>IF(($E32      =0),0,(($P32      /$E32      )*100))</f>
        <v>86.28219484882419</v>
      </c>
      <c r="U32" s="50">
        <f>IF(($E32      =0),0,(($Q32      /$E32      )*100))</f>
        <v>62.089529675251967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1786000</v>
      </c>
      <c r="C33" s="95">
        <f>C32</f>
        <v>0</v>
      </c>
      <c r="D33" s="95"/>
      <c r="E33" s="95">
        <f>$B33      +$C33      +$D33</f>
        <v>1786000</v>
      </c>
      <c r="F33" s="96">
        <f t="shared" ref="F33:O33" si="17">F32</f>
        <v>1786000</v>
      </c>
      <c r="G33" s="97">
        <f t="shared" si="17"/>
        <v>1786000</v>
      </c>
      <c r="H33" s="96">
        <f t="shared" si="17"/>
        <v>348000</v>
      </c>
      <c r="I33" s="97">
        <f t="shared" si="17"/>
        <v>283600</v>
      </c>
      <c r="J33" s="96">
        <f t="shared" si="17"/>
        <v>542000</v>
      </c>
      <c r="K33" s="97">
        <f t="shared" si="17"/>
        <v>390289</v>
      </c>
      <c r="L33" s="96">
        <f t="shared" si="17"/>
        <v>651000</v>
      </c>
      <c r="M33" s="97">
        <f t="shared" si="17"/>
        <v>435030</v>
      </c>
      <c r="N33" s="96">
        <f t="shared" si="17"/>
        <v>0</v>
      </c>
      <c r="O33" s="97">
        <f t="shared" si="17"/>
        <v>0</v>
      </c>
      <c r="P33" s="96">
        <f>$H33      +$J33      +$L33      +$N33</f>
        <v>1541000</v>
      </c>
      <c r="Q33" s="97">
        <f>$I33      +$K33      +$M33      +$O33</f>
        <v>1108919</v>
      </c>
      <c r="R33" s="52">
        <f>IF(($J33      =0),0,((($L33      -$J33      )/$J33      )*100))</f>
        <v>20.110701107011071</v>
      </c>
      <c r="S33" s="53">
        <f>IF(($K33      =0),0,((($M33      -$K33      )/$K33      )*100))</f>
        <v>11.463556492752806</v>
      </c>
      <c r="T33" s="52">
        <f>IF($E33   =0,0,($P33   /$E33   )*100)</f>
        <v>86.28219484882419</v>
      </c>
      <c r="U33" s="54">
        <f>IF($E33   =0,0,($Q33   /$E33   )*100)</f>
        <v>62.089529675251967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26707000</v>
      </c>
      <c r="C35" s="92">
        <v>-26707000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>
        <v>12271000</v>
      </c>
      <c r="K35" s="94"/>
      <c r="L35" s="93"/>
      <c r="M35" s="94"/>
      <c r="N35" s="93"/>
      <c r="O35" s="94"/>
      <c r="P35" s="93">
        <f t="shared" ref="P35:P40" si="19">$H35      +$J35      +$L35      +$N35</f>
        <v>12271000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-100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24577000</v>
      </c>
      <c r="C36" s="92">
        <v>0</v>
      </c>
      <c r="D36" s="92"/>
      <c r="E36" s="92">
        <f t="shared" si="18"/>
        <v>24577000</v>
      </c>
      <c r="F36" s="93">
        <v>24577000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51284000</v>
      </c>
      <c r="C40" s="95">
        <f>SUM(C35:C39)</f>
        <v>-26707000</v>
      </c>
      <c r="D40" s="95"/>
      <c r="E40" s="95">
        <f t="shared" si="18"/>
        <v>24577000</v>
      </c>
      <c r="F40" s="96">
        <f t="shared" ref="F40:O40" si="25">SUM(F35:F39)</f>
        <v>24577000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12271000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12271000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10000000</v>
      </c>
      <c r="C51" s="92">
        <v>0</v>
      </c>
      <c r="D51" s="92"/>
      <c r="E51" s="92">
        <f t="shared" si="26"/>
        <v>10000000</v>
      </c>
      <c r="F51" s="93">
        <v>10000000</v>
      </c>
      <c r="G51" s="94">
        <v>10000000</v>
      </c>
      <c r="H51" s="93">
        <v>564000</v>
      </c>
      <c r="I51" s="94">
        <v>230582</v>
      </c>
      <c r="J51" s="93">
        <v>526000</v>
      </c>
      <c r="K51" s="94">
        <v>858957</v>
      </c>
      <c r="L51" s="93">
        <v>5404000</v>
      </c>
      <c r="M51" s="94">
        <v>-249975</v>
      </c>
      <c r="N51" s="93"/>
      <c r="O51" s="94"/>
      <c r="P51" s="93">
        <f t="shared" si="27"/>
        <v>6494000</v>
      </c>
      <c r="Q51" s="94">
        <f t="shared" si="28"/>
        <v>839564</v>
      </c>
      <c r="R51" s="48">
        <f t="shared" si="29"/>
        <v>927.37642585551328</v>
      </c>
      <c r="S51" s="49">
        <f t="shared" si="30"/>
        <v>-129.10215528833226</v>
      </c>
      <c r="T51" s="48">
        <f t="shared" si="31"/>
        <v>64.94</v>
      </c>
      <c r="U51" s="50">
        <f t="shared" si="32"/>
        <v>8.3956400000000002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10000000</v>
      </c>
      <c r="H53" s="96">
        <f t="shared" si="33"/>
        <v>564000</v>
      </c>
      <c r="I53" s="97">
        <f t="shared" si="33"/>
        <v>230582</v>
      </c>
      <c r="J53" s="96">
        <f t="shared" si="33"/>
        <v>526000</v>
      </c>
      <c r="K53" s="97">
        <f t="shared" si="33"/>
        <v>858957</v>
      </c>
      <c r="L53" s="96">
        <f t="shared" si="33"/>
        <v>5404000</v>
      </c>
      <c r="M53" s="97">
        <f t="shared" si="33"/>
        <v>-249975</v>
      </c>
      <c r="N53" s="96">
        <f t="shared" si="33"/>
        <v>0</v>
      </c>
      <c r="O53" s="97">
        <f t="shared" si="33"/>
        <v>0</v>
      </c>
      <c r="P53" s="96">
        <f t="shared" si="27"/>
        <v>6494000</v>
      </c>
      <c r="Q53" s="97">
        <f t="shared" si="28"/>
        <v>839564</v>
      </c>
      <c r="R53" s="52">
        <f t="shared" si="29"/>
        <v>927.37642585551328</v>
      </c>
      <c r="S53" s="53">
        <f t="shared" si="30"/>
        <v>-129.10215528833226</v>
      </c>
      <c r="T53" s="52">
        <f>IF((+$E43+$E45+$E47+$E48+$E51) =0,0,(P53   /(+$E43+$E45+$E47+$E48+$E51) )*100)</f>
        <v>64.94</v>
      </c>
      <c r="U53" s="54">
        <f>IF((+$E43+$E45+$E47+$E48+$E51) =0,0,(Q53   /(+$E43+$E45+$E47+$E48+$E51) )*100)</f>
        <v>8.3956400000000002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111570000</v>
      </c>
      <c r="C67" s="104">
        <f>SUM(C9:C15,C18:C23,C26:C29,C32,C35:C39,C42:C52,C55:C58,C61:C65)</f>
        <v>-6707000</v>
      </c>
      <c r="D67" s="104"/>
      <c r="E67" s="104">
        <f t="shared" si="35"/>
        <v>104863000</v>
      </c>
      <c r="F67" s="105">
        <f t="shared" ref="F67:O67" si="43">SUM(F9:F15,F18:F23,F26:F29,F32,F35:F39,F42:F52,F55:F58,F61:F65)</f>
        <v>104863000</v>
      </c>
      <c r="G67" s="106">
        <f t="shared" si="43"/>
        <v>80836000</v>
      </c>
      <c r="H67" s="105">
        <f t="shared" si="43"/>
        <v>20500000</v>
      </c>
      <c r="I67" s="106">
        <f t="shared" si="43"/>
        <v>11635043</v>
      </c>
      <c r="J67" s="105">
        <f t="shared" si="43"/>
        <v>24212000</v>
      </c>
      <c r="K67" s="106">
        <f t="shared" si="43"/>
        <v>17309984</v>
      </c>
      <c r="L67" s="105">
        <f t="shared" si="43"/>
        <v>7909000</v>
      </c>
      <c r="M67" s="106">
        <f t="shared" si="43"/>
        <v>1782626</v>
      </c>
      <c r="N67" s="105">
        <f t="shared" si="43"/>
        <v>0</v>
      </c>
      <c r="O67" s="106">
        <f t="shared" si="43"/>
        <v>0</v>
      </c>
      <c r="P67" s="105">
        <f t="shared" si="36"/>
        <v>52621000</v>
      </c>
      <c r="Q67" s="106">
        <f t="shared" si="37"/>
        <v>30727653</v>
      </c>
      <c r="R67" s="61">
        <f t="shared" si="38"/>
        <v>-67.334379646456298</v>
      </c>
      <c r="S67" s="62">
        <f t="shared" si="39"/>
        <v>-89.701746691389204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67.561564337621647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39.452087666589634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92551000</v>
      </c>
      <c r="C69" s="92">
        <v>5000000</v>
      </c>
      <c r="D69" s="92"/>
      <c r="E69" s="92">
        <f>$B69      +$C69      +$D69</f>
        <v>97551000</v>
      </c>
      <c r="F69" s="93">
        <v>97551000</v>
      </c>
      <c r="G69" s="94">
        <v>97551000</v>
      </c>
      <c r="H69" s="93">
        <v>30389000</v>
      </c>
      <c r="I69" s="94">
        <v>12663703</v>
      </c>
      <c r="J69" s="93">
        <v>37828000</v>
      </c>
      <c r="K69" s="94">
        <v>39720082</v>
      </c>
      <c r="L69" s="93">
        <v>16257000</v>
      </c>
      <c r="M69" s="94">
        <v>6398771</v>
      </c>
      <c r="N69" s="93"/>
      <c r="O69" s="94"/>
      <c r="P69" s="93">
        <f>$H69      +$J69      +$L69      +$N69</f>
        <v>84474000</v>
      </c>
      <c r="Q69" s="94">
        <f>$I69      +$K69      +$M69      +$O69</f>
        <v>58782556</v>
      </c>
      <c r="R69" s="48">
        <f>IF(($J69      =0),0,((($L69      -$J69      )/$J69      )*100))</f>
        <v>-57.023897641958342</v>
      </c>
      <c r="S69" s="49">
        <f>IF(($K69      =0),0,((($M69      -$K69      )/$K69      )*100))</f>
        <v>-83.890337890037586</v>
      </c>
      <c r="T69" s="48">
        <f>IF(($E69      =0),0,(($P69      /$E69      )*100))</f>
        <v>86.594704308515546</v>
      </c>
      <c r="U69" s="50">
        <f>IF(($E69      =0),0,(($Q69      /$E69      )*100))</f>
        <v>60.258281309263872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92551000</v>
      </c>
      <c r="C70" s="101">
        <f>C69</f>
        <v>5000000</v>
      </c>
      <c r="D70" s="101"/>
      <c r="E70" s="101">
        <f>$B70      +$C70      +$D70</f>
        <v>97551000</v>
      </c>
      <c r="F70" s="102">
        <f t="shared" ref="F70:O70" si="44">F69</f>
        <v>97551000</v>
      </c>
      <c r="G70" s="103">
        <f t="shared" si="44"/>
        <v>97551000</v>
      </c>
      <c r="H70" s="102">
        <f t="shared" si="44"/>
        <v>30389000</v>
      </c>
      <c r="I70" s="103">
        <f t="shared" si="44"/>
        <v>12663703</v>
      </c>
      <c r="J70" s="102">
        <f t="shared" si="44"/>
        <v>37828000</v>
      </c>
      <c r="K70" s="103">
        <f t="shared" si="44"/>
        <v>39720082</v>
      </c>
      <c r="L70" s="102">
        <f t="shared" si="44"/>
        <v>16257000</v>
      </c>
      <c r="M70" s="103">
        <f t="shared" si="44"/>
        <v>6398771</v>
      </c>
      <c r="N70" s="102">
        <f t="shared" si="44"/>
        <v>0</v>
      </c>
      <c r="O70" s="103">
        <f t="shared" si="44"/>
        <v>0</v>
      </c>
      <c r="P70" s="102">
        <f>$H70      +$J70      +$L70      +$N70</f>
        <v>84474000</v>
      </c>
      <c r="Q70" s="103">
        <f>$I70      +$K70      +$M70      +$O70</f>
        <v>58782556</v>
      </c>
      <c r="R70" s="57">
        <f>IF(($J70      =0),0,((($L70      -$J70      )/$J70      )*100))</f>
        <v>-57.023897641958342</v>
      </c>
      <c r="S70" s="58">
        <f>IF(($K70      =0),0,((($M70      -$K70      )/$K70      )*100))</f>
        <v>-83.890337890037586</v>
      </c>
      <c r="T70" s="57">
        <f>IF($E70   =0,0,($P70   /$E70   )*100)</f>
        <v>86.594704308515546</v>
      </c>
      <c r="U70" s="59">
        <f>IF($E70   =0,0,($Q70   /$E70 )*100)</f>
        <v>60.258281309263872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92551000</v>
      </c>
      <c r="C71" s="104">
        <f>C69</f>
        <v>5000000</v>
      </c>
      <c r="D71" s="104"/>
      <c r="E71" s="104">
        <f>$B71      +$C71      +$D71</f>
        <v>97551000</v>
      </c>
      <c r="F71" s="105">
        <f t="shared" ref="F71:O71" si="45">F69</f>
        <v>97551000</v>
      </c>
      <c r="G71" s="106">
        <f t="shared" si="45"/>
        <v>97551000</v>
      </c>
      <c r="H71" s="105">
        <f t="shared" si="45"/>
        <v>30389000</v>
      </c>
      <c r="I71" s="106">
        <f t="shared" si="45"/>
        <v>12663703</v>
      </c>
      <c r="J71" s="105">
        <f t="shared" si="45"/>
        <v>37828000</v>
      </c>
      <c r="K71" s="106">
        <f t="shared" si="45"/>
        <v>39720082</v>
      </c>
      <c r="L71" s="105">
        <f t="shared" si="45"/>
        <v>16257000</v>
      </c>
      <c r="M71" s="106">
        <f t="shared" si="45"/>
        <v>6398771</v>
      </c>
      <c r="N71" s="105">
        <f t="shared" si="45"/>
        <v>0</v>
      </c>
      <c r="O71" s="106">
        <f t="shared" si="45"/>
        <v>0</v>
      </c>
      <c r="P71" s="105">
        <f>$H71      +$J71      +$L71      +$N71</f>
        <v>84474000</v>
      </c>
      <c r="Q71" s="106">
        <f>$I71      +$K71      +$M71      +$O71</f>
        <v>58782556</v>
      </c>
      <c r="R71" s="61">
        <f>IF(($J71      =0),0,((($L71      -$J71      )/$J71      )*100))</f>
        <v>-57.023897641958342</v>
      </c>
      <c r="S71" s="62">
        <f>IF(($K71      =0),0,((($M71      -$K71      )/$K71      )*100))</f>
        <v>-83.890337890037586</v>
      </c>
      <c r="T71" s="61">
        <f>IF($E71   =0,0,($P71   /$E71   )*100)</f>
        <v>86.594704308515546</v>
      </c>
      <c r="U71" s="65">
        <f>IF($E71   =0,0,($Q71   /$E71   )*100)</f>
        <v>60.258281309263872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204121000</v>
      </c>
      <c r="C72" s="104">
        <f>SUM(C9:C15,C18:C23,C26:C29,C32,C35:C39,C42:C52,C55:C58,C61:C65,C69)</f>
        <v>-1707000</v>
      </c>
      <c r="D72" s="104"/>
      <c r="E72" s="104">
        <f>$B72      +$C72      +$D72</f>
        <v>202414000</v>
      </c>
      <c r="F72" s="105">
        <f t="shared" ref="F72:O72" si="46">SUM(F9:F15,F18:F23,F26:F29,F32,F35:F39,F42:F52,F55:F58,F61:F65,F69)</f>
        <v>202414000</v>
      </c>
      <c r="G72" s="106">
        <f t="shared" si="46"/>
        <v>178387000</v>
      </c>
      <c r="H72" s="105">
        <f t="shared" si="46"/>
        <v>50889000</v>
      </c>
      <c r="I72" s="106">
        <f t="shared" si="46"/>
        <v>24298746</v>
      </c>
      <c r="J72" s="105">
        <f t="shared" si="46"/>
        <v>62040000</v>
      </c>
      <c r="K72" s="106">
        <f t="shared" si="46"/>
        <v>57030066</v>
      </c>
      <c r="L72" s="105">
        <f t="shared" si="46"/>
        <v>24166000</v>
      </c>
      <c r="M72" s="106">
        <f t="shared" si="46"/>
        <v>8181397</v>
      </c>
      <c r="N72" s="105">
        <f t="shared" si="46"/>
        <v>0</v>
      </c>
      <c r="O72" s="106">
        <f t="shared" si="46"/>
        <v>0</v>
      </c>
      <c r="P72" s="105">
        <f>$H72      +$J72      +$L72      +$N72</f>
        <v>137095000</v>
      </c>
      <c r="Q72" s="106">
        <f>$I72      +$K72      +$M72      +$O72</f>
        <v>89510209</v>
      </c>
      <c r="R72" s="61">
        <f>IF(($J72      =0),0,((($L72      -$J72      )/$J72      )*100))</f>
        <v>-61.047711154094131</v>
      </c>
      <c r="S72" s="62">
        <f>IF(($K72      =0),0,((($M72      -$K72      )/$K72      )*100))</f>
        <v>-85.654238941263017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78.144861118236179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51.021283423679151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138</v>
      </c>
    </row>
    <row r="116" spans="1:23" x14ac:dyDescent="0.25">
      <c r="A116" s="29" t="s">
        <v>139</v>
      </c>
    </row>
    <row r="117" spans="1:23" ht="13" x14ac:dyDescent="0.3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143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csKZhquyizlkv4rhjsPxPdNe4oR+wg8lvFZgjC0eJnOsIxzmxDiaYx9fY3GVZYSr6lTcqLffuw3TyyVIry6QqQ==" saltValue="3zyo1EhUXgL25Hn0C2jTe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395000</v>
      </c>
      <c r="I10" s="94"/>
      <c r="J10" s="93">
        <v>1166000</v>
      </c>
      <c r="K10" s="94"/>
      <c r="L10" s="93">
        <v>237000</v>
      </c>
      <c r="M10" s="94">
        <v>1797199</v>
      </c>
      <c r="N10" s="93"/>
      <c r="O10" s="94"/>
      <c r="P10" s="93">
        <f t="shared" ref="P10:P16" si="1">$H10      +$J10      +$L10      +$N10</f>
        <v>1798000</v>
      </c>
      <c r="Q10" s="94">
        <f t="shared" ref="Q10:Q16" si="2">$I10      +$K10      +$M10      +$O10</f>
        <v>1797199</v>
      </c>
      <c r="R10" s="48">
        <f t="shared" ref="R10:R16" si="3">IF(($J10      =0),0,((($L10      -$J10      )/$J10      )*100))</f>
        <v>-79.674099485420243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59.933333333333337</v>
      </c>
      <c r="U10" s="50">
        <f t="shared" ref="U10:U15" si="6">IF(($E10      =0),0,(($Q10      /$E10      )*100))</f>
        <v>59.906633333333339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1000000</v>
      </c>
      <c r="C14" s="92">
        <v>0</v>
      </c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4000000</v>
      </c>
      <c r="C16" s="95">
        <f>SUM(C9:C15)</f>
        <v>0</v>
      </c>
      <c r="D16" s="95"/>
      <c r="E16" s="95">
        <f t="shared" si="0"/>
        <v>4000000</v>
      </c>
      <c r="F16" s="96">
        <f t="shared" ref="F16:O16" si="7">SUM(F9:F15)</f>
        <v>4000000</v>
      </c>
      <c r="G16" s="97">
        <f t="shared" si="7"/>
        <v>3000000</v>
      </c>
      <c r="H16" s="96">
        <f t="shared" si="7"/>
        <v>395000</v>
      </c>
      <c r="I16" s="97">
        <f t="shared" si="7"/>
        <v>0</v>
      </c>
      <c r="J16" s="96">
        <f t="shared" si="7"/>
        <v>1166000</v>
      </c>
      <c r="K16" s="97">
        <f t="shared" si="7"/>
        <v>0</v>
      </c>
      <c r="L16" s="96">
        <f t="shared" si="7"/>
        <v>237000</v>
      </c>
      <c r="M16" s="97">
        <f t="shared" si="7"/>
        <v>1797199</v>
      </c>
      <c r="N16" s="96">
        <f t="shared" si="7"/>
        <v>0</v>
      </c>
      <c r="O16" s="97">
        <f t="shared" si="7"/>
        <v>0</v>
      </c>
      <c r="P16" s="96">
        <f t="shared" si="1"/>
        <v>1798000</v>
      </c>
      <c r="Q16" s="97">
        <f t="shared" si="2"/>
        <v>1797199</v>
      </c>
      <c r="R16" s="52">
        <f t="shared" si="3"/>
        <v>-79.674099485420243</v>
      </c>
      <c r="S16" s="53">
        <f t="shared" si="4"/>
        <v>0</v>
      </c>
      <c r="T16" s="52">
        <f>IF((SUM($E9:$E13)+$E15)=0,0,(P16/(SUM($E9:$E13)+$E15)*100))</f>
        <v>59.933333333333337</v>
      </c>
      <c r="U16" s="54">
        <f>IF((SUM($E9:$E13)+$E15)=0,0,(Q16/(SUM($E9:$E13)+$E15)*100))</f>
        <v>59.906633333333339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2204000</v>
      </c>
      <c r="C32" s="92">
        <v>0</v>
      </c>
      <c r="D32" s="92"/>
      <c r="E32" s="92">
        <f>$B32      +$C32      +$D32</f>
        <v>2204000</v>
      </c>
      <c r="F32" s="93">
        <v>2204000</v>
      </c>
      <c r="G32" s="94">
        <v>2204000</v>
      </c>
      <c r="H32" s="93">
        <v>309000</v>
      </c>
      <c r="I32" s="94"/>
      <c r="J32" s="93">
        <v>1153000</v>
      </c>
      <c r="K32" s="94"/>
      <c r="L32" s="93">
        <v>742000</v>
      </c>
      <c r="M32" s="94">
        <v>-33161564</v>
      </c>
      <c r="N32" s="93"/>
      <c r="O32" s="94"/>
      <c r="P32" s="93">
        <f>$H32      +$J32      +$L32      +$N32</f>
        <v>2204000</v>
      </c>
      <c r="Q32" s="94">
        <f>$I32      +$K32      +$M32      +$O32</f>
        <v>-33161564</v>
      </c>
      <c r="R32" s="48">
        <f>IF(($J32      =0),0,((($L32      -$J32      )/$J32      )*100))</f>
        <v>-35.646140503035561</v>
      </c>
      <c r="S32" s="49">
        <f>IF(($K32      =0),0,((($M32      -$K32      )/$K32      )*100))</f>
        <v>0</v>
      </c>
      <c r="T32" s="48">
        <f>IF(($E32      =0),0,(($P32      /$E32      )*100))</f>
        <v>100</v>
      </c>
      <c r="U32" s="50">
        <f>IF(($E32      =0),0,(($Q32      /$E32      )*100))</f>
        <v>-1504.6081669691469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2204000</v>
      </c>
      <c r="C33" s="95">
        <f>C32</f>
        <v>0</v>
      </c>
      <c r="D33" s="95"/>
      <c r="E33" s="95">
        <f>$B33      +$C33      +$D33</f>
        <v>2204000</v>
      </c>
      <c r="F33" s="96">
        <f t="shared" ref="F33:O33" si="17">F32</f>
        <v>2204000</v>
      </c>
      <c r="G33" s="97">
        <f t="shared" si="17"/>
        <v>2204000</v>
      </c>
      <c r="H33" s="96">
        <f t="shared" si="17"/>
        <v>309000</v>
      </c>
      <c r="I33" s="97">
        <f t="shared" si="17"/>
        <v>0</v>
      </c>
      <c r="J33" s="96">
        <f t="shared" si="17"/>
        <v>1153000</v>
      </c>
      <c r="K33" s="97">
        <f t="shared" si="17"/>
        <v>0</v>
      </c>
      <c r="L33" s="96">
        <f t="shared" si="17"/>
        <v>742000</v>
      </c>
      <c r="M33" s="97">
        <f t="shared" si="17"/>
        <v>-33161564</v>
      </c>
      <c r="N33" s="96">
        <f t="shared" si="17"/>
        <v>0</v>
      </c>
      <c r="O33" s="97">
        <f t="shared" si="17"/>
        <v>0</v>
      </c>
      <c r="P33" s="96">
        <f>$H33      +$J33      +$L33      +$N33</f>
        <v>2204000</v>
      </c>
      <c r="Q33" s="97">
        <f>$I33      +$K33      +$M33      +$O33</f>
        <v>-33161564</v>
      </c>
      <c r="R33" s="52">
        <f>IF(($J33      =0),0,((($L33      -$J33      )/$J33      )*100))</f>
        <v>-35.646140503035561</v>
      </c>
      <c r="S33" s="53">
        <f>IF(($K33      =0),0,((($M33      -$K33      )/$K33      )*100))</f>
        <v>0</v>
      </c>
      <c r="T33" s="52">
        <f>IF($E33   =0,0,($P33   /$E33   )*100)</f>
        <v>100</v>
      </c>
      <c r="U33" s="54">
        <f>IF($E33   =0,0,($Q33   /$E33   )*100)</f>
        <v>-1504.6081669691469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200000</v>
      </c>
      <c r="C35" s="92">
        <v>0</v>
      </c>
      <c r="D35" s="92"/>
      <c r="E35" s="92">
        <f t="shared" ref="E35:E40" si="18">$B35      +$C35      +$D35</f>
        <v>200000</v>
      </c>
      <c r="F35" s="93">
        <v>200000</v>
      </c>
      <c r="G35" s="94">
        <v>200000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392000</v>
      </c>
      <c r="C36" s="92">
        <v>0</v>
      </c>
      <c r="D36" s="92"/>
      <c r="E36" s="92">
        <f t="shared" si="18"/>
        <v>392000</v>
      </c>
      <c r="F36" s="93">
        <v>392000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>
        <v>252000</v>
      </c>
      <c r="K38" s="94"/>
      <c r="L38" s="93"/>
      <c r="M38" s="94">
        <v>290074</v>
      </c>
      <c r="N38" s="93"/>
      <c r="O38" s="94"/>
      <c r="P38" s="93">
        <f t="shared" si="19"/>
        <v>252000</v>
      </c>
      <c r="Q38" s="94">
        <f t="shared" si="20"/>
        <v>290074</v>
      </c>
      <c r="R38" s="48">
        <f t="shared" si="21"/>
        <v>-100</v>
      </c>
      <c r="S38" s="49">
        <f t="shared" si="22"/>
        <v>0</v>
      </c>
      <c r="T38" s="48">
        <f t="shared" si="23"/>
        <v>6.3</v>
      </c>
      <c r="U38" s="50">
        <f t="shared" si="24"/>
        <v>7.2518500000000001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4592000</v>
      </c>
      <c r="C40" s="95">
        <f>SUM(C35:C39)</f>
        <v>0</v>
      </c>
      <c r="D40" s="95"/>
      <c r="E40" s="95">
        <f t="shared" si="18"/>
        <v>4592000</v>
      </c>
      <c r="F40" s="96">
        <f t="shared" ref="F40:O40" si="25">SUM(F35:F39)</f>
        <v>4592000</v>
      </c>
      <c r="G40" s="97">
        <f t="shared" si="25"/>
        <v>4200000</v>
      </c>
      <c r="H40" s="96">
        <f t="shared" si="25"/>
        <v>0</v>
      </c>
      <c r="I40" s="97">
        <f t="shared" si="25"/>
        <v>0</v>
      </c>
      <c r="J40" s="96">
        <f t="shared" si="25"/>
        <v>252000</v>
      </c>
      <c r="K40" s="97">
        <f t="shared" si="25"/>
        <v>0</v>
      </c>
      <c r="L40" s="96">
        <f t="shared" si="25"/>
        <v>0</v>
      </c>
      <c r="M40" s="97">
        <f t="shared" si="25"/>
        <v>290074</v>
      </c>
      <c r="N40" s="96">
        <f t="shared" si="25"/>
        <v>0</v>
      </c>
      <c r="O40" s="97">
        <f t="shared" si="25"/>
        <v>0</v>
      </c>
      <c r="P40" s="96">
        <f t="shared" si="19"/>
        <v>252000</v>
      </c>
      <c r="Q40" s="97">
        <f t="shared" si="20"/>
        <v>290074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6</v>
      </c>
      <c r="U40" s="54">
        <f>IF((+$E35+$E38) =0,0,(Q40   /(+$E35+$E38) )*100)</f>
        <v>6.9065238095238097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44493000</v>
      </c>
      <c r="C44" s="92">
        <v>13000000</v>
      </c>
      <c r="D44" s="92"/>
      <c r="E44" s="92">
        <f t="shared" si="26"/>
        <v>57493000</v>
      </c>
      <c r="F44" s="93">
        <v>57493000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15000000</v>
      </c>
      <c r="C51" s="92">
        <v>0</v>
      </c>
      <c r="D51" s="92"/>
      <c r="E51" s="92">
        <f t="shared" si="26"/>
        <v>15000000</v>
      </c>
      <c r="F51" s="93">
        <v>15000000</v>
      </c>
      <c r="G51" s="94">
        <v>15000000</v>
      </c>
      <c r="H51" s="93"/>
      <c r="I51" s="94"/>
      <c r="J51" s="93">
        <v>2562000</v>
      </c>
      <c r="K51" s="94"/>
      <c r="L51" s="93">
        <v>2407000</v>
      </c>
      <c r="M51" s="94">
        <v>4968816</v>
      </c>
      <c r="N51" s="93"/>
      <c r="O51" s="94"/>
      <c r="P51" s="93">
        <f t="shared" si="27"/>
        <v>4969000</v>
      </c>
      <c r="Q51" s="94">
        <f t="shared" si="28"/>
        <v>4968816</v>
      </c>
      <c r="R51" s="48">
        <f t="shared" si="29"/>
        <v>-6.0499609679937549</v>
      </c>
      <c r="S51" s="49">
        <f t="shared" si="30"/>
        <v>0</v>
      </c>
      <c r="T51" s="48">
        <f t="shared" si="31"/>
        <v>33.126666666666665</v>
      </c>
      <c r="U51" s="50">
        <f t="shared" si="32"/>
        <v>33.125439999999998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59493000</v>
      </c>
      <c r="C53" s="95">
        <f>SUM(C42:C52)</f>
        <v>13000000</v>
      </c>
      <c r="D53" s="95"/>
      <c r="E53" s="95">
        <f t="shared" si="26"/>
        <v>72493000</v>
      </c>
      <c r="F53" s="96">
        <f t="shared" ref="F53:O53" si="33">SUM(F42:F52)</f>
        <v>72493000</v>
      </c>
      <c r="G53" s="97">
        <f t="shared" si="33"/>
        <v>15000000</v>
      </c>
      <c r="H53" s="96">
        <f t="shared" si="33"/>
        <v>0</v>
      </c>
      <c r="I53" s="97">
        <f t="shared" si="33"/>
        <v>0</v>
      </c>
      <c r="J53" s="96">
        <f t="shared" si="33"/>
        <v>2562000</v>
      </c>
      <c r="K53" s="97">
        <f t="shared" si="33"/>
        <v>0</v>
      </c>
      <c r="L53" s="96">
        <f t="shared" si="33"/>
        <v>2407000</v>
      </c>
      <c r="M53" s="97">
        <f t="shared" si="33"/>
        <v>4968816</v>
      </c>
      <c r="N53" s="96">
        <f t="shared" si="33"/>
        <v>0</v>
      </c>
      <c r="O53" s="97">
        <f t="shared" si="33"/>
        <v>0</v>
      </c>
      <c r="P53" s="96">
        <f t="shared" si="27"/>
        <v>4969000</v>
      </c>
      <c r="Q53" s="97">
        <f t="shared" si="28"/>
        <v>4968816</v>
      </c>
      <c r="R53" s="52">
        <f t="shared" si="29"/>
        <v>-6.0499609679937549</v>
      </c>
      <c r="S53" s="53">
        <f t="shared" si="30"/>
        <v>0</v>
      </c>
      <c r="T53" s="52">
        <f>IF((+$E43+$E45+$E47+$E48+$E51) =0,0,(P53   /(+$E43+$E45+$E47+$E48+$E51) )*100)</f>
        <v>33.126666666666665</v>
      </c>
      <c r="U53" s="54">
        <f>IF((+$E43+$E45+$E47+$E48+$E51) =0,0,(Q53   /(+$E43+$E45+$E47+$E48+$E51) )*100)</f>
        <v>33.125439999999998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70289000</v>
      </c>
      <c r="C67" s="104">
        <f>SUM(C9:C15,C18:C23,C26:C29,C32,C35:C39,C42:C52,C55:C58,C61:C65)</f>
        <v>13000000</v>
      </c>
      <c r="D67" s="104"/>
      <c r="E67" s="104">
        <f t="shared" si="35"/>
        <v>83289000</v>
      </c>
      <c r="F67" s="105">
        <f t="shared" ref="F67:O67" si="43">SUM(F9:F15,F18:F23,F26:F29,F32,F35:F39,F42:F52,F55:F58,F61:F65)</f>
        <v>83289000</v>
      </c>
      <c r="G67" s="106">
        <f t="shared" si="43"/>
        <v>24404000</v>
      </c>
      <c r="H67" s="105">
        <f t="shared" si="43"/>
        <v>704000</v>
      </c>
      <c r="I67" s="106">
        <f t="shared" si="43"/>
        <v>0</v>
      </c>
      <c r="J67" s="105">
        <f t="shared" si="43"/>
        <v>5133000</v>
      </c>
      <c r="K67" s="106">
        <f t="shared" si="43"/>
        <v>0</v>
      </c>
      <c r="L67" s="105">
        <f t="shared" si="43"/>
        <v>3386000</v>
      </c>
      <c r="M67" s="106">
        <f t="shared" si="43"/>
        <v>-26105475</v>
      </c>
      <c r="N67" s="105">
        <f t="shared" si="43"/>
        <v>0</v>
      </c>
      <c r="O67" s="106">
        <f t="shared" si="43"/>
        <v>0</v>
      </c>
      <c r="P67" s="105">
        <f t="shared" si="36"/>
        <v>9223000</v>
      </c>
      <c r="Q67" s="106">
        <f t="shared" si="37"/>
        <v>-26105475</v>
      </c>
      <c r="R67" s="61">
        <f t="shared" si="38"/>
        <v>-34.034677576466002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37.792984756597278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-106.97211522701195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70475000</v>
      </c>
      <c r="C69" s="92">
        <v>-7500000</v>
      </c>
      <c r="D69" s="92"/>
      <c r="E69" s="92">
        <f>$B69      +$C69      +$D69</f>
        <v>62975000</v>
      </c>
      <c r="F69" s="93">
        <v>62975000</v>
      </c>
      <c r="G69" s="94">
        <v>62975000</v>
      </c>
      <c r="H69" s="93">
        <v>9584000</v>
      </c>
      <c r="I69" s="94"/>
      <c r="J69" s="93">
        <v>17877000</v>
      </c>
      <c r="K69" s="94"/>
      <c r="L69" s="93">
        <v>6842000</v>
      </c>
      <c r="M69" s="94">
        <v>22894394</v>
      </c>
      <c r="N69" s="93"/>
      <c r="O69" s="94"/>
      <c r="P69" s="93">
        <f>$H69      +$J69      +$L69      +$N69</f>
        <v>34303000</v>
      </c>
      <c r="Q69" s="94">
        <f>$I69      +$K69      +$M69      +$O69</f>
        <v>22894394</v>
      </c>
      <c r="R69" s="48">
        <f>IF(($J69      =0),0,((($L69      -$J69      )/$J69      )*100))</f>
        <v>-61.727359176595634</v>
      </c>
      <c r="S69" s="49">
        <f>IF(($K69      =0),0,((($M69      -$K69      )/$K69      )*100))</f>
        <v>0</v>
      </c>
      <c r="T69" s="48">
        <f>IF(($E69      =0),0,(($P69      /$E69      )*100))</f>
        <v>54.470821754664541</v>
      </c>
      <c r="U69" s="50">
        <f>IF(($E69      =0),0,(($Q69      /$E69      )*100))</f>
        <v>36.354734418420009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70475000</v>
      </c>
      <c r="C70" s="101">
        <f>C69</f>
        <v>-7500000</v>
      </c>
      <c r="D70" s="101"/>
      <c r="E70" s="101">
        <f>$B70      +$C70      +$D70</f>
        <v>62975000</v>
      </c>
      <c r="F70" s="102">
        <f t="shared" ref="F70:O70" si="44">F69</f>
        <v>62975000</v>
      </c>
      <c r="G70" s="103">
        <f t="shared" si="44"/>
        <v>62975000</v>
      </c>
      <c r="H70" s="102">
        <f t="shared" si="44"/>
        <v>9584000</v>
      </c>
      <c r="I70" s="103">
        <f t="shared" si="44"/>
        <v>0</v>
      </c>
      <c r="J70" s="102">
        <f t="shared" si="44"/>
        <v>17877000</v>
      </c>
      <c r="K70" s="103">
        <f t="shared" si="44"/>
        <v>0</v>
      </c>
      <c r="L70" s="102">
        <f t="shared" si="44"/>
        <v>6842000</v>
      </c>
      <c r="M70" s="103">
        <f t="shared" si="44"/>
        <v>22894394</v>
      </c>
      <c r="N70" s="102">
        <f t="shared" si="44"/>
        <v>0</v>
      </c>
      <c r="O70" s="103">
        <f t="shared" si="44"/>
        <v>0</v>
      </c>
      <c r="P70" s="102">
        <f>$H70      +$J70      +$L70      +$N70</f>
        <v>34303000</v>
      </c>
      <c r="Q70" s="103">
        <f>$I70      +$K70      +$M70      +$O70</f>
        <v>22894394</v>
      </c>
      <c r="R70" s="57">
        <f>IF(($J70      =0),0,((($L70      -$J70      )/$J70      )*100))</f>
        <v>-61.727359176595634</v>
      </c>
      <c r="S70" s="58">
        <f>IF(($K70      =0),0,((($M70      -$K70      )/$K70      )*100))</f>
        <v>0</v>
      </c>
      <c r="T70" s="57">
        <f>IF($E70   =0,0,($P70   /$E70   )*100)</f>
        <v>54.470821754664541</v>
      </c>
      <c r="U70" s="59">
        <f>IF($E70   =0,0,($Q70   /$E70 )*100)</f>
        <v>36.354734418420009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70475000</v>
      </c>
      <c r="C71" s="104">
        <f>C69</f>
        <v>-7500000</v>
      </c>
      <c r="D71" s="104"/>
      <c r="E71" s="104">
        <f>$B71      +$C71      +$D71</f>
        <v>62975000</v>
      </c>
      <c r="F71" s="105">
        <f t="shared" ref="F71:O71" si="45">F69</f>
        <v>62975000</v>
      </c>
      <c r="G71" s="106">
        <f t="shared" si="45"/>
        <v>62975000</v>
      </c>
      <c r="H71" s="105">
        <f t="shared" si="45"/>
        <v>9584000</v>
      </c>
      <c r="I71" s="106">
        <f t="shared" si="45"/>
        <v>0</v>
      </c>
      <c r="J71" s="105">
        <f t="shared" si="45"/>
        <v>17877000</v>
      </c>
      <c r="K71" s="106">
        <f t="shared" si="45"/>
        <v>0</v>
      </c>
      <c r="L71" s="105">
        <f t="shared" si="45"/>
        <v>6842000</v>
      </c>
      <c r="M71" s="106">
        <f t="shared" si="45"/>
        <v>22894394</v>
      </c>
      <c r="N71" s="105">
        <f t="shared" si="45"/>
        <v>0</v>
      </c>
      <c r="O71" s="106">
        <f t="shared" si="45"/>
        <v>0</v>
      </c>
      <c r="P71" s="105">
        <f>$H71      +$J71      +$L71      +$N71</f>
        <v>34303000</v>
      </c>
      <c r="Q71" s="106">
        <f>$I71      +$K71      +$M71      +$O71</f>
        <v>22894394</v>
      </c>
      <c r="R71" s="61">
        <f>IF(($J71      =0),0,((($L71      -$J71      )/$J71      )*100))</f>
        <v>-61.727359176595634</v>
      </c>
      <c r="S71" s="62">
        <f>IF(($K71      =0),0,((($M71      -$K71      )/$K71      )*100))</f>
        <v>0</v>
      </c>
      <c r="T71" s="61">
        <f>IF($E71   =0,0,($P71   /$E71   )*100)</f>
        <v>54.470821754664541</v>
      </c>
      <c r="U71" s="65">
        <f>IF($E71   =0,0,($Q71   /$E71   )*100)</f>
        <v>36.354734418420009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140764000</v>
      </c>
      <c r="C72" s="104">
        <f>SUM(C9:C15,C18:C23,C26:C29,C32,C35:C39,C42:C52,C55:C58,C61:C65,C69)</f>
        <v>5500000</v>
      </c>
      <c r="D72" s="104"/>
      <c r="E72" s="104">
        <f>$B72      +$C72      +$D72</f>
        <v>146264000</v>
      </c>
      <c r="F72" s="105">
        <f t="shared" ref="F72:O72" si="46">SUM(F9:F15,F18:F23,F26:F29,F32,F35:F39,F42:F52,F55:F58,F61:F65,F69)</f>
        <v>146264000</v>
      </c>
      <c r="G72" s="106">
        <f t="shared" si="46"/>
        <v>87379000</v>
      </c>
      <c r="H72" s="105">
        <f t="shared" si="46"/>
        <v>10288000</v>
      </c>
      <c r="I72" s="106">
        <f t="shared" si="46"/>
        <v>0</v>
      </c>
      <c r="J72" s="105">
        <f t="shared" si="46"/>
        <v>23010000</v>
      </c>
      <c r="K72" s="106">
        <f t="shared" si="46"/>
        <v>0</v>
      </c>
      <c r="L72" s="105">
        <f t="shared" si="46"/>
        <v>10228000</v>
      </c>
      <c r="M72" s="106">
        <f t="shared" si="46"/>
        <v>-3211081</v>
      </c>
      <c r="N72" s="105">
        <f t="shared" si="46"/>
        <v>0</v>
      </c>
      <c r="O72" s="106">
        <f t="shared" si="46"/>
        <v>0</v>
      </c>
      <c r="P72" s="105">
        <f>$H72      +$J72      +$L72      +$N72</f>
        <v>43526000</v>
      </c>
      <c r="Q72" s="106">
        <f>$I72      +$K72      +$M72      +$O72</f>
        <v>-3211081</v>
      </c>
      <c r="R72" s="61">
        <f>IF(($J72      =0),0,((($L72      -$J72      )/$J72      )*100))</f>
        <v>-55.549760973489789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49.812884102587581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-3.674888703235331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138</v>
      </c>
    </row>
    <row r="116" spans="1:23" x14ac:dyDescent="0.25">
      <c r="A116" s="29" t="s">
        <v>139</v>
      </c>
    </row>
    <row r="117" spans="1:23" ht="13" x14ac:dyDescent="0.3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143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Yka7SIB64V7hL+uit+vLKWto473hnL+1EWHfeuIAHQ/0FyGMfK9nP7vd33UWFGloVWxDxjU8w/GM71I4egpwag==" saltValue="XuSjWTSf8QTODR0nStG2U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94000</v>
      </c>
      <c r="I10" s="94">
        <v>176268</v>
      </c>
      <c r="J10" s="93">
        <v>625000</v>
      </c>
      <c r="K10" s="94">
        <v>543446</v>
      </c>
      <c r="L10" s="93">
        <v>210000</v>
      </c>
      <c r="M10" s="94">
        <v>210038</v>
      </c>
      <c r="N10" s="93"/>
      <c r="O10" s="94"/>
      <c r="P10" s="93">
        <f t="shared" ref="P10:P16" si="1">$H10      +$J10      +$L10      +$N10</f>
        <v>929000</v>
      </c>
      <c r="Q10" s="94">
        <f t="shared" ref="Q10:Q16" si="2">$I10      +$K10      +$M10      +$O10</f>
        <v>929752</v>
      </c>
      <c r="R10" s="48">
        <f t="shared" ref="R10:R16" si="3">IF(($J10      =0),0,((($L10      -$J10      )/$J10      )*100))</f>
        <v>-66.400000000000006</v>
      </c>
      <c r="S10" s="49">
        <f t="shared" ref="S10:S16" si="4">IF(($K10      =0),0,((($M10      -$K10      )/$K10      )*100))</f>
        <v>-61.350713778369879</v>
      </c>
      <c r="T10" s="48">
        <f t="shared" ref="T10:T15" si="5">IF(($E10      =0),0,(($P10      /$E10      )*100))</f>
        <v>59.935483870967744</v>
      </c>
      <c r="U10" s="50">
        <f t="shared" ref="U10:U15" si="6">IF(($E10      =0),0,(($Q10      /$E10      )*100))</f>
        <v>59.984000000000002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1200000</v>
      </c>
      <c r="C14" s="92">
        <v>0</v>
      </c>
      <c r="D14" s="92"/>
      <c r="E14" s="92">
        <f t="shared" si="0"/>
        <v>1200000</v>
      </c>
      <c r="F14" s="93">
        <v>1200000</v>
      </c>
      <c r="G14" s="94">
        <v>1450000</v>
      </c>
      <c r="H14" s="93">
        <v>485000</v>
      </c>
      <c r="I14" s="94"/>
      <c r="J14" s="93">
        <v>537000</v>
      </c>
      <c r="K14" s="94"/>
      <c r="L14" s="93">
        <v>428000</v>
      </c>
      <c r="M14" s="94"/>
      <c r="N14" s="93"/>
      <c r="O14" s="94"/>
      <c r="P14" s="93">
        <f t="shared" si="1"/>
        <v>1450000</v>
      </c>
      <c r="Q14" s="94">
        <f t="shared" si="2"/>
        <v>0</v>
      </c>
      <c r="R14" s="48">
        <f t="shared" si="3"/>
        <v>-20.297951582867785</v>
      </c>
      <c r="S14" s="49">
        <f t="shared" si="4"/>
        <v>0</v>
      </c>
      <c r="T14" s="48">
        <f t="shared" si="5"/>
        <v>120.83333333333333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59256000</v>
      </c>
      <c r="C15" s="92">
        <v>-7000000</v>
      </c>
      <c r="D15" s="92"/>
      <c r="E15" s="92">
        <f t="shared" si="0"/>
        <v>52256000</v>
      </c>
      <c r="F15" s="93">
        <v>52256000</v>
      </c>
      <c r="G15" s="94">
        <v>52256000</v>
      </c>
      <c r="H15" s="93">
        <v>3527000</v>
      </c>
      <c r="I15" s="94"/>
      <c r="J15" s="93">
        <v>5803000</v>
      </c>
      <c r="K15" s="94">
        <v>8832113</v>
      </c>
      <c r="L15" s="93">
        <v>17057000</v>
      </c>
      <c r="M15" s="94">
        <v>14480658</v>
      </c>
      <c r="N15" s="93"/>
      <c r="O15" s="94"/>
      <c r="P15" s="93">
        <f t="shared" si="1"/>
        <v>26387000</v>
      </c>
      <c r="Q15" s="94">
        <f t="shared" si="2"/>
        <v>23312771</v>
      </c>
      <c r="R15" s="48">
        <f t="shared" si="3"/>
        <v>193.93417198001035</v>
      </c>
      <c r="S15" s="49">
        <f t="shared" si="4"/>
        <v>63.954627845001532</v>
      </c>
      <c r="T15" s="48">
        <f t="shared" si="5"/>
        <v>50.49563686466626</v>
      </c>
      <c r="U15" s="50">
        <f t="shared" si="6"/>
        <v>44.612620560318433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62006000</v>
      </c>
      <c r="C16" s="95">
        <f>SUM(C9:C15)</f>
        <v>-7000000</v>
      </c>
      <c r="D16" s="95"/>
      <c r="E16" s="95">
        <f t="shared" si="0"/>
        <v>55006000</v>
      </c>
      <c r="F16" s="96">
        <f t="shared" ref="F16:O16" si="7">SUM(F9:F15)</f>
        <v>55006000</v>
      </c>
      <c r="G16" s="97">
        <f t="shared" si="7"/>
        <v>55256000</v>
      </c>
      <c r="H16" s="96">
        <f t="shared" si="7"/>
        <v>4106000</v>
      </c>
      <c r="I16" s="97">
        <f t="shared" si="7"/>
        <v>176268</v>
      </c>
      <c r="J16" s="96">
        <f t="shared" si="7"/>
        <v>6965000</v>
      </c>
      <c r="K16" s="97">
        <f t="shared" si="7"/>
        <v>9375559</v>
      </c>
      <c r="L16" s="96">
        <f t="shared" si="7"/>
        <v>17695000</v>
      </c>
      <c r="M16" s="97">
        <f t="shared" si="7"/>
        <v>14690696</v>
      </c>
      <c r="N16" s="96">
        <f t="shared" si="7"/>
        <v>0</v>
      </c>
      <c r="O16" s="97">
        <f t="shared" si="7"/>
        <v>0</v>
      </c>
      <c r="P16" s="96">
        <f t="shared" si="1"/>
        <v>28766000</v>
      </c>
      <c r="Q16" s="97">
        <f t="shared" si="2"/>
        <v>24242523</v>
      </c>
      <c r="R16" s="52">
        <f t="shared" si="3"/>
        <v>154.05599425699927</v>
      </c>
      <c r="S16" s="53">
        <f t="shared" si="4"/>
        <v>56.691414346600553</v>
      </c>
      <c r="T16" s="52">
        <f>IF((SUM($E9:$E13)+$E15)=0,0,(P16/(SUM($E9:$E13)+$E15)*100))</f>
        <v>53.462439133182173</v>
      </c>
      <c r="U16" s="54">
        <f>IF((SUM($E9:$E13)+$E15)=0,0,(Q16/(SUM($E9:$E13)+$E15)*100))</f>
        <v>45.055426904062742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3287000</v>
      </c>
      <c r="C32" s="92">
        <v>0</v>
      </c>
      <c r="D32" s="92"/>
      <c r="E32" s="92">
        <f>$B32      +$C32      +$D32</f>
        <v>3287000</v>
      </c>
      <c r="F32" s="93">
        <v>3287000</v>
      </c>
      <c r="G32" s="94">
        <v>3287000</v>
      </c>
      <c r="H32" s="93">
        <v>2442000</v>
      </c>
      <c r="I32" s="94"/>
      <c r="J32" s="93">
        <v>844000</v>
      </c>
      <c r="K32" s="94">
        <v>2301000</v>
      </c>
      <c r="L32" s="93"/>
      <c r="M32" s="94">
        <v>986000</v>
      </c>
      <c r="N32" s="93"/>
      <c r="O32" s="94"/>
      <c r="P32" s="93">
        <f>$H32      +$J32      +$L32      +$N32</f>
        <v>3286000</v>
      </c>
      <c r="Q32" s="94">
        <f>$I32      +$K32      +$M32      +$O32</f>
        <v>3287000</v>
      </c>
      <c r="R32" s="48">
        <f>IF(($J32      =0),0,((($L32      -$J32      )/$J32      )*100))</f>
        <v>-100</v>
      </c>
      <c r="S32" s="49">
        <f>IF(($K32      =0),0,((($M32      -$K32      )/$K32      )*100))</f>
        <v>-57.149065623641896</v>
      </c>
      <c r="T32" s="48">
        <f>IF(($E32      =0),0,(($P32      /$E32      )*100))</f>
        <v>99.969577121995741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3287000</v>
      </c>
      <c r="C33" s="95">
        <f>C32</f>
        <v>0</v>
      </c>
      <c r="D33" s="95"/>
      <c r="E33" s="95">
        <f>$B33      +$C33      +$D33</f>
        <v>3287000</v>
      </c>
      <c r="F33" s="96">
        <f t="shared" ref="F33:O33" si="17">F32</f>
        <v>3287000</v>
      </c>
      <c r="G33" s="97">
        <f t="shared" si="17"/>
        <v>3287000</v>
      </c>
      <c r="H33" s="96">
        <f t="shared" si="17"/>
        <v>2442000</v>
      </c>
      <c r="I33" s="97">
        <f t="shared" si="17"/>
        <v>0</v>
      </c>
      <c r="J33" s="96">
        <f t="shared" si="17"/>
        <v>844000</v>
      </c>
      <c r="K33" s="97">
        <f t="shared" si="17"/>
        <v>2301000</v>
      </c>
      <c r="L33" s="96">
        <f t="shared" si="17"/>
        <v>0</v>
      </c>
      <c r="M33" s="97">
        <f t="shared" si="17"/>
        <v>986000</v>
      </c>
      <c r="N33" s="96">
        <f t="shared" si="17"/>
        <v>0</v>
      </c>
      <c r="O33" s="97">
        <f t="shared" si="17"/>
        <v>0</v>
      </c>
      <c r="P33" s="96">
        <f>$H33      +$J33      +$L33      +$N33</f>
        <v>3286000</v>
      </c>
      <c r="Q33" s="97">
        <f>$I33      +$K33      +$M33      +$O33</f>
        <v>3287000</v>
      </c>
      <c r="R33" s="52">
        <f>IF(($J33      =0),0,((($L33      -$J33      )/$J33      )*100))</f>
        <v>-100</v>
      </c>
      <c r="S33" s="53">
        <f>IF(($K33      =0),0,((($M33      -$K33      )/$K33      )*100))</f>
        <v>-57.149065623641896</v>
      </c>
      <c r="T33" s="52">
        <f>IF($E33   =0,0,($P33   /$E33   )*100)</f>
        <v>99.969577121995741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10965000</v>
      </c>
      <c r="C35" s="92">
        <v>7350000</v>
      </c>
      <c r="D35" s="92"/>
      <c r="E35" s="92">
        <f t="shared" ref="E35:E40" si="18">$B35      +$C35      +$D35</f>
        <v>18315000</v>
      </c>
      <c r="F35" s="93">
        <v>18315000</v>
      </c>
      <c r="G35" s="94">
        <v>18315000</v>
      </c>
      <c r="H35" s="93"/>
      <c r="I35" s="94">
        <v>505682</v>
      </c>
      <c r="J35" s="93">
        <v>1554000</v>
      </c>
      <c r="K35" s="94">
        <v>3681574</v>
      </c>
      <c r="L35" s="93">
        <v>3261000</v>
      </c>
      <c r="M35" s="94"/>
      <c r="N35" s="93"/>
      <c r="O35" s="94"/>
      <c r="P35" s="93">
        <f t="shared" ref="P35:P40" si="19">$H35      +$J35      +$L35      +$N35</f>
        <v>4815000</v>
      </c>
      <c r="Q35" s="94">
        <f t="shared" ref="Q35:Q40" si="20">$I35      +$K35      +$M35      +$O35</f>
        <v>4187256</v>
      </c>
      <c r="R35" s="48">
        <f t="shared" ref="R35:R40" si="21">IF(($J35      =0),0,((($L35      -$J35      )/$J35      )*100))</f>
        <v>109.84555984555983</v>
      </c>
      <c r="S35" s="49">
        <f t="shared" ref="S35:S40" si="22">IF(($K35      =0),0,((($M35      -$K35      )/$K35      )*100))</f>
        <v>-100</v>
      </c>
      <c r="T35" s="48">
        <f t="shared" ref="T35:T39" si="23">IF(($E35      =0),0,(($P35      /$E35      )*100))</f>
        <v>26.289926289926292</v>
      </c>
      <c r="U35" s="50">
        <f t="shared" ref="U35:U39" si="24">IF(($E35      =0),0,(($Q35      /$E35      )*100))</f>
        <v>22.862440622440623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3000000</v>
      </c>
      <c r="C38" s="92">
        <v>1000000</v>
      </c>
      <c r="D38" s="92"/>
      <c r="E38" s="92">
        <f t="shared" si="18"/>
        <v>4000000</v>
      </c>
      <c r="F38" s="93">
        <v>4000000</v>
      </c>
      <c r="G38" s="94">
        <v>4000000</v>
      </c>
      <c r="H38" s="93">
        <v>632000</v>
      </c>
      <c r="I38" s="94"/>
      <c r="J38" s="93">
        <v>1873000</v>
      </c>
      <c r="K38" s="94">
        <v>2308939</v>
      </c>
      <c r="L38" s="93">
        <v>413000</v>
      </c>
      <c r="M38" s="94">
        <v>690078</v>
      </c>
      <c r="N38" s="93"/>
      <c r="O38" s="94"/>
      <c r="P38" s="93">
        <f t="shared" si="19"/>
        <v>2918000</v>
      </c>
      <c r="Q38" s="94">
        <f t="shared" si="20"/>
        <v>2999017</v>
      </c>
      <c r="R38" s="48">
        <f t="shared" si="21"/>
        <v>-77.949813134009617</v>
      </c>
      <c r="S38" s="49">
        <f t="shared" si="22"/>
        <v>-70.112766080004704</v>
      </c>
      <c r="T38" s="48">
        <f t="shared" si="23"/>
        <v>72.95</v>
      </c>
      <c r="U38" s="50">
        <f t="shared" si="24"/>
        <v>74.975425000000001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13965000</v>
      </c>
      <c r="C40" s="95">
        <f>SUM(C35:C39)</f>
        <v>8350000</v>
      </c>
      <c r="D40" s="95"/>
      <c r="E40" s="95">
        <f t="shared" si="18"/>
        <v>22315000</v>
      </c>
      <c r="F40" s="96">
        <f t="shared" ref="F40:O40" si="25">SUM(F35:F39)</f>
        <v>22315000</v>
      </c>
      <c r="G40" s="97">
        <f t="shared" si="25"/>
        <v>22315000</v>
      </c>
      <c r="H40" s="96">
        <f t="shared" si="25"/>
        <v>632000</v>
      </c>
      <c r="I40" s="97">
        <f t="shared" si="25"/>
        <v>505682</v>
      </c>
      <c r="J40" s="96">
        <f t="shared" si="25"/>
        <v>3427000</v>
      </c>
      <c r="K40" s="97">
        <f t="shared" si="25"/>
        <v>5990513</v>
      </c>
      <c r="L40" s="96">
        <f t="shared" si="25"/>
        <v>3674000</v>
      </c>
      <c r="M40" s="97">
        <f t="shared" si="25"/>
        <v>690078</v>
      </c>
      <c r="N40" s="96">
        <f t="shared" si="25"/>
        <v>0</v>
      </c>
      <c r="O40" s="97">
        <f t="shared" si="25"/>
        <v>0</v>
      </c>
      <c r="P40" s="96">
        <f t="shared" si="19"/>
        <v>7733000</v>
      </c>
      <c r="Q40" s="97">
        <f t="shared" si="20"/>
        <v>7186273</v>
      </c>
      <c r="R40" s="52">
        <f t="shared" si="21"/>
        <v>7.2074700904581261</v>
      </c>
      <c r="S40" s="53">
        <f t="shared" si="22"/>
        <v>-88.480485728016944</v>
      </c>
      <c r="T40" s="52">
        <f>IF((+$E35+$E38) =0,0,(P40   /(+$E35+$E38) )*100)</f>
        <v>34.653820300246466</v>
      </c>
      <c r="U40" s="54">
        <f>IF((+$E35+$E38) =0,0,(Q40   /(+$E35+$E38) )*100)</f>
        <v>32.20377772798566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4095000</v>
      </c>
      <c r="C51" s="92">
        <v>0</v>
      </c>
      <c r="D51" s="92"/>
      <c r="E51" s="92">
        <f t="shared" si="26"/>
        <v>4095000</v>
      </c>
      <c r="F51" s="93">
        <v>4095000</v>
      </c>
      <c r="G51" s="94">
        <v>4095000</v>
      </c>
      <c r="H51" s="93"/>
      <c r="I51" s="94"/>
      <c r="J51" s="93">
        <v>3071000</v>
      </c>
      <c r="K51" s="94"/>
      <c r="L51" s="93">
        <v>767000</v>
      </c>
      <c r="M51" s="94"/>
      <c r="N51" s="93"/>
      <c r="O51" s="94"/>
      <c r="P51" s="93">
        <f t="shared" si="27"/>
        <v>3838000</v>
      </c>
      <c r="Q51" s="94">
        <f t="shared" si="28"/>
        <v>0</v>
      </c>
      <c r="R51" s="48">
        <f t="shared" si="29"/>
        <v>-75.024422012373819</v>
      </c>
      <c r="S51" s="49">
        <f t="shared" si="30"/>
        <v>0</v>
      </c>
      <c r="T51" s="48">
        <f t="shared" si="31"/>
        <v>93.724053724053718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4095000</v>
      </c>
      <c r="C53" s="95">
        <f>SUM(C42:C52)</f>
        <v>0</v>
      </c>
      <c r="D53" s="95"/>
      <c r="E53" s="95">
        <f t="shared" si="26"/>
        <v>4095000</v>
      </c>
      <c r="F53" s="96">
        <f t="shared" ref="F53:O53" si="33">SUM(F42:F52)</f>
        <v>4095000</v>
      </c>
      <c r="G53" s="97">
        <f t="shared" si="33"/>
        <v>4095000</v>
      </c>
      <c r="H53" s="96">
        <f t="shared" si="33"/>
        <v>0</v>
      </c>
      <c r="I53" s="97">
        <f t="shared" si="33"/>
        <v>0</v>
      </c>
      <c r="J53" s="96">
        <f t="shared" si="33"/>
        <v>3071000</v>
      </c>
      <c r="K53" s="97">
        <f t="shared" si="33"/>
        <v>0</v>
      </c>
      <c r="L53" s="96">
        <f t="shared" si="33"/>
        <v>767000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3838000</v>
      </c>
      <c r="Q53" s="97">
        <f t="shared" si="28"/>
        <v>0</v>
      </c>
      <c r="R53" s="52">
        <f t="shared" si="29"/>
        <v>-75.024422012373819</v>
      </c>
      <c r="S53" s="53">
        <f t="shared" si="30"/>
        <v>0</v>
      </c>
      <c r="T53" s="52">
        <f>IF((+$E43+$E45+$E47+$E48+$E51) =0,0,(P53   /(+$E43+$E45+$E47+$E48+$E51) )*100)</f>
        <v>93.724053724053718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83353000</v>
      </c>
      <c r="C67" s="104">
        <f>SUM(C9:C15,C18:C23,C26:C29,C32,C35:C39,C42:C52,C55:C58,C61:C65)</f>
        <v>1350000</v>
      </c>
      <c r="D67" s="104"/>
      <c r="E67" s="104">
        <f t="shared" si="35"/>
        <v>84703000</v>
      </c>
      <c r="F67" s="105">
        <f t="shared" ref="F67:O67" si="43">SUM(F9:F15,F18:F23,F26:F29,F32,F35:F39,F42:F52,F55:F58,F61:F65)</f>
        <v>84703000</v>
      </c>
      <c r="G67" s="106">
        <f t="shared" si="43"/>
        <v>84953000</v>
      </c>
      <c r="H67" s="105">
        <f t="shared" si="43"/>
        <v>7180000</v>
      </c>
      <c r="I67" s="106">
        <f t="shared" si="43"/>
        <v>681950</v>
      </c>
      <c r="J67" s="105">
        <f t="shared" si="43"/>
        <v>14307000</v>
      </c>
      <c r="K67" s="106">
        <f t="shared" si="43"/>
        <v>17667072</v>
      </c>
      <c r="L67" s="105">
        <f t="shared" si="43"/>
        <v>22136000</v>
      </c>
      <c r="M67" s="106">
        <f t="shared" si="43"/>
        <v>16366774</v>
      </c>
      <c r="N67" s="105">
        <f t="shared" si="43"/>
        <v>0</v>
      </c>
      <c r="O67" s="106">
        <f t="shared" si="43"/>
        <v>0</v>
      </c>
      <c r="P67" s="105">
        <f t="shared" si="36"/>
        <v>43623000</v>
      </c>
      <c r="Q67" s="106">
        <f t="shared" si="37"/>
        <v>34715796</v>
      </c>
      <c r="R67" s="61">
        <f t="shared" si="38"/>
        <v>54.72146501712448</v>
      </c>
      <c r="S67" s="62">
        <f t="shared" si="39"/>
        <v>-7.3600084948994375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52.241236841790119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41.574309905033353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83353000</v>
      </c>
      <c r="C72" s="104">
        <f>SUM(C9:C15,C18:C23,C26:C29,C32,C35:C39,C42:C52,C55:C58,C61:C65,C69)</f>
        <v>1350000</v>
      </c>
      <c r="D72" s="104"/>
      <c r="E72" s="104">
        <f>$B72      +$C72      +$D72</f>
        <v>84703000</v>
      </c>
      <c r="F72" s="105">
        <f t="shared" ref="F72:O72" si="46">SUM(F9:F15,F18:F23,F26:F29,F32,F35:F39,F42:F52,F55:F58,F61:F65,F69)</f>
        <v>84703000</v>
      </c>
      <c r="G72" s="106">
        <f t="shared" si="46"/>
        <v>84953000</v>
      </c>
      <c r="H72" s="105">
        <f t="shared" si="46"/>
        <v>7180000</v>
      </c>
      <c r="I72" s="106">
        <f t="shared" si="46"/>
        <v>681950</v>
      </c>
      <c r="J72" s="105">
        <f t="shared" si="46"/>
        <v>14307000</v>
      </c>
      <c r="K72" s="106">
        <f t="shared" si="46"/>
        <v>17667072</v>
      </c>
      <c r="L72" s="105">
        <f t="shared" si="46"/>
        <v>22136000</v>
      </c>
      <c r="M72" s="106">
        <f t="shared" si="46"/>
        <v>16366774</v>
      </c>
      <c r="N72" s="105">
        <f t="shared" si="46"/>
        <v>0</v>
      </c>
      <c r="O72" s="106">
        <f t="shared" si="46"/>
        <v>0</v>
      </c>
      <c r="P72" s="105">
        <f>$H72      +$J72      +$L72      +$N72</f>
        <v>43623000</v>
      </c>
      <c r="Q72" s="106">
        <f>$I72      +$K72      +$M72      +$O72</f>
        <v>34715796</v>
      </c>
      <c r="R72" s="61">
        <f>IF(($J72      =0),0,((($L72      -$J72      )/$J72      )*100))</f>
        <v>54.72146501712448</v>
      </c>
      <c r="S72" s="62">
        <f>IF(($K72      =0),0,((($M72      -$K72      )/$K72      )*100))</f>
        <v>-7.3600084948994375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52.241236841790119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111.10121291643998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138</v>
      </c>
    </row>
    <row r="116" spans="1:23" x14ac:dyDescent="0.25">
      <c r="A116" s="29" t="s">
        <v>139</v>
      </c>
    </row>
    <row r="117" spans="1:23" ht="13" x14ac:dyDescent="0.3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143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1JCi4qCgmvPAWr8TZepXh3hE1bUKZh0mNctGrfoTHdxL1GrdveFcAC42/BUzt2hH6eon6QRejzfhKVy/kYmTgw==" saltValue="3IdUSBP/+nCvTC3XzNq8R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263000</v>
      </c>
      <c r="I10" s="94">
        <v>126090</v>
      </c>
      <c r="J10" s="93">
        <v>419000</v>
      </c>
      <c r="K10" s="94">
        <v>555861</v>
      </c>
      <c r="L10" s="93">
        <v>165000</v>
      </c>
      <c r="M10" s="94">
        <v>164953</v>
      </c>
      <c r="N10" s="93"/>
      <c r="O10" s="94"/>
      <c r="P10" s="93">
        <f t="shared" ref="P10:P16" si="1">$H10      +$J10      +$L10      +$N10</f>
        <v>847000</v>
      </c>
      <c r="Q10" s="94">
        <f t="shared" ref="Q10:Q16" si="2">$I10      +$K10      +$M10      +$O10</f>
        <v>846904</v>
      </c>
      <c r="R10" s="48">
        <f t="shared" ref="R10:R16" si="3">IF(($J10      =0),0,((($L10      -$J10      )/$J10      )*100))</f>
        <v>-60.620525059665873</v>
      </c>
      <c r="S10" s="49">
        <f t="shared" ref="S10:S16" si="4">IF(($K10      =0),0,((($M10      -$K10      )/$K10      )*100))</f>
        <v>-70.324775438463945</v>
      </c>
      <c r="T10" s="48">
        <f t="shared" ref="T10:T15" si="5">IF(($E10      =0),0,(($P10      /$E10      )*100))</f>
        <v>54.645161290322584</v>
      </c>
      <c r="U10" s="50">
        <f t="shared" ref="U10:U15" si="6">IF(($E10      =0),0,(($Q10      /$E10      )*100))</f>
        <v>54.638967741935488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56941000</v>
      </c>
      <c r="C15" s="92">
        <v>0</v>
      </c>
      <c r="D15" s="92"/>
      <c r="E15" s="92">
        <f t="shared" si="0"/>
        <v>56941000</v>
      </c>
      <c r="F15" s="93">
        <v>56941000</v>
      </c>
      <c r="G15" s="94">
        <v>56941000</v>
      </c>
      <c r="H15" s="93">
        <v>4901000</v>
      </c>
      <c r="I15" s="94"/>
      <c r="J15" s="93">
        <v>14874000</v>
      </c>
      <c r="K15" s="94">
        <v>19775844</v>
      </c>
      <c r="L15" s="93">
        <v>1734000</v>
      </c>
      <c r="M15" s="94">
        <v>-8477824</v>
      </c>
      <c r="N15" s="93"/>
      <c r="O15" s="94"/>
      <c r="P15" s="93">
        <f t="shared" si="1"/>
        <v>21509000</v>
      </c>
      <c r="Q15" s="94">
        <f t="shared" si="2"/>
        <v>11298020</v>
      </c>
      <c r="R15" s="48">
        <f t="shared" si="3"/>
        <v>-88.342073416700288</v>
      </c>
      <c r="S15" s="49">
        <f t="shared" si="4"/>
        <v>-142.86959383377013</v>
      </c>
      <c r="T15" s="48">
        <f t="shared" si="5"/>
        <v>37.774187316696228</v>
      </c>
      <c r="U15" s="50">
        <f t="shared" si="6"/>
        <v>19.84162554222792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58491000</v>
      </c>
      <c r="C16" s="95">
        <f>SUM(C9:C15)</f>
        <v>0</v>
      </c>
      <c r="D16" s="95"/>
      <c r="E16" s="95">
        <f t="shared" si="0"/>
        <v>58491000</v>
      </c>
      <c r="F16" s="96">
        <f t="shared" ref="F16:O16" si="7">SUM(F9:F15)</f>
        <v>58491000</v>
      </c>
      <c r="G16" s="97">
        <f t="shared" si="7"/>
        <v>58491000</v>
      </c>
      <c r="H16" s="96">
        <f t="shared" si="7"/>
        <v>5164000</v>
      </c>
      <c r="I16" s="97">
        <f t="shared" si="7"/>
        <v>126090</v>
      </c>
      <c r="J16" s="96">
        <f t="shared" si="7"/>
        <v>15293000</v>
      </c>
      <c r="K16" s="97">
        <f t="shared" si="7"/>
        <v>20331705</v>
      </c>
      <c r="L16" s="96">
        <f t="shared" si="7"/>
        <v>1899000</v>
      </c>
      <c r="M16" s="97">
        <f t="shared" si="7"/>
        <v>-8312871</v>
      </c>
      <c r="N16" s="96">
        <f t="shared" si="7"/>
        <v>0</v>
      </c>
      <c r="O16" s="97">
        <f t="shared" si="7"/>
        <v>0</v>
      </c>
      <c r="P16" s="96">
        <f t="shared" si="1"/>
        <v>22356000</v>
      </c>
      <c r="Q16" s="97">
        <f t="shared" si="2"/>
        <v>12144924</v>
      </c>
      <c r="R16" s="52">
        <f t="shared" si="3"/>
        <v>-87.582554109723404</v>
      </c>
      <c r="S16" s="53">
        <f t="shared" si="4"/>
        <v>-140.8862463821898</v>
      </c>
      <c r="T16" s="52">
        <f>IF((SUM($E9:$E13)+$E15)=0,0,(P16/(SUM($E9:$E13)+$E15)*100))</f>
        <v>38.221264809970769</v>
      </c>
      <c r="U16" s="54">
        <f>IF((SUM($E9:$E13)+$E15)=0,0,(Q16/(SUM($E9:$E13)+$E15)*100))</f>
        <v>20.763748268964456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5998000</v>
      </c>
      <c r="C32" s="92">
        <v>0</v>
      </c>
      <c r="D32" s="92"/>
      <c r="E32" s="92">
        <f>$B32      +$C32      +$D32</f>
        <v>5998000</v>
      </c>
      <c r="F32" s="93">
        <v>5998000</v>
      </c>
      <c r="G32" s="94">
        <v>5998000</v>
      </c>
      <c r="H32" s="93">
        <v>736000</v>
      </c>
      <c r="I32" s="94"/>
      <c r="J32" s="93">
        <v>1260000</v>
      </c>
      <c r="K32" s="94">
        <v>1825078</v>
      </c>
      <c r="L32" s="93">
        <v>468000</v>
      </c>
      <c r="M32" s="94">
        <v>1130785</v>
      </c>
      <c r="N32" s="93"/>
      <c r="O32" s="94"/>
      <c r="P32" s="93">
        <f>$H32      +$J32      +$L32      +$N32</f>
        <v>2464000</v>
      </c>
      <c r="Q32" s="94">
        <f>$I32      +$K32      +$M32      +$O32</f>
        <v>2955863</v>
      </c>
      <c r="R32" s="48">
        <f>IF(($J32      =0),0,((($L32      -$J32      )/$J32      )*100))</f>
        <v>-62.857142857142854</v>
      </c>
      <c r="S32" s="49">
        <f>IF(($K32      =0),0,((($M32      -$K32      )/$K32      )*100))</f>
        <v>-38.041826157566966</v>
      </c>
      <c r="T32" s="48">
        <f>IF(($E32      =0),0,(($P32      /$E32      )*100))</f>
        <v>41.080360120040012</v>
      </c>
      <c r="U32" s="50">
        <f>IF(($E32      =0),0,(($Q32      /$E32      )*100))</f>
        <v>49.280810270090029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5998000</v>
      </c>
      <c r="C33" s="95">
        <f>C32</f>
        <v>0</v>
      </c>
      <c r="D33" s="95"/>
      <c r="E33" s="95">
        <f>$B33      +$C33      +$D33</f>
        <v>5998000</v>
      </c>
      <c r="F33" s="96">
        <f t="shared" ref="F33:O33" si="17">F32</f>
        <v>5998000</v>
      </c>
      <c r="G33" s="97">
        <f t="shared" si="17"/>
        <v>5998000</v>
      </c>
      <c r="H33" s="96">
        <f t="shared" si="17"/>
        <v>736000</v>
      </c>
      <c r="I33" s="97">
        <f t="shared" si="17"/>
        <v>0</v>
      </c>
      <c r="J33" s="96">
        <f t="shared" si="17"/>
        <v>1260000</v>
      </c>
      <c r="K33" s="97">
        <f t="shared" si="17"/>
        <v>1825078</v>
      </c>
      <c r="L33" s="96">
        <f t="shared" si="17"/>
        <v>468000</v>
      </c>
      <c r="M33" s="97">
        <f t="shared" si="17"/>
        <v>1130785</v>
      </c>
      <c r="N33" s="96">
        <f t="shared" si="17"/>
        <v>0</v>
      </c>
      <c r="O33" s="97">
        <f t="shared" si="17"/>
        <v>0</v>
      </c>
      <c r="P33" s="96">
        <f>$H33      +$J33      +$L33      +$N33</f>
        <v>2464000</v>
      </c>
      <c r="Q33" s="97">
        <f>$I33      +$K33      +$M33      +$O33</f>
        <v>2955863</v>
      </c>
      <c r="R33" s="52">
        <f>IF(($J33      =0),0,((($L33      -$J33      )/$J33      )*100))</f>
        <v>-62.857142857142854</v>
      </c>
      <c r="S33" s="53">
        <f>IF(($K33      =0),0,((($M33      -$K33      )/$K33      )*100))</f>
        <v>-38.041826157566966</v>
      </c>
      <c r="T33" s="52">
        <f>IF($E33   =0,0,($P33   /$E33   )*100)</f>
        <v>41.080360120040012</v>
      </c>
      <c r="U33" s="54">
        <f>IF($E33   =0,0,($Q33   /$E33   )*100)</f>
        <v>49.280810270090029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18000000</v>
      </c>
      <c r="C35" s="92">
        <v>5400000</v>
      </c>
      <c r="D35" s="92"/>
      <c r="E35" s="92">
        <f t="shared" ref="E35:E40" si="18">$B35      +$C35      +$D35</f>
        <v>23400000</v>
      </c>
      <c r="F35" s="93">
        <v>23400000</v>
      </c>
      <c r="G35" s="94">
        <v>23400000</v>
      </c>
      <c r="H35" s="93"/>
      <c r="I35" s="94">
        <v>802748</v>
      </c>
      <c r="J35" s="93"/>
      <c r="K35" s="94">
        <v>4600804</v>
      </c>
      <c r="L35" s="93">
        <v>7077000</v>
      </c>
      <c r="M35" s="94">
        <v>1424622</v>
      </c>
      <c r="N35" s="93"/>
      <c r="O35" s="94"/>
      <c r="P35" s="93">
        <f t="shared" ref="P35:P40" si="19">$H35      +$J35      +$L35      +$N35</f>
        <v>7077000</v>
      </c>
      <c r="Q35" s="94">
        <f t="shared" ref="Q35:Q40" si="20">$I35      +$K35      +$M35      +$O35</f>
        <v>6828174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-69.035368600792381</v>
      </c>
      <c r="T35" s="48">
        <f t="shared" ref="T35:T39" si="23">IF(($E35      =0),0,(($P35      /$E35      )*100))</f>
        <v>30.243589743589745</v>
      </c>
      <c r="U35" s="50">
        <f t="shared" ref="U35:U39" si="24">IF(($E35      =0),0,(($Q35      /$E35      )*100))</f>
        <v>29.180230769230768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2843000</v>
      </c>
      <c r="C36" s="92">
        <v>0</v>
      </c>
      <c r="D36" s="92"/>
      <c r="E36" s="92">
        <f t="shared" si="18"/>
        <v>2843000</v>
      </c>
      <c r="F36" s="93">
        <v>2843000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20843000</v>
      </c>
      <c r="C40" s="95">
        <f>SUM(C35:C39)</f>
        <v>5400000</v>
      </c>
      <c r="D40" s="95"/>
      <c r="E40" s="95">
        <f t="shared" si="18"/>
        <v>26243000</v>
      </c>
      <c r="F40" s="96">
        <f t="shared" ref="F40:O40" si="25">SUM(F35:F39)</f>
        <v>26243000</v>
      </c>
      <c r="G40" s="97">
        <f t="shared" si="25"/>
        <v>23400000</v>
      </c>
      <c r="H40" s="96">
        <f t="shared" si="25"/>
        <v>0</v>
      </c>
      <c r="I40" s="97">
        <f t="shared" si="25"/>
        <v>802748</v>
      </c>
      <c r="J40" s="96">
        <f t="shared" si="25"/>
        <v>0</v>
      </c>
      <c r="K40" s="97">
        <f t="shared" si="25"/>
        <v>4600804</v>
      </c>
      <c r="L40" s="96">
        <f t="shared" si="25"/>
        <v>7077000</v>
      </c>
      <c r="M40" s="97">
        <f t="shared" si="25"/>
        <v>1424622</v>
      </c>
      <c r="N40" s="96">
        <f t="shared" si="25"/>
        <v>0</v>
      </c>
      <c r="O40" s="97">
        <f t="shared" si="25"/>
        <v>0</v>
      </c>
      <c r="P40" s="96">
        <f t="shared" si="19"/>
        <v>7077000</v>
      </c>
      <c r="Q40" s="97">
        <f t="shared" si="20"/>
        <v>6828174</v>
      </c>
      <c r="R40" s="52">
        <f t="shared" si="21"/>
        <v>0</v>
      </c>
      <c r="S40" s="53">
        <f t="shared" si="22"/>
        <v>-69.035368600792381</v>
      </c>
      <c r="T40" s="52">
        <f>IF((+$E35+$E38) =0,0,(P40   /(+$E35+$E38) )*100)</f>
        <v>30.243589743589745</v>
      </c>
      <c r="U40" s="54">
        <f>IF((+$E35+$E38) =0,0,(Q40   /(+$E35+$E38) )*100)</f>
        <v>29.180230769230768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85332000</v>
      </c>
      <c r="C67" s="104">
        <f>SUM(C9:C15,C18:C23,C26:C29,C32,C35:C39,C42:C52,C55:C58,C61:C65)</f>
        <v>5400000</v>
      </c>
      <c r="D67" s="104"/>
      <c r="E67" s="104">
        <f t="shared" si="35"/>
        <v>90732000</v>
      </c>
      <c r="F67" s="105">
        <f t="shared" ref="F67:O67" si="43">SUM(F9:F15,F18:F23,F26:F29,F32,F35:F39,F42:F52,F55:F58,F61:F65)</f>
        <v>90732000</v>
      </c>
      <c r="G67" s="106">
        <f t="shared" si="43"/>
        <v>87889000</v>
      </c>
      <c r="H67" s="105">
        <f t="shared" si="43"/>
        <v>5900000</v>
      </c>
      <c r="I67" s="106">
        <f t="shared" si="43"/>
        <v>928838</v>
      </c>
      <c r="J67" s="105">
        <f t="shared" si="43"/>
        <v>16553000</v>
      </c>
      <c r="K67" s="106">
        <f t="shared" si="43"/>
        <v>26757587</v>
      </c>
      <c r="L67" s="105">
        <f t="shared" si="43"/>
        <v>9444000</v>
      </c>
      <c r="M67" s="106">
        <f t="shared" si="43"/>
        <v>-5757464</v>
      </c>
      <c r="N67" s="105">
        <f t="shared" si="43"/>
        <v>0</v>
      </c>
      <c r="O67" s="106">
        <f t="shared" si="43"/>
        <v>0</v>
      </c>
      <c r="P67" s="105">
        <f t="shared" si="36"/>
        <v>31897000</v>
      </c>
      <c r="Q67" s="106">
        <f t="shared" si="37"/>
        <v>21928961</v>
      </c>
      <c r="R67" s="61">
        <f t="shared" si="38"/>
        <v>-42.946897843291246</v>
      </c>
      <c r="S67" s="62">
        <f t="shared" si="39"/>
        <v>-121.51712708623539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36.292368783351726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24.950745827122848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85332000</v>
      </c>
      <c r="C72" s="104">
        <f>SUM(C9:C15,C18:C23,C26:C29,C32,C35:C39,C42:C52,C55:C58,C61:C65,C69)</f>
        <v>5400000</v>
      </c>
      <c r="D72" s="104"/>
      <c r="E72" s="104">
        <f>$B72      +$C72      +$D72</f>
        <v>90732000</v>
      </c>
      <c r="F72" s="105">
        <f t="shared" ref="F72:O72" si="46">SUM(F9:F15,F18:F23,F26:F29,F32,F35:F39,F42:F52,F55:F58,F61:F65,F69)</f>
        <v>90732000</v>
      </c>
      <c r="G72" s="106">
        <f t="shared" si="46"/>
        <v>87889000</v>
      </c>
      <c r="H72" s="105">
        <f t="shared" si="46"/>
        <v>5900000</v>
      </c>
      <c r="I72" s="106">
        <f t="shared" si="46"/>
        <v>928838</v>
      </c>
      <c r="J72" s="105">
        <f t="shared" si="46"/>
        <v>16553000</v>
      </c>
      <c r="K72" s="106">
        <f t="shared" si="46"/>
        <v>26757587</v>
      </c>
      <c r="L72" s="105">
        <f t="shared" si="46"/>
        <v>9444000</v>
      </c>
      <c r="M72" s="106">
        <f t="shared" si="46"/>
        <v>-5757464</v>
      </c>
      <c r="N72" s="105">
        <f t="shared" si="46"/>
        <v>0</v>
      </c>
      <c r="O72" s="106">
        <f t="shared" si="46"/>
        <v>0</v>
      </c>
      <c r="P72" s="105">
        <f>$H72      +$J72      +$L72      +$N72</f>
        <v>31897000</v>
      </c>
      <c r="Q72" s="106">
        <f>$I72      +$K72      +$M72      +$O72</f>
        <v>21928961</v>
      </c>
      <c r="R72" s="61">
        <f>IF(($J72      =0),0,((($L72      -$J72      )/$J72      )*100))</f>
        <v>-42.946897843291246</v>
      </c>
      <c r="S72" s="62">
        <f>IF(($K72      =0),0,((($M72      -$K72      )/$K72      )*100))</f>
        <v>-121.51712708623539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36.292368783351726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70.857441514799007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138</v>
      </c>
    </row>
    <row r="116" spans="1:23" x14ac:dyDescent="0.25">
      <c r="A116" s="29" t="s">
        <v>139</v>
      </c>
    </row>
    <row r="117" spans="1:23" ht="13" x14ac:dyDescent="0.3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143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HyDbZkbpHZbqWo7rmGP8QJisHBpUB59pAz8kFRH7TTOVhJNhpeWGK+h1GDbgY2G6RroR2I2uGPheFfSwPp/qvQ==" saltValue="1Gahju3Oey8ypbj04i3Qb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1594000</v>
      </c>
      <c r="I10" s="94"/>
      <c r="J10" s="93">
        <v>1506000</v>
      </c>
      <c r="K10" s="94"/>
      <c r="L10" s="93"/>
      <c r="M10" s="94"/>
      <c r="N10" s="93"/>
      <c r="O10" s="94"/>
      <c r="P10" s="93">
        <f t="shared" ref="P10:P16" si="1">$H10      +$J10      +$L10      +$N10</f>
        <v>3100000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-100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100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1594000</v>
      </c>
      <c r="I16" s="97">
        <f t="shared" si="7"/>
        <v>0</v>
      </c>
      <c r="J16" s="96">
        <f t="shared" si="7"/>
        <v>1506000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3100000</v>
      </c>
      <c r="Q16" s="97">
        <f t="shared" si="2"/>
        <v>0</v>
      </c>
      <c r="R16" s="52">
        <f t="shared" si="3"/>
        <v>-100</v>
      </c>
      <c r="S16" s="53">
        <f t="shared" si="4"/>
        <v>0</v>
      </c>
      <c r="T16" s="52">
        <f>IF((SUM($E9:$E13)+$E15)=0,0,(P16/(SUM($E9:$E13)+$E15)*100))</f>
        <v>100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2964000</v>
      </c>
      <c r="C32" s="92">
        <v>0</v>
      </c>
      <c r="D32" s="92"/>
      <c r="E32" s="92">
        <f>$B32      +$C32      +$D32</f>
        <v>2964000</v>
      </c>
      <c r="F32" s="93">
        <v>2964000</v>
      </c>
      <c r="G32" s="94">
        <v>2964000</v>
      </c>
      <c r="H32" s="93"/>
      <c r="I32" s="94"/>
      <c r="J32" s="93">
        <v>3789000</v>
      </c>
      <c r="K32" s="94"/>
      <c r="L32" s="93"/>
      <c r="M32" s="94"/>
      <c r="N32" s="93"/>
      <c r="O32" s="94"/>
      <c r="P32" s="93">
        <f>$H32      +$J32      +$L32      +$N32</f>
        <v>3789000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127.83400809716599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2964000</v>
      </c>
      <c r="C33" s="95">
        <f>C32</f>
        <v>0</v>
      </c>
      <c r="D33" s="95"/>
      <c r="E33" s="95">
        <f>$B33      +$C33      +$D33</f>
        <v>2964000</v>
      </c>
      <c r="F33" s="96">
        <f t="shared" ref="F33:O33" si="17">F32</f>
        <v>2964000</v>
      </c>
      <c r="G33" s="97">
        <f t="shared" si="17"/>
        <v>2964000</v>
      </c>
      <c r="H33" s="96">
        <f t="shared" si="17"/>
        <v>0</v>
      </c>
      <c r="I33" s="97">
        <f t="shared" si="17"/>
        <v>0</v>
      </c>
      <c r="J33" s="96">
        <f t="shared" si="17"/>
        <v>3789000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3789000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127.83400809716599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23433000</v>
      </c>
      <c r="C36" s="92">
        <v>0</v>
      </c>
      <c r="D36" s="92"/>
      <c r="E36" s="92">
        <f t="shared" si="18"/>
        <v>23433000</v>
      </c>
      <c r="F36" s="93">
        <v>23433000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23433000</v>
      </c>
      <c r="C40" s="95">
        <f>SUM(C35:C39)</f>
        <v>0</v>
      </c>
      <c r="D40" s="95"/>
      <c r="E40" s="95">
        <f t="shared" si="18"/>
        <v>23433000</v>
      </c>
      <c r="F40" s="96">
        <f t="shared" ref="F40:O40" si="25">SUM(F35:F39)</f>
        <v>23433000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30000000</v>
      </c>
      <c r="C44" s="92">
        <v>-22965000</v>
      </c>
      <c r="D44" s="92"/>
      <c r="E44" s="92">
        <f t="shared" si="26"/>
        <v>7035000</v>
      </c>
      <c r="F44" s="93">
        <v>7035000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25000000</v>
      </c>
      <c r="C51" s="92">
        <v>-10000000</v>
      </c>
      <c r="D51" s="92"/>
      <c r="E51" s="92">
        <f t="shared" si="26"/>
        <v>15000000</v>
      </c>
      <c r="F51" s="93">
        <v>15000000</v>
      </c>
      <c r="G51" s="94">
        <v>15000000</v>
      </c>
      <c r="H51" s="93">
        <v>402000</v>
      </c>
      <c r="I51" s="94"/>
      <c r="J51" s="93">
        <v>4434000</v>
      </c>
      <c r="K51" s="94"/>
      <c r="L51" s="93"/>
      <c r="M51" s="94"/>
      <c r="N51" s="93"/>
      <c r="O51" s="94"/>
      <c r="P51" s="93">
        <f t="shared" si="27"/>
        <v>4836000</v>
      </c>
      <c r="Q51" s="94">
        <f t="shared" si="28"/>
        <v>0</v>
      </c>
      <c r="R51" s="48">
        <f t="shared" si="29"/>
        <v>-100</v>
      </c>
      <c r="S51" s="49">
        <f t="shared" si="30"/>
        <v>0</v>
      </c>
      <c r="T51" s="48">
        <f t="shared" si="31"/>
        <v>32.24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55000000</v>
      </c>
      <c r="C53" s="95">
        <f>SUM(C42:C52)</f>
        <v>-32965000</v>
      </c>
      <c r="D53" s="95"/>
      <c r="E53" s="95">
        <f t="shared" si="26"/>
        <v>22035000</v>
      </c>
      <c r="F53" s="96">
        <f t="shared" ref="F53:O53" si="33">SUM(F42:F52)</f>
        <v>22035000</v>
      </c>
      <c r="G53" s="97">
        <f t="shared" si="33"/>
        <v>15000000</v>
      </c>
      <c r="H53" s="96">
        <f t="shared" si="33"/>
        <v>402000</v>
      </c>
      <c r="I53" s="97">
        <f t="shared" si="33"/>
        <v>0</v>
      </c>
      <c r="J53" s="96">
        <f t="shared" si="33"/>
        <v>4434000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4836000</v>
      </c>
      <c r="Q53" s="97">
        <f t="shared" si="28"/>
        <v>0</v>
      </c>
      <c r="R53" s="52">
        <f t="shared" si="29"/>
        <v>-100</v>
      </c>
      <c r="S53" s="53">
        <f t="shared" si="30"/>
        <v>0</v>
      </c>
      <c r="T53" s="52">
        <f>IF((+$E43+$E45+$E47+$E48+$E51) =0,0,(P53   /(+$E43+$E45+$E47+$E48+$E51) )*100)</f>
        <v>32.24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84497000</v>
      </c>
      <c r="C67" s="104">
        <f>SUM(C9:C15,C18:C23,C26:C29,C32,C35:C39,C42:C52,C55:C58,C61:C65)</f>
        <v>-32965000</v>
      </c>
      <c r="D67" s="104"/>
      <c r="E67" s="104">
        <f t="shared" si="35"/>
        <v>51532000</v>
      </c>
      <c r="F67" s="105">
        <f t="shared" ref="F67:O67" si="43">SUM(F9:F15,F18:F23,F26:F29,F32,F35:F39,F42:F52,F55:F58,F61:F65)</f>
        <v>51532000</v>
      </c>
      <c r="G67" s="106">
        <f t="shared" si="43"/>
        <v>21064000</v>
      </c>
      <c r="H67" s="105">
        <f t="shared" si="43"/>
        <v>1996000</v>
      </c>
      <c r="I67" s="106">
        <f t="shared" si="43"/>
        <v>0</v>
      </c>
      <c r="J67" s="105">
        <f t="shared" si="43"/>
        <v>9729000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11725000</v>
      </c>
      <c r="Q67" s="106">
        <f t="shared" si="37"/>
        <v>0</v>
      </c>
      <c r="R67" s="61">
        <f t="shared" si="38"/>
        <v>-100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55.663691606532474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133069000</v>
      </c>
      <c r="C69" s="92">
        <v>0</v>
      </c>
      <c r="D69" s="92"/>
      <c r="E69" s="92">
        <f>$B69      +$C69      +$D69</f>
        <v>133069000</v>
      </c>
      <c r="F69" s="93">
        <v>133069000</v>
      </c>
      <c r="G69" s="94">
        <v>133069000</v>
      </c>
      <c r="H69" s="93">
        <v>11217000</v>
      </c>
      <c r="I69" s="94"/>
      <c r="J69" s="93">
        <v>18996000</v>
      </c>
      <c r="K69" s="94"/>
      <c r="L69" s="93">
        <v>7388000</v>
      </c>
      <c r="M69" s="94"/>
      <c r="N69" s="93"/>
      <c r="O69" s="94"/>
      <c r="P69" s="93">
        <f>$H69      +$J69      +$L69      +$N69</f>
        <v>37601000</v>
      </c>
      <c r="Q69" s="94">
        <f>$I69      +$K69      +$M69      +$O69</f>
        <v>0</v>
      </c>
      <c r="R69" s="48">
        <f>IF(($J69      =0),0,((($L69      -$J69      )/$J69      )*100))</f>
        <v>-61.107601600336913</v>
      </c>
      <c r="S69" s="49">
        <f>IF(($K69      =0),0,((($M69      -$K69      )/$K69      )*100))</f>
        <v>0</v>
      </c>
      <c r="T69" s="48">
        <f>IF(($E69      =0),0,(($P69      /$E69      )*100))</f>
        <v>28.256769044630982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133069000</v>
      </c>
      <c r="C70" s="101">
        <f>C69</f>
        <v>0</v>
      </c>
      <c r="D70" s="101"/>
      <c r="E70" s="101">
        <f>$B70      +$C70      +$D70</f>
        <v>133069000</v>
      </c>
      <c r="F70" s="102">
        <f t="shared" ref="F70:O70" si="44">F69</f>
        <v>133069000</v>
      </c>
      <c r="G70" s="103">
        <f t="shared" si="44"/>
        <v>133069000</v>
      </c>
      <c r="H70" s="102">
        <f t="shared" si="44"/>
        <v>11217000</v>
      </c>
      <c r="I70" s="103">
        <f t="shared" si="44"/>
        <v>0</v>
      </c>
      <c r="J70" s="102">
        <f t="shared" si="44"/>
        <v>18996000</v>
      </c>
      <c r="K70" s="103">
        <f t="shared" si="44"/>
        <v>0</v>
      </c>
      <c r="L70" s="102">
        <f t="shared" si="44"/>
        <v>7388000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37601000</v>
      </c>
      <c r="Q70" s="103">
        <f>$I70      +$K70      +$M70      +$O70</f>
        <v>0</v>
      </c>
      <c r="R70" s="57">
        <f>IF(($J70      =0),0,((($L70      -$J70      )/$J70      )*100))</f>
        <v>-61.107601600336913</v>
      </c>
      <c r="S70" s="58">
        <f>IF(($K70      =0),0,((($M70      -$K70      )/$K70      )*100))</f>
        <v>0</v>
      </c>
      <c r="T70" s="57">
        <f>IF($E70   =0,0,($P70   /$E70   )*100)</f>
        <v>28.256769044630982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133069000</v>
      </c>
      <c r="C71" s="104">
        <f>C69</f>
        <v>0</v>
      </c>
      <c r="D71" s="104"/>
      <c r="E71" s="104">
        <f>$B71      +$C71      +$D71</f>
        <v>133069000</v>
      </c>
      <c r="F71" s="105">
        <f t="shared" ref="F71:O71" si="45">F69</f>
        <v>133069000</v>
      </c>
      <c r="G71" s="106">
        <f t="shared" si="45"/>
        <v>133069000</v>
      </c>
      <c r="H71" s="105">
        <f t="shared" si="45"/>
        <v>11217000</v>
      </c>
      <c r="I71" s="106">
        <f t="shared" si="45"/>
        <v>0</v>
      </c>
      <c r="J71" s="105">
        <f t="shared" si="45"/>
        <v>18996000</v>
      </c>
      <c r="K71" s="106">
        <f t="shared" si="45"/>
        <v>0</v>
      </c>
      <c r="L71" s="105">
        <f t="shared" si="45"/>
        <v>7388000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37601000</v>
      </c>
      <c r="Q71" s="106">
        <f>$I71      +$K71      +$M71      +$O71</f>
        <v>0</v>
      </c>
      <c r="R71" s="61">
        <f>IF(($J71      =0),0,((($L71      -$J71      )/$J71      )*100))</f>
        <v>-61.107601600336913</v>
      </c>
      <c r="S71" s="62">
        <f>IF(($K71      =0),0,((($M71      -$K71      )/$K71      )*100))</f>
        <v>0</v>
      </c>
      <c r="T71" s="61">
        <f>IF($E71   =0,0,($P71   /$E71   )*100)</f>
        <v>28.256769044630982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217566000</v>
      </c>
      <c r="C72" s="104">
        <f>SUM(C9:C15,C18:C23,C26:C29,C32,C35:C39,C42:C52,C55:C58,C61:C65,C69)</f>
        <v>-32965000</v>
      </c>
      <c r="D72" s="104"/>
      <c r="E72" s="104">
        <f>$B72      +$C72      +$D72</f>
        <v>184601000</v>
      </c>
      <c r="F72" s="105">
        <f t="shared" ref="F72:O72" si="46">SUM(F9:F15,F18:F23,F26:F29,F32,F35:F39,F42:F52,F55:F58,F61:F65,F69)</f>
        <v>184601000</v>
      </c>
      <c r="G72" s="106">
        <f t="shared" si="46"/>
        <v>154133000</v>
      </c>
      <c r="H72" s="105">
        <f t="shared" si="46"/>
        <v>13213000</v>
      </c>
      <c r="I72" s="106">
        <f t="shared" si="46"/>
        <v>0</v>
      </c>
      <c r="J72" s="105">
        <f t="shared" si="46"/>
        <v>28725000</v>
      </c>
      <c r="K72" s="106">
        <f t="shared" si="46"/>
        <v>0</v>
      </c>
      <c r="L72" s="105">
        <f t="shared" si="46"/>
        <v>7388000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49326000</v>
      </c>
      <c r="Q72" s="106">
        <f>$I72      +$K72      +$M72      +$O72</f>
        <v>0</v>
      </c>
      <c r="R72" s="61">
        <f>IF(($J72      =0),0,((($L72      -$J72      )/$J72      )*100))</f>
        <v>-74.280243690165364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32.002231838736677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138</v>
      </c>
    </row>
    <row r="116" spans="1:23" x14ac:dyDescent="0.25">
      <c r="A116" s="29" t="s">
        <v>139</v>
      </c>
    </row>
    <row r="117" spans="1:23" ht="13" x14ac:dyDescent="0.3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143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afFFnY+P0snvhtcjv3O7PVjZBgt7Z+zlmG/0lkYt+2wc7cM6ktSigJ+ZOFOi7gAz+5flX5TUZ1fLJ4Nl2zcLDg==" saltValue="XxNGWKcwGJD0X4o2cZU7K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559000</v>
      </c>
      <c r="I10" s="94">
        <v>513335</v>
      </c>
      <c r="J10" s="93">
        <v>245000</v>
      </c>
      <c r="K10" s="94">
        <v>226688</v>
      </c>
      <c r="L10" s="93">
        <v>132000</v>
      </c>
      <c r="M10" s="94">
        <v>128087</v>
      </c>
      <c r="N10" s="93"/>
      <c r="O10" s="94"/>
      <c r="P10" s="93">
        <f t="shared" ref="P10:P16" si="1">$H10      +$J10      +$L10      +$N10</f>
        <v>936000</v>
      </c>
      <c r="Q10" s="94">
        <f t="shared" ref="Q10:Q16" si="2">$I10      +$K10      +$M10      +$O10</f>
        <v>868110</v>
      </c>
      <c r="R10" s="48">
        <f t="shared" ref="R10:R16" si="3">IF(($J10      =0),0,((($L10      -$J10      )/$J10      )*100))</f>
        <v>-46.122448979591837</v>
      </c>
      <c r="S10" s="49">
        <f t="shared" ref="S10:S16" si="4">IF(($K10      =0),0,((($M10      -$K10      )/$K10      )*100))</f>
        <v>-43.496347402597401</v>
      </c>
      <c r="T10" s="48">
        <f t="shared" ref="T10:T15" si="5">IF(($E10      =0),0,(($P10      /$E10      )*100))</f>
        <v>60.387096774193552</v>
      </c>
      <c r="U10" s="50">
        <f t="shared" ref="U10:U15" si="6">IF(($E10      =0),0,(($Q10      /$E10      )*100))</f>
        <v>56.007096774193542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6000000</v>
      </c>
      <c r="C11" s="92">
        <v>0</v>
      </c>
      <c r="D11" s="92"/>
      <c r="E11" s="92">
        <f t="shared" si="0"/>
        <v>6000000</v>
      </c>
      <c r="F11" s="93">
        <v>6000000</v>
      </c>
      <c r="G11" s="94">
        <v>6000000</v>
      </c>
      <c r="H11" s="93">
        <v>1213000</v>
      </c>
      <c r="I11" s="94">
        <v>1012416</v>
      </c>
      <c r="J11" s="93">
        <v>1007000</v>
      </c>
      <c r="K11" s="94">
        <v>1008797</v>
      </c>
      <c r="L11" s="93">
        <v>2115000</v>
      </c>
      <c r="M11" s="94">
        <v>2078697</v>
      </c>
      <c r="N11" s="93"/>
      <c r="O11" s="94"/>
      <c r="P11" s="93">
        <f t="shared" si="1"/>
        <v>4335000</v>
      </c>
      <c r="Q11" s="94">
        <f t="shared" si="2"/>
        <v>4099910</v>
      </c>
      <c r="R11" s="48">
        <f t="shared" si="3"/>
        <v>110.02979145978153</v>
      </c>
      <c r="S11" s="49">
        <f t="shared" si="4"/>
        <v>106.05701642649612</v>
      </c>
      <c r="T11" s="48">
        <f t="shared" si="5"/>
        <v>72.25</v>
      </c>
      <c r="U11" s="50">
        <f t="shared" si="6"/>
        <v>68.331833333333336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7550000</v>
      </c>
      <c r="C16" s="95">
        <f>SUM(C9:C15)</f>
        <v>0</v>
      </c>
      <c r="D16" s="95"/>
      <c r="E16" s="95">
        <f t="shared" si="0"/>
        <v>7550000</v>
      </c>
      <c r="F16" s="96">
        <f t="shared" ref="F16:O16" si="7">SUM(F9:F15)</f>
        <v>7550000</v>
      </c>
      <c r="G16" s="97">
        <f t="shared" si="7"/>
        <v>7550000</v>
      </c>
      <c r="H16" s="96">
        <f t="shared" si="7"/>
        <v>1772000</v>
      </c>
      <c r="I16" s="97">
        <f t="shared" si="7"/>
        <v>1525751</v>
      </c>
      <c r="J16" s="96">
        <f t="shared" si="7"/>
        <v>1252000</v>
      </c>
      <c r="K16" s="97">
        <f t="shared" si="7"/>
        <v>1235485</v>
      </c>
      <c r="L16" s="96">
        <f t="shared" si="7"/>
        <v>2247000</v>
      </c>
      <c r="M16" s="97">
        <f t="shared" si="7"/>
        <v>2206784</v>
      </c>
      <c r="N16" s="96">
        <f t="shared" si="7"/>
        <v>0</v>
      </c>
      <c r="O16" s="97">
        <f t="shared" si="7"/>
        <v>0</v>
      </c>
      <c r="P16" s="96">
        <f t="shared" si="1"/>
        <v>5271000</v>
      </c>
      <c r="Q16" s="97">
        <f t="shared" si="2"/>
        <v>4968020</v>
      </c>
      <c r="R16" s="52">
        <f t="shared" si="3"/>
        <v>79.472843450479232</v>
      </c>
      <c r="S16" s="53">
        <f t="shared" si="4"/>
        <v>78.616818496379963</v>
      </c>
      <c r="T16" s="52">
        <f>IF((SUM($E9:$E13)+$E15)=0,0,(P16/(SUM($E9:$E13)+$E15)*100))</f>
        <v>69.814569536423846</v>
      </c>
      <c r="U16" s="54">
        <f>IF((SUM($E9:$E13)+$E15)=0,0,(Q16/(SUM($E9:$E13)+$E15)*100))</f>
        <v>65.801589403973509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183379000</v>
      </c>
      <c r="C28" s="92">
        <v>26597000</v>
      </c>
      <c r="D28" s="92"/>
      <c r="E28" s="92">
        <f>$B28      +$C28      +$D28</f>
        <v>209976000</v>
      </c>
      <c r="F28" s="93">
        <v>209976000</v>
      </c>
      <c r="G28" s="94">
        <v>209976000</v>
      </c>
      <c r="H28" s="93">
        <v>38894000</v>
      </c>
      <c r="I28" s="94">
        <v>37978973</v>
      </c>
      <c r="J28" s="93">
        <v>38404000</v>
      </c>
      <c r="K28" s="94">
        <v>42066371</v>
      </c>
      <c r="L28" s="93">
        <v>44389000</v>
      </c>
      <c r="M28" s="94">
        <v>59650355</v>
      </c>
      <c r="N28" s="93"/>
      <c r="O28" s="94"/>
      <c r="P28" s="93">
        <f>$H28      +$J28      +$L28      +$N28</f>
        <v>121687000</v>
      </c>
      <c r="Q28" s="94">
        <f>$I28      +$K28      +$M28      +$O28</f>
        <v>139695699</v>
      </c>
      <c r="R28" s="48">
        <f>IF(($J28      =0),0,((($L28      -$J28      )/$J28      )*100))</f>
        <v>15.58431413394438</v>
      </c>
      <c r="S28" s="49">
        <f>IF(($K28      =0),0,((($M28      -$K28      )/$K28      )*100))</f>
        <v>41.800572718763881</v>
      </c>
      <c r="T28" s="48">
        <f>IF(($E28      =0),0,(($P28      /$E28      )*100))</f>
        <v>57.952813654893895</v>
      </c>
      <c r="U28" s="50">
        <f>IF(($E28      =0),0,(($Q28      /$E28      )*100))</f>
        <v>66.5293647845468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183379000</v>
      </c>
      <c r="C30" s="95">
        <f>SUM(C26:C29)</f>
        <v>26597000</v>
      </c>
      <c r="D30" s="95"/>
      <c r="E30" s="95">
        <f>$B30      +$C30      +$D30</f>
        <v>209976000</v>
      </c>
      <c r="F30" s="96">
        <f t="shared" ref="F30:O30" si="16">SUM(F26:F29)</f>
        <v>209976000</v>
      </c>
      <c r="G30" s="97">
        <f t="shared" si="16"/>
        <v>209976000</v>
      </c>
      <c r="H30" s="96">
        <f t="shared" si="16"/>
        <v>38894000</v>
      </c>
      <c r="I30" s="97">
        <f t="shared" si="16"/>
        <v>37978973</v>
      </c>
      <c r="J30" s="96">
        <f t="shared" si="16"/>
        <v>38404000</v>
      </c>
      <c r="K30" s="97">
        <f t="shared" si="16"/>
        <v>42066371</v>
      </c>
      <c r="L30" s="96">
        <f t="shared" si="16"/>
        <v>44389000</v>
      </c>
      <c r="M30" s="97">
        <f t="shared" si="16"/>
        <v>59650355</v>
      </c>
      <c r="N30" s="96">
        <f t="shared" si="16"/>
        <v>0</v>
      </c>
      <c r="O30" s="97">
        <f t="shared" si="16"/>
        <v>0</v>
      </c>
      <c r="P30" s="96">
        <f>$H30      +$J30      +$L30      +$N30</f>
        <v>121687000</v>
      </c>
      <c r="Q30" s="97">
        <f>$I30      +$K30      +$M30      +$O30</f>
        <v>139695699</v>
      </c>
      <c r="R30" s="52">
        <f>IF(($J30      =0),0,((($L30      -$J30      )/$J30      )*100))</f>
        <v>15.58431413394438</v>
      </c>
      <c r="S30" s="53">
        <f>IF(($K30      =0),0,((($M30      -$K30      )/$K30      )*100))</f>
        <v>41.800572718763881</v>
      </c>
      <c r="T30" s="52">
        <f>IF($E30   =0,0,($P30   /$E30   )*100)</f>
        <v>57.952813654893895</v>
      </c>
      <c r="U30" s="54">
        <f>IF($E30   =0,0,($Q30   /$E30   )*100)</f>
        <v>66.5293647845468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3068000</v>
      </c>
      <c r="C32" s="92">
        <v>0</v>
      </c>
      <c r="D32" s="92"/>
      <c r="E32" s="92">
        <f>$B32      +$C32      +$D32</f>
        <v>3068000</v>
      </c>
      <c r="F32" s="93">
        <v>3068000</v>
      </c>
      <c r="G32" s="94">
        <v>3068000</v>
      </c>
      <c r="H32" s="93">
        <v>1666000</v>
      </c>
      <c r="I32" s="94">
        <v>1655268</v>
      </c>
      <c r="J32" s="93">
        <v>1402000</v>
      </c>
      <c r="K32" s="94">
        <v>1500189</v>
      </c>
      <c r="L32" s="93"/>
      <c r="M32" s="94"/>
      <c r="N32" s="93"/>
      <c r="O32" s="94"/>
      <c r="P32" s="93">
        <f>$H32      +$J32      +$L32      +$N32</f>
        <v>3068000</v>
      </c>
      <c r="Q32" s="94">
        <f>$I32      +$K32      +$M32      +$O32</f>
        <v>3155457</v>
      </c>
      <c r="R32" s="48">
        <f>IF(($J32      =0),0,((($L32      -$J32      )/$J32      )*100))</f>
        <v>-100</v>
      </c>
      <c r="S32" s="49">
        <f>IF(($K32      =0),0,((($M32      -$K32      )/$K32      )*100))</f>
        <v>-100</v>
      </c>
      <c r="T32" s="48">
        <f>IF(($E32      =0),0,(($P32      /$E32      )*100))</f>
        <v>100</v>
      </c>
      <c r="U32" s="50">
        <f>IF(($E32      =0),0,(($Q32      /$E32      )*100))</f>
        <v>102.8506192959583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3068000</v>
      </c>
      <c r="C33" s="95">
        <f>C32</f>
        <v>0</v>
      </c>
      <c r="D33" s="95"/>
      <c r="E33" s="95">
        <f>$B33      +$C33      +$D33</f>
        <v>3068000</v>
      </c>
      <c r="F33" s="96">
        <f t="shared" ref="F33:O33" si="17">F32</f>
        <v>3068000</v>
      </c>
      <c r="G33" s="97">
        <f t="shared" si="17"/>
        <v>3068000</v>
      </c>
      <c r="H33" s="96">
        <f t="shared" si="17"/>
        <v>1666000</v>
      </c>
      <c r="I33" s="97">
        <f t="shared" si="17"/>
        <v>1655268</v>
      </c>
      <c r="J33" s="96">
        <f t="shared" si="17"/>
        <v>1402000</v>
      </c>
      <c r="K33" s="97">
        <f t="shared" si="17"/>
        <v>1500189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3068000</v>
      </c>
      <c r="Q33" s="97">
        <f>$I33      +$K33      +$M33      +$O33</f>
        <v>3155457</v>
      </c>
      <c r="R33" s="52">
        <f>IF(($J33      =0),0,((($L33      -$J33      )/$J33      )*100))</f>
        <v>-100</v>
      </c>
      <c r="S33" s="53">
        <f>IF(($K33      =0),0,((($M33      -$K33      )/$K33      )*100))</f>
        <v>-100</v>
      </c>
      <c r="T33" s="52">
        <f>IF($E33   =0,0,($P33   /$E33   )*100)</f>
        <v>100</v>
      </c>
      <c r="U33" s="54">
        <f>IF($E33   =0,0,($Q33   /$E33   )*100)</f>
        <v>102.8506192959583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15100000</v>
      </c>
      <c r="C35" s="92">
        <v>4250000</v>
      </c>
      <c r="D35" s="92"/>
      <c r="E35" s="92">
        <f t="shared" ref="E35:E40" si="18">$B35      +$C35      +$D35</f>
        <v>19350000</v>
      </c>
      <c r="F35" s="93">
        <v>11250000</v>
      </c>
      <c r="G35" s="94">
        <v>11250000</v>
      </c>
      <c r="H35" s="93"/>
      <c r="I35" s="94">
        <v>839303</v>
      </c>
      <c r="J35" s="93">
        <v>1279000</v>
      </c>
      <c r="K35" s="94">
        <v>2230910</v>
      </c>
      <c r="L35" s="93">
        <v>3727000</v>
      </c>
      <c r="M35" s="94">
        <v>485044</v>
      </c>
      <c r="N35" s="93"/>
      <c r="O35" s="94"/>
      <c r="P35" s="93">
        <f t="shared" ref="P35:P40" si="19">$H35      +$J35      +$L35      +$N35</f>
        <v>5006000</v>
      </c>
      <c r="Q35" s="94">
        <f t="shared" ref="Q35:Q40" si="20">$I35      +$K35      +$M35      +$O35</f>
        <v>3555257</v>
      </c>
      <c r="R35" s="48">
        <f t="shared" ref="R35:R40" si="21">IF(($J35      =0),0,((($L35      -$J35      )/$J35      )*100))</f>
        <v>191.39953088350273</v>
      </c>
      <c r="S35" s="49">
        <f t="shared" ref="S35:S40" si="22">IF(($K35      =0),0,((($M35      -$K35      )/$K35      )*100))</f>
        <v>-78.258020269755391</v>
      </c>
      <c r="T35" s="48">
        <f t="shared" ref="T35:T39" si="23">IF(($E35      =0),0,(($P35      /$E35      )*100))</f>
        <v>25.870801033591732</v>
      </c>
      <c r="U35" s="50">
        <f t="shared" ref="U35:U39" si="24">IF(($E35      =0),0,(($Q35      /$E35      )*100))</f>
        <v>18.373421188630491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4204000</v>
      </c>
      <c r="C36" s="92">
        <v>0</v>
      </c>
      <c r="D36" s="92"/>
      <c r="E36" s="92">
        <f t="shared" si="18"/>
        <v>4204000</v>
      </c>
      <c r="F36" s="93">
        <v>4204000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19304000</v>
      </c>
      <c r="C40" s="95">
        <f>SUM(C35:C39)</f>
        <v>4250000</v>
      </c>
      <c r="D40" s="95"/>
      <c r="E40" s="95">
        <f t="shared" si="18"/>
        <v>23554000</v>
      </c>
      <c r="F40" s="96">
        <f t="shared" ref="F40:O40" si="25">SUM(F35:F39)</f>
        <v>15454000</v>
      </c>
      <c r="G40" s="97">
        <f t="shared" si="25"/>
        <v>11250000</v>
      </c>
      <c r="H40" s="96">
        <f t="shared" si="25"/>
        <v>0</v>
      </c>
      <c r="I40" s="97">
        <f t="shared" si="25"/>
        <v>839303</v>
      </c>
      <c r="J40" s="96">
        <f t="shared" si="25"/>
        <v>1279000</v>
      </c>
      <c r="K40" s="97">
        <f t="shared" si="25"/>
        <v>2230910</v>
      </c>
      <c r="L40" s="96">
        <f t="shared" si="25"/>
        <v>3727000</v>
      </c>
      <c r="M40" s="97">
        <f t="shared" si="25"/>
        <v>485044</v>
      </c>
      <c r="N40" s="96">
        <f t="shared" si="25"/>
        <v>0</v>
      </c>
      <c r="O40" s="97">
        <f t="shared" si="25"/>
        <v>0</v>
      </c>
      <c r="P40" s="96">
        <f t="shared" si="19"/>
        <v>5006000</v>
      </c>
      <c r="Q40" s="97">
        <f t="shared" si="20"/>
        <v>3555257</v>
      </c>
      <c r="R40" s="52">
        <f t="shared" si="21"/>
        <v>191.39953088350273</v>
      </c>
      <c r="S40" s="53">
        <f t="shared" si="22"/>
        <v>-78.258020269755391</v>
      </c>
      <c r="T40" s="52">
        <f>IF((+$E35+$E38) =0,0,(P40   /(+$E35+$E38) )*100)</f>
        <v>25.870801033591732</v>
      </c>
      <c r="U40" s="54">
        <f>IF((+$E35+$E38) =0,0,(Q40   /(+$E35+$E38) )*100)</f>
        <v>18.373421188630491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81345000</v>
      </c>
      <c r="D43" s="92"/>
      <c r="E43" s="92">
        <f t="shared" si="26"/>
        <v>81345000</v>
      </c>
      <c r="F43" s="93">
        <v>81345000</v>
      </c>
      <c r="G43" s="94">
        <v>81345000</v>
      </c>
      <c r="H43" s="93"/>
      <c r="I43" s="94">
        <v>249244</v>
      </c>
      <c r="J43" s="93"/>
      <c r="K43" s="94">
        <v>9695</v>
      </c>
      <c r="L43" s="93"/>
      <c r="M43" s="94">
        <v>8880636</v>
      </c>
      <c r="N43" s="93"/>
      <c r="O43" s="94"/>
      <c r="P43" s="93">
        <f t="shared" si="27"/>
        <v>0</v>
      </c>
      <c r="Q43" s="94">
        <f t="shared" si="28"/>
        <v>9139575</v>
      </c>
      <c r="R43" s="48">
        <f t="shared" si="29"/>
        <v>0</v>
      </c>
      <c r="S43" s="49">
        <f t="shared" si="30"/>
        <v>91500.165033522426</v>
      </c>
      <c r="T43" s="48">
        <f t="shared" si="31"/>
        <v>0</v>
      </c>
      <c r="U43" s="50">
        <f t="shared" si="32"/>
        <v>11.23557071731514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3082000</v>
      </c>
      <c r="C51" s="92">
        <v>0</v>
      </c>
      <c r="D51" s="92"/>
      <c r="E51" s="92">
        <f t="shared" si="26"/>
        <v>3082000</v>
      </c>
      <c r="F51" s="93">
        <v>3082000</v>
      </c>
      <c r="G51" s="94">
        <v>3082000</v>
      </c>
      <c r="H51" s="93"/>
      <c r="I51" s="94"/>
      <c r="J51" s="93">
        <v>22000</v>
      </c>
      <c r="K51" s="94"/>
      <c r="L51" s="93">
        <v>476000</v>
      </c>
      <c r="M51" s="94"/>
      <c r="N51" s="93"/>
      <c r="O51" s="94"/>
      <c r="P51" s="93">
        <f t="shared" si="27"/>
        <v>498000</v>
      </c>
      <c r="Q51" s="94">
        <f t="shared" si="28"/>
        <v>0</v>
      </c>
      <c r="R51" s="48">
        <f t="shared" si="29"/>
        <v>2063.6363636363635</v>
      </c>
      <c r="S51" s="49">
        <f t="shared" si="30"/>
        <v>0</v>
      </c>
      <c r="T51" s="48">
        <f t="shared" si="31"/>
        <v>16.158338741077223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3082000</v>
      </c>
      <c r="C53" s="95">
        <f>SUM(C42:C52)</f>
        <v>81345000</v>
      </c>
      <c r="D53" s="95"/>
      <c r="E53" s="95">
        <f t="shared" si="26"/>
        <v>84427000</v>
      </c>
      <c r="F53" s="96">
        <f t="shared" ref="F53:O53" si="33">SUM(F42:F52)</f>
        <v>84427000</v>
      </c>
      <c r="G53" s="97">
        <f t="shared" si="33"/>
        <v>84427000</v>
      </c>
      <c r="H53" s="96">
        <f t="shared" si="33"/>
        <v>0</v>
      </c>
      <c r="I53" s="97">
        <f t="shared" si="33"/>
        <v>249244</v>
      </c>
      <c r="J53" s="96">
        <f t="shared" si="33"/>
        <v>22000</v>
      </c>
      <c r="K53" s="97">
        <f t="shared" si="33"/>
        <v>9695</v>
      </c>
      <c r="L53" s="96">
        <f t="shared" si="33"/>
        <v>476000</v>
      </c>
      <c r="M53" s="97">
        <f t="shared" si="33"/>
        <v>8880636</v>
      </c>
      <c r="N53" s="96">
        <f t="shared" si="33"/>
        <v>0</v>
      </c>
      <c r="O53" s="97">
        <f t="shared" si="33"/>
        <v>0</v>
      </c>
      <c r="P53" s="96">
        <f t="shared" si="27"/>
        <v>498000</v>
      </c>
      <c r="Q53" s="97">
        <f t="shared" si="28"/>
        <v>9139575</v>
      </c>
      <c r="R53" s="52">
        <f t="shared" si="29"/>
        <v>2063.6363636363635</v>
      </c>
      <c r="S53" s="53">
        <f t="shared" si="30"/>
        <v>91500.165033522426</v>
      </c>
      <c r="T53" s="52">
        <f>IF((+$E43+$E45+$E47+$E48+$E51) =0,0,(P53   /(+$E43+$E45+$E47+$E48+$E51) )*100)</f>
        <v>0.58985869449346773</v>
      </c>
      <c r="U53" s="54">
        <f>IF((+$E43+$E45+$E47+$E48+$E51) =0,0,(Q53   /(+$E43+$E45+$E47+$E48+$E51) )*100)</f>
        <v>10.82541722434766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216383000</v>
      </c>
      <c r="C67" s="104">
        <f>SUM(C9:C15,C18:C23,C26:C29,C32,C35:C39,C42:C52,C55:C58,C61:C65)</f>
        <v>112192000</v>
      </c>
      <c r="D67" s="104"/>
      <c r="E67" s="104">
        <f t="shared" si="35"/>
        <v>328575000</v>
      </c>
      <c r="F67" s="105">
        <f t="shared" ref="F67:O67" si="43">SUM(F9:F15,F18:F23,F26:F29,F32,F35:F39,F42:F52,F55:F58,F61:F65)</f>
        <v>320475000</v>
      </c>
      <c r="G67" s="106">
        <f t="shared" si="43"/>
        <v>316271000</v>
      </c>
      <c r="H67" s="105">
        <f t="shared" si="43"/>
        <v>42332000</v>
      </c>
      <c r="I67" s="106">
        <f t="shared" si="43"/>
        <v>42248539</v>
      </c>
      <c r="J67" s="105">
        <f t="shared" si="43"/>
        <v>42359000</v>
      </c>
      <c r="K67" s="106">
        <f t="shared" si="43"/>
        <v>47042650</v>
      </c>
      <c r="L67" s="105">
        <f t="shared" si="43"/>
        <v>50839000</v>
      </c>
      <c r="M67" s="106">
        <f t="shared" si="43"/>
        <v>71222819</v>
      </c>
      <c r="N67" s="105">
        <f t="shared" si="43"/>
        <v>0</v>
      </c>
      <c r="O67" s="106">
        <f t="shared" si="43"/>
        <v>0</v>
      </c>
      <c r="P67" s="105">
        <f t="shared" si="36"/>
        <v>135530000</v>
      </c>
      <c r="Q67" s="106">
        <f t="shared" si="37"/>
        <v>160514008</v>
      </c>
      <c r="R67" s="61">
        <f t="shared" si="38"/>
        <v>20.019358341792771</v>
      </c>
      <c r="S67" s="62">
        <f t="shared" si="39"/>
        <v>51.400524842881936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41.782403482432152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49.484697460623792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42262000</v>
      </c>
      <c r="C69" s="92">
        <v>0</v>
      </c>
      <c r="D69" s="92"/>
      <c r="E69" s="92">
        <f>$B69      +$C69      +$D69</f>
        <v>42262000</v>
      </c>
      <c r="F69" s="93">
        <v>42262000</v>
      </c>
      <c r="G69" s="94">
        <v>42262000</v>
      </c>
      <c r="H69" s="93">
        <v>188000</v>
      </c>
      <c r="I69" s="94">
        <v>1123393</v>
      </c>
      <c r="J69" s="93">
        <v>8714000</v>
      </c>
      <c r="K69" s="94">
        <v>7607991</v>
      </c>
      <c r="L69" s="93">
        <v>16697000</v>
      </c>
      <c r="M69" s="94">
        <v>17641044</v>
      </c>
      <c r="N69" s="93"/>
      <c r="O69" s="94"/>
      <c r="P69" s="93">
        <f>$H69      +$J69      +$L69      +$N69</f>
        <v>25599000</v>
      </c>
      <c r="Q69" s="94">
        <f>$I69      +$K69      +$M69      +$O69</f>
        <v>26372428</v>
      </c>
      <c r="R69" s="48">
        <f>IF(($J69      =0),0,((($L69      -$J69      )/$J69      )*100))</f>
        <v>91.611200367225152</v>
      </c>
      <c r="S69" s="49">
        <f>IF(($K69      =0),0,((($M69      -$K69      )/$K69      )*100))</f>
        <v>131.87519543595673</v>
      </c>
      <c r="T69" s="48">
        <f>IF(($E69      =0),0,(($P69      /$E69      )*100))</f>
        <v>60.572145189531966</v>
      </c>
      <c r="U69" s="50">
        <f>IF(($E69      =0),0,(($Q69      /$E69      )*100))</f>
        <v>62.402224220339789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42262000</v>
      </c>
      <c r="C70" s="101">
        <f>C69</f>
        <v>0</v>
      </c>
      <c r="D70" s="101"/>
      <c r="E70" s="101">
        <f>$B70      +$C70      +$D70</f>
        <v>42262000</v>
      </c>
      <c r="F70" s="102">
        <f t="shared" ref="F70:O70" si="44">F69</f>
        <v>42262000</v>
      </c>
      <c r="G70" s="103">
        <f t="shared" si="44"/>
        <v>42262000</v>
      </c>
      <c r="H70" s="102">
        <f t="shared" si="44"/>
        <v>188000</v>
      </c>
      <c r="I70" s="103">
        <f t="shared" si="44"/>
        <v>1123393</v>
      </c>
      <c r="J70" s="102">
        <f t="shared" si="44"/>
        <v>8714000</v>
      </c>
      <c r="K70" s="103">
        <f t="shared" si="44"/>
        <v>7607991</v>
      </c>
      <c r="L70" s="102">
        <f t="shared" si="44"/>
        <v>16697000</v>
      </c>
      <c r="M70" s="103">
        <f t="shared" si="44"/>
        <v>17641044</v>
      </c>
      <c r="N70" s="102">
        <f t="shared" si="44"/>
        <v>0</v>
      </c>
      <c r="O70" s="103">
        <f t="shared" si="44"/>
        <v>0</v>
      </c>
      <c r="P70" s="102">
        <f>$H70      +$J70      +$L70      +$N70</f>
        <v>25599000</v>
      </c>
      <c r="Q70" s="103">
        <f>$I70      +$K70      +$M70      +$O70</f>
        <v>26372428</v>
      </c>
      <c r="R70" s="57">
        <f>IF(($J70      =0),0,((($L70      -$J70      )/$J70      )*100))</f>
        <v>91.611200367225152</v>
      </c>
      <c r="S70" s="58">
        <f>IF(($K70      =0),0,((($M70      -$K70      )/$K70      )*100))</f>
        <v>131.87519543595673</v>
      </c>
      <c r="T70" s="57">
        <f>IF($E70   =0,0,($P70   /$E70   )*100)</f>
        <v>60.572145189531966</v>
      </c>
      <c r="U70" s="59">
        <f>IF($E70   =0,0,($Q70   /$E70 )*100)</f>
        <v>62.402224220339789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42262000</v>
      </c>
      <c r="C71" s="104">
        <f>C69</f>
        <v>0</v>
      </c>
      <c r="D71" s="104"/>
      <c r="E71" s="104">
        <f>$B71      +$C71      +$D71</f>
        <v>42262000</v>
      </c>
      <c r="F71" s="105">
        <f t="shared" ref="F71:O71" si="45">F69</f>
        <v>42262000</v>
      </c>
      <c r="G71" s="106">
        <f t="shared" si="45"/>
        <v>42262000</v>
      </c>
      <c r="H71" s="105">
        <f t="shared" si="45"/>
        <v>188000</v>
      </c>
      <c r="I71" s="106">
        <f t="shared" si="45"/>
        <v>1123393</v>
      </c>
      <c r="J71" s="105">
        <f t="shared" si="45"/>
        <v>8714000</v>
      </c>
      <c r="K71" s="106">
        <f t="shared" si="45"/>
        <v>7607991</v>
      </c>
      <c r="L71" s="105">
        <f t="shared" si="45"/>
        <v>16697000</v>
      </c>
      <c r="M71" s="106">
        <f t="shared" si="45"/>
        <v>17641044</v>
      </c>
      <c r="N71" s="105">
        <f t="shared" si="45"/>
        <v>0</v>
      </c>
      <c r="O71" s="106">
        <f t="shared" si="45"/>
        <v>0</v>
      </c>
      <c r="P71" s="105">
        <f>$H71      +$J71      +$L71      +$N71</f>
        <v>25599000</v>
      </c>
      <c r="Q71" s="106">
        <f>$I71      +$K71      +$M71      +$O71</f>
        <v>26372428</v>
      </c>
      <c r="R71" s="61">
        <f>IF(($J71      =0),0,((($L71      -$J71      )/$J71      )*100))</f>
        <v>91.611200367225152</v>
      </c>
      <c r="S71" s="62">
        <f>IF(($K71      =0),0,((($M71      -$K71      )/$K71      )*100))</f>
        <v>131.87519543595673</v>
      </c>
      <c r="T71" s="61">
        <f>IF($E71   =0,0,($P71   /$E71   )*100)</f>
        <v>60.572145189531966</v>
      </c>
      <c r="U71" s="65">
        <f>IF($E71   =0,0,($Q71   /$E71   )*100)</f>
        <v>62.402224220339789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258645000</v>
      </c>
      <c r="C72" s="104">
        <f>SUM(C9:C15,C18:C23,C26:C29,C32,C35:C39,C42:C52,C55:C58,C61:C65,C69)</f>
        <v>112192000</v>
      </c>
      <c r="D72" s="104"/>
      <c r="E72" s="104">
        <f>$B72      +$C72      +$D72</f>
        <v>370837000</v>
      </c>
      <c r="F72" s="105">
        <f t="shared" ref="F72:O72" si="46">SUM(F9:F15,F18:F23,F26:F29,F32,F35:F39,F42:F52,F55:F58,F61:F65,F69)</f>
        <v>362737000</v>
      </c>
      <c r="G72" s="106">
        <f t="shared" si="46"/>
        <v>358533000</v>
      </c>
      <c r="H72" s="105">
        <f t="shared" si="46"/>
        <v>42520000</v>
      </c>
      <c r="I72" s="106">
        <f t="shared" si="46"/>
        <v>43371932</v>
      </c>
      <c r="J72" s="105">
        <f t="shared" si="46"/>
        <v>51073000</v>
      </c>
      <c r="K72" s="106">
        <f t="shared" si="46"/>
        <v>54650641</v>
      </c>
      <c r="L72" s="105">
        <f t="shared" si="46"/>
        <v>67536000</v>
      </c>
      <c r="M72" s="106">
        <f t="shared" si="46"/>
        <v>88863863</v>
      </c>
      <c r="N72" s="105">
        <f t="shared" si="46"/>
        <v>0</v>
      </c>
      <c r="O72" s="106">
        <f t="shared" si="46"/>
        <v>0</v>
      </c>
      <c r="P72" s="105">
        <f>$H72      +$J72      +$L72      +$N72</f>
        <v>161129000</v>
      </c>
      <c r="Q72" s="106">
        <f>$I72      +$K72      +$M72      +$O72</f>
        <v>186886436</v>
      </c>
      <c r="R72" s="61">
        <f>IF(($J72      =0),0,((($L72      -$J72      )/$J72      )*100))</f>
        <v>32.234252932077609</v>
      </c>
      <c r="S72" s="62">
        <f>IF(($K72      =0),0,((($M72      -$K72      )/$K72      )*100))</f>
        <v>62.603514568109084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43.948307981005527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50.973708313217848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138</v>
      </c>
    </row>
    <row r="116" spans="1:23" x14ac:dyDescent="0.25">
      <c r="A116" s="29" t="s">
        <v>139</v>
      </c>
    </row>
    <row r="117" spans="1:23" ht="13" x14ac:dyDescent="0.3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143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f3C4KGXqDafa1VK15DRydd8ouceqdcnrqnlTJVL6EV9yy9q5bgCxmVQYlG1wNq5QmYHI2+djKaFy1wsakjBjKQ==" saltValue="LtKhHogz4qEiUmXj2Gm/I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>
        <v>116000</v>
      </c>
      <c r="I10" s="94">
        <v>94827</v>
      </c>
      <c r="J10" s="93">
        <v>17000</v>
      </c>
      <c r="K10" s="94">
        <v>37517</v>
      </c>
      <c r="L10" s="93">
        <v>322000</v>
      </c>
      <c r="M10" s="94">
        <v>321325</v>
      </c>
      <c r="N10" s="93"/>
      <c r="O10" s="94"/>
      <c r="P10" s="93">
        <f t="shared" ref="P10:P16" si="1">$H10      +$J10      +$L10      +$N10</f>
        <v>455000</v>
      </c>
      <c r="Q10" s="94">
        <f t="shared" ref="Q10:Q16" si="2">$I10      +$K10      +$M10      +$O10</f>
        <v>453669</v>
      </c>
      <c r="R10" s="48">
        <f t="shared" ref="R10:R16" si="3">IF(($J10      =0),0,((($L10      -$J10      )/$J10      )*100))</f>
        <v>1794.1176470588236</v>
      </c>
      <c r="S10" s="49">
        <f t="shared" ref="S10:S16" si="4">IF(($K10      =0),0,((($M10      -$K10      )/$K10      )*100))</f>
        <v>756.47839646027137</v>
      </c>
      <c r="T10" s="48">
        <f t="shared" ref="T10:T15" si="5">IF(($E10      =0),0,(($P10      /$E10      )*100))</f>
        <v>21.666666666666668</v>
      </c>
      <c r="U10" s="50">
        <f t="shared" ref="U10:U15" si="6">IF(($E10      =0),0,(($Q10      /$E10      )*100))</f>
        <v>21.603285714285715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8254000</v>
      </c>
      <c r="C14" s="92">
        <v>0</v>
      </c>
      <c r="D14" s="92"/>
      <c r="E14" s="92">
        <f t="shared" si="0"/>
        <v>8254000</v>
      </c>
      <c r="F14" s="93">
        <v>8254000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10354000</v>
      </c>
      <c r="C16" s="95">
        <f>SUM(C9:C15)</f>
        <v>0</v>
      </c>
      <c r="D16" s="95"/>
      <c r="E16" s="95">
        <f t="shared" si="0"/>
        <v>10354000</v>
      </c>
      <c r="F16" s="96">
        <f t="shared" ref="F16:O16" si="7">SUM(F9:F15)</f>
        <v>10354000</v>
      </c>
      <c r="G16" s="97">
        <f t="shared" si="7"/>
        <v>2100000</v>
      </c>
      <c r="H16" s="96">
        <f t="shared" si="7"/>
        <v>116000</v>
      </c>
      <c r="I16" s="97">
        <f t="shared" si="7"/>
        <v>94827</v>
      </c>
      <c r="J16" s="96">
        <f t="shared" si="7"/>
        <v>17000</v>
      </c>
      <c r="K16" s="97">
        <f t="shared" si="7"/>
        <v>37517</v>
      </c>
      <c r="L16" s="96">
        <f t="shared" si="7"/>
        <v>322000</v>
      </c>
      <c r="M16" s="97">
        <f t="shared" si="7"/>
        <v>321325</v>
      </c>
      <c r="N16" s="96">
        <f t="shared" si="7"/>
        <v>0</v>
      </c>
      <c r="O16" s="97">
        <f t="shared" si="7"/>
        <v>0</v>
      </c>
      <c r="P16" s="96">
        <f t="shared" si="1"/>
        <v>455000</v>
      </c>
      <c r="Q16" s="97">
        <f t="shared" si="2"/>
        <v>453669</v>
      </c>
      <c r="R16" s="52">
        <f t="shared" si="3"/>
        <v>1794.1176470588236</v>
      </c>
      <c r="S16" s="53">
        <f t="shared" si="4"/>
        <v>756.47839646027137</v>
      </c>
      <c r="T16" s="52">
        <f>IF((SUM($E9:$E13)+$E15)=0,0,(P16/(SUM($E9:$E13)+$E15)*100))</f>
        <v>21.666666666666668</v>
      </c>
      <c r="U16" s="54">
        <f>IF((SUM($E9:$E13)+$E15)=0,0,(Q16/(SUM($E9:$E13)+$E15)*100))</f>
        <v>21.603285714285715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3360000</v>
      </c>
      <c r="C32" s="92">
        <v>0</v>
      </c>
      <c r="D32" s="92"/>
      <c r="E32" s="92">
        <f>$B32      +$C32      +$D32</f>
        <v>3360000</v>
      </c>
      <c r="F32" s="93">
        <v>3360000</v>
      </c>
      <c r="G32" s="94">
        <v>2016000</v>
      </c>
      <c r="H32" s="93"/>
      <c r="I32" s="94"/>
      <c r="J32" s="93"/>
      <c r="K32" s="94"/>
      <c r="L32" s="93">
        <v>170000</v>
      </c>
      <c r="M32" s="94"/>
      <c r="N32" s="93"/>
      <c r="O32" s="94"/>
      <c r="P32" s="93">
        <f>$H32      +$J32      +$L32      +$N32</f>
        <v>170000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5.0595238095238093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3360000</v>
      </c>
      <c r="C33" s="95">
        <f>C32</f>
        <v>0</v>
      </c>
      <c r="D33" s="95"/>
      <c r="E33" s="95">
        <f>$B33      +$C33      +$D33</f>
        <v>3360000</v>
      </c>
      <c r="F33" s="96">
        <f t="shared" ref="F33:O33" si="17">F32</f>
        <v>3360000</v>
      </c>
      <c r="G33" s="97">
        <f t="shared" si="17"/>
        <v>2016000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170000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170000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5.0595238095238093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18244000</v>
      </c>
      <c r="C35" s="92">
        <v>0</v>
      </c>
      <c r="D35" s="92"/>
      <c r="E35" s="92">
        <f t="shared" ref="E35:E40" si="18">$B35      +$C35      +$D35</f>
        <v>18244000</v>
      </c>
      <c r="F35" s="93">
        <v>18244000</v>
      </c>
      <c r="G35" s="94">
        <v>18244000</v>
      </c>
      <c r="H35" s="93"/>
      <c r="I35" s="94"/>
      <c r="J35" s="93"/>
      <c r="K35" s="94"/>
      <c r="L35" s="93"/>
      <c r="M35" s="94">
        <v>6028582</v>
      </c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6028582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33.044189870642406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13678000</v>
      </c>
      <c r="C36" s="92">
        <v>0</v>
      </c>
      <c r="D36" s="92"/>
      <c r="E36" s="92">
        <f t="shared" si="18"/>
        <v>13678000</v>
      </c>
      <c r="F36" s="93">
        <v>13678000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4000000</v>
      </c>
      <c r="C38" s="92">
        <v>1000000</v>
      </c>
      <c r="D38" s="92"/>
      <c r="E38" s="92">
        <f t="shared" si="18"/>
        <v>5000000</v>
      </c>
      <c r="F38" s="93">
        <v>5000000</v>
      </c>
      <c r="G38" s="94">
        <v>5000000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35922000</v>
      </c>
      <c r="C40" s="95">
        <f>SUM(C35:C39)</f>
        <v>1000000</v>
      </c>
      <c r="D40" s="95"/>
      <c r="E40" s="95">
        <f t="shared" si="18"/>
        <v>36922000</v>
      </c>
      <c r="F40" s="96">
        <f t="shared" ref="F40:O40" si="25">SUM(F35:F39)</f>
        <v>36922000</v>
      </c>
      <c r="G40" s="97">
        <f t="shared" si="25"/>
        <v>23244000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6028582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6028582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25.936078127688866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277407000</v>
      </c>
      <c r="C44" s="92">
        <v>761869000</v>
      </c>
      <c r="D44" s="92"/>
      <c r="E44" s="92">
        <f t="shared" si="26"/>
        <v>1039276000</v>
      </c>
      <c r="F44" s="93">
        <v>1039276000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34761000</v>
      </c>
      <c r="C52" s="92">
        <v>-34761000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312168000</v>
      </c>
      <c r="C53" s="95">
        <f>SUM(C42:C52)</f>
        <v>727108000</v>
      </c>
      <c r="D53" s="95"/>
      <c r="E53" s="95">
        <f t="shared" si="26"/>
        <v>1039276000</v>
      </c>
      <c r="F53" s="96">
        <f t="shared" ref="F53:O53" si="33">SUM(F42:F52)</f>
        <v>1039276000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361804000</v>
      </c>
      <c r="C67" s="104">
        <f>SUM(C9:C15,C18:C23,C26:C29,C32,C35:C39,C42:C52,C55:C58,C61:C65)</f>
        <v>728108000</v>
      </c>
      <c r="D67" s="104"/>
      <c r="E67" s="104">
        <f t="shared" si="35"/>
        <v>1089912000</v>
      </c>
      <c r="F67" s="105">
        <f t="shared" ref="F67:O67" si="43">SUM(F9:F15,F18:F23,F26:F29,F32,F35:F39,F42:F52,F55:F58,F61:F65)</f>
        <v>1089912000</v>
      </c>
      <c r="G67" s="106">
        <f t="shared" si="43"/>
        <v>27360000</v>
      </c>
      <c r="H67" s="105">
        <f t="shared" si="43"/>
        <v>116000</v>
      </c>
      <c r="I67" s="106">
        <f t="shared" si="43"/>
        <v>94827</v>
      </c>
      <c r="J67" s="105">
        <f t="shared" si="43"/>
        <v>17000</v>
      </c>
      <c r="K67" s="106">
        <f t="shared" si="43"/>
        <v>37517</v>
      </c>
      <c r="L67" s="105">
        <f t="shared" si="43"/>
        <v>492000</v>
      </c>
      <c r="M67" s="106">
        <f t="shared" si="43"/>
        <v>6349907</v>
      </c>
      <c r="N67" s="105">
        <f t="shared" si="43"/>
        <v>0</v>
      </c>
      <c r="O67" s="106">
        <f t="shared" si="43"/>
        <v>0</v>
      </c>
      <c r="P67" s="105">
        <f t="shared" si="36"/>
        <v>625000</v>
      </c>
      <c r="Q67" s="106">
        <f t="shared" si="37"/>
        <v>6482251</v>
      </c>
      <c r="R67" s="61">
        <f t="shared" si="38"/>
        <v>2794.1176470588234</v>
      </c>
      <c r="S67" s="62">
        <f t="shared" si="39"/>
        <v>16825.412479675881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2.1773968784838353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22.583092948717947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179030000</v>
      </c>
      <c r="C69" s="92">
        <v>-120000000</v>
      </c>
      <c r="D69" s="92"/>
      <c r="E69" s="92">
        <f>$B69      +$C69      +$D69</f>
        <v>59030000</v>
      </c>
      <c r="F69" s="93">
        <v>59030000</v>
      </c>
      <c r="G69" s="94">
        <v>59030000</v>
      </c>
      <c r="H69" s="93">
        <v>1977000</v>
      </c>
      <c r="I69" s="94"/>
      <c r="J69" s="93">
        <v>3462000</v>
      </c>
      <c r="K69" s="94">
        <v>1392492</v>
      </c>
      <c r="L69" s="93">
        <v>6609000</v>
      </c>
      <c r="M69" s="94">
        <v>8068974</v>
      </c>
      <c r="N69" s="93"/>
      <c r="O69" s="94"/>
      <c r="P69" s="93">
        <f>$H69      +$J69      +$L69      +$N69</f>
        <v>12048000</v>
      </c>
      <c r="Q69" s="94">
        <f>$I69      +$K69      +$M69      +$O69</f>
        <v>9461466</v>
      </c>
      <c r="R69" s="48">
        <f>IF(($J69      =0),0,((($L69      -$J69      )/$J69      )*100))</f>
        <v>90.901213171577126</v>
      </c>
      <c r="S69" s="49">
        <f>IF(($K69      =0),0,((($M69      -$K69      )/$K69      )*100))</f>
        <v>479.46286226419971</v>
      </c>
      <c r="T69" s="48">
        <f>IF(($E69      =0),0,(($P69      /$E69      )*100))</f>
        <v>20.409961036760969</v>
      </c>
      <c r="U69" s="50">
        <f>IF(($E69      =0),0,(($Q69      /$E69      )*100))</f>
        <v>16.028233101812638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179030000</v>
      </c>
      <c r="C70" s="101">
        <f>C69</f>
        <v>-120000000</v>
      </c>
      <c r="D70" s="101"/>
      <c r="E70" s="101">
        <f>$B70      +$C70      +$D70</f>
        <v>59030000</v>
      </c>
      <c r="F70" s="102">
        <f t="shared" ref="F70:O70" si="44">F69</f>
        <v>59030000</v>
      </c>
      <c r="G70" s="103">
        <f t="shared" si="44"/>
        <v>59030000</v>
      </c>
      <c r="H70" s="102">
        <f t="shared" si="44"/>
        <v>1977000</v>
      </c>
      <c r="I70" s="103">
        <f t="shared" si="44"/>
        <v>0</v>
      </c>
      <c r="J70" s="102">
        <f t="shared" si="44"/>
        <v>3462000</v>
      </c>
      <c r="K70" s="103">
        <f t="shared" si="44"/>
        <v>1392492</v>
      </c>
      <c r="L70" s="102">
        <f t="shared" si="44"/>
        <v>6609000</v>
      </c>
      <c r="M70" s="103">
        <f t="shared" si="44"/>
        <v>8068974</v>
      </c>
      <c r="N70" s="102">
        <f t="shared" si="44"/>
        <v>0</v>
      </c>
      <c r="O70" s="103">
        <f t="shared" si="44"/>
        <v>0</v>
      </c>
      <c r="P70" s="102">
        <f>$H70      +$J70      +$L70      +$N70</f>
        <v>12048000</v>
      </c>
      <c r="Q70" s="103">
        <f>$I70      +$K70      +$M70      +$O70</f>
        <v>9461466</v>
      </c>
      <c r="R70" s="57">
        <f>IF(($J70      =0),0,((($L70      -$J70      )/$J70      )*100))</f>
        <v>90.901213171577126</v>
      </c>
      <c r="S70" s="58">
        <f>IF(($K70      =0),0,((($M70      -$K70      )/$K70      )*100))</f>
        <v>479.46286226419971</v>
      </c>
      <c r="T70" s="57">
        <f>IF($E70   =0,0,($P70   /$E70   )*100)</f>
        <v>20.409961036760969</v>
      </c>
      <c r="U70" s="59">
        <f>IF($E70   =0,0,($Q70   /$E70 )*100)</f>
        <v>16.028233101812638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179030000</v>
      </c>
      <c r="C71" s="104">
        <f>C69</f>
        <v>-120000000</v>
      </c>
      <c r="D71" s="104"/>
      <c r="E71" s="104">
        <f>$B71      +$C71      +$D71</f>
        <v>59030000</v>
      </c>
      <c r="F71" s="105">
        <f t="shared" ref="F71:O71" si="45">F69</f>
        <v>59030000</v>
      </c>
      <c r="G71" s="106">
        <f t="shared" si="45"/>
        <v>59030000</v>
      </c>
      <c r="H71" s="105">
        <f t="shared" si="45"/>
        <v>1977000</v>
      </c>
      <c r="I71" s="106">
        <f t="shared" si="45"/>
        <v>0</v>
      </c>
      <c r="J71" s="105">
        <f t="shared" si="45"/>
        <v>3462000</v>
      </c>
      <c r="K71" s="106">
        <f t="shared" si="45"/>
        <v>1392492</v>
      </c>
      <c r="L71" s="105">
        <f t="shared" si="45"/>
        <v>6609000</v>
      </c>
      <c r="M71" s="106">
        <f t="shared" si="45"/>
        <v>8068974</v>
      </c>
      <c r="N71" s="105">
        <f t="shared" si="45"/>
        <v>0</v>
      </c>
      <c r="O71" s="106">
        <f t="shared" si="45"/>
        <v>0</v>
      </c>
      <c r="P71" s="105">
        <f>$H71      +$J71      +$L71      +$N71</f>
        <v>12048000</v>
      </c>
      <c r="Q71" s="106">
        <f>$I71      +$K71      +$M71      +$O71</f>
        <v>9461466</v>
      </c>
      <c r="R71" s="61">
        <f>IF(($J71      =0),0,((($L71      -$J71      )/$J71      )*100))</f>
        <v>90.901213171577126</v>
      </c>
      <c r="S71" s="62">
        <f>IF(($K71      =0),0,((($M71      -$K71      )/$K71      )*100))</f>
        <v>479.46286226419971</v>
      </c>
      <c r="T71" s="61">
        <f>IF($E71   =0,0,($P71   /$E71   )*100)</f>
        <v>20.409961036760969</v>
      </c>
      <c r="U71" s="65">
        <f>IF($E71   =0,0,($Q71   /$E71   )*100)</f>
        <v>16.028233101812638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540834000</v>
      </c>
      <c r="C72" s="104">
        <f>SUM(C9:C15,C18:C23,C26:C29,C32,C35:C39,C42:C52,C55:C58,C61:C65,C69)</f>
        <v>608108000</v>
      </c>
      <c r="D72" s="104"/>
      <c r="E72" s="104">
        <f>$B72      +$C72      +$D72</f>
        <v>1148942000</v>
      </c>
      <c r="F72" s="105">
        <f t="shared" ref="F72:O72" si="46">SUM(F9:F15,F18:F23,F26:F29,F32,F35:F39,F42:F52,F55:F58,F61:F65,F69)</f>
        <v>1148942000</v>
      </c>
      <c r="G72" s="106">
        <f t="shared" si="46"/>
        <v>86390000</v>
      </c>
      <c r="H72" s="105">
        <f t="shared" si="46"/>
        <v>2093000</v>
      </c>
      <c r="I72" s="106">
        <f t="shared" si="46"/>
        <v>94827</v>
      </c>
      <c r="J72" s="105">
        <f t="shared" si="46"/>
        <v>3479000</v>
      </c>
      <c r="K72" s="106">
        <f t="shared" si="46"/>
        <v>1430009</v>
      </c>
      <c r="L72" s="105">
        <f t="shared" si="46"/>
        <v>7101000</v>
      </c>
      <c r="M72" s="106">
        <f t="shared" si="46"/>
        <v>14418881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12673000</v>
      </c>
      <c r="Q72" s="106">
        <f>$I72      +$K72      +$M72      +$O72</f>
        <v>15943717</v>
      </c>
      <c r="R72" s="61">
        <f>IF(($J72      =0),0,((($L72      -$J72      )/$J72      )*100))</f>
        <v>104.11037654498418</v>
      </c>
      <c r="S72" s="62">
        <f>IF(($K72      =0),0,((($M72      -$K72      )/$K72      )*100))</f>
        <v>908.30701065517769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14.444799051678938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18.172791620124467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138</v>
      </c>
    </row>
    <row r="116" spans="1:23" x14ac:dyDescent="0.25">
      <c r="A116" s="29" t="s">
        <v>139</v>
      </c>
    </row>
    <row r="117" spans="1:23" ht="13" x14ac:dyDescent="0.3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143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hJ1Lj15b13oiftjorf0fpYaTzaBvu6maX17qiDz5IkzL705Rm6ast5K9hk1CgDwpXJE5EjIOS9Nlq1qZR7J9Hw==" saltValue="u3yGBJuSz0ZB5Ea1h+/Jp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194000</v>
      </c>
      <c r="I10" s="94"/>
      <c r="J10" s="93">
        <v>334000</v>
      </c>
      <c r="K10" s="94"/>
      <c r="L10" s="93">
        <v>164000</v>
      </c>
      <c r="M10" s="94"/>
      <c r="N10" s="93"/>
      <c r="O10" s="94"/>
      <c r="P10" s="93">
        <f t="shared" ref="P10:P16" si="1">$H10      +$J10      +$L10      +$N10</f>
        <v>692000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-50.898203592814376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44.645161290322584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15000000</v>
      </c>
      <c r="C13" s="92">
        <v>-15000000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76267000</v>
      </c>
      <c r="H14" s="93">
        <v>7212000</v>
      </c>
      <c r="I14" s="94"/>
      <c r="J14" s="93">
        <v>51795000</v>
      </c>
      <c r="K14" s="94"/>
      <c r="L14" s="93">
        <v>17260000</v>
      </c>
      <c r="M14" s="94"/>
      <c r="N14" s="93"/>
      <c r="O14" s="94"/>
      <c r="P14" s="93">
        <f t="shared" si="1"/>
        <v>76267000</v>
      </c>
      <c r="Q14" s="94">
        <f t="shared" si="2"/>
        <v>0</v>
      </c>
      <c r="R14" s="48">
        <f t="shared" si="3"/>
        <v>-66.676320108118546</v>
      </c>
      <c r="S14" s="49">
        <f t="shared" si="4"/>
        <v>0</v>
      </c>
      <c r="T14" s="48">
        <f t="shared" si="5"/>
        <v>76267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142974000</v>
      </c>
      <c r="C15" s="92">
        <v>0</v>
      </c>
      <c r="D15" s="92"/>
      <c r="E15" s="92">
        <f t="shared" si="0"/>
        <v>142974000</v>
      </c>
      <c r="F15" s="93">
        <v>142974000</v>
      </c>
      <c r="G15" s="94">
        <v>142974000</v>
      </c>
      <c r="H15" s="93">
        <v>13738000</v>
      </c>
      <c r="I15" s="94"/>
      <c r="J15" s="93">
        <v>20186000</v>
      </c>
      <c r="K15" s="94"/>
      <c r="L15" s="93">
        <v>16864000</v>
      </c>
      <c r="M15" s="94"/>
      <c r="N15" s="93"/>
      <c r="O15" s="94"/>
      <c r="P15" s="93">
        <f t="shared" si="1"/>
        <v>50788000</v>
      </c>
      <c r="Q15" s="94">
        <f t="shared" si="2"/>
        <v>0</v>
      </c>
      <c r="R15" s="48">
        <f t="shared" si="3"/>
        <v>-16.456950361636778</v>
      </c>
      <c r="S15" s="49">
        <f t="shared" si="4"/>
        <v>0</v>
      </c>
      <c r="T15" s="48">
        <f t="shared" si="5"/>
        <v>35.522542560185769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159624000</v>
      </c>
      <c r="C16" s="95">
        <f>SUM(C9:C15)</f>
        <v>-15000000</v>
      </c>
      <c r="D16" s="95"/>
      <c r="E16" s="95">
        <f t="shared" si="0"/>
        <v>144624000</v>
      </c>
      <c r="F16" s="96">
        <f t="shared" ref="F16:O16" si="7">SUM(F9:F15)</f>
        <v>144624000</v>
      </c>
      <c r="G16" s="97">
        <f t="shared" si="7"/>
        <v>220791000</v>
      </c>
      <c r="H16" s="96">
        <f t="shared" si="7"/>
        <v>21144000</v>
      </c>
      <c r="I16" s="97">
        <f t="shared" si="7"/>
        <v>0</v>
      </c>
      <c r="J16" s="96">
        <f t="shared" si="7"/>
        <v>72315000</v>
      </c>
      <c r="K16" s="97">
        <f t="shared" si="7"/>
        <v>0</v>
      </c>
      <c r="L16" s="96">
        <f t="shared" si="7"/>
        <v>34288000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127747000</v>
      </c>
      <c r="Q16" s="97">
        <f t="shared" si="2"/>
        <v>0</v>
      </c>
      <c r="R16" s="52">
        <f t="shared" si="3"/>
        <v>-52.585217451427781</v>
      </c>
      <c r="S16" s="53">
        <f t="shared" si="4"/>
        <v>0</v>
      </c>
      <c r="T16" s="52">
        <f>IF((SUM($E9:$E13)+$E15)=0,0,(P16/(SUM($E9:$E13)+$E15)*100))</f>
        <v>88.391547424649204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7702000</v>
      </c>
      <c r="C32" s="92">
        <v>0</v>
      </c>
      <c r="D32" s="92"/>
      <c r="E32" s="92">
        <f>$B32      +$C32      +$D32</f>
        <v>7702000</v>
      </c>
      <c r="F32" s="93">
        <v>7702000</v>
      </c>
      <c r="G32" s="94">
        <v>7702000</v>
      </c>
      <c r="H32" s="93">
        <v>1926000</v>
      </c>
      <c r="I32" s="94"/>
      <c r="J32" s="93">
        <v>1738000</v>
      </c>
      <c r="K32" s="94"/>
      <c r="L32" s="93">
        <v>2491000</v>
      </c>
      <c r="M32" s="94"/>
      <c r="N32" s="93"/>
      <c r="O32" s="94"/>
      <c r="P32" s="93">
        <f>$H32      +$J32      +$L32      +$N32</f>
        <v>6155000</v>
      </c>
      <c r="Q32" s="94">
        <f>$I32      +$K32      +$M32      +$O32</f>
        <v>0</v>
      </c>
      <c r="R32" s="48">
        <f>IF(($J32      =0),0,((($L32      -$J32      )/$J32      )*100))</f>
        <v>43.325661680092061</v>
      </c>
      <c r="S32" s="49">
        <f>IF(($K32      =0),0,((($M32      -$K32      )/$K32      )*100))</f>
        <v>0</v>
      </c>
      <c r="T32" s="48">
        <f>IF(($E32      =0),0,(($P32      /$E32      )*100))</f>
        <v>79.914307971955338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7702000</v>
      </c>
      <c r="C33" s="95">
        <f>C32</f>
        <v>0</v>
      </c>
      <c r="D33" s="95"/>
      <c r="E33" s="95">
        <f>$B33      +$C33      +$D33</f>
        <v>7702000</v>
      </c>
      <c r="F33" s="96">
        <f t="shared" ref="F33:O33" si="17">F32</f>
        <v>7702000</v>
      </c>
      <c r="G33" s="97">
        <f t="shared" si="17"/>
        <v>7702000</v>
      </c>
      <c r="H33" s="96">
        <f t="shared" si="17"/>
        <v>1926000</v>
      </c>
      <c r="I33" s="97">
        <f t="shared" si="17"/>
        <v>0</v>
      </c>
      <c r="J33" s="96">
        <f t="shared" si="17"/>
        <v>1738000</v>
      </c>
      <c r="K33" s="97">
        <f t="shared" si="17"/>
        <v>0</v>
      </c>
      <c r="L33" s="96">
        <f t="shared" si="17"/>
        <v>2491000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6155000</v>
      </c>
      <c r="Q33" s="97">
        <f>$I33      +$K33      +$M33      +$O33</f>
        <v>0</v>
      </c>
      <c r="R33" s="52">
        <f>IF(($J33      =0),0,((($L33      -$J33      )/$J33      )*100))</f>
        <v>43.325661680092061</v>
      </c>
      <c r="S33" s="53">
        <f>IF(($K33      =0),0,((($M33      -$K33      )/$K33      )*100))</f>
        <v>0</v>
      </c>
      <c r="T33" s="52">
        <f>IF($E33   =0,0,($P33   /$E33   )*100)</f>
        <v>79.914307971955338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18513000</v>
      </c>
      <c r="C35" s="92">
        <v>0</v>
      </c>
      <c r="D35" s="92"/>
      <c r="E35" s="92">
        <f t="shared" ref="E35:E40" si="18">$B35      +$C35      +$D35</f>
        <v>18513000</v>
      </c>
      <c r="F35" s="93">
        <v>18513000</v>
      </c>
      <c r="G35" s="94">
        <v>18513000</v>
      </c>
      <c r="H35" s="93"/>
      <c r="I35" s="94"/>
      <c r="J35" s="93"/>
      <c r="K35" s="94"/>
      <c r="L35" s="93">
        <v>5059000</v>
      </c>
      <c r="M35" s="94"/>
      <c r="N35" s="93"/>
      <c r="O35" s="94"/>
      <c r="P35" s="93">
        <f t="shared" ref="P35:P40" si="19">$H35      +$J35      +$L35      +$N35</f>
        <v>5059000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27.32674336952412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25633000</v>
      </c>
      <c r="C36" s="92">
        <v>0</v>
      </c>
      <c r="D36" s="92"/>
      <c r="E36" s="92">
        <f t="shared" si="18"/>
        <v>25633000</v>
      </c>
      <c r="F36" s="93">
        <v>25633000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44146000</v>
      </c>
      <c r="C40" s="95">
        <f>SUM(C35:C39)</f>
        <v>0</v>
      </c>
      <c r="D40" s="95"/>
      <c r="E40" s="95">
        <f t="shared" si="18"/>
        <v>44146000</v>
      </c>
      <c r="F40" s="96">
        <f t="shared" ref="F40:O40" si="25">SUM(F35:F39)</f>
        <v>44146000</v>
      </c>
      <c r="G40" s="97">
        <f t="shared" si="25"/>
        <v>18513000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5059000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5059000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27.32674336952412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45000000</v>
      </c>
      <c r="C51" s="92">
        <v>10000000</v>
      </c>
      <c r="D51" s="92"/>
      <c r="E51" s="92">
        <f t="shared" si="26"/>
        <v>55000000</v>
      </c>
      <c r="F51" s="93">
        <v>55000000</v>
      </c>
      <c r="G51" s="94">
        <v>55000000</v>
      </c>
      <c r="H51" s="93">
        <v>9261000</v>
      </c>
      <c r="I51" s="94"/>
      <c r="J51" s="93">
        <v>10585000</v>
      </c>
      <c r="K51" s="94"/>
      <c r="L51" s="93">
        <v>16328000</v>
      </c>
      <c r="M51" s="94"/>
      <c r="N51" s="93"/>
      <c r="O51" s="94"/>
      <c r="P51" s="93">
        <f t="shared" si="27"/>
        <v>36174000</v>
      </c>
      <c r="Q51" s="94">
        <f t="shared" si="28"/>
        <v>0</v>
      </c>
      <c r="R51" s="48">
        <f t="shared" si="29"/>
        <v>54.256022673594707</v>
      </c>
      <c r="S51" s="49">
        <f t="shared" si="30"/>
        <v>0</v>
      </c>
      <c r="T51" s="48">
        <f t="shared" si="31"/>
        <v>65.770909090909086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45000000</v>
      </c>
      <c r="C53" s="95">
        <f>SUM(C42:C52)</f>
        <v>10000000</v>
      </c>
      <c r="D53" s="95"/>
      <c r="E53" s="95">
        <f t="shared" si="26"/>
        <v>55000000</v>
      </c>
      <c r="F53" s="96">
        <f t="shared" ref="F53:O53" si="33">SUM(F42:F52)</f>
        <v>55000000</v>
      </c>
      <c r="G53" s="97">
        <f t="shared" si="33"/>
        <v>55000000</v>
      </c>
      <c r="H53" s="96">
        <f t="shared" si="33"/>
        <v>9261000</v>
      </c>
      <c r="I53" s="97">
        <f t="shared" si="33"/>
        <v>0</v>
      </c>
      <c r="J53" s="96">
        <f t="shared" si="33"/>
        <v>10585000</v>
      </c>
      <c r="K53" s="97">
        <f t="shared" si="33"/>
        <v>0</v>
      </c>
      <c r="L53" s="96">
        <f t="shared" si="33"/>
        <v>16328000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36174000</v>
      </c>
      <c r="Q53" s="97">
        <f t="shared" si="28"/>
        <v>0</v>
      </c>
      <c r="R53" s="52">
        <f t="shared" si="29"/>
        <v>54.256022673594707</v>
      </c>
      <c r="S53" s="53">
        <f t="shared" si="30"/>
        <v>0</v>
      </c>
      <c r="T53" s="52">
        <f>IF((+$E43+$E45+$E47+$E48+$E51) =0,0,(P53   /(+$E43+$E45+$E47+$E48+$E51) )*100)</f>
        <v>65.770909090909086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256472000</v>
      </c>
      <c r="C67" s="104">
        <f>SUM(C9:C15,C18:C23,C26:C29,C32,C35:C39,C42:C52,C55:C58,C61:C65)</f>
        <v>-5000000</v>
      </c>
      <c r="D67" s="104"/>
      <c r="E67" s="104">
        <f t="shared" si="35"/>
        <v>251472000</v>
      </c>
      <c r="F67" s="105">
        <f t="shared" ref="F67:O67" si="43">SUM(F9:F15,F18:F23,F26:F29,F32,F35:F39,F42:F52,F55:F58,F61:F65)</f>
        <v>251472000</v>
      </c>
      <c r="G67" s="106">
        <f t="shared" si="43"/>
        <v>302006000</v>
      </c>
      <c r="H67" s="105">
        <f t="shared" si="43"/>
        <v>32331000</v>
      </c>
      <c r="I67" s="106">
        <f t="shared" si="43"/>
        <v>0</v>
      </c>
      <c r="J67" s="105">
        <f t="shared" si="43"/>
        <v>84638000</v>
      </c>
      <c r="K67" s="106">
        <f t="shared" si="43"/>
        <v>0</v>
      </c>
      <c r="L67" s="105">
        <f t="shared" si="43"/>
        <v>58166000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175135000</v>
      </c>
      <c r="Q67" s="106">
        <f t="shared" si="37"/>
        <v>0</v>
      </c>
      <c r="R67" s="61">
        <f t="shared" si="38"/>
        <v>-31.276731491764931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77.582960853020523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256472000</v>
      </c>
      <c r="C72" s="104">
        <f>SUM(C9:C15,C18:C23,C26:C29,C32,C35:C39,C42:C52,C55:C58,C61:C65,C69)</f>
        <v>-5000000</v>
      </c>
      <c r="D72" s="104"/>
      <c r="E72" s="104">
        <f>$B72      +$C72      +$D72</f>
        <v>251472000</v>
      </c>
      <c r="F72" s="105">
        <f t="shared" ref="F72:O72" si="46">SUM(F9:F15,F18:F23,F26:F29,F32,F35:F39,F42:F52,F55:F58,F61:F65,F69)</f>
        <v>251472000</v>
      </c>
      <c r="G72" s="106">
        <f t="shared" si="46"/>
        <v>302006000</v>
      </c>
      <c r="H72" s="105">
        <f t="shared" si="46"/>
        <v>32331000</v>
      </c>
      <c r="I72" s="106">
        <f t="shared" si="46"/>
        <v>0</v>
      </c>
      <c r="J72" s="105">
        <f t="shared" si="46"/>
        <v>84638000</v>
      </c>
      <c r="K72" s="106">
        <f t="shared" si="46"/>
        <v>0</v>
      </c>
      <c r="L72" s="105">
        <f t="shared" si="46"/>
        <v>58166000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175135000</v>
      </c>
      <c r="Q72" s="106">
        <f>$I72      +$K72      +$M72      +$O72</f>
        <v>0</v>
      </c>
      <c r="R72" s="61">
        <f>IF(($J72      =0),0,((($L72      -$J72      )/$J72      )*100))</f>
        <v>-31.276731491764931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77.582960853020523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138</v>
      </c>
    </row>
    <row r="116" spans="1:23" x14ac:dyDescent="0.25">
      <c r="A116" s="29" t="s">
        <v>139</v>
      </c>
    </row>
    <row r="117" spans="1:23" ht="13" x14ac:dyDescent="0.3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143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fY26MpIqngimjq8JaPcuUUdDONWu7pI4EvCsXAhGGJ8UNiXBdlenTTBVI2sMPEEhOpIfhzV9gTKazJ4qR1XR3g==" saltValue="Rq8Ay9aCv3IBLm6rKN9tx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1900000</v>
      </c>
      <c r="C10" s="92">
        <v>0</v>
      </c>
      <c r="D10" s="92"/>
      <c r="E10" s="92">
        <f t="shared" ref="E10:E16" si="0">$B10      +$C10      +$D10</f>
        <v>1900000</v>
      </c>
      <c r="F10" s="93">
        <v>1900000</v>
      </c>
      <c r="G10" s="94">
        <v>1900000</v>
      </c>
      <c r="H10" s="93">
        <v>148000</v>
      </c>
      <c r="I10" s="94"/>
      <c r="J10" s="93">
        <v>126000</v>
      </c>
      <c r="K10" s="94"/>
      <c r="L10" s="93">
        <v>83000</v>
      </c>
      <c r="M10" s="94"/>
      <c r="N10" s="93"/>
      <c r="O10" s="94"/>
      <c r="P10" s="93">
        <f t="shared" ref="P10:P16" si="1">$H10      +$J10      +$L10      +$N10</f>
        <v>357000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-34.126984126984127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18.789473684210524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34000000</v>
      </c>
      <c r="C13" s="92">
        <v>0</v>
      </c>
      <c r="D13" s="92"/>
      <c r="E13" s="92">
        <f t="shared" si="0"/>
        <v>34000000</v>
      </c>
      <c r="F13" s="93">
        <v>34000000</v>
      </c>
      <c r="G13" s="94">
        <v>34000000</v>
      </c>
      <c r="H13" s="93">
        <v>10228000</v>
      </c>
      <c r="I13" s="94"/>
      <c r="J13" s="93">
        <v>9800000</v>
      </c>
      <c r="K13" s="94"/>
      <c r="L13" s="93">
        <v>13972000</v>
      </c>
      <c r="M13" s="94">
        <v>13972000</v>
      </c>
      <c r="N13" s="93"/>
      <c r="O13" s="94"/>
      <c r="P13" s="93">
        <f t="shared" si="1"/>
        <v>34000000</v>
      </c>
      <c r="Q13" s="94">
        <f t="shared" si="2"/>
        <v>13972000</v>
      </c>
      <c r="R13" s="48">
        <f t="shared" si="3"/>
        <v>42.571428571428569</v>
      </c>
      <c r="S13" s="49">
        <f t="shared" si="4"/>
        <v>0</v>
      </c>
      <c r="T13" s="48">
        <f t="shared" si="5"/>
        <v>100</v>
      </c>
      <c r="U13" s="50">
        <f t="shared" si="6"/>
        <v>41.094117647058823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1000000</v>
      </c>
      <c r="C14" s="92">
        <v>0</v>
      </c>
      <c r="D14" s="92"/>
      <c r="E14" s="92">
        <f t="shared" si="0"/>
        <v>1000000</v>
      </c>
      <c r="F14" s="93">
        <v>1000000</v>
      </c>
      <c r="G14" s="94">
        <v>1795000</v>
      </c>
      <c r="H14" s="93">
        <v>330000</v>
      </c>
      <c r="I14" s="94"/>
      <c r="J14" s="93">
        <v>811000</v>
      </c>
      <c r="K14" s="94"/>
      <c r="L14" s="93">
        <v>654000</v>
      </c>
      <c r="M14" s="94"/>
      <c r="N14" s="93"/>
      <c r="O14" s="94"/>
      <c r="P14" s="93">
        <f t="shared" si="1"/>
        <v>1795000</v>
      </c>
      <c r="Q14" s="94">
        <f t="shared" si="2"/>
        <v>0</v>
      </c>
      <c r="R14" s="48">
        <f t="shared" si="3"/>
        <v>-19.358816276202219</v>
      </c>
      <c r="S14" s="49">
        <f t="shared" si="4"/>
        <v>0</v>
      </c>
      <c r="T14" s="48">
        <f t="shared" si="5"/>
        <v>179.5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36900000</v>
      </c>
      <c r="C16" s="95">
        <f>SUM(C9:C15)</f>
        <v>0</v>
      </c>
      <c r="D16" s="95"/>
      <c r="E16" s="95">
        <f t="shared" si="0"/>
        <v>36900000</v>
      </c>
      <c r="F16" s="96">
        <f t="shared" ref="F16:O16" si="7">SUM(F9:F15)</f>
        <v>36900000</v>
      </c>
      <c r="G16" s="97">
        <f t="shared" si="7"/>
        <v>37695000</v>
      </c>
      <c r="H16" s="96">
        <f t="shared" si="7"/>
        <v>10706000</v>
      </c>
      <c r="I16" s="97">
        <f t="shared" si="7"/>
        <v>0</v>
      </c>
      <c r="J16" s="96">
        <f t="shared" si="7"/>
        <v>10737000</v>
      </c>
      <c r="K16" s="97">
        <f t="shared" si="7"/>
        <v>0</v>
      </c>
      <c r="L16" s="96">
        <f t="shared" si="7"/>
        <v>14709000</v>
      </c>
      <c r="M16" s="97">
        <f t="shared" si="7"/>
        <v>13972000</v>
      </c>
      <c r="N16" s="96">
        <f t="shared" si="7"/>
        <v>0</v>
      </c>
      <c r="O16" s="97">
        <f t="shared" si="7"/>
        <v>0</v>
      </c>
      <c r="P16" s="96">
        <f t="shared" si="1"/>
        <v>36152000</v>
      </c>
      <c r="Q16" s="97">
        <f t="shared" si="2"/>
        <v>13972000</v>
      </c>
      <c r="R16" s="52">
        <f t="shared" si="3"/>
        <v>36.9935736239173</v>
      </c>
      <c r="S16" s="53">
        <f t="shared" si="4"/>
        <v>0</v>
      </c>
      <c r="T16" s="52">
        <f>IF((SUM($E9:$E13)+$E15)=0,0,(P16/(SUM($E9:$E13)+$E15)*100))</f>
        <v>100.70194986072423</v>
      </c>
      <c r="U16" s="54">
        <f>IF((SUM($E9:$E13)+$E15)=0,0,(Q16/(SUM($E9:$E13)+$E15)*100))</f>
        <v>38.919220055710305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11900000</v>
      </c>
      <c r="D28" s="92"/>
      <c r="E28" s="92">
        <f>$B28      +$C28      +$D28</f>
        <v>11900000</v>
      </c>
      <c r="F28" s="93">
        <v>11900000</v>
      </c>
      <c r="G28" s="94">
        <v>11900000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11900000</v>
      </c>
      <c r="D30" s="95"/>
      <c r="E30" s="95">
        <f>$B30      +$C30      +$D30</f>
        <v>11900000</v>
      </c>
      <c r="F30" s="96">
        <f t="shared" ref="F30:O30" si="16">SUM(F26:F29)</f>
        <v>11900000</v>
      </c>
      <c r="G30" s="97">
        <f t="shared" si="16"/>
        <v>11900000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3516000</v>
      </c>
      <c r="C32" s="92">
        <v>0</v>
      </c>
      <c r="D32" s="92"/>
      <c r="E32" s="92">
        <f>$B32      +$C32      +$D32</f>
        <v>3516000</v>
      </c>
      <c r="F32" s="93">
        <v>3516000</v>
      </c>
      <c r="G32" s="94">
        <v>3516000</v>
      </c>
      <c r="H32" s="93">
        <v>877000</v>
      </c>
      <c r="I32" s="94"/>
      <c r="J32" s="93">
        <v>454000</v>
      </c>
      <c r="K32" s="94"/>
      <c r="L32" s="93"/>
      <c r="M32" s="94">
        <v>2637000</v>
      </c>
      <c r="N32" s="93"/>
      <c r="O32" s="94"/>
      <c r="P32" s="93">
        <f>$H32      +$J32      +$L32      +$N32</f>
        <v>1331000</v>
      </c>
      <c r="Q32" s="94">
        <f>$I32      +$K32      +$M32      +$O32</f>
        <v>2637000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37.85551763367463</v>
      </c>
      <c r="U32" s="50">
        <f>IF(($E32      =0),0,(($Q32      /$E32      )*100))</f>
        <v>75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3516000</v>
      </c>
      <c r="C33" s="95">
        <f>C32</f>
        <v>0</v>
      </c>
      <c r="D33" s="95"/>
      <c r="E33" s="95">
        <f>$B33      +$C33      +$D33</f>
        <v>3516000</v>
      </c>
      <c r="F33" s="96">
        <f t="shared" ref="F33:O33" si="17">F32</f>
        <v>3516000</v>
      </c>
      <c r="G33" s="97">
        <f t="shared" si="17"/>
        <v>3516000</v>
      </c>
      <c r="H33" s="96">
        <f t="shared" si="17"/>
        <v>877000</v>
      </c>
      <c r="I33" s="97">
        <f t="shared" si="17"/>
        <v>0</v>
      </c>
      <c r="J33" s="96">
        <f t="shared" si="17"/>
        <v>454000</v>
      </c>
      <c r="K33" s="97">
        <f t="shared" si="17"/>
        <v>0</v>
      </c>
      <c r="L33" s="96">
        <f t="shared" si="17"/>
        <v>0</v>
      </c>
      <c r="M33" s="97">
        <f t="shared" si="17"/>
        <v>2637000</v>
      </c>
      <c r="N33" s="96">
        <f t="shared" si="17"/>
        <v>0</v>
      </c>
      <c r="O33" s="97">
        <f t="shared" si="17"/>
        <v>0</v>
      </c>
      <c r="P33" s="96">
        <f>$H33      +$J33      +$L33      +$N33</f>
        <v>1331000</v>
      </c>
      <c r="Q33" s="97">
        <f>$I33      +$K33      +$M33      +$O33</f>
        <v>2637000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37.85551763367463</v>
      </c>
      <c r="U33" s="54">
        <f>IF($E33   =0,0,($Q33   /$E33   )*100)</f>
        <v>75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24000000</v>
      </c>
      <c r="C35" s="92">
        <v>-4000000</v>
      </c>
      <c r="D35" s="92"/>
      <c r="E35" s="92">
        <f t="shared" ref="E35:E40" si="18">$B35      +$C35      +$D35</f>
        <v>20000000</v>
      </c>
      <c r="F35" s="93">
        <v>20000000</v>
      </c>
      <c r="G35" s="94">
        <v>20000000</v>
      </c>
      <c r="H35" s="93"/>
      <c r="I35" s="94"/>
      <c r="J35" s="93">
        <v>4286000</v>
      </c>
      <c r="K35" s="94"/>
      <c r="L35" s="93">
        <v>10368000</v>
      </c>
      <c r="M35" s="94">
        <v>4000000</v>
      </c>
      <c r="N35" s="93"/>
      <c r="O35" s="94"/>
      <c r="P35" s="93">
        <f t="shared" ref="P35:P40" si="19">$H35      +$J35      +$L35      +$N35</f>
        <v>14654000</v>
      </c>
      <c r="Q35" s="94">
        <f t="shared" ref="Q35:Q40" si="20">$I35      +$K35      +$M35      +$O35</f>
        <v>4000000</v>
      </c>
      <c r="R35" s="48">
        <f t="shared" ref="R35:R40" si="21">IF(($J35      =0),0,((($L35      -$J35      )/$J35      )*100))</f>
        <v>141.90387307512833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73.27</v>
      </c>
      <c r="U35" s="50">
        <f t="shared" ref="U35:U39" si="24">IF(($E35      =0),0,(($Q35      /$E35      )*100))</f>
        <v>20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42503000</v>
      </c>
      <c r="C36" s="92">
        <v>0</v>
      </c>
      <c r="D36" s="92"/>
      <c r="E36" s="92">
        <f t="shared" si="18"/>
        <v>42503000</v>
      </c>
      <c r="F36" s="93">
        <v>42503000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66503000</v>
      </c>
      <c r="C40" s="95">
        <f>SUM(C35:C39)</f>
        <v>-4000000</v>
      </c>
      <c r="D40" s="95"/>
      <c r="E40" s="95">
        <f t="shared" si="18"/>
        <v>62503000</v>
      </c>
      <c r="F40" s="96">
        <f t="shared" ref="F40:O40" si="25">SUM(F35:F39)</f>
        <v>62503000</v>
      </c>
      <c r="G40" s="97">
        <f t="shared" si="25"/>
        <v>20000000</v>
      </c>
      <c r="H40" s="96">
        <f t="shared" si="25"/>
        <v>0</v>
      </c>
      <c r="I40" s="97">
        <f t="shared" si="25"/>
        <v>0</v>
      </c>
      <c r="J40" s="96">
        <f t="shared" si="25"/>
        <v>4286000</v>
      </c>
      <c r="K40" s="97">
        <f t="shared" si="25"/>
        <v>0</v>
      </c>
      <c r="L40" s="96">
        <f t="shared" si="25"/>
        <v>10368000</v>
      </c>
      <c r="M40" s="97">
        <f t="shared" si="25"/>
        <v>4000000</v>
      </c>
      <c r="N40" s="96">
        <f t="shared" si="25"/>
        <v>0</v>
      </c>
      <c r="O40" s="97">
        <f t="shared" si="25"/>
        <v>0</v>
      </c>
      <c r="P40" s="96">
        <f t="shared" si="19"/>
        <v>14654000</v>
      </c>
      <c r="Q40" s="97">
        <f t="shared" si="20"/>
        <v>4000000</v>
      </c>
      <c r="R40" s="52">
        <f t="shared" si="21"/>
        <v>141.90387307512833</v>
      </c>
      <c r="S40" s="53">
        <f t="shared" si="22"/>
        <v>0</v>
      </c>
      <c r="T40" s="52">
        <f>IF((+$E35+$E38) =0,0,(P40   /(+$E35+$E38) )*100)</f>
        <v>73.27</v>
      </c>
      <c r="U40" s="54">
        <f>IF((+$E35+$E38) =0,0,(Q40   /(+$E35+$E38) )*100)</f>
        <v>20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40000000</v>
      </c>
      <c r="C51" s="92">
        <v>0</v>
      </c>
      <c r="D51" s="92"/>
      <c r="E51" s="92">
        <f t="shared" si="26"/>
        <v>40000000</v>
      </c>
      <c r="F51" s="93">
        <v>40000000</v>
      </c>
      <c r="G51" s="94">
        <v>40000000</v>
      </c>
      <c r="H51" s="93">
        <v>6575000</v>
      </c>
      <c r="I51" s="94">
        <v>-96163454</v>
      </c>
      <c r="J51" s="93">
        <v>13425000</v>
      </c>
      <c r="K51" s="94">
        <v>9782000</v>
      </c>
      <c r="L51" s="93">
        <v>8051000</v>
      </c>
      <c r="M51" s="94">
        <v>72614206</v>
      </c>
      <c r="N51" s="93"/>
      <c r="O51" s="94"/>
      <c r="P51" s="93">
        <f t="shared" si="27"/>
        <v>28051000</v>
      </c>
      <c r="Q51" s="94">
        <f t="shared" si="28"/>
        <v>-13767248</v>
      </c>
      <c r="R51" s="48">
        <f t="shared" si="29"/>
        <v>-40.029795158286781</v>
      </c>
      <c r="S51" s="49">
        <f t="shared" si="30"/>
        <v>642.32473931711297</v>
      </c>
      <c r="T51" s="48">
        <f t="shared" si="31"/>
        <v>70.127499999999998</v>
      </c>
      <c r="U51" s="50">
        <f t="shared" si="32"/>
        <v>-34.418120000000002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40000000</v>
      </c>
      <c r="C53" s="95">
        <f>SUM(C42:C52)</f>
        <v>0</v>
      </c>
      <c r="D53" s="95"/>
      <c r="E53" s="95">
        <f t="shared" si="26"/>
        <v>40000000</v>
      </c>
      <c r="F53" s="96">
        <f t="shared" ref="F53:O53" si="33">SUM(F42:F52)</f>
        <v>40000000</v>
      </c>
      <c r="G53" s="97">
        <f t="shared" si="33"/>
        <v>40000000</v>
      </c>
      <c r="H53" s="96">
        <f t="shared" si="33"/>
        <v>6575000</v>
      </c>
      <c r="I53" s="97">
        <f t="shared" si="33"/>
        <v>-96163454</v>
      </c>
      <c r="J53" s="96">
        <f t="shared" si="33"/>
        <v>13425000</v>
      </c>
      <c r="K53" s="97">
        <f t="shared" si="33"/>
        <v>9782000</v>
      </c>
      <c r="L53" s="96">
        <f t="shared" si="33"/>
        <v>8051000</v>
      </c>
      <c r="M53" s="97">
        <f t="shared" si="33"/>
        <v>72614206</v>
      </c>
      <c r="N53" s="96">
        <f t="shared" si="33"/>
        <v>0</v>
      </c>
      <c r="O53" s="97">
        <f t="shared" si="33"/>
        <v>0</v>
      </c>
      <c r="P53" s="96">
        <f t="shared" si="27"/>
        <v>28051000</v>
      </c>
      <c r="Q53" s="97">
        <f t="shared" si="28"/>
        <v>-13767248</v>
      </c>
      <c r="R53" s="52">
        <f t="shared" si="29"/>
        <v>-40.029795158286781</v>
      </c>
      <c r="S53" s="53">
        <f t="shared" si="30"/>
        <v>642.32473931711297</v>
      </c>
      <c r="T53" s="52">
        <f>IF((+$E43+$E45+$E47+$E48+$E51) =0,0,(P53   /(+$E43+$E45+$E47+$E48+$E51) )*100)</f>
        <v>70.127499999999998</v>
      </c>
      <c r="U53" s="54">
        <f>IF((+$E43+$E45+$E47+$E48+$E51) =0,0,(Q53   /(+$E43+$E45+$E47+$E48+$E51) )*100)</f>
        <v>-34.418120000000002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146919000</v>
      </c>
      <c r="C67" s="104">
        <f>SUM(C9:C15,C18:C23,C26:C29,C32,C35:C39,C42:C52,C55:C58,C61:C65)</f>
        <v>7900000</v>
      </c>
      <c r="D67" s="104"/>
      <c r="E67" s="104">
        <f t="shared" si="35"/>
        <v>154819000</v>
      </c>
      <c r="F67" s="105">
        <f t="shared" ref="F67:O67" si="43">SUM(F9:F15,F18:F23,F26:F29,F32,F35:F39,F42:F52,F55:F58,F61:F65)</f>
        <v>154819000</v>
      </c>
      <c r="G67" s="106">
        <f t="shared" si="43"/>
        <v>113111000</v>
      </c>
      <c r="H67" s="105">
        <f t="shared" si="43"/>
        <v>18158000</v>
      </c>
      <c r="I67" s="106">
        <f t="shared" si="43"/>
        <v>-96163454</v>
      </c>
      <c r="J67" s="105">
        <f t="shared" si="43"/>
        <v>28902000</v>
      </c>
      <c r="K67" s="106">
        <f t="shared" si="43"/>
        <v>9782000</v>
      </c>
      <c r="L67" s="105">
        <f t="shared" si="43"/>
        <v>33128000</v>
      </c>
      <c r="M67" s="106">
        <f t="shared" si="43"/>
        <v>93223206</v>
      </c>
      <c r="N67" s="105">
        <f t="shared" si="43"/>
        <v>0</v>
      </c>
      <c r="O67" s="106">
        <f t="shared" si="43"/>
        <v>0</v>
      </c>
      <c r="P67" s="105">
        <f t="shared" si="36"/>
        <v>80188000</v>
      </c>
      <c r="Q67" s="106">
        <f t="shared" si="37"/>
        <v>6841752</v>
      </c>
      <c r="R67" s="61">
        <f t="shared" si="38"/>
        <v>14.621825479205592</v>
      </c>
      <c r="S67" s="62">
        <f t="shared" si="39"/>
        <v>853.00762625230016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72.036364943045029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6.1462431276725713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209331000</v>
      </c>
      <c r="C69" s="92">
        <v>0</v>
      </c>
      <c r="D69" s="92"/>
      <c r="E69" s="92">
        <f>$B69      +$C69      +$D69</f>
        <v>209331000</v>
      </c>
      <c r="F69" s="93">
        <v>209331000</v>
      </c>
      <c r="G69" s="94">
        <v>209331000</v>
      </c>
      <c r="H69" s="93">
        <v>45391000</v>
      </c>
      <c r="I69" s="94"/>
      <c r="J69" s="93">
        <v>67274000</v>
      </c>
      <c r="K69" s="94"/>
      <c r="L69" s="93">
        <v>26625000</v>
      </c>
      <c r="M69" s="94">
        <v>17282000</v>
      </c>
      <c r="N69" s="93"/>
      <c r="O69" s="94"/>
      <c r="P69" s="93">
        <f>$H69      +$J69      +$L69      +$N69</f>
        <v>139290000</v>
      </c>
      <c r="Q69" s="94">
        <f>$I69      +$K69      +$M69      +$O69</f>
        <v>17282000</v>
      </c>
      <c r="R69" s="48">
        <f>IF(($J69      =0),0,((($L69      -$J69      )/$J69      )*100))</f>
        <v>-60.423046050480124</v>
      </c>
      <c r="S69" s="49">
        <f>IF(($K69      =0),0,((($M69      -$K69      )/$K69      )*100))</f>
        <v>0</v>
      </c>
      <c r="T69" s="48">
        <f>IF(($E69      =0),0,(($P69      /$E69      )*100))</f>
        <v>66.540550611232931</v>
      </c>
      <c r="U69" s="50">
        <f>IF(($E69      =0),0,(($Q69      /$E69      )*100))</f>
        <v>8.2558245075980139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209331000</v>
      </c>
      <c r="C70" s="101">
        <f>C69</f>
        <v>0</v>
      </c>
      <c r="D70" s="101"/>
      <c r="E70" s="101">
        <f>$B70      +$C70      +$D70</f>
        <v>209331000</v>
      </c>
      <c r="F70" s="102">
        <f t="shared" ref="F70:O70" si="44">F69</f>
        <v>209331000</v>
      </c>
      <c r="G70" s="103">
        <f t="shared" si="44"/>
        <v>209331000</v>
      </c>
      <c r="H70" s="102">
        <f t="shared" si="44"/>
        <v>45391000</v>
      </c>
      <c r="I70" s="103">
        <f t="shared" si="44"/>
        <v>0</v>
      </c>
      <c r="J70" s="102">
        <f t="shared" si="44"/>
        <v>67274000</v>
      </c>
      <c r="K70" s="103">
        <f t="shared" si="44"/>
        <v>0</v>
      </c>
      <c r="L70" s="102">
        <f t="shared" si="44"/>
        <v>26625000</v>
      </c>
      <c r="M70" s="103">
        <f t="shared" si="44"/>
        <v>17282000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139290000</v>
      </c>
      <c r="Q70" s="103">
        <f>$I70      +$K70      +$M70      +$O70</f>
        <v>17282000</v>
      </c>
      <c r="R70" s="57">
        <f>IF(($J70      =0),0,((($L70      -$J70      )/$J70      )*100))</f>
        <v>-60.423046050480124</v>
      </c>
      <c r="S70" s="58">
        <f>IF(($K70      =0),0,((($M70      -$K70      )/$K70      )*100))</f>
        <v>0</v>
      </c>
      <c r="T70" s="57">
        <f>IF($E70   =0,0,($P70   /$E70   )*100)</f>
        <v>66.540550611232931</v>
      </c>
      <c r="U70" s="59">
        <f>IF($E70   =0,0,($Q70   /$E70 )*100)</f>
        <v>8.2558245075980139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209331000</v>
      </c>
      <c r="C71" s="104">
        <f>C69</f>
        <v>0</v>
      </c>
      <c r="D71" s="104"/>
      <c r="E71" s="104">
        <f>$B71      +$C71      +$D71</f>
        <v>209331000</v>
      </c>
      <c r="F71" s="105">
        <f t="shared" ref="F71:O71" si="45">F69</f>
        <v>209331000</v>
      </c>
      <c r="G71" s="106">
        <f t="shared" si="45"/>
        <v>209331000</v>
      </c>
      <c r="H71" s="105">
        <f t="shared" si="45"/>
        <v>45391000</v>
      </c>
      <c r="I71" s="106">
        <f t="shared" si="45"/>
        <v>0</v>
      </c>
      <c r="J71" s="105">
        <f t="shared" si="45"/>
        <v>67274000</v>
      </c>
      <c r="K71" s="106">
        <f t="shared" si="45"/>
        <v>0</v>
      </c>
      <c r="L71" s="105">
        <f t="shared" si="45"/>
        <v>26625000</v>
      </c>
      <c r="M71" s="106">
        <f t="shared" si="45"/>
        <v>17282000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139290000</v>
      </c>
      <c r="Q71" s="106">
        <f>$I71      +$K71      +$M71      +$O71</f>
        <v>17282000</v>
      </c>
      <c r="R71" s="61">
        <f>IF(($J71      =0),0,((($L71      -$J71      )/$J71      )*100))</f>
        <v>-60.423046050480124</v>
      </c>
      <c r="S71" s="62">
        <f>IF(($K71      =0),0,((($M71      -$K71      )/$K71      )*100))</f>
        <v>0</v>
      </c>
      <c r="T71" s="61">
        <f>IF($E71   =0,0,($P71   /$E71   )*100)</f>
        <v>66.540550611232931</v>
      </c>
      <c r="U71" s="65">
        <f>IF($E71   =0,0,($Q71   /$E71   )*100)</f>
        <v>8.2558245075980139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356250000</v>
      </c>
      <c r="C72" s="104">
        <f>SUM(C9:C15,C18:C23,C26:C29,C32,C35:C39,C42:C52,C55:C58,C61:C65,C69)</f>
        <v>7900000</v>
      </c>
      <c r="D72" s="104"/>
      <c r="E72" s="104">
        <f>$B72      +$C72      +$D72</f>
        <v>364150000</v>
      </c>
      <c r="F72" s="105">
        <f t="shared" ref="F72:O72" si="46">SUM(F9:F15,F18:F23,F26:F29,F32,F35:F39,F42:F52,F55:F58,F61:F65,F69)</f>
        <v>364150000</v>
      </c>
      <c r="G72" s="106">
        <f t="shared" si="46"/>
        <v>322442000</v>
      </c>
      <c r="H72" s="105">
        <f t="shared" si="46"/>
        <v>63549000</v>
      </c>
      <c r="I72" s="106">
        <f t="shared" si="46"/>
        <v>-96163454</v>
      </c>
      <c r="J72" s="105">
        <f t="shared" si="46"/>
        <v>96176000</v>
      </c>
      <c r="K72" s="106">
        <f t="shared" si="46"/>
        <v>9782000</v>
      </c>
      <c r="L72" s="105">
        <f t="shared" si="46"/>
        <v>59753000</v>
      </c>
      <c r="M72" s="106">
        <f t="shared" si="46"/>
        <v>110505206</v>
      </c>
      <c r="N72" s="105">
        <f t="shared" si="46"/>
        <v>0</v>
      </c>
      <c r="O72" s="106">
        <f t="shared" si="46"/>
        <v>0</v>
      </c>
      <c r="P72" s="105">
        <f>$H72      +$J72      +$L72      +$N72</f>
        <v>219478000</v>
      </c>
      <c r="Q72" s="106">
        <f>$I72      +$K72      +$M72      +$O72</f>
        <v>24123752</v>
      </c>
      <c r="R72" s="61">
        <f>IF(($J72      =0),0,((($L72      -$J72      )/$J72      )*100))</f>
        <v>-37.871194476792546</v>
      </c>
      <c r="S72" s="62">
        <f>IF(($K72      =0),0,((($M72      -$K72      )/$K72      )*100))</f>
        <v>1029.6790635861787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68.448480728028017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7.5234610022860027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138</v>
      </c>
    </row>
    <row r="116" spans="1:23" x14ac:dyDescent="0.25">
      <c r="A116" s="29" t="s">
        <v>139</v>
      </c>
    </row>
    <row r="117" spans="1:23" ht="13" x14ac:dyDescent="0.3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143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p/NU7V4TvEVdwOukJoUOhagRvZZPpw8MaAAmIiLvfYdf08GvOKesw5Q0cIRT5KinesTP6//u+oNk1iaUpQkfWA==" saltValue="iWmPJ+2YCLEl+ZLOayW+h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90000</v>
      </c>
      <c r="I10" s="94"/>
      <c r="J10" s="93">
        <v>120000</v>
      </c>
      <c r="K10" s="94"/>
      <c r="L10" s="93">
        <v>168000</v>
      </c>
      <c r="M10" s="94">
        <v>378035</v>
      </c>
      <c r="N10" s="93"/>
      <c r="O10" s="94"/>
      <c r="P10" s="93">
        <f t="shared" ref="P10:P16" si="1">$H10      +$J10      +$L10      +$N10</f>
        <v>378000</v>
      </c>
      <c r="Q10" s="94">
        <f t="shared" ref="Q10:Q16" si="2">$I10      +$K10      +$M10      +$O10</f>
        <v>378035</v>
      </c>
      <c r="R10" s="48">
        <f t="shared" ref="R10:R16" si="3">IF(($J10      =0),0,((($L10      -$J10      )/$J10      )*100))</f>
        <v>40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22.90909090909091</v>
      </c>
      <c r="U10" s="50">
        <f t="shared" ref="U10:U15" si="6">IF(($E10      =0),0,(($Q10      /$E10      )*100))</f>
        <v>22.91121212121212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15000000</v>
      </c>
      <c r="C13" s="92">
        <v>-7560000</v>
      </c>
      <c r="D13" s="92"/>
      <c r="E13" s="92">
        <f t="shared" si="0"/>
        <v>7440000</v>
      </c>
      <c r="F13" s="93">
        <v>7440000</v>
      </c>
      <c r="G13" s="94">
        <v>7440000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16750000</v>
      </c>
      <c r="C16" s="95">
        <f>SUM(C9:C15)</f>
        <v>-7560000</v>
      </c>
      <c r="D16" s="95"/>
      <c r="E16" s="95">
        <f t="shared" si="0"/>
        <v>9190000</v>
      </c>
      <c r="F16" s="96">
        <f t="shared" ref="F16:O16" si="7">SUM(F9:F15)</f>
        <v>9190000</v>
      </c>
      <c r="G16" s="97">
        <f t="shared" si="7"/>
        <v>9090000</v>
      </c>
      <c r="H16" s="96">
        <f t="shared" si="7"/>
        <v>90000</v>
      </c>
      <c r="I16" s="97">
        <f t="shared" si="7"/>
        <v>0</v>
      </c>
      <c r="J16" s="96">
        <f t="shared" si="7"/>
        <v>120000</v>
      </c>
      <c r="K16" s="97">
        <f t="shared" si="7"/>
        <v>0</v>
      </c>
      <c r="L16" s="96">
        <f t="shared" si="7"/>
        <v>168000</v>
      </c>
      <c r="M16" s="97">
        <f t="shared" si="7"/>
        <v>378035</v>
      </c>
      <c r="N16" s="96">
        <f t="shared" si="7"/>
        <v>0</v>
      </c>
      <c r="O16" s="97">
        <f t="shared" si="7"/>
        <v>0</v>
      </c>
      <c r="P16" s="96">
        <f t="shared" si="1"/>
        <v>378000</v>
      </c>
      <c r="Q16" s="97">
        <f t="shared" si="2"/>
        <v>378035</v>
      </c>
      <c r="R16" s="52">
        <f t="shared" si="3"/>
        <v>40</v>
      </c>
      <c r="S16" s="53">
        <f t="shared" si="4"/>
        <v>0</v>
      </c>
      <c r="T16" s="52">
        <f>IF((SUM($E9:$E13)+$E15)=0,0,(P16/(SUM($E9:$E13)+$E15)*100))</f>
        <v>4.1584158415841586</v>
      </c>
      <c r="U16" s="54">
        <f>IF((SUM($E9:$E13)+$E15)=0,0,(Q16/(SUM($E9:$E13)+$E15)*100))</f>
        <v>4.158800880088009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2948000</v>
      </c>
      <c r="C32" s="92">
        <v>0</v>
      </c>
      <c r="D32" s="92"/>
      <c r="E32" s="92">
        <f>$B32      +$C32      +$D32</f>
        <v>2948000</v>
      </c>
      <c r="F32" s="93">
        <v>2948000</v>
      </c>
      <c r="G32" s="94">
        <v>2948000</v>
      </c>
      <c r="H32" s="93">
        <v>824000</v>
      </c>
      <c r="I32" s="94"/>
      <c r="J32" s="93">
        <v>896000</v>
      </c>
      <c r="K32" s="94"/>
      <c r="L32" s="93">
        <v>679000</v>
      </c>
      <c r="M32" s="94">
        <v>2549814</v>
      </c>
      <c r="N32" s="93"/>
      <c r="O32" s="94"/>
      <c r="P32" s="93">
        <f>$H32      +$J32      +$L32      +$N32</f>
        <v>2399000</v>
      </c>
      <c r="Q32" s="94">
        <f>$I32      +$K32      +$M32      +$O32</f>
        <v>2549814</v>
      </c>
      <c r="R32" s="48">
        <f>IF(($J32      =0),0,((($L32      -$J32      )/$J32      )*100))</f>
        <v>-24.21875</v>
      </c>
      <c r="S32" s="49">
        <f>IF(($K32      =0),0,((($M32      -$K32      )/$K32      )*100))</f>
        <v>0</v>
      </c>
      <c r="T32" s="48">
        <f>IF(($E32      =0),0,(($P32      /$E32      )*100))</f>
        <v>81.377204884667577</v>
      </c>
      <c r="U32" s="50">
        <f>IF(($E32      =0),0,(($Q32      /$E32      )*100))</f>
        <v>86.493012211668926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2948000</v>
      </c>
      <c r="C33" s="95">
        <f>C32</f>
        <v>0</v>
      </c>
      <c r="D33" s="95"/>
      <c r="E33" s="95">
        <f>$B33      +$C33      +$D33</f>
        <v>2948000</v>
      </c>
      <c r="F33" s="96">
        <f t="shared" ref="F33:O33" si="17">F32</f>
        <v>2948000</v>
      </c>
      <c r="G33" s="97">
        <f t="shared" si="17"/>
        <v>2948000</v>
      </c>
      <c r="H33" s="96">
        <f t="shared" si="17"/>
        <v>824000</v>
      </c>
      <c r="I33" s="97">
        <f t="shared" si="17"/>
        <v>0</v>
      </c>
      <c r="J33" s="96">
        <f t="shared" si="17"/>
        <v>896000</v>
      </c>
      <c r="K33" s="97">
        <f t="shared" si="17"/>
        <v>0</v>
      </c>
      <c r="L33" s="96">
        <f t="shared" si="17"/>
        <v>679000</v>
      </c>
      <c r="M33" s="97">
        <f t="shared" si="17"/>
        <v>2549814</v>
      </c>
      <c r="N33" s="96">
        <f t="shared" si="17"/>
        <v>0</v>
      </c>
      <c r="O33" s="97">
        <f t="shared" si="17"/>
        <v>0</v>
      </c>
      <c r="P33" s="96">
        <f>$H33      +$J33      +$L33      +$N33</f>
        <v>2399000</v>
      </c>
      <c r="Q33" s="97">
        <f>$I33      +$K33      +$M33      +$O33</f>
        <v>2549814</v>
      </c>
      <c r="R33" s="52">
        <f>IF(($J33      =0),0,((($L33      -$J33      )/$J33      )*100))</f>
        <v>-24.21875</v>
      </c>
      <c r="S33" s="53">
        <f>IF(($K33      =0),0,((($M33      -$K33      )/$K33      )*100))</f>
        <v>0</v>
      </c>
      <c r="T33" s="52">
        <f>IF($E33   =0,0,($P33   /$E33   )*100)</f>
        <v>81.377204884667577</v>
      </c>
      <c r="U33" s="54">
        <f>IF($E33   =0,0,($Q33   /$E33   )*100)</f>
        <v>86.493012211668926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13500000</v>
      </c>
      <c r="C35" s="92">
        <v>-13500000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13985000</v>
      </c>
      <c r="C36" s="92">
        <v>0</v>
      </c>
      <c r="D36" s="92"/>
      <c r="E36" s="92">
        <f t="shared" si="18"/>
        <v>13985000</v>
      </c>
      <c r="F36" s="93">
        <v>13985000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>
        <v>273000</v>
      </c>
      <c r="K38" s="94"/>
      <c r="L38" s="93"/>
      <c r="M38" s="94">
        <v>273700</v>
      </c>
      <c r="N38" s="93"/>
      <c r="O38" s="94"/>
      <c r="P38" s="93">
        <f t="shared" si="19"/>
        <v>273000</v>
      </c>
      <c r="Q38" s="94">
        <f t="shared" si="20"/>
        <v>273700</v>
      </c>
      <c r="R38" s="48">
        <f t="shared" si="21"/>
        <v>-100</v>
      </c>
      <c r="S38" s="49">
        <f t="shared" si="22"/>
        <v>0</v>
      </c>
      <c r="T38" s="48">
        <f t="shared" si="23"/>
        <v>6.8250000000000002</v>
      </c>
      <c r="U38" s="50">
        <f t="shared" si="24"/>
        <v>6.8425000000000002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31485000</v>
      </c>
      <c r="C40" s="95">
        <f>SUM(C35:C39)</f>
        <v>-13500000</v>
      </c>
      <c r="D40" s="95"/>
      <c r="E40" s="95">
        <f t="shared" si="18"/>
        <v>17985000</v>
      </c>
      <c r="F40" s="96">
        <f t="shared" ref="F40:O40" si="25">SUM(F35:F39)</f>
        <v>17985000</v>
      </c>
      <c r="G40" s="97">
        <f t="shared" si="25"/>
        <v>4000000</v>
      </c>
      <c r="H40" s="96">
        <f t="shared" si="25"/>
        <v>0</v>
      </c>
      <c r="I40" s="97">
        <f t="shared" si="25"/>
        <v>0</v>
      </c>
      <c r="J40" s="96">
        <f t="shared" si="25"/>
        <v>273000</v>
      </c>
      <c r="K40" s="97">
        <f t="shared" si="25"/>
        <v>0</v>
      </c>
      <c r="L40" s="96">
        <f t="shared" si="25"/>
        <v>0</v>
      </c>
      <c r="M40" s="97">
        <f t="shared" si="25"/>
        <v>273700</v>
      </c>
      <c r="N40" s="96">
        <f t="shared" si="25"/>
        <v>0</v>
      </c>
      <c r="O40" s="97">
        <f t="shared" si="25"/>
        <v>0</v>
      </c>
      <c r="P40" s="96">
        <f t="shared" si="19"/>
        <v>273000</v>
      </c>
      <c r="Q40" s="97">
        <f t="shared" si="20"/>
        <v>273700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6.8250000000000002</v>
      </c>
      <c r="U40" s="54">
        <f>IF((+$E35+$E38) =0,0,(Q40   /(+$E35+$E38) )*100)</f>
        <v>6.8425000000000002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40000000</v>
      </c>
      <c r="C51" s="92">
        <v>0</v>
      </c>
      <c r="D51" s="92"/>
      <c r="E51" s="92">
        <f t="shared" si="26"/>
        <v>40000000</v>
      </c>
      <c r="F51" s="93">
        <v>40000000</v>
      </c>
      <c r="G51" s="94">
        <v>40000000</v>
      </c>
      <c r="H51" s="93">
        <v>5000000</v>
      </c>
      <c r="I51" s="94"/>
      <c r="J51" s="93">
        <v>5000000</v>
      </c>
      <c r="K51" s="94"/>
      <c r="L51" s="93">
        <v>12833000</v>
      </c>
      <c r="M51" s="94">
        <v>16089953</v>
      </c>
      <c r="N51" s="93"/>
      <c r="O51" s="94"/>
      <c r="P51" s="93">
        <f t="shared" si="27"/>
        <v>22833000</v>
      </c>
      <c r="Q51" s="94">
        <f t="shared" si="28"/>
        <v>16089953</v>
      </c>
      <c r="R51" s="48">
        <f t="shared" si="29"/>
        <v>156.66</v>
      </c>
      <c r="S51" s="49">
        <f t="shared" si="30"/>
        <v>0</v>
      </c>
      <c r="T51" s="48">
        <f t="shared" si="31"/>
        <v>57.082500000000003</v>
      </c>
      <c r="U51" s="50">
        <f t="shared" si="32"/>
        <v>40.2248825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40000000</v>
      </c>
      <c r="C53" s="95">
        <f>SUM(C42:C52)</f>
        <v>0</v>
      </c>
      <c r="D53" s="95"/>
      <c r="E53" s="95">
        <f t="shared" si="26"/>
        <v>40000000</v>
      </c>
      <c r="F53" s="96">
        <f t="shared" ref="F53:O53" si="33">SUM(F42:F52)</f>
        <v>40000000</v>
      </c>
      <c r="G53" s="97">
        <f t="shared" si="33"/>
        <v>40000000</v>
      </c>
      <c r="H53" s="96">
        <f t="shared" si="33"/>
        <v>5000000</v>
      </c>
      <c r="I53" s="97">
        <f t="shared" si="33"/>
        <v>0</v>
      </c>
      <c r="J53" s="96">
        <f t="shared" si="33"/>
        <v>5000000</v>
      </c>
      <c r="K53" s="97">
        <f t="shared" si="33"/>
        <v>0</v>
      </c>
      <c r="L53" s="96">
        <f t="shared" si="33"/>
        <v>12833000</v>
      </c>
      <c r="M53" s="97">
        <f t="shared" si="33"/>
        <v>16089953</v>
      </c>
      <c r="N53" s="96">
        <f t="shared" si="33"/>
        <v>0</v>
      </c>
      <c r="O53" s="97">
        <f t="shared" si="33"/>
        <v>0</v>
      </c>
      <c r="P53" s="96">
        <f t="shared" si="27"/>
        <v>22833000</v>
      </c>
      <c r="Q53" s="97">
        <f t="shared" si="28"/>
        <v>16089953</v>
      </c>
      <c r="R53" s="52">
        <f t="shared" si="29"/>
        <v>156.66</v>
      </c>
      <c r="S53" s="53">
        <f t="shared" si="30"/>
        <v>0</v>
      </c>
      <c r="T53" s="52">
        <f>IF((+$E43+$E45+$E47+$E48+$E51) =0,0,(P53   /(+$E43+$E45+$E47+$E48+$E51) )*100)</f>
        <v>57.082500000000003</v>
      </c>
      <c r="U53" s="54">
        <f>IF((+$E43+$E45+$E47+$E48+$E51) =0,0,(Q53   /(+$E43+$E45+$E47+$E48+$E51) )*100)</f>
        <v>40.2248825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91183000</v>
      </c>
      <c r="C67" s="104">
        <f>SUM(C9:C15,C18:C23,C26:C29,C32,C35:C39,C42:C52,C55:C58,C61:C65)</f>
        <v>-21060000</v>
      </c>
      <c r="D67" s="104"/>
      <c r="E67" s="104">
        <f t="shared" si="35"/>
        <v>70123000</v>
      </c>
      <c r="F67" s="105">
        <f t="shared" ref="F67:O67" si="43">SUM(F9:F15,F18:F23,F26:F29,F32,F35:F39,F42:F52,F55:F58,F61:F65)</f>
        <v>70123000</v>
      </c>
      <c r="G67" s="106">
        <f t="shared" si="43"/>
        <v>56038000</v>
      </c>
      <c r="H67" s="105">
        <f t="shared" si="43"/>
        <v>5914000</v>
      </c>
      <c r="I67" s="106">
        <f t="shared" si="43"/>
        <v>0</v>
      </c>
      <c r="J67" s="105">
        <f t="shared" si="43"/>
        <v>6289000</v>
      </c>
      <c r="K67" s="106">
        <f t="shared" si="43"/>
        <v>0</v>
      </c>
      <c r="L67" s="105">
        <f t="shared" si="43"/>
        <v>13680000</v>
      </c>
      <c r="M67" s="106">
        <f t="shared" si="43"/>
        <v>19291502</v>
      </c>
      <c r="N67" s="105">
        <f t="shared" si="43"/>
        <v>0</v>
      </c>
      <c r="O67" s="106">
        <f t="shared" si="43"/>
        <v>0</v>
      </c>
      <c r="P67" s="105">
        <f t="shared" si="36"/>
        <v>25883000</v>
      </c>
      <c r="Q67" s="106">
        <f t="shared" si="37"/>
        <v>19291502</v>
      </c>
      <c r="R67" s="61">
        <f t="shared" si="38"/>
        <v>117.52265861027192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46.188300795888502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34.425750383668223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119182000</v>
      </c>
      <c r="C69" s="92">
        <v>0</v>
      </c>
      <c r="D69" s="92"/>
      <c r="E69" s="92">
        <f>$B69      +$C69      +$D69</f>
        <v>119182000</v>
      </c>
      <c r="F69" s="93">
        <v>119182000</v>
      </c>
      <c r="G69" s="94">
        <v>119182000</v>
      </c>
      <c r="H69" s="93">
        <v>22517000</v>
      </c>
      <c r="I69" s="94"/>
      <c r="J69" s="93">
        <v>33730000</v>
      </c>
      <c r="K69" s="94"/>
      <c r="L69" s="93">
        <v>34872000</v>
      </c>
      <c r="M69" s="94">
        <v>82817440</v>
      </c>
      <c r="N69" s="93"/>
      <c r="O69" s="94"/>
      <c r="P69" s="93">
        <f>$H69      +$J69      +$L69      +$N69</f>
        <v>91119000</v>
      </c>
      <c r="Q69" s="94">
        <f>$I69      +$K69      +$M69      +$O69</f>
        <v>82817440</v>
      </c>
      <c r="R69" s="48">
        <f>IF(($J69      =0),0,((($L69      -$J69      )/$J69      )*100))</f>
        <v>3.3857100504002369</v>
      </c>
      <c r="S69" s="49">
        <f>IF(($K69      =0),0,((($M69      -$K69      )/$K69      )*100))</f>
        <v>0</v>
      </c>
      <c r="T69" s="48">
        <f>IF(($E69      =0),0,(($P69      /$E69      )*100))</f>
        <v>76.453659109597083</v>
      </c>
      <c r="U69" s="50">
        <f>IF(($E69      =0),0,(($Q69      /$E69      )*100))</f>
        <v>69.488211307076568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119182000</v>
      </c>
      <c r="C70" s="101">
        <f>C69</f>
        <v>0</v>
      </c>
      <c r="D70" s="101"/>
      <c r="E70" s="101">
        <f>$B70      +$C70      +$D70</f>
        <v>119182000</v>
      </c>
      <c r="F70" s="102">
        <f t="shared" ref="F70:O70" si="44">F69</f>
        <v>119182000</v>
      </c>
      <c r="G70" s="103">
        <f t="shared" si="44"/>
        <v>119182000</v>
      </c>
      <c r="H70" s="102">
        <f t="shared" si="44"/>
        <v>22517000</v>
      </c>
      <c r="I70" s="103">
        <f t="shared" si="44"/>
        <v>0</v>
      </c>
      <c r="J70" s="102">
        <f t="shared" si="44"/>
        <v>33730000</v>
      </c>
      <c r="K70" s="103">
        <f t="shared" si="44"/>
        <v>0</v>
      </c>
      <c r="L70" s="102">
        <f t="shared" si="44"/>
        <v>34872000</v>
      </c>
      <c r="M70" s="103">
        <f t="shared" si="44"/>
        <v>82817440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91119000</v>
      </c>
      <c r="Q70" s="103">
        <f>$I70      +$K70      +$M70      +$O70</f>
        <v>82817440</v>
      </c>
      <c r="R70" s="57">
        <f>IF(($J70      =0),0,((($L70      -$J70      )/$J70      )*100))</f>
        <v>3.3857100504002369</v>
      </c>
      <c r="S70" s="58">
        <f>IF(($K70      =0),0,((($M70      -$K70      )/$K70      )*100))</f>
        <v>0</v>
      </c>
      <c r="T70" s="57">
        <f>IF($E70   =0,0,($P70   /$E70   )*100)</f>
        <v>76.453659109597083</v>
      </c>
      <c r="U70" s="59">
        <f>IF($E70   =0,0,($Q70   /$E70 )*100)</f>
        <v>69.488211307076568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119182000</v>
      </c>
      <c r="C71" s="104">
        <f>C69</f>
        <v>0</v>
      </c>
      <c r="D71" s="104"/>
      <c r="E71" s="104">
        <f>$B71      +$C71      +$D71</f>
        <v>119182000</v>
      </c>
      <c r="F71" s="105">
        <f t="shared" ref="F71:O71" si="45">F69</f>
        <v>119182000</v>
      </c>
      <c r="G71" s="106">
        <f t="shared" si="45"/>
        <v>119182000</v>
      </c>
      <c r="H71" s="105">
        <f t="shared" si="45"/>
        <v>22517000</v>
      </c>
      <c r="I71" s="106">
        <f t="shared" si="45"/>
        <v>0</v>
      </c>
      <c r="J71" s="105">
        <f t="shared" si="45"/>
        <v>33730000</v>
      </c>
      <c r="K71" s="106">
        <f t="shared" si="45"/>
        <v>0</v>
      </c>
      <c r="L71" s="105">
        <f t="shared" si="45"/>
        <v>34872000</v>
      </c>
      <c r="M71" s="106">
        <f t="shared" si="45"/>
        <v>82817440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91119000</v>
      </c>
      <c r="Q71" s="106">
        <f>$I71      +$K71      +$M71      +$O71</f>
        <v>82817440</v>
      </c>
      <c r="R71" s="61">
        <f>IF(($J71      =0),0,((($L71      -$J71      )/$J71      )*100))</f>
        <v>3.3857100504002369</v>
      </c>
      <c r="S71" s="62">
        <f>IF(($K71      =0),0,((($M71      -$K71      )/$K71      )*100))</f>
        <v>0</v>
      </c>
      <c r="T71" s="61">
        <f>IF($E71   =0,0,($P71   /$E71   )*100)</f>
        <v>76.453659109597083</v>
      </c>
      <c r="U71" s="65">
        <f>IF($E71   =0,0,($Q71   /$E71   )*100)</f>
        <v>69.488211307076568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210365000</v>
      </c>
      <c r="C72" s="104">
        <f>SUM(C9:C15,C18:C23,C26:C29,C32,C35:C39,C42:C52,C55:C58,C61:C65,C69)</f>
        <v>-21060000</v>
      </c>
      <c r="D72" s="104"/>
      <c r="E72" s="104">
        <f>$B72      +$C72      +$D72</f>
        <v>189305000</v>
      </c>
      <c r="F72" s="105">
        <f t="shared" ref="F72:O72" si="46">SUM(F9:F15,F18:F23,F26:F29,F32,F35:F39,F42:F52,F55:F58,F61:F65,F69)</f>
        <v>189305000</v>
      </c>
      <c r="G72" s="106">
        <f t="shared" si="46"/>
        <v>175220000</v>
      </c>
      <c r="H72" s="105">
        <f t="shared" si="46"/>
        <v>28431000</v>
      </c>
      <c r="I72" s="106">
        <f t="shared" si="46"/>
        <v>0</v>
      </c>
      <c r="J72" s="105">
        <f t="shared" si="46"/>
        <v>40019000</v>
      </c>
      <c r="K72" s="106">
        <f t="shared" si="46"/>
        <v>0</v>
      </c>
      <c r="L72" s="105">
        <f t="shared" si="46"/>
        <v>48552000</v>
      </c>
      <c r="M72" s="106">
        <f t="shared" si="46"/>
        <v>102108942</v>
      </c>
      <c r="N72" s="105">
        <f t="shared" si="46"/>
        <v>0</v>
      </c>
      <c r="O72" s="106">
        <f t="shared" si="46"/>
        <v>0</v>
      </c>
      <c r="P72" s="105">
        <f>$H72      +$J72      +$L72      +$N72</f>
        <v>117002000</v>
      </c>
      <c r="Q72" s="106">
        <f>$I72      +$K72      +$M72      +$O72</f>
        <v>102108942</v>
      </c>
      <c r="R72" s="61">
        <f>IF(($J72      =0),0,((($L72      -$J72      )/$J72      )*100))</f>
        <v>21.322371873360154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66.774340828672536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58.274707225202604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138</v>
      </c>
    </row>
    <row r="116" spans="1:23" x14ac:dyDescent="0.25">
      <c r="A116" s="29" t="s">
        <v>139</v>
      </c>
    </row>
    <row r="117" spans="1:23" ht="13" x14ac:dyDescent="0.3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143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nq2L/9aolHa1tZXYfac/w/KQYmN/1Vvof2nUM0d1kRXJjptEcLe05OU2GNAn+jcvI9tvwQLUsaFj42WMHTwc1w==" saltValue="usrxAVVVXQZLhmC/5eWIE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2450000</v>
      </c>
      <c r="C10" s="92">
        <v>0</v>
      </c>
      <c r="D10" s="92"/>
      <c r="E10" s="92">
        <f t="shared" ref="E10:E16" si="0">$B10      +$C10      +$D10</f>
        <v>2450000</v>
      </c>
      <c r="F10" s="93">
        <v>2450000</v>
      </c>
      <c r="G10" s="94">
        <v>2450000</v>
      </c>
      <c r="H10" s="93">
        <v>848000</v>
      </c>
      <c r="I10" s="94"/>
      <c r="J10" s="93">
        <v>911000</v>
      </c>
      <c r="K10" s="94"/>
      <c r="L10" s="93">
        <v>213000</v>
      </c>
      <c r="M10" s="94"/>
      <c r="N10" s="93"/>
      <c r="O10" s="94"/>
      <c r="P10" s="93">
        <f t="shared" ref="P10:P16" si="1">$H10      +$J10      +$L10      +$N10</f>
        <v>1972000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-76.619099890230515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80.489795918367349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134750000</v>
      </c>
      <c r="C15" s="92">
        <v>-4000000</v>
      </c>
      <c r="D15" s="92"/>
      <c r="E15" s="92">
        <f t="shared" si="0"/>
        <v>130750000</v>
      </c>
      <c r="F15" s="93">
        <v>130750000</v>
      </c>
      <c r="G15" s="94">
        <v>130750000</v>
      </c>
      <c r="H15" s="93">
        <v>20005000</v>
      </c>
      <c r="I15" s="94"/>
      <c r="J15" s="93">
        <v>37664000</v>
      </c>
      <c r="K15" s="94">
        <v>27244841</v>
      </c>
      <c r="L15" s="93">
        <v>46103000</v>
      </c>
      <c r="M15" s="94">
        <v>54561800</v>
      </c>
      <c r="N15" s="93"/>
      <c r="O15" s="94"/>
      <c r="P15" s="93">
        <f t="shared" si="1"/>
        <v>103772000</v>
      </c>
      <c r="Q15" s="94">
        <f t="shared" si="2"/>
        <v>81806641</v>
      </c>
      <c r="R15" s="48">
        <f t="shared" si="3"/>
        <v>22.406011045029736</v>
      </c>
      <c r="S15" s="49">
        <f t="shared" si="4"/>
        <v>100.26470332493406</v>
      </c>
      <c r="T15" s="48">
        <f t="shared" si="5"/>
        <v>79.366730401529637</v>
      </c>
      <c r="U15" s="50">
        <f t="shared" si="6"/>
        <v>62.567220650095599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137200000</v>
      </c>
      <c r="C16" s="95">
        <f>SUM(C9:C15)</f>
        <v>-4000000</v>
      </c>
      <c r="D16" s="95"/>
      <c r="E16" s="95">
        <f t="shared" si="0"/>
        <v>133200000</v>
      </c>
      <c r="F16" s="96">
        <f t="shared" ref="F16:O16" si="7">SUM(F9:F15)</f>
        <v>133200000</v>
      </c>
      <c r="G16" s="97">
        <f t="shared" si="7"/>
        <v>133200000</v>
      </c>
      <c r="H16" s="96">
        <f t="shared" si="7"/>
        <v>20853000</v>
      </c>
      <c r="I16" s="97">
        <f t="shared" si="7"/>
        <v>0</v>
      </c>
      <c r="J16" s="96">
        <f t="shared" si="7"/>
        <v>38575000</v>
      </c>
      <c r="K16" s="97">
        <f t="shared" si="7"/>
        <v>27244841</v>
      </c>
      <c r="L16" s="96">
        <f t="shared" si="7"/>
        <v>46316000</v>
      </c>
      <c r="M16" s="97">
        <f t="shared" si="7"/>
        <v>54561800</v>
      </c>
      <c r="N16" s="96">
        <f t="shared" si="7"/>
        <v>0</v>
      </c>
      <c r="O16" s="97">
        <f t="shared" si="7"/>
        <v>0</v>
      </c>
      <c r="P16" s="96">
        <f t="shared" si="1"/>
        <v>105744000</v>
      </c>
      <c r="Q16" s="97">
        <f t="shared" si="2"/>
        <v>81806641</v>
      </c>
      <c r="R16" s="52">
        <f t="shared" si="3"/>
        <v>20.067401166558653</v>
      </c>
      <c r="S16" s="53">
        <f t="shared" si="4"/>
        <v>100.26470332493406</v>
      </c>
      <c r="T16" s="52">
        <f>IF((SUM($E9:$E13)+$E15)=0,0,(P16/(SUM($E9:$E13)+$E15)*100))</f>
        <v>79.387387387387392</v>
      </c>
      <c r="U16" s="54">
        <f>IF((SUM($E9:$E13)+$E15)=0,0,(Q16/(SUM($E9:$E13)+$E15)*100))</f>
        <v>61.416397147147151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3417000</v>
      </c>
      <c r="C32" s="92">
        <v>0</v>
      </c>
      <c r="D32" s="92"/>
      <c r="E32" s="92">
        <f>$B32      +$C32      +$D32</f>
        <v>3417000</v>
      </c>
      <c r="F32" s="93">
        <v>3417000</v>
      </c>
      <c r="G32" s="94">
        <v>3417000</v>
      </c>
      <c r="H32" s="93">
        <v>929000</v>
      </c>
      <c r="I32" s="94"/>
      <c r="J32" s="93">
        <v>664000</v>
      </c>
      <c r="K32" s="94">
        <v>500898</v>
      </c>
      <c r="L32" s="93">
        <v>765000</v>
      </c>
      <c r="M32" s="94">
        <v>1206588</v>
      </c>
      <c r="N32" s="93"/>
      <c r="O32" s="94"/>
      <c r="P32" s="93">
        <f>$H32      +$J32      +$L32      +$N32</f>
        <v>2358000</v>
      </c>
      <c r="Q32" s="94">
        <f>$I32      +$K32      +$M32      +$O32</f>
        <v>1707486</v>
      </c>
      <c r="R32" s="48">
        <f>IF(($J32      =0),0,((($L32      -$J32      )/$J32      )*100))</f>
        <v>15.210843373493976</v>
      </c>
      <c r="S32" s="49">
        <f>IF(($K32      =0),0,((($M32      -$K32      )/$K32      )*100))</f>
        <v>140.88497059281531</v>
      </c>
      <c r="T32" s="48">
        <f>IF(($E32      =0),0,(($P32      /$E32      )*100))</f>
        <v>69.007901668129932</v>
      </c>
      <c r="U32" s="50">
        <f>IF(($E32      =0),0,(($Q32      /$E32      )*100))</f>
        <v>49.970324846356448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3417000</v>
      </c>
      <c r="C33" s="95">
        <f>C32</f>
        <v>0</v>
      </c>
      <c r="D33" s="95"/>
      <c r="E33" s="95">
        <f>$B33      +$C33      +$D33</f>
        <v>3417000</v>
      </c>
      <c r="F33" s="96">
        <f t="shared" ref="F33:O33" si="17">F32</f>
        <v>3417000</v>
      </c>
      <c r="G33" s="97">
        <f t="shared" si="17"/>
        <v>3417000</v>
      </c>
      <c r="H33" s="96">
        <f t="shared" si="17"/>
        <v>929000</v>
      </c>
      <c r="I33" s="97">
        <f t="shared" si="17"/>
        <v>0</v>
      </c>
      <c r="J33" s="96">
        <f t="shared" si="17"/>
        <v>664000</v>
      </c>
      <c r="K33" s="97">
        <f t="shared" si="17"/>
        <v>500898</v>
      </c>
      <c r="L33" s="96">
        <f t="shared" si="17"/>
        <v>765000</v>
      </c>
      <c r="M33" s="97">
        <f t="shared" si="17"/>
        <v>1206588</v>
      </c>
      <c r="N33" s="96">
        <f t="shared" si="17"/>
        <v>0</v>
      </c>
      <c r="O33" s="97">
        <f t="shared" si="17"/>
        <v>0</v>
      </c>
      <c r="P33" s="96">
        <f>$H33      +$J33      +$L33      +$N33</f>
        <v>2358000</v>
      </c>
      <c r="Q33" s="97">
        <f>$I33      +$K33      +$M33      +$O33</f>
        <v>1707486</v>
      </c>
      <c r="R33" s="52">
        <f>IF(($J33      =0),0,((($L33      -$J33      )/$J33      )*100))</f>
        <v>15.210843373493976</v>
      </c>
      <c r="S33" s="53">
        <f>IF(($K33      =0),0,((($M33      -$K33      )/$K33      )*100))</f>
        <v>140.88497059281531</v>
      </c>
      <c r="T33" s="52">
        <f>IF($E33   =0,0,($P33   /$E33   )*100)</f>
        <v>69.007901668129932</v>
      </c>
      <c r="U33" s="54">
        <f>IF($E33   =0,0,($Q33   /$E33   )*100)</f>
        <v>49.970324846356448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6811000</v>
      </c>
      <c r="C36" s="92">
        <v>0</v>
      </c>
      <c r="D36" s="92"/>
      <c r="E36" s="92">
        <f t="shared" si="18"/>
        <v>6811000</v>
      </c>
      <c r="F36" s="93">
        <v>6811000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>
        <v>81000</v>
      </c>
      <c r="K38" s="94"/>
      <c r="L38" s="93">
        <v>2022000</v>
      </c>
      <c r="M38" s="94">
        <v>17382376</v>
      </c>
      <c r="N38" s="93"/>
      <c r="O38" s="94"/>
      <c r="P38" s="93">
        <f t="shared" si="19"/>
        <v>2103000</v>
      </c>
      <c r="Q38" s="94">
        <f t="shared" si="20"/>
        <v>17382376</v>
      </c>
      <c r="R38" s="48">
        <f t="shared" si="21"/>
        <v>2396.2962962962961</v>
      </c>
      <c r="S38" s="49">
        <f t="shared" si="22"/>
        <v>0</v>
      </c>
      <c r="T38" s="48">
        <f t="shared" si="23"/>
        <v>52.575000000000003</v>
      </c>
      <c r="U38" s="50">
        <f t="shared" si="24"/>
        <v>434.55940000000004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10811000</v>
      </c>
      <c r="C40" s="95">
        <f>SUM(C35:C39)</f>
        <v>0</v>
      </c>
      <c r="D40" s="95"/>
      <c r="E40" s="95">
        <f t="shared" si="18"/>
        <v>10811000</v>
      </c>
      <c r="F40" s="96">
        <f t="shared" ref="F40:O40" si="25">SUM(F35:F39)</f>
        <v>10811000</v>
      </c>
      <c r="G40" s="97">
        <f t="shared" si="25"/>
        <v>4000000</v>
      </c>
      <c r="H40" s="96">
        <f t="shared" si="25"/>
        <v>0</v>
      </c>
      <c r="I40" s="97">
        <f t="shared" si="25"/>
        <v>0</v>
      </c>
      <c r="J40" s="96">
        <f t="shared" si="25"/>
        <v>81000</v>
      </c>
      <c r="K40" s="97">
        <f t="shared" si="25"/>
        <v>0</v>
      </c>
      <c r="L40" s="96">
        <f t="shared" si="25"/>
        <v>2022000</v>
      </c>
      <c r="M40" s="97">
        <f t="shared" si="25"/>
        <v>17382376</v>
      </c>
      <c r="N40" s="96">
        <f t="shared" si="25"/>
        <v>0</v>
      </c>
      <c r="O40" s="97">
        <f t="shared" si="25"/>
        <v>0</v>
      </c>
      <c r="P40" s="96">
        <f t="shared" si="19"/>
        <v>2103000</v>
      </c>
      <c r="Q40" s="97">
        <f t="shared" si="20"/>
        <v>17382376</v>
      </c>
      <c r="R40" s="52">
        <f t="shared" si="21"/>
        <v>2396.2962962962961</v>
      </c>
      <c r="S40" s="53">
        <f t="shared" si="22"/>
        <v>0</v>
      </c>
      <c r="T40" s="52">
        <f>IF((+$E35+$E38) =0,0,(P40   /(+$E35+$E38) )*100)</f>
        <v>52.575000000000003</v>
      </c>
      <c r="U40" s="54">
        <f>IF((+$E35+$E38) =0,0,(Q40   /(+$E35+$E38) )*100)</f>
        <v>434.55940000000004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30000000</v>
      </c>
      <c r="C51" s="92">
        <v>10000000</v>
      </c>
      <c r="D51" s="92"/>
      <c r="E51" s="92">
        <f t="shared" si="26"/>
        <v>40000000</v>
      </c>
      <c r="F51" s="93">
        <v>40000000</v>
      </c>
      <c r="G51" s="94">
        <v>40000000</v>
      </c>
      <c r="H51" s="93">
        <v>6573000</v>
      </c>
      <c r="I51" s="94"/>
      <c r="J51" s="93">
        <v>12072000</v>
      </c>
      <c r="K51" s="94"/>
      <c r="L51" s="93">
        <v>510000</v>
      </c>
      <c r="M51" s="94"/>
      <c r="N51" s="93"/>
      <c r="O51" s="94"/>
      <c r="P51" s="93">
        <f t="shared" si="27"/>
        <v>19155000</v>
      </c>
      <c r="Q51" s="94">
        <f t="shared" si="28"/>
        <v>0</v>
      </c>
      <c r="R51" s="48">
        <f t="shared" si="29"/>
        <v>-95.77534791252485</v>
      </c>
      <c r="S51" s="49">
        <f t="shared" si="30"/>
        <v>0</v>
      </c>
      <c r="T51" s="48">
        <f t="shared" si="31"/>
        <v>47.887500000000003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30000000</v>
      </c>
      <c r="C53" s="95">
        <f>SUM(C42:C52)</f>
        <v>10000000</v>
      </c>
      <c r="D53" s="95"/>
      <c r="E53" s="95">
        <f t="shared" si="26"/>
        <v>40000000</v>
      </c>
      <c r="F53" s="96">
        <f t="shared" ref="F53:O53" si="33">SUM(F42:F52)</f>
        <v>40000000</v>
      </c>
      <c r="G53" s="97">
        <f t="shared" si="33"/>
        <v>40000000</v>
      </c>
      <c r="H53" s="96">
        <f t="shared" si="33"/>
        <v>6573000</v>
      </c>
      <c r="I53" s="97">
        <f t="shared" si="33"/>
        <v>0</v>
      </c>
      <c r="J53" s="96">
        <f t="shared" si="33"/>
        <v>12072000</v>
      </c>
      <c r="K53" s="97">
        <f t="shared" si="33"/>
        <v>0</v>
      </c>
      <c r="L53" s="96">
        <f t="shared" si="33"/>
        <v>510000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19155000</v>
      </c>
      <c r="Q53" s="97">
        <f t="shared" si="28"/>
        <v>0</v>
      </c>
      <c r="R53" s="52">
        <f t="shared" si="29"/>
        <v>-95.77534791252485</v>
      </c>
      <c r="S53" s="53">
        <f t="shared" si="30"/>
        <v>0</v>
      </c>
      <c r="T53" s="52">
        <f>IF((+$E43+$E45+$E47+$E48+$E51) =0,0,(P53   /(+$E43+$E45+$E47+$E48+$E51) )*100)</f>
        <v>47.887500000000003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181428000</v>
      </c>
      <c r="C67" s="104">
        <f>SUM(C9:C15,C18:C23,C26:C29,C32,C35:C39,C42:C52,C55:C58,C61:C65)</f>
        <v>6000000</v>
      </c>
      <c r="D67" s="104"/>
      <c r="E67" s="104">
        <f t="shared" si="35"/>
        <v>187428000</v>
      </c>
      <c r="F67" s="105">
        <f t="shared" ref="F67:O67" si="43">SUM(F9:F15,F18:F23,F26:F29,F32,F35:F39,F42:F52,F55:F58,F61:F65)</f>
        <v>187428000</v>
      </c>
      <c r="G67" s="106">
        <f t="shared" si="43"/>
        <v>180617000</v>
      </c>
      <c r="H67" s="105">
        <f t="shared" si="43"/>
        <v>28355000</v>
      </c>
      <c r="I67" s="106">
        <f t="shared" si="43"/>
        <v>0</v>
      </c>
      <c r="J67" s="105">
        <f t="shared" si="43"/>
        <v>51392000</v>
      </c>
      <c r="K67" s="106">
        <f t="shared" si="43"/>
        <v>27745739</v>
      </c>
      <c r="L67" s="105">
        <f t="shared" si="43"/>
        <v>49613000</v>
      </c>
      <c r="M67" s="106">
        <f t="shared" si="43"/>
        <v>73150764</v>
      </c>
      <c r="N67" s="105">
        <f t="shared" si="43"/>
        <v>0</v>
      </c>
      <c r="O67" s="106">
        <f t="shared" si="43"/>
        <v>0</v>
      </c>
      <c r="P67" s="105">
        <f t="shared" si="36"/>
        <v>129360000</v>
      </c>
      <c r="Q67" s="106">
        <f t="shared" si="37"/>
        <v>100896503</v>
      </c>
      <c r="R67" s="61">
        <f t="shared" si="38"/>
        <v>-3.4616282689912827</v>
      </c>
      <c r="S67" s="62">
        <f t="shared" si="39"/>
        <v>163.64683961021908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71.621165228079306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55.862129810593686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181428000</v>
      </c>
      <c r="C72" s="104">
        <f>SUM(C9:C15,C18:C23,C26:C29,C32,C35:C39,C42:C52,C55:C58,C61:C65,C69)</f>
        <v>6000000</v>
      </c>
      <c r="D72" s="104"/>
      <c r="E72" s="104">
        <f>$B72      +$C72      +$D72</f>
        <v>187428000</v>
      </c>
      <c r="F72" s="105">
        <f t="shared" ref="F72:O72" si="46">SUM(F9:F15,F18:F23,F26:F29,F32,F35:F39,F42:F52,F55:F58,F61:F65,F69)</f>
        <v>187428000</v>
      </c>
      <c r="G72" s="106">
        <f t="shared" si="46"/>
        <v>180617000</v>
      </c>
      <c r="H72" s="105">
        <f t="shared" si="46"/>
        <v>28355000</v>
      </c>
      <c r="I72" s="106">
        <f t="shared" si="46"/>
        <v>0</v>
      </c>
      <c r="J72" s="105">
        <f t="shared" si="46"/>
        <v>51392000</v>
      </c>
      <c r="K72" s="106">
        <f t="shared" si="46"/>
        <v>27745739</v>
      </c>
      <c r="L72" s="105">
        <f t="shared" si="46"/>
        <v>49613000</v>
      </c>
      <c r="M72" s="106">
        <f t="shared" si="46"/>
        <v>73150764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129360000</v>
      </c>
      <c r="Q72" s="106">
        <f>$I72      +$K72      +$M72      +$O72</f>
        <v>100896503</v>
      </c>
      <c r="R72" s="61">
        <f>IF(($J72      =0),0,((($L72      -$J72      )/$J72      )*100))</f>
        <v>-3.4616282689912827</v>
      </c>
      <c r="S72" s="62">
        <f>IF(($K72      =0),0,((($M72      -$K72      )/$K72      )*100))</f>
        <v>163.64683961021908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71.621165228079306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202.33120701064831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138</v>
      </c>
    </row>
    <row r="116" spans="1:23" x14ac:dyDescent="0.25">
      <c r="A116" s="29" t="s">
        <v>139</v>
      </c>
    </row>
    <row r="117" spans="1:23" ht="13" x14ac:dyDescent="0.3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143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kJWXNFtrUbL5hROJF4Q5ejEuxP+cEiADMu/9Foghb9ubc6ecvCR3O1ibpWmpvUKwFOKyJpmFRaCRGt9dAp16+Q==" saltValue="mVDFd+5JiVpcDFaDG7+/t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2400000</v>
      </c>
      <c r="C10" s="92">
        <v>0</v>
      </c>
      <c r="D10" s="92"/>
      <c r="E10" s="92">
        <f t="shared" ref="E10:E16" si="0">$B10      +$C10      +$D10</f>
        <v>2400000</v>
      </c>
      <c r="F10" s="93">
        <v>2400000</v>
      </c>
      <c r="G10" s="94">
        <v>2400000</v>
      </c>
      <c r="H10" s="93">
        <v>241000</v>
      </c>
      <c r="I10" s="94">
        <v>240762</v>
      </c>
      <c r="J10" s="93">
        <v>390000</v>
      </c>
      <c r="K10" s="94">
        <v>1031074</v>
      </c>
      <c r="L10" s="93">
        <v>660000</v>
      </c>
      <c r="M10" s="94">
        <v>660633</v>
      </c>
      <c r="N10" s="93"/>
      <c r="O10" s="94"/>
      <c r="P10" s="93">
        <f t="shared" ref="P10:P16" si="1">$H10      +$J10      +$L10      +$N10</f>
        <v>1291000</v>
      </c>
      <c r="Q10" s="94">
        <f t="shared" ref="Q10:Q16" si="2">$I10      +$K10      +$M10      +$O10</f>
        <v>1932469</v>
      </c>
      <c r="R10" s="48">
        <f t="shared" ref="R10:R16" si="3">IF(($J10      =0),0,((($L10      -$J10      )/$J10      )*100))</f>
        <v>69.230769230769226</v>
      </c>
      <c r="S10" s="49">
        <f t="shared" ref="S10:S16" si="4">IF(($K10      =0),0,((($M10      -$K10      )/$K10      )*100))</f>
        <v>-35.927683173079721</v>
      </c>
      <c r="T10" s="48">
        <f t="shared" ref="T10:T15" si="5">IF(($E10      =0),0,(($P10      /$E10      )*100))</f>
        <v>53.791666666666671</v>
      </c>
      <c r="U10" s="50">
        <f t="shared" ref="U10:U15" si="6">IF(($E10      =0),0,(($Q10      /$E10      )*100))</f>
        <v>80.519541666666669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6217000</v>
      </c>
      <c r="C11" s="92">
        <v>0</v>
      </c>
      <c r="D11" s="92"/>
      <c r="E11" s="92">
        <f t="shared" si="0"/>
        <v>6217000</v>
      </c>
      <c r="F11" s="93">
        <v>6217000</v>
      </c>
      <c r="G11" s="94">
        <v>6217000</v>
      </c>
      <c r="H11" s="93">
        <v>1143000</v>
      </c>
      <c r="I11" s="94"/>
      <c r="J11" s="93">
        <v>1132000</v>
      </c>
      <c r="K11" s="94">
        <v>3369000</v>
      </c>
      <c r="L11" s="93">
        <v>1163000</v>
      </c>
      <c r="M11" s="94"/>
      <c r="N11" s="93"/>
      <c r="O11" s="94"/>
      <c r="P11" s="93">
        <f t="shared" si="1"/>
        <v>3438000</v>
      </c>
      <c r="Q11" s="94">
        <f t="shared" si="2"/>
        <v>3369000</v>
      </c>
      <c r="R11" s="48">
        <f t="shared" si="3"/>
        <v>2.7385159010600706</v>
      </c>
      <c r="S11" s="49">
        <f t="shared" si="4"/>
        <v>-100</v>
      </c>
      <c r="T11" s="48">
        <f t="shared" si="5"/>
        <v>55.299983915071579</v>
      </c>
      <c r="U11" s="50">
        <f t="shared" si="6"/>
        <v>54.190123853948847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35000000</v>
      </c>
      <c r="C13" s="92">
        <v>13000000</v>
      </c>
      <c r="D13" s="92"/>
      <c r="E13" s="92">
        <f t="shared" si="0"/>
        <v>48000000</v>
      </c>
      <c r="F13" s="93">
        <v>48000000</v>
      </c>
      <c r="G13" s="94">
        <v>48000000</v>
      </c>
      <c r="H13" s="93">
        <v>6734000</v>
      </c>
      <c r="I13" s="94">
        <v>6207375</v>
      </c>
      <c r="J13" s="93">
        <v>7074000</v>
      </c>
      <c r="K13" s="94">
        <v>9865524</v>
      </c>
      <c r="L13" s="93">
        <v>3594000</v>
      </c>
      <c r="M13" s="94">
        <v>2829940</v>
      </c>
      <c r="N13" s="93"/>
      <c r="O13" s="94"/>
      <c r="P13" s="93">
        <f t="shared" si="1"/>
        <v>17402000</v>
      </c>
      <c r="Q13" s="94">
        <f t="shared" si="2"/>
        <v>18902839</v>
      </c>
      <c r="R13" s="48">
        <f t="shared" si="3"/>
        <v>-49.194232400339274</v>
      </c>
      <c r="S13" s="49">
        <f t="shared" si="4"/>
        <v>-71.314853625615825</v>
      </c>
      <c r="T13" s="48">
        <f t="shared" si="5"/>
        <v>36.254166666666663</v>
      </c>
      <c r="U13" s="50">
        <f t="shared" si="6"/>
        <v>39.380914583333329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300000</v>
      </c>
      <c r="C14" s="92">
        <v>0</v>
      </c>
      <c r="D14" s="92"/>
      <c r="E14" s="92">
        <f t="shared" si="0"/>
        <v>300000</v>
      </c>
      <c r="F14" s="93">
        <v>300000</v>
      </c>
      <c r="G14" s="94">
        <v>599000</v>
      </c>
      <c r="H14" s="93">
        <v>415000</v>
      </c>
      <c r="I14" s="94"/>
      <c r="J14" s="93"/>
      <c r="K14" s="94"/>
      <c r="L14" s="93">
        <v>184000</v>
      </c>
      <c r="M14" s="94"/>
      <c r="N14" s="93"/>
      <c r="O14" s="94"/>
      <c r="P14" s="93">
        <f t="shared" si="1"/>
        <v>599000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199.66666666666666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397532000</v>
      </c>
      <c r="C15" s="92">
        <v>0</v>
      </c>
      <c r="D15" s="92"/>
      <c r="E15" s="92">
        <f t="shared" si="0"/>
        <v>397532000</v>
      </c>
      <c r="F15" s="93">
        <v>397532000</v>
      </c>
      <c r="G15" s="94">
        <v>397532000</v>
      </c>
      <c r="H15" s="93">
        <v>95011000</v>
      </c>
      <c r="I15" s="94">
        <v>91895481</v>
      </c>
      <c r="J15" s="93">
        <v>107332000</v>
      </c>
      <c r="K15" s="94">
        <v>114530384</v>
      </c>
      <c r="L15" s="93">
        <v>78476000</v>
      </c>
      <c r="M15" s="94">
        <v>84410653</v>
      </c>
      <c r="N15" s="93"/>
      <c r="O15" s="94"/>
      <c r="P15" s="93">
        <f t="shared" si="1"/>
        <v>280819000</v>
      </c>
      <c r="Q15" s="94">
        <f t="shared" si="2"/>
        <v>290836518</v>
      </c>
      <c r="R15" s="48">
        <f t="shared" si="3"/>
        <v>-26.884806022435058</v>
      </c>
      <c r="S15" s="49">
        <f t="shared" si="4"/>
        <v>-26.29846329686627</v>
      </c>
      <c r="T15" s="48">
        <f t="shared" si="5"/>
        <v>70.640602517533182</v>
      </c>
      <c r="U15" s="50">
        <f t="shared" si="6"/>
        <v>73.160529969914364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441449000</v>
      </c>
      <c r="C16" s="95">
        <f>SUM(C9:C15)</f>
        <v>13000000</v>
      </c>
      <c r="D16" s="95"/>
      <c r="E16" s="95">
        <f t="shared" si="0"/>
        <v>454449000</v>
      </c>
      <c r="F16" s="96">
        <f t="shared" ref="F16:O16" si="7">SUM(F9:F15)</f>
        <v>454449000</v>
      </c>
      <c r="G16" s="97">
        <f t="shared" si="7"/>
        <v>454748000</v>
      </c>
      <c r="H16" s="96">
        <f t="shared" si="7"/>
        <v>103544000</v>
      </c>
      <c r="I16" s="97">
        <f t="shared" si="7"/>
        <v>98343618</v>
      </c>
      <c r="J16" s="96">
        <f t="shared" si="7"/>
        <v>115928000</v>
      </c>
      <c r="K16" s="97">
        <f t="shared" si="7"/>
        <v>128795982</v>
      </c>
      <c r="L16" s="96">
        <f t="shared" si="7"/>
        <v>84077000</v>
      </c>
      <c r="M16" s="97">
        <f t="shared" si="7"/>
        <v>87901226</v>
      </c>
      <c r="N16" s="96">
        <f t="shared" si="7"/>
        <v>0</v>
      </c>
      <c r="O16" s="97">
        <f t="shared" si="7"/>
        <v>0</v>
      </c>
      <c r="P16" s="96">
        <f t="shared" si="1"/>
        <v>303549000</v>
      </c>
      <c r="Q16" s="97">
        <f t="shared" si="2"/>
        <v>315040826</v>
      </c>
      <c r="R16" s="52">
        <f t="shared" si="3"/>
        <v>-27.47481195224622</v>
      </c>
      <c r="S16" s="53">
        <f t="shared" si="4"/>
        <v>-31.751577467688396</v>
      </c>
      <c r="T16" s="52">
        <f>IF((SUM($E9:$E13)+$E15)=0,0,(P16/(SUM($E9:$E13)+$E15)*100))</f>
        <v>66.839077042996891</v>
      </c>
      <c r="U16" s="54">
        <f>IF((SUM($E9:$E13)+$E15)=0,0,(Q16/(SUM($E9:$E13)+$E15)*100))</f>
        <v>69.369485785502121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2600000</v>
      </c>
      <c r="C20" s="92">
        <v>0</v>
      </c>
      <c r="D20" s="92"/>
      <c r="E20" s="92">
        <f t="shared" si="8"/>
        <v>2600000</v>
      </c>
      <c r="F20" s="93">
        <v>2600000</v>
      </c>
      <c r="G20" s="94">
        <v>2600000</v>
      </c>
      <c r="H20" s="93"/>
      <c r="I20" s="94"/>
      <c r="J20" s="93">
        <v>391000</v>
      </c>
      <c r="K20" s="94"/>
      <c r="L20" s="93"/>
      <c r="M20" s="94"/>
      <c r="N20" s="93"/>
      <c r="O20" s="94"/>
      <c r="P20" s="93">
        <f t="shared" si="9"/>
        <v>391000</v>
      </c>
      <c r="Q20" s="94">
        <f t="shared" si="10"/>
        <v>0</v>
      </c>
      <c r="R20" s="48">
        <f t="shared" si="11"/>
        <v>-100</v>
      </c>
      <c r="S20" s="49">
        <f t="shared" si="12"/>
        <v>0</v>
      </c>
      <c r="T20" s="48">
        <f t="shared" si="13"/>
        <v>15.03846153846154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2600000</v>
      </c>
      <c r="C24" s="95">
        <f>SUM(C18:C23)</f>
        <v>0</v>
      </c>
      <c r="D24" s="95"/>
      <c r="E24" s="95">
        <f t="shared" si="8"/>
        <v>2600000</v>
      </c>
      <c r="F24" s="96">
        <f t="shared" ref="F24:O24" si="15">SUM(F18:F23)</f>
        <v>2600000</v>
      </c>
      <c r="G24" s="97">
        <f t="shared" si="15"/>
        <v>2600000</v>
      </c>
      <c r="H24" s="96">
        <f t="shared" si="15"/>
        <v>0</v>
      </c>
      <c r="I24" s="97">
        <f t="shared" si="15"/>
        <v>0</v>
      </c>
      <c r="J24" s="96">
        <f t="shared" si="15"/>
        <v>391000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391000</v>
      </c>
      <c r="Q24" s="97">
        <f t="shared" si="10"/>
        <v>0</v>
      </c>
      <c r="R24" s="52">
        <f t="shared" si="11"/>
        <v>-100</v>
      </c>
      <c r="S24" s="53">
        <f t="shared" si="12"/>
        <v>0</v>
      </c>
      <c r="T24" s="52">
        <f>IF(($E24-$E19-$E23)   =0,0,($P24   /($E24-$E19-$E23)   )*100)</f>
        <v>15.03846153846154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178544000</v>
      </c>
      <c r="C28" s="92">
        <v>0</v>
      </c>
      <c r="D28" s="92"/>
      <c r="E28" s="92">
        <f>$B28      +$C28      +$D28</f>
        <v>178544000</v>
      </c>
      <c r="F28" s="93">
        <v>178544000</v>
      </c>
      <c r="G28" s="94">
        <v>178544000</v>
      </c>
      <c r="H28" s="93">
        <v>4010000</v>
      </c>
      <c r="I28" s="94">
        <v>3576455</v>
      </c>
      <c r="J28" s="93">
        <v>38596000</v>
      </c>
      <c r="K28" s="94">
        <v>42161216</v>
      </c>
      <c r="L28" s="93">
        <v>18483000</v>
      </c>
      <c r="M28" s="94">
        <v>23622365</v>
      </c>
      <c r="N28" s="93"/>
      <c r="O28" s="94"/>
      <c r="P28" s="93">
        <f>$H28      +$J28      +$L28      +$N28</f>
        <v>61089000</v>
      </c>
      <c r="Q28" s="94">
        <f>$I28      +$K28      +$M28      +$O28</f>
        <v>69360036</v>
      </c>
      <c r="R28" s="48">
        <f>IF(($J28      =0),0,((($L28      -$J28      )/$J28      )*100))</f>
        <v>-52.111617784226347</v>
      </c>
      <c r="S28" s="49">
        <f>IF(($K28      =0),0,((($M28      -$K28      )/$K28      )*100))</f>
        <v>-43.971338492703815</v>
      </c>
      <c r="T28" s="48">
        <f>IF(($E28      =0),0,(($P28      /$E28      )*100))</f>
        <v>34.215095438659375</v>
      </c>
      <c r="U28" s="50">
        <f>IF(($E28      =0),0,(($Q28      /$E28      )*100))</f>
        <v>38.84758714938615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178544000</v>
      </c>
      <c r="C30" s="95">
        <f>SUM(C26:C29)</f>
        <v>0</v>
      </c>
      <c r="D30" s="95"/>
      <c r="E30" s="95">
        <f>$B30      +$C30      +$D30</f>
        <v>178544000</v>
      </c>
      <c r="F30" s="96">
        <f t="shared" ref="F30:O30" si="16">SUM(F26:F29)</f>
        <v>178544000</v>
      </c>
      <c r="G30" s="97">
        <f t="shared" si="16"/>
        <v>178544000</v>
      </c>
      <c r="H30" s="96">
        <f t="shared" si="16"/>
        <v>4010000</v>
      </c>
      <c r="I30" s="97">
        <f t="shared" si="16"/>
        <v>3576455</v>
      </c>
      <c r="J30" s="96">
        <f t="shared" si="16"/>
        <v>38596000</v>
      </c>
      <c r="K30" s="97">
        <f t="shared" si="16"/>
        <v>42161216</v>
      </c>
      <c r="L30" s="96">
        <f t="shared" si="16"/>
        <v>18483000</v>
      </c>
      <c r="M30" s="97">
        <f t="shared" si="16"/>
        <v>23622365</v>
      </c>
      <c r="N30" s="96">
        <f t="shared" si="16"/>
        <v>0</v>
      </c>
      <c r="O30" s="97">
        <f t="shared" si="16"/>
        <v>0</v>
      </c>
      <c r="P30" s="96">
        <f>$H30      +$J30      +$L30      +$N30</f>
        <v>61089000</v>
      </c>
      <c r="Q30" s="97">
        <f>$I30      +$K30      +$M30      +$O30</f>
        <v>69360036</v>
      </c>
      <c r="R30" s="52">
        <f>IF(($J30      =0),0,((($L30      -$J30      )/$J30      )*100))</f>
        <v>-52.111617784226347</v>
      </c>
      <c r="S30" s="53">
        <f>IF(($K30      =0),0,((($M30      -$K30      )/$K30      )*100))</f>
        <v>-43.971338492703815</v>
      </c>
      <c r="T30" s="52">
        <f>IF($E30   =0,0,($P30   /$E30   )*100)</f>
        <v>34.215095438659375</v>
      </c>
      <c r="U30" s="54">
        <f>IF($E30   =0,0,($Q30   /$E30   )*100)</f>
        <v>38.84758714938615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7971000</v>
      </c>
      <c r="C32" s="92">
        <v>0</v>
      </c>
      <c r="D32" s="92"/>
      <c r="E32" s="92">
        <f>$B32      +$C32      +$D32</f>
        <v>7971000</v>
      </c>
      <c r="F32" s="93">
        <v>7971000</v>
      </c>
      <c r="G32" s="94">
        <v>7971000</v>
      </c>
      <c r="H32" s="93">
        <v>1219000</v>
      </c>
      <c r="I32" s="94">
        <v>1580793</v>
      </c>
      <c r="J32" s="93">
        <v>6550000</v>
      </c>
      <c r="K32" s="94">
        <v>6549563</v>
      </c>
      <c r="L32" s="93">
        <v>183000</v>
      </c>
      <c r="M32" s="94">
        <v>-178432</v>
      </c>
      <c r="N32" s="93"/>
      <c r="O32" s="94"/>
      <c r="P32" s="93">
        <f>$H32      +$J32      +$L32      +$N32</f>
        <v>7952000</v>
      </c>
      <c r="Q32" s="94">
        <f>$I32      +$K32      +$M32      +$O32</f>
        <v>7951924</v>
      </c>
      <c r="R32" s="48">
        <f>IF(($J32      =0),0,((($L32      -$J32      )/$J32      )*100))</f>
        <v>-97.206106870229007</v>
      </c>
      <c r="S32" s="49">
        <f>IF(($K32      =0),0,((($M32      -$K32      )/$K32      )*100))</f>
        <v>-102.72433443269422</v>
      </c>
      <c r="T32" s="48">
        <f>IF(($E32      =0),0,(($P32      /$E32      )*100))</f>
        <v>99.761635930247152</v>
      </c>
      <c r="U32" s="50">
        <f>IF(($E32      =0),0,(($Q32      /$E32      )*100))</f>
        <v>99.760682473968131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7971000</v>
      </c>
      <c r="C33" s="95">
        <f>C32</f>
        <v>0</v>
      </c>
      <c r="D33" s="95"/>
      <c r="E33" s="95">
        <f>$B33      +$C33      +$D33</f>
        <v>7971000</v>
      </c>
      <c r="F33" s="96">
        <f t="shared" ref="F33:O33" si="17">F32</f>
        <v>7971000</v>
      </c>
      <c r="G33" s="97">
        <f t="shared" si="17"/>
        <v>7971000</v>
      </c>
      <c r="H33" s="96">
        <f t="shared" si="17"/>
        <v>1219000</v>
      </c>
      <c r="I33" s="97">
        <f t="shared" si="17"/>
        <v>1580793</v>
      </c>
      <c r="J33" s="96">
        <f t="shared" si="17"/>
        <v>6550000</v>
      </c>
      <c r="K33" s="97">
        <f t="shared" si="17"/>
        <v>6549563</v>
      </c>
      <c r="L33" s="96">
        <f t="shared" si="17"/>
        <v>183000</v>
      </c>
      <c r="M33" s="97">
        <f t="shared" si="17"/>
        <v>-178432</v>
      </c>
      <c r="N33" s="96">
        <f t="shared" si="17"/>
        <v>0</v>
      </c>
      <c r="O33" s="97">
        <f t="shared" si="17"/>
        <v>0</v>
      </c>
      <c r="P33" s="96">
        <f>$H33      +$J33      +$L33      +$N33</f>
        <v>7952000</v>
      </c>
      <c r="Q33" s="97">
        <f>$I33      +$K33      +$M33      +$O33</f>
        <v>7951924</v>
      </c>
      <c r="R33" s="52">
        <f>IF(($J33      =0),0,((($L33      -$J33      )/$J33      )*100))</f>
        <v>-97.206106870229007</v>
      </c>
      <c r="S33" s="53">
        <f>IF(($K33      =0),0,((($M33      -$K33      )/$K33      )*100))</f>
        <v>-102.72433443269422</v>
      </c>
      <c r="T33" s="52">
        <f>IF($E33   =0,0,($P33   /$E33   )*100)</f>
        <v>99.761635930247152</v>
      </c>
      <c r="U33" s="54">
        <f>IF($E33   =0,0,($Q33   /$E33   )*100)</f>
        <v>99.760682473968131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33000000</v>
      </c>
      <c r="C35" s="92">
        <v>-5000000</v>
      </c>
      <c r="D35" s="92"/>
      <c r="E35" s="92">
        <f t="shared" ref="E35:E40" si="18">$B35      +$C35      +$D35</f>
        <v>28000000</v>
      </c>
      <c r="F35" s="93">
        <v>28000000</v>
      </c>
      <c r="G35" s="94">
        <v>28000000</v>
      </c>
      <c r="H35" s="93"/>
      <c r="I35" s="94">
        <v>5429095</v>
      </c>
      <c r="J35" s="93">
        <v>2227000</v>
      </c>
      <c r="K35" s="94">
        <v>1179889</v>
      </c>
      <c r="L35" s="93">
        <v>1752000</v>
      </c>
      <c r="M35" s="94">
        <v>11310594</v>
      </c>
      <c r="N35" s="93"/>
      <c r="O35" s="94"/>
      <c r="P35" s="93">
        <f t="shared" ref="P35:P40" si="19">$H35      +$J35      +$L35      +$N35</f>
        <v>3979000</v>
      </c>
      <c r="Q35" s="94">
        <f t="shared" ref="Q35:Q40" si="20">$I35      +$K35      +$M35      +$O35</f>
        <v>17919578</v>
      </c>
      <c r="R35" s="48">
        <f t="shared" ref="R35:R40" si="21">IF(($J35      =0),0,((($L35      -$J35      )/$J35      )*100))</f>
        <v>-21.329142343960488</v>
      </c>
      <c r="S35" s="49">
        <f t="shared" ref="S35:S40" si="22">IF(($K35      =0),0,((($M35      -$K35      )/$K35      )*100))</f>
        <v>858.61509006355675</v>
      </c>
      <c r="T35" s="48">
        <f t="shared" ref="T35:T39" si="23">IF(($E35      =0),0,(($P35      /$E35      )*100))</f>
        <v>14.210714285714285</v>
      </c>
      <c r="U35" s="50">
        <f t="shared" ref="U35:U39" si="24">IF(($E35      =0),0,(($Q35      /$E35      )*100))</f>
        <v>63.99849285714285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52353000</v>
      </c>
      <c r="C36" s="92">
        <v>0</v>
      </c>
      <c r="D36" s="92"/>
      <c r="E36" s="92">
        <f t="shared" si="18"/>
        <v>52353000</v>
      </c>
      <c r="F36" s="93">
        <v>52353000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6000000</v>
      </c>
      <c r="C38" s="92">
        <v>0</v>
      </c>
      <c r="D38" s="92"/>
      <c r="E38" s="92">
        <f t="shared" si="18"/>
        <v>6000000</v>
      </c>
      <c r="F38" s="93">
        <v>6000000</v>
      </c>
      <c r="G38" s="94">
        <v>6000000</v>
      </c>
      <c r="H38" s="93"/>
      <c r="I38" s="94"/>
      <c r="J38" s="93"/>
      <c r="K38" s="94"/>
      <c r="L38" s="93">
        <v>76000</v>
      </c>
      <c r="M38" s="94">
        <v>87285</v>
      </c>
      <c r="N38" s="93"/>
      <c r="O38" s="94"/>
      <c r="P38" s="93">
        <f t="shared" si="19"/>
        <v>76000</v>
      </c>
      <c r="Q38" s="94">
        <f t="shared" si="20"/>
        <v>87285</v>
      </c>
      <c r="R38" s="48">
        <f t="shared" si="21"/>
        <v>0</v>
      </c>
      <c r="S38" s="49">
        <f t="shared" si="22"/>
        <v>0</v>
      </c>
      <c r="T38" s="48">
        <f t="shared" si="23"/>
        <v>1.2666666666666666</v>
      </c>
      <c r="U38" s="50">
        <f t="shared" si="24"/>
        <v>1.45475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91353000</v>
      </c>
      <c r="C40" s="95">
        <f>SUM(C35:C39)</f>
        <v>-5000000</v>
      </c>
      <c r="D40" s="95"/>
      <c r="E40" s="95">
        <f t="shared" si="18"/>
        <v>86353000</v>
      </c>
      <c r="F40" s="96">
        <f t="shared" ref="F40:O40" si="25">SUM(F35:F39)</f>
        <v>86353000</v>
      </c>
      <c r="G40" s="97">
        <f t="shared" si="25"/>
        <v>34000000</v>
      </c>
      <c r="H40" s="96">
        <f t="shared" si="25"/>
        <v>0</v>
      </c>
      <c r="I40" s="97">
        <f t="shared" si="25"/>
        <v>5429095</v>
      </c>
      <c r="J40" s="96">
        <f t="shared" si="25"/>
        <v>2227000</v>
      </c>
      <c r="K40" s="97">
        <f t="shared" si="25"/>
        <v>1179889</v>
      </c>
      <c r="L40" s="96">
        <f t="shared" si="25"/>
        <v>1828000</v>
      </c>
      <c r="M40" s="97">
        <f t="shared" si="25"/>
        <v>11397879</v>
      </c>
      <c r="N40" s="96">
        <f t="shared" si="25"/>
        <v>0</v>
      </c>
      <c r="O40" s="97">
        <f t="shared" si="25"/>
        <v>0</v>
      </c>
      <c r="P40" s="96">
        <f t="shared" si="19"/>
        <v>4055000</v>
      </c>
      <c r="Q40" s="97">
        <f t="shared" si="20"/>
        <v>18006863</v>
      </c>
      <c r="R40" s="52">
        <f t="shared" si="21"/>
        <v>-17.916479568926807</v>
      </c>
      <c r="S40" s="53">
        <f t="shared" si="22"/>
        <v>866.01281985000287</v>
      </c>
      <c r="T40" s="52">
        <f>IF((+$E35+$E38) =0,0,(P40   /(+$E35+$E38) )*100)</f>
        <v>11.926470588235293</v>
      </c>
      <c r="U40" s="54">
        <f>IF((+$E35+$E38) =0,0,(Q40   /(+$E35+$E38) )*100)</f>
        <v>52.961361764705885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218806000</v>
      </c>
      <c r="C43" s="92">
        <v>0</v>
      </c>
      <c r="D43" s="92"/>
      <c r="E43" s="92">
        <f t="shared" si="26"/>
        <v>218806000</v>
      </c>
      <c r="F43" s="93">
        <v>218806000</v>
      </c>
      <c r="G43" s="94">
        <v>218806000</v>
      </c>
      <c r="H43" s="93"/>
      <c r="I43" s="94">
        <v>41713697</v>
      </c>
      <c r="J43" s="93">
        <v>15532000</v>
      </c>
      <c r="K43" s="94">
        <v>63977836</v>
      </c>
      <c r="L43" s="93">
        <v>5288000</v>
      </c>
      <c r="M43" s="94">
        <v>42462708</v>
      </c>
      <c r="N43" s="93"/>
      <c r="O43" s="94"/>
      <c r="P43" s="93">
        <f t="shared" si="27"/>
        <v>20820000</v>
      </c>
      <c r="Q43" s="94">
        <f t="shared" si="28"/>
        <v>148154241</v>
      </c>
      <c r="R43" s="48">
        <f t="shared" si="29"/>
        <v>-65.954159155292302</v>
      </c>
      <c r="S43" s="49">
        <f t="shared" si="30"/>
        <v>-33.629033654717553</v>
      </c>
      <c r="T43" s="48">
        <f t="shared" si="31"/>
        <v>9.5152783744504266</v>
      </c>
      <c r="U43" s="50">
        <f t="shared" si="32"/>
        <v>67.710319186859593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65000000</v>
      </c>
      <c r="C51" s="92">
        <v>-15000000</v>
      </c>
      <c r="D51" s="92"/>
      <c r="E51" s="92">
        <f t="shared" si="26"/>
        <v>50000000</v>
      </c>
      <c r="F51" s="93">
        <v>50000000</v>
      </c>
      <c r="G51" s="94">
        <v>50000000</v>
      </c>
      <c r="H51" s="93"/>
      <c r="I51" s="94">
        <v>9314794</v>
      </c>
      <c r="J51" s="93">
        <v>11731000</v>
      </c>
      <c r="K51" s="94">
        <v>11200896</v>
      </c>
      <c r="L51" s="93">
        <v>8265000</v>
      </c>
      <c r="M51" s="94">
        <v>2939785</v>
      </c>
      <c r="N51" s="93"/>
      <c r="O51" s="94"/>
      <c r="P51" s="93">
        <f t="shared" si="27"/>
        <v>19996000</v>
      </c>
      <c r="Q51" s="94">
        <f t="shared" si="28"/>
        <v>23455475</v>
      </c>
      <c r="R51" s="48">
        <f t="shared" si="29"/>
        <v>-29.545648282328873</v>
      </c>
      <c r="S51" s="49">
        <f t="shared" si="30"/>
        <v>-73.754019321311432</v>
      </c>
      <c r="T51" s="48">
        <f t="shared" si="31"/>
        <v>39.991999999999997</v>
      </c>
      <c r="U51" s="50">
        <f t="shared" si="32"/>
        <v>46.91095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4747000</v>
      </c>
      <c r="D52" s="92"/>
      <c r="E52" s="92">
        <f t="shared" si="26"/>
        <v>4747000</v>
      </c>
      <c r="F52" s="93">
        <v>4747000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283806000</v>
      </c>
      <c r="C53" s="95">
        <f>SUM(C42:C52)</f>
        <v>-10253000</v>
      </c>
      <c r="D53" s="95"/>
      <c r="E53" s="95">
        <f t="shared" si="26"/>
        <v>273553000</v>
      </c>
      <c r="F53" s="96">
        <f t="shared" ref="F53:O53" si="33">SUM(F42:F52)</f>
        <v>273553000</v>
      </c>
      <c r="G53" s="97">
        <f t="shared" si="33"/>
        <v>268806000</v>
      </c>
      <c r="H53" s="96">
        <f t="shared" si="33"/>
        <v>0</v>
      </c>
      <c r="I53" s="97">
        <f t="shared" si="33"/>
        <v>51028491</v>
      </c>
      <c r="J53" s="96">
        <f t="shared" si="33"/>
        <v>27263000</v>
      </c>
      <c r="K53" s="97">
        <f t="shared" si="33"/>
        <v>75178732</v>
      </c>
      <c r="L53" s="96">
        <f t="shared" si="33"/>
        <v>13553000</v>
      </c>
      <c r="M53" s="97">
        <f t="shared" si="33"/>
        <v>45402493</v>
      </c>
      <c r="N53" s="96">
        <f t="shared" si="33"/>
        <v>0</v>
      </c>
      <c r="O53" s="97">
        <f t="shared" si="33"/>
        <v>0</v>
      </c>
      <c r="P53" s="96">
        <f t="shared" si="27"/>
        <v>40816000</v>
      </c>
      <c r="Q53" s="97">
        <f t="shared" si="28"/>
        <v>171609716</v>
      </c>
      <c r="R53" s="52">
        <f t="shared" si="29"/>
        <v>-50.287936030517557</v>
      </c>
      <c r="S53" s="53">
        <f t="shared" si="30"/>
        <v>-39.607264192750684</v>
      </c>
      <c r="T53" s="52">
        <f>IF((+$E43+$E45+$E47+$E48+$E51) =0,0,(P53   /(+$E43+$E45+$E47+$E48+$E51) )*100)</f>
        <v>15.184184876825665</v>
      </c>
      <c r="U53" s="54">
        <f>IF((+$E43+$E45+$E47+$E48+$E51) =0,0,(Q53   /(+$E43+$E45+$E47+$E48+$E51) )*100)</f>
        <v>63.841475264689031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1005723000</v>
      </c>
      <c r="C67" s="104">
        <f>SUM(C9:C15,C18:C23,C26:C29,C32,C35:C39,C42:C52,C55:C58,C61:C65)</f>
        <v>-2253000</v>
      </c>
      <c r="D67" s="104"/>
      <c r="E67" s="104">
        <f t="shared" si="35"/>
        <v>1003470000</v>
      </c>
      <c r="F67" s="105">
        <f t="shared" ref="F67:O67" si="43">SUM(F9:F15,F18:F23,F26:F29,F32,F35:F39,F42:F52,F55:F58,F61:F65)</f>
        <v>1003470000</v>
      </c>
      <c r="G67" s="106">
        <f t="shared" si="43"/>
        <v>946669000</v>
      </c>
      <c r="H67" s="105">
        <f t="shared" si="43"/>
        <v>108773000</v>
      </c>
      <c r="I67" s="106">
        <f t="shared" si="43"/>
        <v>159958452</v>
      </c>
      <c r="J67" s="105">
        <f t="shared" si="43"/>
        <v>190955000</v>
      </c>
      <c r="K67" s="106">
        <f t="shared" si="43"/>
        <v>253865382</v>
      </c>
      <c r="L67" s="105">
        <f t="shared" si="43"/>
        <v>118124000</v>
      </c>
      <c r="M67" s="106">
        <f t="shared" si="43"/>
        <v>168145531</v>
      </c>
      <c r="N67" s="105">
        <f t="shared" si="43"/>
        <v>0</v>
      </c>
      <c r="O67" s="106">
        <f t="shared" si="43"/>
        <v>0</v>
      </c>
      <c r="P67" s="105">
        <f t="shared" si="36"/>
        <v>417852000</v>
      </c>
      <c r="Q67" s="106">
        <f t="shared" si="37"/>
        <v>581969365</v>
      </c>
      <c r="R67" s="61">
        <f t="shared" si="38"/>
        <v>-38.140399570579461</v>
      </c>
      <c r="S67" s="62">
        <f t="shared" si="39"/>
        <v>-33.765868479066597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44.167133510205375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61.514408553278301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1005723000</v>
      </c>
      <c r="C72" s="104">
        <f>SUM(C9:C15,C18:C23,C26:C29,C32,C35:C39,C42:C52,C55:C58,C61:C65,C69)</f>
        <v>-2253000</v>
      </c>
      <c r="D72" s="104"/>
      <c r="E72" s="104">
        <f>$B72      +$C72      +$D72</f>
        <v>1003470000</v>
      </c>
      <c r="F72" s="105">
        <f t="shared" ref="F72:O72" si="46">SUM(F9:F15,F18:F23,F26:F29,F32,F35:F39,F42:F52,F55:F58,F61:F65,F69)</f>
        <v>1003470000</v>
      </c>
      <c r="G72" s="106">
        <f t="shared" si="46"/>
        <v>946669000</v>
      </c>
      <c r="H72" s="105">
        <f t="shared" si="46"/>
        <v>108773000</v>
      </c>
      <c r="I72" s="106">
        <f t="shared" si="46"/>
        <v>159958452</v>
      </c>
      <c r="J72" s="105">
        <f t="shared" si="46"/>
        <v>190955000</v>
      </c>
      <c r="K72" s="106">
        <f t="shared" si="46"/>
        <v>253865382</v>
      </c>
      <c r="L72" s="105">
        <f t="shared" si="46"/>
        <v>118124000</v>
      </c>
      <c r="M72" s="106">
        <f t="shared" si="46"/>
        <v>168145531</v>
      </c>
      <c r="N72" s="105">
        <f t="shared" si="46"/>
        <v>0</v>
      </c>
      <c r="O72" s="106">
        <f t="shared" si="46"/>
        <v>0</v>
      </c>
      <c r="P72" s="105">
        <f>$H72      +$J72      +$L72      +$N72</f>
        <v>417852000</v>
      </c>
      <c r="Q72" s="106">
        <f>$I72      +$K72      +$M72      +$O72</f>
        <v>581969365</v>
      </c>
      <c r="R72" s="61">
        <f>IF(($J72      =0),0,((($L72      -$J72      )/$J72      )*100))</f>
        <v>-38.140399570579461</v>
      </c>
      <c r="S72" s="62">
        <f>IF(($K72      =0),0,((($M72      -$K72      )/$K72      )*100))</f>
        <v>-33.765868479066597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44.167133510205375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106.09463063634608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138</v>
      </c>
    </row>
    <row r="116" spans="1:23" x14ac:dyDescent="0.25">
      <c r="A116" s="29" t="s">
        <v>139</v>
      </c>
    </row>
    <row r="117" spans="1:23" ht="13" x14ac:dyDescent="0.3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143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xRtfqYOgyqqrBozEMRQaHfmym3mbReZdMPLivnHbD70rsdeMWrfvrQUW3ciCscUeZ09u4YSSyLEvAGnc1fvDuA==" saltValue="XdcdN1W2TTseskg3sa6tk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>
        <v>134000</v>
      </c>
      <c r="I10" s="94">
        <v>134355</v>
      </c>
      <c r="J10" s="93">
        <v>122000</v>
      </c>
      <c r="K10" s="94">
        <v>53186</v>
      </c>
      <c r="L10" s="93">
        <v>613000</v>
      </c>
      <c r="M10" s="94">
        <v>285532</v>
      </c>
      <c r="N10" s="93"/>
      <c r="O10" s="94"/>
      <c r="P10" s="93">
        <f t="shared" ref="P10:P16" si="1">$H10      +$J10      +$L10      +$N10</f>
        <v>869000</v>
      </c>
      <c r="Q10" s="94">
        <f t="shared" ref="Q10:Q16" si="2">$I10      +$K10      +$M10      +$O10</f>
        <v>473073</v>
      </c>
      <c r="R10" s="48">
        <f t="shared" ref="R10:R16" si="3">IF(($J10      =0),0,((($L10      -$J10      )/$J10      )*100))</f>
        <v>402.4590163934426</v>
      </c>
      <c r="S10" s="49">
        <f t="shared" ref="S10:S16" si="4">IF(($K10      =0),0,((($M10      -$K10      )/$K10      )*100))</f>
        <v>436.85556349415259</v>
      </c>
      <c r="T10" s="48">
        <f t="shared" ref="T10:T15" si="5">IF(($E10      =0),0,(($P10      /$E10      )*100))</f>
        <v>41.38095238095238</v>
      </c>
      <c r="U10" s="50">
        <f t="shared" ref="U10:U15" si="6">IF(($E10      =0),0,(($Q10      /$E10      )*100))</f>
        <v>22.527285714285714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24500000</v>
      </c>
      <c r="C11" s="92">
        <v>0</v>
      </c>
      <c r="D11" s="92"/>
      <c r="E11" s="92">
        <f t="shared" si="0"/>
        <v>24500000</v>
      </c>
      <c r="F11" s="93">
        <v>24500000</v>
      </c>
      <c r="G11" s="94">
        <v>24500000</v>
      </c>
      <c r="H11" s="93">
        <v>5988000</v>
      </c>
      <c r="I11" s="94"/>
      <c r="J11" s="93">
        <v>5766000</v>
      </c>
      <c r="K11" s="94"/>
      <c r="L11" s="93">
        <v>6103000</v>
      </c>
      <c r="M11" s="94"/>
      <c r="N11" s="93"/>
      <c r="O11" s="94"/>
      <c r="P11" s="93">
        <f t="shared" si="1"/>
        <v>17857000</v>
      </c>
      <c r="Q11" s="94">
        <f t="shared" si="2"/>
        <v>0</v>
      </c>
      <c r="R11" s="48">
        <f t="shared" si="3"/>
        <v>5.8446063128685397</v>
      </c>
      <c r="S11" s="49">
        <f t="shared" si="4"/>
        <v>0</v>
      </c>
      <c r="T11" s="48">
        <f t="shared" si="5"/>
        <v>72.885714285714286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26600000</v>
      </c>
      <c r="C16" s="95">
        <f>SUM(C9:C15)</f>
        <v>0</v>
      </c>
      <c r="D16" s="95"/>
      <c r="E16" s="95">
        <f t="shared" si="0"/>
        <v>26600000</v>
      </c>
      <c r="F16" s="96">
        <f t="shared" ref="F16:O16" si="7">SUM(F9:F15)</f>
        <v>26600000</v>
      </c>
      <c r="G16" s="97">
        <f t="shared" si="7"/>
        <v>26600000</v>
      </c>
      <c r="H16" s="96">
        <f t="shared" si="7"/>
        <v>6122000</v>
      </c>
      <c r="I16" s="97">
        <f t="shared" si="7"/>
        <v>134355</v>
      </c>
      <c r="J16" s="96">
        <f t="shared" si="7"/>
        <v>5888000</v>
      </c>
      <c r="K16" s="97">
        <f t="shared" si="7"/>
        <v>53186</v>
      </c>
      <c r="L16" s="96">
        <f t="shared" si="7"/>
        <v>6716000</v>
      </c>
      <c r="M16" s="97">
        <f t="shared" si="7"/>
        <v>285532</v>
      </c>
      <c r="N16" s="96">
        <f t="shared" si="7"/>
        <v>0</v>
      </c>
      <c r="O16" s="97">
        <f t="shared" si="7"/>
        <v>0</v>
      </c>
      <c r="P16" s="96">
        <f t="shared" si="1"/>
        <v>18726000</v>
      </c>
      <c r="Q16" s="97">
        <f t="shared" si="2"/>
        <v>473073</v>
      </c>
      <c r="R16" s="52">
        <f t="shared" si="3"/>
        <v>14.0625</v>
      </c>
      <c r="S16" s="53">
        <f t="shared" si="4"/>
        <v>436.85556349415259</v>
      </c>
      <c r="T16" s="52">
        <f>IF((SUM($E9:$E13)+$E15)=0,0,(P16/(SUM($E9:$E13)+$E15)*100))</f>
        <v>70.398496240601503</v>
      </c>
      <c r="U16" s="54">
        <f>IF((SUM($E9:$E13)+$E15)=0,0,(Q16/(SUM($E9:$E13)+$E15)*100))</f>
        <v>1.7784699248120299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1677000</v>
      </c>
      <c r="C32" s="92">
        <v>0</v>
      </c>
      <c r="D32" s="92"/>
      <c r="E32" s="92">
        <f>$B32      +$C32      +$D32</f>
        <v>1677000</v>
      </c>
      <c r="F32" s="93">
        <v>1677000</v>
      </c>
      <c r="G32" s="94">
        <v>1677000</v>
      </c>
      <c r="H32" s="93">
        <v>1677000</v>
      </c>
      <c r="I32" s="94">
        <v>1677000</v>
      </c>
      <c r="J32" s="93"/>
      <c r="K32" s="94"/>
      <c r="L32" s="93"/>
      <c r="M32" s="94"/>
      <c r="N32" s="93"/>
      <c r="O32" s="94"/>
      <c r="P32" s="93">
        <f>$H32      +$J32      +$L32      +$N32</f>
        <v>1677000</v>
      </c>
      <c r="Q32" s="94">
        <f>$I32      +$K32      +$M32      +$O32</f>
        <v>1677000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1677000</v>
      </c>
      <c r="C33" s="95">
        <f>C32</f>
        <v>0</v>
      </c>
      <c r="D33" s="95"/>
      <c r="E33" s="95">
        <f>$B33      +$C33      +$D33</f>
        <v>1677000</v>
      </c>
      <c r="F33" s="96">
        <f t="shared" ref="F33:O33" si="17">F32</f>
        <v>1677000</v>
      </c>
      <c r="G33" s="97">
        <f t="shared" si="17"/>
        <v>1677000</v>
      </c>
      <c r="H33" s="96">
        <f t="shared" si="17"/>
        <v>1677000</v>
      </c>
      <c r="I33" s="97">
        <f t="shared" si="17"/>
        <v>1677000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1677000</v>
      </c>
      <c r="Q33" s="97">
        <f>$I33      +$K33      +$M33      +$O33</f>
        <v>1677000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7650000</v>
      </c>
      <c r="C35" s="92">
        <v>10093000</v>
      </c>
      <c r="D35" s="92"/>
      <c r="E35" s="92">
        <f t="shared" ref="E35:E40" si="18">$B35      +$C35      +$D35</f>
        <v>17743000</v>
      </c>
      <c r="F35" s="93">
        <v>17743000</v>
      </c>
      <c r="G35" s="94">
        <v>17743000</v>
      </c>
      <c r="H35" s="93">
        <v>25000</v>
      </c>
      <c r="I35" s="94"/>
      <c r="J35" s="93">
        <v>1672000</v>
      </c>
      <c r="K35" s="94">
        <v>10904590</v>
      </c>
      <c r="L35" s="93">
        <v>288000</v>
      </c>
      <c r="M35" s="94"/>
      <c r="N35" s="93"/>
      <c r="O35" s="94"/>
      <c r="P35" s="93">
        <f t="shared" ref="P35:P40" si="19">$H35      +$J35      +$L35      +$N35</f>
        <v>1985000</v>
      </c>
      <c r="Q35" s="94">
        <f t="shared" ref="Q35:Q40" si="20">$I35      +$K35      +$M35      +$O35</f>
        <v>10904590</v>
      </c>
      <c r="R35" s="48">
        <f t="shared" ref="R35:R40" si="21">IF(($J35      =0),0,((($L35      -$J35      )/$J35      )*100))</f>
        <v>-82.775119617224874</v>
      </c>
      <c r="S35" s="49">
        <f t="shared" ref="S35:S40" si="22">IF(($K35      =0),0,((($M35      -$K35      )/$K35      )*100))</f>
        <v>-100</v>
      </c>
      <c r="T35" s="48">
        <f t="shared" ref="T35:T39" si="23">IF(($E35      =0),0,(($P35      /$E35      )*100))</f>
        <v>11.187510567547765</v>
      </c>
      <c r="U35" s="50">
        <f t="shared" ref="U35:U39" si="24">IF(($E35      =0),0,(($Q35      /$E35      )*100))</f>
        <v>61.45854703263258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2041000</v>
      </c>
      <c r="C36" s="92">
        <v>0</v>
      </c>
      <c r="D36" s="92"/>
      <c r="E36" s="92">
        <f t="shared" si="18"/>
        <v>2041000</v>
      </c>
      <c r="F36" s="93">
        <v>2041000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4200000</v>
      </c>
      <c r="C38" s="92">
        <v>0</v>
      </c>
      <c r="D38" s="92"/>
      <c r="E38" s="92">
        <f t="shared" si="18"/>
        <v>4200000</v>
      </c>
      <c r="F38" s="93">
        <v>4200000</v>
      </c>
      <c r="G38" s="94">
        <v>4200000</v>
      </c>
      <c r="H38" s="93"/>
      <c r="I38" s="94"/>
      <c r="J38" s="93">
        <v>828000</v>
      </c>
      <c r="K38" s="94"/>
      <c r="L38" s="93">
        <v>2427000</v>
      </c>
      <c r="M38" s="94">
        <v>262080</v>
      </c>
      <c r="N38" s="93"/>
      <c r="O38" s="94"/>
      <c r="P38" s="93">
        <f t="shared" si="19"/>
        <v>3255000</v>
      </c>
      <c r="Q38" s="94">
        <f t="shared" si="20"/>
        <v>262080</v>
      </c>
      <c r="R38" s="48">
        <f t="shared" si="21"/>
        <v>193.1159420289855</v>
      </c>
      <c r="S38" s="49">
        <f t="shared" si="22"/>
        <v>0</v>
      </c>
      <c r="T38" s="48">
        <f t="shared" si="23"/>
        <v>77.5</v>
      </c>
      <c r="U38" s="50">
        <f t="shared" si="24"/>
        <v>6.2399999999999993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13891000</v>
      </c>
      <c r="C40" s="95">
        <f>SUM(C35:C39)</f>
        <v>10093000</v>
      </c>
      <c r="D40" s="95"/>
      <c r="E40" s="95">
        <f t="shared" si="18"/>
        <v>23984000</v>
      </c>
      <c r="F40" s="96">
        <f t="shared" ref="F40:O40" si="25">SUM(F35:F39)</f>
        <v>23984000</v>
      </c>
      <c r="G40" s="97">
        <f t="shared" si="25"/>
        <v>21943000</v>
      </c>
      <c r="H40" s="96">
        <f t="shared" si="25"/>
        <v>25000</v>
      </c>
      <c r="I40" s="97">
        <f t="shared" si="25"/>
        <v>0</v>
      </c>
      <c r="J40" s="96">
        <f t="shared" si="25"/>
        <v>2500000</v>
      </c>
      <c r="K40" s="97">
        <f t="shared" si="25"/>
        <v>10904590</v>
      </c>
      <c r="L40" s="96">
        <f t="shared" si="25"/>
        <v>2715000</v>
      </c>
      <c r="M40" s="97">
        <f t="shared" si="25"/>
        <v>262080</v>
      </c>
      <c r="N40" s="96">
        <f t="shared" si="25"/>
        <v>0</v>
      </c>
      <c r="O40" s="97">
        <f t="shared" si="25"/>
        <v>0</v>
      </c>
      <c r="P40" s="96">
        <f t="shared" si="19"/>
        <v>5240000</v>
      </c>
      <c r="Q40" s="97">
        <f t="shared" si="20"/>
        <v>11166670</v>
      </c>
      <c r="R40" s="52">
        <f t="shared" si="21"/>
        <v>8.6</v>
      </c>
      <c r="S40" s="53">
        <f t="shared" si="22"/>
        <v>-97.596608400682655</v>
      </c>
      <c r="T40" s="52">
        <f>IF((+$E35+$E38) =0,0,(P40   /(+$E35+$E38) )*100)</f>
        <v>23.880052864239165</v>
      </c>
      <c r="U40" s="54">
        <f>IF((+$E35+$E38) =0,0,(Q40   /(+$E35+$E38) )*100)</f>
        <v>50.889440823952967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40000000</v>
      </c>
      <c r="C43" s="92">
        <v>-40000000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16000000</v>
      </c>
      <c r="C51" s="92">
        <v>0</v>
      </c>
      <c r="D51" s="92"/>
      <c r="E51" s="92">
        <f t="shared" si="26"/>
        <v>16000000</v>
      </c>
      <c r="F51" s="93">
        <v>16000000</v>
      </c>
      <c r="G51" s="94">
        <v>16000000</v>
      </c>
      <c r="H51" s="93"/>
      <c r="I51" s="94">
        <v>572749</v>
      </c>
      <c r="J51" s="93"/>
      <c r="K51" s="94">
        <v>783181</v>
      </c>
      <c r="L51" s="93"/>
      <c r="M51" s="94"/>
      <c r="N51" s="93"/>
      <c r="O51" s="94"/>
      <c r="P51" s="93">
        <f t="shared" si="27"/>
        <v>0</v>
      </c>
      <c r="Q51" s="94">
        <f t="shared" si="28"/>
        <v>1355930</v>
      </c>
      <c r="R51" s="48">
        <f t="shared" si="29"/>
        <v>0</v>
      </c>
      <c r="S51" s="49">
        <f t="shared" si="30"/>
        <v>-100</v>
      </c>
      <c r="T51" s="48">
        <f t="shared" si="31"/>
        <v>0</v>
      </c>
      <c r="U51" s="50">
        <f t="shared" si="32"/>
        <v>8.4745625000000011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56000000</v>
      </c>
      <c r="C53" s="95">
        <f>SUM(C42:C52)</f>
        <v>-40000000</v>
      </c>
      <c r="D53" s="95"/>
      <c r="E53" s="95">
        <f t="shared" si="26"/>
        <v>16000000</v>
      </c>
      <c r="F53" s="96">
        <f t="shared" ref="F53:O53" si="33">SUM(F42:F52)</f>
        <v>16000000</v>
      </c>
      <c r="G53" s="97">
        <f t="shared" si="33"/>
        <v>16000000</v>
      </c>
      <c r="H53" s="96">
        <f t="shared" si="33"/>
        <v>0</v>
      </c>
      <c r="I53" s="97">
        <f t="shared" si="33"/>
        <v>572749</v>
      </c>
      <c r="J53" s="96">
        <f t="shared" si="33"/>
        <v>0</v>
      </c>
      <c r="K53" s="97">
        <f t="shared" si="33"/>
        <v>783181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1355930</v>
      </c>
      <c r="R53" s="52">
        <f t="shared" si="29"/>
        <v>0</v>
      </c>
      <c r="S53" s="53">
        <f t="shared" si="30"/>
        <v>-100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8.4745625000000011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98168000</v>
      </c>
      <c r="C67" s="104">
        <f>SUM(C9:C15,C18:C23,C26:C29,C32,C35:C39,C42:C52,C55:C58,C61:C65)</f>
        <v>-29907000</v>
      </c>
      <c r="D67" s="104"/>
      <c r="E67" s="104">
        <f t="shared" si="35"/>
        <v>68261000</v>
      </c>
      <c r="F67" s="105">
        <f t="shared" ref="F67:O67" si="43">SUM(F9:F15,F18:F23,F26:F29,F32,F35:F39,F42:F52,F55:F58,F61:F65)</f>
        <v>68261000</v>
      </c>
      <c r="G67" s="106">
        <f t="shared" si="43"/>
        <v>66220000</v>
      </c>
      <c r="H67" s="105">
        <f t="shared" si="43"/>
        <v>7824000</v>
      </c>
      <c r="I67" s="106">
        <f t="shared" si="43"/>
        <v>2384104</v>
      </c>
      <c r="J67" s="105">
        <f t="shared" si="43"/>
        <v>8388000</v>
      </c>
      <c r="K67" s="106">
        <f t="shared" si="43"/>
        <v>11740957</v>
      </c>
      <c r="L67" s="105">
        <f t="shared" si="43"/>
        <v>9431000</v>
      </c>
      <c r="M67" s="106">
        <f t="shared" si="43"/>
        <v>547612</v>
      </c>
      <c r="N67" s="105">
        <f t="shared" si="43"/>
        <v>0</v>
      </c>
      <c r="O67" s="106">
        <f t="shared" si="43"/>
        <v>0</v>
      </c>
      <c r="P67" s="105">
        <f t="shared" si="36"/>
        <v>25643000</v>
      </c>
      <c r="Q67" s="106">
        <f t="shared" si="37"/>
        <v>14672673</v>
      </c>
      <c r="R67" s="61">
        <f t="shared" si="38"/>
        <v>12.4344301382928</v>
      </c>
      <c r="S67" s="62">
        <f t="shared" si="39"/>
        <v>-95.335882756405638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38.723950468136515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22.157464512231954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61043000</v>
      </c>
      <c r="C69" s="92">
        <v>-9517000</v>
      </c>
      <c r="D69" s="92"/>
      <c r="E69" s="92">
        <f>$B69      +$C69      +$D69</f>
        <v>51526000</v>
      </c>
      <c r="F69" s="93">
        <v>29996000</v>
      </c>
      <c r="G69" s="94">
        <v>29996000</v>
      </c>
      <c r="H69" s="93">
        <v>7721000</v>
      </c>
      <c r="I69" s="94">
        <v>7326252</v>
      </c>
      <c r="J69" s="93">
        <v>7179000</v>
      </c>
      <c r="K69" s="94">
        <v>6093572</v>
      </c>
      <c r="L69" s="93">
        <v>5877000</v>
      </c>
      <c r="M69" s="94">
        <v>5305134</v>
      </c>
      <c r="N69" s="93"/>
      <c r="O69" s="94"/>
      <c r="P69" s="93">
        <f>$H69      +$J69      +$L69      +$N69</f>
        <v>20777000</v>
      </c>
      <c r="Q69" s="94">
        <f>$I69      +$K69      +$M69      +$O69</f>
        <v>18724958</v>
      </c>
      <c r="R69" s="48">
        <f>IF(($J69      =0),0,((($L69      -$J69      )/$J69      )*100))</f>
        <v>-18.136230672795651</v>
      </c>
      <c r="S69" s="49">
        <f>IF(($K69      =0),0,((($M69      -$K69      )/$K69      )*100))</f>
        <v>-12.938847690648442</v>
      </c>
      <c r="T69" s="48">
        <f>IF(($E69      =0),0,(($P69      /$E69      )*100))</f>
        <v>40.32333191010364</v>
      </c>
      <c r="U69" s="50">
        <f>IF(($E69      =0),0,(($Q69      /$E69      )*100))</f>
        <v>36.340794938477657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61043000</v>
      </c>
      <c r="C70" s="101">
        <f>C69</f>
        <v>-9517000</v>
      </c>
      <c r="D70" s="101"/>
      <c r="E70" s="101">
        <f>$B70      +$C70      +$D70</f>
        <v>51526000</v>
      </c>
      <c r="F70" s="102">
        <f t="shared" ref="F70:O70" si="44">F69</f>
        <v>29996000</v>
      </c>
      <c r="G70" s="103">
        <f t="shared" si="44"/>
        <v>29996000</v>
      </c>
      <c r="H70" s="102">
        <f t="shared" si="44"/>
        <v>7721000</v>
      </c>
      <c r="I70" s="103">
        <f t="shared" si="44"/>
        <v>7326252</v>
      </c>
      <c r="J70" s="102">
        <f t="shared" si="44"/>
        <v>7179000</v>
      </c>
      <c r="K70" s="103">
        <f t="shared" si="44"/>
        <v>6093572</v>
      </c>
      <c r="L70" s="102">
        <f t="shared" si="44"/>
        <v>5877000</v>
      </c>
      <c r="M70" s="103">
        <f t="shared" si="44"/>
        <v>5305134</v>
      </c>
      <c r="N70" s="102">
        <f t="shared" si="44"/>
        <v>0</v>
      </c>
      <c r="O70" s="103">
        <f t="shared" si="44"/>
        <v>0</v>
      </c>
      <c r="P70" s="102">
        <f>$H70      +$J70      +$L70      +$N70</f>
        <v>20777000</v>
      </c>
      <c r="Q70" s="103">
        <f>$I70      +$K70      +$M70      +$O70</f>
        <v>18724958</v>
      </c>
      <c r="R70" s="57">
        <f>IF(($J70      =0),0,((($L70      -$J70      )/$J70      )*100))</f>
        <v>-18.136230672795651</v>
      </c>
      <c r="S70" s="58">
        <f>IF(($K70      =0),0,((($M70      -$K70      )/$K70      )*100))</f>
        <v>-12.938847690648442</v>
      </c>
      <c r="T70" s="57">
        <f>IF($E70   =0,0,($P70   /$E70   )*100)</f>
        <v>40.32333191010364</v>
      </c>
      <c r="U70" s="59">
        <f>IF($E70   =0,0,($Q70   /$E70 )*100)</f>
        <v>36.340794938477657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61043000</v>
      </c>
      <c r="C71" s="104">
        <f>C69</f>
        <v>-9517000</v>
      </c>
      <c r="D71" s="104"/>
      <c r="E71" s="104">
        <f>$B71      +$C71      +$D71</f>
        <v>51526000</v>
      </c>
      <c r="F71" s="105">
        <f t="shared" ref="F71:O71" si="45">F69</f>
        <v>29996000</v>
      </c>
      <c r="G71" s="106">
        <f t="shared" si="45"/>
        <v>29996000</v>
      </c>
      <c r="H71" s="105">
        <f t="shared" si="45"/>
        <v>7721000</v>
      </c>
      <c r="I71" s="106">
        <f t="shared" si="45"/>
        <v>7326252</v>
      </c>
      <c r="J71" s="105">
        <f t="shared" si="45"/>
        <v>7179000</v>
      </c>
      <c r="K71" s="106">
        <f t="shared" si="45"/>
        <v>6093572</v>
      </c>
      <c r="L71" s="105">
        <f t="shared" si="45"/>
        <v>5877000</v>
      </c>
      <c r="M71" s="106">
        <f t="shared" si="45"/>
        <v>5305134</v>
      </c>
      <c r="N71" s="105">
        <f t="shared" si="45"/>
        <v>0</v>
      </c>
      <c r="O71" s="106">
        <f t="shared" si="45"/>
        <v>0</v>
      </c>
      <c r="P71" s="105">
        <f>$H71      +$J71      +$L71      +$N71</f>
        <v>20777000</v>
      </c>
      <c r="Q71" s="106">
        <f>$I71      +$K71      +$M71      +$O71</f>
        <v>18724958</v>
      </c>
      <c r="R71" s="61">
        <f>IF(($J71      =0),0,((($L71      -$J71      )/$J71      )*100))</f>
        <v>-18.136230672795651</v>
      </c>
      <c r="S71" s="62">
        <f>IF(($K71      =0),0,((($M71      -$K71      )/$K71      )*100))</f>
        <v>-12.938847690648442</v>
      </c>
      <c r="T71" s="61">
        <f>IF($E71   =0,0,($P71   /$E71   )*100)</f>
        <v>40.32333191010364</v>
      </c>
      <c r="U71" s="65">
        <f>IF($E71   =0,0,($Q71   /$E71   )*100)</f>
        <v>36.340794938477657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159211000</v>
      </c>
      <c r="C72" s="104">
        <f>SUM(C9:C15,C18:C23,C26:C29,C32,C35:C39,C42:C52,C55:C58,C61:C65,C69)</f>
        <v>-39424000</v>
      </c>
      <c r="D72" s="104"/>
      <c r="E72" s="104">
        <f>$B72      +$C72      +$D72</f>
        <v>119787000</v>
      </c>
      <c r="F72" s="105">
        <f t="shared" ref="F72:O72" si="46">SUM(F9:F15,F18:F23,F26:F29,F32,F35:F39,F42:F52,F55:F58,F61:F65,F69)</f>
        <v>98257000</v>
      </c>
      <c r="G72" s="106">
        <f t="shared" si="46"/>
        <v>96216000</v>
      </c>
      <c r="H72" s="105">
        <f t="shared" si="46"/>
        <v>15545000</v>
      </c>
      <c r="I72" s="106">
        <f t="shared" si="46"/>
        <v>9710356</v>
      </c>
      <c r="J72" s="105">
        <f t="shared" si="46"/>
        <v>15567000</v>
      </c>
      <c r="K72" s="106">
        <f t="shared" si="46"/>
        <v>17834529</v>
      </c>
      <c r="L72" s="105">
        <f t="shared" si="46"/>
        <v>15308000</v>
      </c>
      <c r="M72" s="106">
        <f t="shared" si="46"/>
        <v>5852746</v>
      </c>
      <c r="N72" s="105">
        <f t="shared" si="46"/>
        <v>0</v>
      </c>
      <c r="O72" s="106">
        <f t="shared" si="46"/>
        <v>0</v>
      </c>
      <c r="P72" s="105">
        <f>$H72      +$J72      +$L72      +$N72</f>
        <v>46420000</v>
      </c>
      <c r="Q72" s="106">
        <f>$I72      +$K72      +$M72      +$O72</f>
        <v>33397631</v>
      </c>
      <c r="R72" s="61">
        <f>IF(($J72      =0),0,((($L72      -$J72      )/$J72      )*100))</f>
        <v>-1.6637759362754543</v>
      </c>
      <c r="S72" s="62">
        <f>IF(($K72      =0),0,((($M72      -$K72      )/$K72      )*100))</f>
        <v>-67.183063819627648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39.423844546736198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28.364132114891376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138</v>
      </c>
    </row>
    <row r="116" spans="1:23" x14ac:dyDescent="0.25">
      <c r="A116" s="29" t="s">
        <v>139</v>
      </c>
    </row>
    <row r="117" spans="1:23" ht="13" x14ac:dyDescent="0.3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143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IZ5+QfSkObpVnt1BcIpm5x68Sj3C58uSU7bzzR5LolRFQJRcmHIgdUDHRPqtOBPJdeMvcqW0JUwSZba1Rr3BJQ==" saltValue="aNuML1mhdZox8qjZdbbGT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80A938-4B4C-474E-AE55-E7BFFD3388AB}"/>
</file>

<file path=customXml/itemProps2.xml><?xml version="1.0" encoding="utf-8"?>
<ds:datastoreItem xmlns:ds="http://schemas.openxmlformats.org/officeDocument/2006/customXml" ds:itemID="{CD5F20C2-B559-4AEC-B240-4D3516CE468B}"/>
</file>

<file path=customXml/itemProps3.xml><?xml version="1.0" encoding="utf-8"?>
<ds:datastoreItem xmlns:ds="http://schemas.openxmlformats.org/officeDocument/2006/customXml" ds:itemID="{6AF2F1DE-AA1C-40DD-A24C-1DBE5AF5C1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Summary</vt:lpstr>
      <vt:lpstr>FS184</vt:lpstr>
      <vt:lpstr>GT421</vt:lpstr>
      <vt:lpstr>GT481</vt:lpstr>
      <vt:lpstr>KZN225</vt:lpstr>
      <vt:lpstr>KZN252</vt:lpstr>
      <vt:lpstr>KZN282</vt:lpstr>
      <vt:lpstr>LIM354</vt:lpstr>
      <vt:lpstr>MP307</vt:lpstr>
      <vt:lpstr>MP312</vt:lpstr>
      <vt:lpstr>MP313</vt:lpstr>
      <vt:lpstr>MP326</vt:lpstr>
      <vt:lpstr>NC091</vt:lpstr>
      <vt:lpstr>NW372</vt:lpstr>
      <vt:lpstr>NW373</vt:lpstr>
      <vt:lpstr>NW403</vt:lpstr>
      <vt:lpstr>NW405</vt:lpstr>
      <vt:lpstr>WC023</vt:lpstr>
      <vt:lpstr>WC024</vt:lpstr>
      <vt:lpstr>WC044</vt:lpstr>
      <vt:lpstr>'FS184'!Print_Area</vt:lpstr>
      <vt:lpstr>'GT421'!Print_Area</vt:lpstr>
      <vt:lpstr>'GT481'!Print_Area</vt:lpstr>
      <vt:lpstr>'KZN225'!Print_Area</vt:lpstr>
      <vt:lpstr>'KZN252'!Print_Area</vt:lpstr>
      <vt:lpstr>'KZN282'!Print_Area</vt:lpstr>
      <vt:lpstr>'LIM354'!Print_Area</vt:lpstr>
      <vt:lpstr>'MP307'!Print_Area</vt:lpstr>
      <vt:lpstr>'MP312'!Print_Area</vt:lpstr>
      <vt:lpstr>'MP313'!Print_Area</vt:lpstr>
      <vt:lpstr>'MP326'!Print_Area</vt:lpstr>
      <vt:lpstr>'NC091'!Print_Area</vt:lpstr>
      <vt:lpstr>'NW372'!Print_Area</vt:lpstr>
      <vt:lpstr>'NW373'!Print_Area</vt:lpstr>
      <vt:lpstr>'NW403'!Print_Area</vt:lpstr>
      <vt:lpstr>'NW405'!Print_Area</vt:lpstr>
      <vt:lpstr>Summary!Print_Area</vt:lpstr>
      <vt:lpstr>'WC023'!Print_Area</vt:lpstr>
      <vt:lpstr>'WC024'!Print_Area</vt:lpstr>
      <vt:lpstr>'WC044'!Print_Area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Gqesha</dc:creator>
  <cp:lastModifiedBy>Lawrence Gqesha</cp:lastModifiedBy>
  <dcterms:created xsi:type="dcterms:W3CDTF">2022-05-06T19:27:06Z</dcterms:created>
  <dcterms:modified xsi:type="dcterms:W3CDTF">2022-05-06T19:28:04Z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