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5ED78187-9422-47FF-AC27-9502B4129D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<sst xmlns="http://schemas.openxmlformats.org/spreadsheetml/2006/main" count="1378" uniqueCount="615">
  <si>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</si>
  <si>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</si>
  <si>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3rd Quarter Ended 31 March 2022</t>
  </si>
  <si>
    <t>Third Quarter 2021/22</t>
  </si>
  <si>
    <t>Third Quarter 2020/21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</si>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</sst>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wrapText="1"/>
    </xf>
    <xf numFmtId="0" fontId="9" fillId="0" borderId="0" xfId="0" applyFont="1"/>
    <xf numFmtId="0" fontId="6" fillId="0" borderId="7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 wrapText="1"/>
    </xf>
    <xf numFmtId="0" fontId="6" fillId="0" borderId="1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5" xfId="0" applyFont="1" applyBorder="1" applyAlignment="1" applyProtection="1">
      <alignment horizontal="center" wrapText="1"/>
    </xf>
    <xf numFmtId="0" fontId="9" fillId="0" borderId="2" xfId="0" applyFont="1" applyBorder="1" applyProtection="1"/>
    <xf numFmtId="0" fontId="9" fillId="0" borderId="9" xfId="0" applyFont="1" applyBorder="1" applyProtection="1"/>
    <xf numFmtId="164" fontId="9" fillId="0" borderId="20" xfId="0" applyNumberFormat="1" applyFont="1" applyBorder="1" applyAlignment="1" applyProtection="1"/>
    <xf numFmtId="164" fontId="9" fillId="0" borderId="12" xfId="0" applyNumberFormat="1" applyFont="1" applyBorder="1" applyAlignment="1" applyProtection="1"/>
    <xf numFmtId="164" fontId="9" fillId="0" borderId="21" xfId="0" applyNumberFormat="1" applyFont="1" applyBorder="1" applyAlignment="1" applyProtection="1"/>
    <xf numFmtId="164" fontId="9" fillId="0" borderId="22" xfId="0" applyNumberFormat="1" applyFont="1" applyBorder="1" applyAlignment="1" applyProtection="1"/>
    <xf numFmtId="164" fontId="9" fillId="0" borderId="23" xfId="0" applyNumberFormat="1" applyFont="1" applyBorder="1" applyAlignment="1" applyProtection="1"/>
    <xf numFmtId="164" fontId="9" fillId="0" borderId="24" xfId="0" applyNumberFormat="1" applyFont="1" applyBorder="1" applyAlignment="1" applyProtection="1"/>
    <xf numFmtId="0" fontId="9" fillId="0" borderId="8" xfId="0" applyFont="1" applyBorder="1" applyProtection="1"/>
    <xf numFmtId="0" fontId="9" fillId="0" borderId="7" xfId="0" applyFont="1" applyBorder="1" applyProtection="1"/>
    <xf numFmtId="0" fontId="6" fillId="0" borderId="7" xfId="0" applyFont="1" applyBorder="1" applyProtection="1"/>
    <xf numFmtId="0" fontId="9" fillId="0" borderId="13" xfId="0" applyFont="1" applyBorder="1" applyProtection="1"/>
    <xf numFmtId="0" fontId="9" fillId="0" borderId="0" xfId="0" applyFont="1" applyProtection="1"/>
    <xf numFmtId="0" fontId="0" fillId="0" borderId="11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6" fillId="0" borderId="16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center" vertical="top" wrapText="1"/>
    </xf>
    <xf numFmtId="0" fontId="6" fillId="0" borderId="19" xfId="0" applyFont="1" applyBorder="1" applyAlignment="1" applyProtection="1">
      <alignment horizontal="center" vertical="top" wrapText="1"/>
    </xf>
    <xf numFmtId="0" fontId="6" fillId="0" borderId="29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6" fillId="0" borderId="8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wrapText="1"/>
    </xf>
    <xf numFmtId="0" fontId="6" fillId="0" borderId="14" xfId="0" applyFont="1" applyBorder="1" applyAlignment="1" applyProtection="1">
      <alignment horizontal="center" wrapText="1"/>
    </xf>
    <xf numFmtId="0" fontId="0" fillId="0" borderId="7" xfId="0" applyBorder="1" applyProtection="1"/>
    <xf numFmtId="0" fontId="0" fillId="0" borderId="0" xfId="0" applyBorder="1" applyAlignment="1" applyProtection="1">
      <alignment horizontal="left" indent="1"/>
    </xf>
    <xf numFmtId="0" fontId="0" fillId="0" borderId="0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27" xfId="0" applyBorder="1" applyProtection="1"/>
    <xf numFmtId="0" fontId="0" fillId="0" borderId="24" xfId="0" applyBorder="1" applyProtection="1"/>
    <xf numFmtId="0" fontId="2" fillId="0" borderId="7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wrapText="1" inden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right"/>
    </xf>
    <xf numFmtId="165" fontId="10" fillId="0" borderId="8" xfId="0" applyNumberFormat="1" applyFont="1" applyBorder="1" applyAlignment="1" applyProtection="1">
      <alignment horizontal="left" indent="1"/>
    </xf>
    <xf numFmtId="165" fontId="10" fillId="0" borderId="7" xfId="0" applyNumberFormat="1" applyFont="1" applyBorder="1" applyAlignment="1" applyProtection="1">
      <alignment wrapText="1"/>
    </xf>
    <xf numFmtId="165" fontId="9" fillId="0" borderId="22" xfId="0" applyNumberFormat="1" applyFont="1" applyFill="1" applyBorder="1" applyAlignment="1" applyProtection="1"/>
    <xf numFmtId="165" fontId="9" fillId="0" borderId="23" xfId="0" applyNumberFormat="1" applyFont="1" applyFill="1" applyBorder="1" applyAlignment="1" applyProtection="1"/>
    <xf numFmtId="165" fontId="10" fillId="0" borderId="24" xfId="0" applyNumberFormat="1" applyFont="1" applyBorder="1" applyAlignment="1" applyProtection="1">
      <alignment wrapText="1"/>
    </xf>
    <xf numFmtId="165" fontId="10" fillId="0" borderId="22" xfId="0" applyNumberFormat="1" applyFont="1" applyBorder="1" applyAlignment="1" applyProtection="1">
      <alignment wrapText="1"/>
    </xf>
    <xf numFmtId="165" fontId="10" fillId="0" borderId="23" xfId="0" applyNumberFormat="1" applyFont="1" applyBorder="1" applyAlignment="1" applyProtection="1">
      <alignment wrapText="1"/>
    </xf>
    <xf numFmtId="165" fontId="9" fillId="0" borderId="8" xfId="0" applyNumberFormat="1" applyFont="1" applyBorder="1" applyAlignment="1" applyProtection="1">
      <alignment horizontal="left" indent="1"/>
    </xf>
    <xf numFmtId="165" fontId="6" fillId="0" borderId="8" xfId="0" applyNumberFormat="1" applyFont="1" applyBorder="1" applyProtection="1"/>
    <xf numFmtId="165" fontId="6" fillId="0" borderId="7" xfId="0" applyNumberFormat="1" applyFont="1" applyBorder="1" applyProtection="1"/>
    <xf numFmtId="165" fontId="7" fillId="0" borderId="22" xfId="0" applyNumberFormat="1" applyFont="1" applyFill="1" applyBorder="1" applyAlignment="1" applyProtection="1"/>
    <xf numFmtId="165" fontId="7" fillId="0" borderId="23" xfId="0" applyNumberFormat="1" applyFont="1" applyFill="1" applyBorder="1" applyAlignment="1" applyProtection="1"/>
    <xf numFmtId="165" fontId="6" fillId="0" borderId="24" xfId="0" applyNumberFormat="1" applyFont="1" applyBorder="1" applyAlignment="1" applyProtection="1"/>
    <xf numFmtId="165" fontId="6" fillId="0" borderId="22" xfId="0" applyNumberFormat="1" applyFont="1" applyBorder="1" applyAlignment="1" applyProtection="1"/>
    <xf numFmtId="165" fontId="6" fillId="0" borderId="23" xfId="0" applyNumberFormat="1" applyFont="1" applyBorder="1" applyAlignment="1" applyProtection="1"/>
    <xf numFmtId="165" fontId="9" fillId="0" borderId="14" xfId="0" applyNumberFormat="1" applyFont="1" applyBorder="1" applyProtection="1"/>
    <xf numFmtId="165" fontId="9" fillId="0" borderId="15" xfId="0" applyNumberFormat="1" applyFont="1" applyBorder="1" applyProtection="1"/>
    <xf numFmtId="165" fontId="7" fillId="0" borderId="25" xfId="0" applyNumberFormat="1" applyFont="1" applyBorder="1" applyAlignment="1" applyProtection="1"/>
    <xf numFmtId="165" fontId="7" fillId="0" borderId="18" xfId="0" applyNumberFormat="1" applyFont="1" applyBorder="1" applyAlignment="1" applyProtection="1"/>
    <xf numFmtId="165" fontId="7" fillId="0" borderId="19" xfId="0" applyNumberFormat="1" applyFont="1" applyBorder="1" applyAlignment="1" applyProtection="1"/>
    <xf numFmtId="165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left" wrapText="1" indent="1"/>
    </xf>
    <xf numFmtId="165" fontId="1" fillId="0" borderId="0" xfId="0" applyNumberFormat="1" applyFont="1" applyFill="1" applyBorder="1" applyAlignment="1" applyProtection="1">
      <alignment horizontal="left" wrapText="1"/>
    </xf>
    <xf numFmtId="165" fontId="1" fillId="0" borderId="22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1" fillId="0" borderId="27" xfId="0" applyNumberFormat="1" applyFont="1" applyFill="1" applyBorder="1" applyAlignment="1" applyProtection="1">
      <alignment horizontal="right"/>
    </xf>
    <xf numFmtId="165" fontId="1" fillId="0" borderId="24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/>
    </xf>
    <xf numFmtId="165" fontId="3" fillId="0" borderId="22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6" xfId="0" applyNumberFormat="1" applyFont="1" applyFill="1" applyBorder="1" applyAlignment="1" applyProtection="1">
      <alignment horizontal="left"/>
    </xf>
    <xf numFmtId="165" fontId="3" fillId="0" borderId="26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18" xfId="0" applyNumberFormat="1" applyFont="1" applyFill="1" applyBorder="1" applyAlignment="1" applyProtection="1">
      <alignment horizontal="right"/>
    </xf>
    <xf numFmtId="165" fontId="3" fillId="0" borderId="28" xfId="0" applyNumberFormat="1" applyFont="1" applyFill="1" applyBorder="1" applyAlignment="1" applyProtection="1">
      <alignment horizontal="right"/>
    </xf>
    <xf numFmtId="165" fontId="3" fillId="0" borderId="19" xfId="0" applyNumberFormat="1" applyFont="1" applyFill="1" applyBorder="1" applyAlignment="1" applyProtection="1">
      <alignment horizontal="right"/>
    </xf>
    <xf numFmtId="165" fontId="9" fillId="0" borderId="24" xfId="0" applyNumberFormat="1" applyFont="1" applyFill="1" applyBorder="1" applyAlignment="1" applyProtection="1"/>
    <xf numFmtId="165" fontId="6" fillId="0" borderId="8" xfId="0" applyNumberFormat="1" applyFont="1" applyBorder="1" applyAlignment="1" applyProtection="1">
      <alignment horizontal="left"/>
    </xf>
    <xf numFmtId="165" fontId="6" fillId="0" borderId="24" xfId="0" applyNumberFormat="1" applyFont="1" applyBorder="1" applyAlignment="1" applyProtection="1">
      <alignment wrapText="1"/>
    </xf>
    <xf numFmtId="165" fontId="6" fillId="0" borderId="22" xfId="0" applyNumberFormat="1" applyFont="1" applyBorder="1" applyAlignment="1" applyProtection="1">
      <alignment wrapText="1"/>
    </xf>
    <xf numFmtId="165" fontId="6" fillId="0" borderId="23" xfId="0" applyNumberFormat="1" applyFont="1" applyBorder="1" applyAlignment="1" applyProtection="1">
      <alignment wrapText="1"/>
    </xf>
    <xf numFmtId="165" fontId="7" fillId="0" borderId="24" xfId="0" applyNumberFormat="1" applyFont="1" applyFill="1" applyBorder="1" applyAlignment="1" applyProtection="1"/>
    <xf numFmtId="165" fontId="10" fillId="0" borderId="14" xfId="0" applyNumberFormat="1" applyFont="1" applyBorder="1" applyAlignment="1" applyProtection="1">
      <alignment horizontal="left" indent="1"/>
    </xf>
    <xf numFmtId="165" fontId="10" fillId="0" borderId="13" xfId="0" applyNumberFormat="1" applyFont="1" applyBorder="1" applyAlignment="1" applyProtection="1">
      <alignment wrapText="1"/>
    </xf>
    <xf numFmtId="165" fontId="9" fillId="0" borderId="25" xfId="0" applyNumberFormat="1" applyFont="1" applyFill="1" applyBorder="1" applyAlignment="1" applyProtection="1"/>
    <xf numFmtId="165" fontId="9" fillId="0" borderId="18" xfId="0" applyNumberFormat="1" applyFont="1" applyFill="1" applyBorder="1" applyAlignment="1" applyProtection="1"/>
    <xf numFmtId="165" fontId="10" fillId="0" borderId="19" xfId="0" applyNumberFormat="1" applyFont="1" applyBorder="1" applyAlignment="1" applyProtection="1">
      <alignment wrapText="1"/>
    </xf>
    <xf numFmtId="165" fontId="10" fillId="0" borderId="25" xfId="0" applyNumberFormat="1" applyFont="1" applyBorder="1" applyAlignment="1" applyProtection="1">
      <alignment wrapText="1"/>
    </xf>
    <xf numFmtId="165" fontId="10" fillId="0" borderId="18" xfId="0" applyNumberFormat="1" applyFont="1" applyBorder="1" applyAlignment="1" applyProtection="1">
      <alignment wrapText="1"/>
    </xf>
    <xf numFmtId="165" fontId="9" fillId="0" borderId="19" xfId="0" applyNumberFormat="1" applyFont="1" applyFill="1" applyBorder="1" applyAlignment="1" applyProtection="1"/>
    <xf numFmtId="165" fontId="11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right" wrapText="1"/>
    </xf>
    <xf numFmtId="0" fontId="6" fillId="0" borderId="4" xfId="0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3" width="10.7265625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7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s="7" customFormat="1" ht="16.5" customHeight="1" x14ac:dyDescent="0.3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s="7" customFormat="1" ht="16.5" customHeight="1" x14ac:dyDescent="0.3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s="7" customFormat="1" ht="81.75" customHeight="1" x14ac:dyDescent="0.3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s="7" customFormat="1" ht="13" x14ac:dyDescent="0.3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3" s="7" customFormat="1" ht="13" x14ac:dyDescent="0.3">
      <c r="A7" s="8" t="s">
        <v>0</v>
      </c>
      <c r="B7" s="9" t="s">
        <v>13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3" s="7" customFormat="1" ht="13" x14ac:dyDescent="0.3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3" s="7" customFormat="1" ht="13" x14ac:dyDescent="0.3">
      <c r="A9" s="23" t="s">
        <v>14</v>
      </c>
      <c r="B9" s="53" t="s">
        <v>15</v>
      </c>
      <c r="C9" s="54" t="s">
        <v>16</v>
      </c>
      <c r="D9" s="55">
        <v>595667954</v>
      </c>
      <c r="E9" s="56">
        <v>4008644695</v>
      </c>
      <c r="F9" s="56">
        <v>2939447021</v>
      </c>
      <c r="G9" s="56">
        <v>1325950000</v>
      </c>
      <c r="H9" s="57">
        <v>8869709670</v>
      </c>
      <c r="I9" s="58">
        <v>669448092</v>
      </c>
      <c r="J9" s="59">
        <v>1675936857</v>
      </c>
      <c r="K9" s="56">
        <v>2477127933</v>
      </c>
      <c r="L9" s="59">
        <v>986630000</v>
      </c>
      <c r="M9" s="57">
        <v>5809142882</v>
      </c>
    </row>
    <row r="10" spans="1:13" s="7" customFormat="1" ht="13" x14ac:dyDescent="0.3">
      <c r="A10" s="23" t="s">
        <v>14</v>
      </c>
      <c r="B10" s="53" t="s">
        <v>17</v>
      </c>
      <c r="C10" s="54" t="s">
        <v>18</v>
      </c>
      <c r="D10" s="55">
        <v>495927321</v>
      </c>
      <c r="E10" s="56">
        <v>2356685690</v>
      </c>
      <c r="F10" s="56">
        <v>1795436100</v>
      </c>
      <c r="G10" s="56">
        <v>344924000</v>
      </c>
      <c r="H10" s="57">
        <v>4992973111</v>
      </c>
      <c r="I10" s="58">
        <v>674269998</v>
      </c>
      <c r="J10" s="59">
        <v>2195418170</v>
      </c>
      <c r="K10" s="56">
        <v>1545920313</v>
      </c>
      <c r="L10" s="59">
        <v>473570000</v>
      </c>
      <c r="M10" s="57">
        <v>4889178481</v>
      </c>
    </row>
    <row r="11" spans="1:13" s="7" customFormat="1" ht="13" x14ac:dyDescent="0.3">
      <c r="A11" s="23" t="s">
        <v>14</v>
      </c>
      <c r="B11" s="53" t="s">
        <v>19</v>
      </c>
      <c r="C11" s="54" t="s">
        <v>20</v>
      </c>
      <c r="D11" s="55">
        <v>8012874754</v>
      </c>
      <c r="E11" s="56">
        <v>22244404546</v>
      </c>
      <c r="F11" s="56">
        <v>9436065528</v>
      </c>
      <c r="G11" s="56">
        <v>2801305000</v>
      </c>
      <c r="H11" s="57">
        <v>42494649828</v>
      </c>
      <c r="I11" s="58">
        <v>7523571116</v>
      </c>
      <c r="J11" s="59">
        <v>20040551726</v>
      </c>
      <c r="K11" s="56">
        <v>9301726534</v>
      </c>
      <c r="L11" s="59">
        <v>1088650000</v>
      </c>
      <c r="M11" s="57">
        <v>37954499376</v>
      </c>
    </row>
    <row r="12" spans="1:13" s="7" customFormat="1" ht="13" x14ac:dyDescent="0.3">
      <c r="A12" s="23" t="s">
        <v>14</v>
      </c>
      <c r="B12" s="53" t="s">
        <v>21</v>
      </c>
      <c r="C12" s="54" t="s">
        <v>22</v>
      </c>
      <c r="D12" s="55">
        <v>2974605000</v>
      </c>
      <c r="E12" s="56">
        <v>6657627099</v>
      </c>
      <c r="F12" s="56">
        <v>4589717964</v>
      </c>
      <c r="G12" s="56">
        <v>2014360000</v>
      </c>
      <c r="H12" s="57">
        <v>16236310063</v>
      </c>
      <c r="I12" s="58">
        <v>4197063980</v>
      </c>
      <c r="J12" s="59">
        <v>10440556667</v>
      </c>
      <c r="K12" s="56">
        <v>7055951793</v>
      </c>
      <c r="L12" s="59">
        <v>890867000</v>
      </c>
      <c r="M12" s="57">
        <v>22584439440</v>
      </c>
    </row>
    <row r="13" spans="1:13" s="7" customFormat="1" ht="13" x14ac:dyDescent="0.3">
      <c r="A13" s="23" t="s">
        <v>14</v>
      </c>
      <c r="B13" s="53" t="s">
        <v>23</v>
      </c>
      <c r="C13" s="54" t="s">
        <v>24</v>
      </c>
      <c r="D13" s="55">
        <v>478842760</v>
      </c>
      <c r="E13" s="56">
        <v>1404895047</v>
      </c>
      <c r="F13" s="56">
        <v>2618815247</v>
      </c>
      <c r="G13" s="56">
        <v>549108000</v>
      </c>
      <c r="H13" s="57">
        <v>5051661054</v>
      </c>
      <c r="I13" s="58">
        <v>403336211</v>
      </c>
      <c r="J13" s="59">
        <v>957878221</v>
      </c>
      <c r="K13" s="56">
        <v>2500203925</v>
      </c>
      <c r="L13" s="59">
        <v>510364000</v>
      </c>
      <c r="M13" s="57">
        <v>4371782357</v>
      </c>
    </row>
    <row r="14" spans="1:13" s="7" customFormat="1" ht="13" x14ac:dyDescent="0.3">
      <c r="A14" s="23" t="s">
        <v>14</v>
      </c>
      <c r="B14" s="53" t="s">
        <v>25</v>
      </c>
      <c r="C14" s="54" t="s">
        <v>26</v>
      </c>
      <c r="D14" s="55">
        <v>808956535</v>
      </c>
      <c r="E14" s="56">
        <v>1934351028</v>
      </c>
      <c r="F14" s="56">
        <v>1178610756</v>
      </c>
      <c r="G14" s="56">
        <v>874717000</v>
      </c>
      <c r="H14" s="57">
        <v>4796635319</v>
      </c>
      <c r="I14" s="58">
        <v>798932058</v>
      </c>
      <c r="J14" s="59">
        <v>1983462712</v>
      </c>
      <c r="K14" s="56">
        <v>2121893453</v>
      </c>
      <c r="L14" s="59">
        <v>523434000</v>
      </c>
      <c r="M14" s="57">
        <v>5427722223</v>
      </c>
    </row>
    <row r="15" spans="1:13" s="7" customFormat="1" ht="13" x14ac:dyDescent="0.3">
      <c r="A15" s="23" t="s">
        <v>14</v>
      </c>
      <c r="B15" s="53" t="s">
        <v>27</v>
      </c>
      <c r="C15" s="54" t="s">
        <v>28</v>
      </c>
      <c r="D15" s="55">
        <v>544768813</v>
      </c>
      <c r="E15" s="56">
        <v>3572050498</v>
      </c>
      <c r="F15" s="56">
        <v>2282662387</v>
      </c>
      <c r="G15" s="56">
        <v>334498000</v>
      </c>
      <c r="H15" s="57">
        <v>6733979698</v>
      </c>
      <c r="I15" s="58">
        <v>449488536</v>
      </c>
      <c r="J15" s="59">
        <v>1822759995</v>
      </c>
      <c r="K15" s="56">
        <v>918044847</v>
      </c>
      <c r="L15" s="59">
        <v>413218000</v>
      </c>
      <c r="M15" s="57">
        <v>3603511378</v>
      </c>
    </row>
    <row r="16" spans="1:13" s="7" customFormat="1" ht="13" x14ac:dyDescent="0.3">
      <c r="A16" s="23" t="s">
        <v>14</v>
      </c>
      <c r="B16" s="53" t="s">
        <v>29</v>
      </c>
      <c r="C16" s="54" t="s">
        <v>30</v>
      </c>
      <c r="D16" s="55">
        <v>271543948</v>
      </c>
      <c r="E16" s="56">
        <v>911550748</v>
      </c>
      <c r="F16" s="56">
        <v>166662505</v>
      </c>
      <c r="G16" s="56">
        <v>449764000</v>
      </c>
      <c r="H16" s="57">
        <v>1799521201</v>
      </c>
      <c r="I16" s="58">
        <v>195518615</v>
      </c>
      <c r="J16" s="59">
        <v>824926710</v>
      </c>
      <c r="K16" s="56">
        <v>389796229</v>
      </c>
      <c r="L16" s="59">
        <v>263917000</v>
      </c>
      <c r="M16" s="57">
        <v>1674158554</v>
      </c>
    </row>
    <row r="17" spans="1:13" s="7" customFormat="1" ht="13" x14ac:dyDescent="0.3">
      <c r="A17" s="23" t="s">
        <v>14</v>
      </c>
      <c r="B17" s="60" t="s">
        <v>31</v>
      </c>
      <c r="C17" s="54" t="s">
        <v>32</v>
      </c>
      <c r="D17" s="55">
        <v>3373109061</v>
      </c>
      <c r="E17" s="56">
        <v>8790554948</v>
      </c>
      <c r="F17" s="56">
        <v>5449517463</v>
      </c>
      <c r="G17" s="56">
        <v>1069317000</v>
      </c>
      <c r="H17" s="57">
        <v>18682498472</v>
      </c>
      <c r="I17" s="58">
        <v>3114079380</v>
      </c>
      <c r="J17" s="59">
        <v>7795428879</v>
      </c>
      <c r="K17" s="56">
        <v>4008992123</v>
      </c>
      <c r="L17" s="59">
        <v>553417000</v>
      </c>
      <c r="M17" s="57">
        <v>15471917382</v>
      </c>
    </row>
    <row r="18" spans="1:13" s="7" customFormat="1" ht="13" x14ac:dyDescent="0.3">
      <c r="A18" s="24" t="s">
        <v>0</v>
      </c>
      <c r="B18" s="61" t="s">
        <v>614</v>
      </c>
      <c r="C18" s="62" t="s">
        <v>0</v>
      </c>
      <c r="D18" s="63">
        <f t="shared" ref="D18:M18" si="0">SUM(D9:D17)</f>
        <v>17556296146</v>
      </c>
      <c r="E18" s="64">
        <f t="shared" si="0"/>
        <v>51880764299</v>
      </c>
      <c r="F18" s="64">
        <f t="shared" si="0"/>
        <v>30456934971</v>
      </c>
      <c r="G18" s="64">
        <f t="shared" si="0"/>
        <v>9763943000</v>
      </c>
      <c r="H18" s="65">
        <f t="shared" si="0"/>
        <v>109657938416</v>
      </c>
      <c r="I18" s="66">
        <f t="shared" si="0"/>
        <v>18025707986</v>
      </c>
      <c r="J18" s="67">
        <f t="shared" si="0"/>
        <v>47736919937</v>
      </c>
      <c r="K18" s="64">
        <f t="shared" si="0"/>
        <v>30319657150</v>
      </c>
      <c r="L18" s="67">
        <f t="shared" si="0"/>
        <v>5704067000</v>
      </c>
      <c r="M18" s="65">
        <f t="shared" si="0"/>
        <v>101786352073</v>
      </c>
    </row>
    <row r="19" spans="1:13" s="7" customFormat="1" ht="12.75" customHeight="1" x14ac:dyDescent="0.3">
      <c r="A19" s="25"/>
      <c r="B19" s="68"/>
      <c r="C19" s="69"/>
      <c r="D19" s="70"/>
      <c r="E19" s="71"/>
      <c r="F19" s="71"/>
      <c r="G19" s="71"/>
      <c r="H19" s="72"/>
      <c r="I19" s="70"/>
      <c r="J19" s="71"/>
      <c r="K19" s="71"/>
      <c r="L19" s="71"/>
      <c r="M19" s="72"/>
    </row>
    <row r="20" spans="1:13" s="7" customFormat="1" ht="13" x14ac:dyDescent="0.3">
      <c r="A20" s="2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5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5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5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5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5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5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5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5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5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5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5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5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5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5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5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5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499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53</v>
      </c>
      <c r="B9" s="74" t="s">
        <v>500</v>
      </c>
      <c r="C9" s="75" t="s">
        <v>501</v>
      </c>
      <c r="D9" s="76">
        <v>11719260</v>
      </c>
      <c r="E9" s="77">
        <v>13327862</v>
      </c>
      <c r="F9" s="77">
        <v>92420387</v>
      </c>
      <c r="G9" s="77">
        <v>14746000</v>
      </c>
      <c r="H9" s="78">
        <v>132213509</v>
      </c>
      <c r="I9" s="76">
        <v>5482583</v>
      </c>
      <c r="J9" s="77">
        <v>5969358</v>
      </c>
      <c r="K9" s="77">
        <v>134153711</v>
      </c>
      <c r="L9" s="77">
        <v>15077000</v>
      </c>
      <c r="M9" s="79">
        <v>160682652</v>
      </c>
    </row>
    <row r="10" spans="1:13" ht="13" x14ac:dyDescent="0.3">
      <c r="A10" s="50" t="s">
        <v>53</v>
      </c>
      <c r="B10" s="74" t="s">
        <v>502</v>
      </c>
      <c r="C10" s="75" t="s">
        <v>503</v>
      </c>
      <c r="D10" s="76">
        <v>87802729</v>
      </c>
      <c r="E10" s="77">
        <v>191910501</v>
      </c>
      <c r="F10" s="77">
        <v>243707123</v>
      </c>
      <c r="G10" s="77">
        <v>2381000</v>
      </c>
      <c r="H10" s="78">
        <v>525801353</v>
      </c>
      <c r="I10" s="76">
        <v>56319475</v>
      </c>
      <c r="J10" s="77">
        <v>119771226</v>
      </c>
      <c r="K10" s="77">
        <v>22693569</v>
      </c>
      <c r="L10" s="77">
        <v>3344000</v>
      </c>
      <c r="M10" s="79">
        <v>202128270</v>
      </c>
    </row>
    <row r="11" spans="1:13" ht="13" x14ac:dyDescent="0.3">
      <c r="A11" s="50" t="s">
        <v>53</v>
      </c>
      <c r="B11" s="74" t="s">
        <v>504</v>
      </c>
      <c r="C11" s="75" t="s">
        <v>505</v>
      </c>
      <c r="D11" s="76">
        <v>123677789</v>
      </c>
      <c r="E11" s="77">
        <v>925047127</v>
      </c>
      <c r="F11" s="77">
        <v>514198379</v>
      </c>
      <c r="G11" s="77">
        <v>84937000</v>
      </c>
      <c r="H11" s="78">
        <v>1647860295</v>
      </c>
      <c r="I11" s="76">
        <v>103763548</v>
      </c>
      <c r="J11" s="77">
        <v>690480721</v>
      </c>
      <c r="K11" s="77">
        <v>-42512389</v>
      </c>
      <c r="L11" s="77">
        <v>147014000</v>
      </c>
      <c r="M11" s="79">
        <v>898745880</v>
      </c>
    </row>
    <row r="12" spans="1:13" ht="13" x14ac:dyDescent="0.3">
      <c r="A12" s="50" t="s">
        <v>53</v>
      </c>
      <c r="B12" s="74" t="s">
        <v>506</v>
      </c>
      <c r="C12" s="75" t="s">
        <v>507</v>
      </c>
      <c r="D12" s="76">
        <v>2215949</v>
      </c>
      <c r="E12" s="77">
        <v>3347608</v>
      </c>
      <c r="F12" s="77">
        <v>59428137</v>
      </c>
      <c r="G12" s="77">
        <v>294000</v>
      </c>
      <c r="H12" s="78">
        <v>65285694</v>
      </c>
      <c r="I12" s="76">
        <v>1221006</v>
      </c>
      <c r="J12" s="77">
        <v>16238618</v>
      </c>
      <c r="K12" s="77">
        <v>55849171</v>
      </c>
      <c r="L12" s="77">
        <v>0</v>
      </c>
      <c r="M12" s="79">
        <v>73308795</v>
      </c>
    </row>
    <row r="13" spans="1:13" ht="13" x14ac:dyDescent="0.3">
      <c r="A13" s="50" t="s">
        <v>53</v>
      </c>
      <c r="B13" s="74" t="s">
        <v>508</v>
      </c>
      <c r="C13" s="75" t="s">
        <v>509</v>
      </c>
      <c r="D13" s="76">
        <v>30363998</v>
      </c>
      <c r="E13" s="77">
        <v>63670315</v>
      </c>
      <c r="F13" s="77">
        <v>140921578</v>
      </c>
      <c r="G13" s="77">
        <v>20513000</v>
      </c>
      <c r="H13" s="78">
        <v>255468891</v>
      </c>
      <c r="I13" s="76">
        <v>34158632</v>
      </c>
      <c r="J13" s="77">
        <v>53617408</v>
      </c>
      <c r="K13" s="77">
        <v>115555031</v>
      </c>
      <c r="L13" s="77">
        <v>28573000</v>
      </c>
      <c r="M13" s="79">
        <v>231904071</v>
      </c>
    </row>
    <row r="14" spans="1:13" ht="13" x14ac:dyDescent="0.3">
      <c r="A14" s="50" t="s">
        <v>68</v>
      </c>
      <c r="B14" s="74" t="s">
        <v>510</v>
      </c>
      <c r="C14" s="75" t="s">
        <v>511</v>
      </c>
      <c r="D14" s="76">
        <v>0</v>
      </c>
      <c r="E14" s="77">
        <v>0</v>
      </c>
      <c r="F14" s="77">
        <v>93534546</v>
      </c>
      <c r="G14" s="77">
        <v>441000</v>
      </c>
      <c r="H14" s="78">
        <v>93975546</v>
      </c>
      <c r="I14" s="76">
        <v>0</v>
      </c>
      <c r="J14" s="77">
        <v>0</v>
      </c>
      <c r="K14" s="77">
        <v>101992619</v>
      </c>
      <c r="L14" s="77">
        <v>2250000</v>
      </c>
      <c r="M14" s="79">
        <v>104242619</v>
      </c>
    </row>
    <row r="15" spans="1:13" ht="14" x14ac:dyDescent="0.3">
      <c r="A15" s="51" t="s">
        <v>0</v>
      </c>
      <c r="B15" s="80" t="s">
        <v>512</v>
      </c>
      <c r="C15" s="81" t="s">
        <v>0</v>
      </c>
      <c r="D15" s="82">
        <f t="shared" ref="D15:M15" si="0">SUM(D9:D14)</f>
        <v>255779725</v>
      </c>
      <c r="E15" s="83">
        <f t="shared" si="0"/>
        <v>1197303413</v>
      </c>
      <c r="F15" s="83">
        <f t="shared" si="0"/>
        <v>1144210150</v>
      </c>
      <c r="G15" s="83">
        <f t="shared" si="0"/>
        <v>123312000</v>
      </c>
      <c r="H15" s="84">
        <f t="shared" si="0"/>
        <v>2720605288</v>
      </c>
      <c r="I15" s="82">
        <f t="shared" si="0"/>
        <v>200945244</v>
      </c>
      <c r="J15" s="83">
        <f t="shared" si="0"/>
        <v>886077331</v>
      </c>
      <c r="K15" s="83">
        <f t="shared" si="0"/>
        <v>387731712</v>
      </c>
      <c r="L15" s="83">
        <f t="shared" si="0"/>
        <v>196258000</v>
      </c>
      <c r="M15" s="85">
        <f t="shared" si="0"/>
        <v>1671012287</v>
      </c>
    </row>
    <row r="16" spans="1:13" ht="13" x14ac:dyDescent="0.3">
      <c r="A16" s="50" t="s">
        <v>53</v>
      </c>
      <c r="B16" s="74" t="s">
        <v>513</v>
      </c>
      <c r="C16" s="75" t="s">
        <v>514</v>
      </c>
      <c r="D16" s="76">
        <v>0</v>
      </c>
      <c r="E16" s="77">
        <v>115481</v>
      </c>
      <c r="F16" s="77">
        <v>35049370</v>
      </c>
      <c r="G16" s="77">
        <v>1143000</v>
      </c>
      <c r="H16" s="78">
        <v>36307851</v>
      </c>
      <c r="I16" s="76">
        <v>0</v>
      </c>
      <c r="J16" s="77">
        <v>46816</v>
      </c>
      <c r="K16" s="77">
        <v>33142412</v>
      </c>
      <c r="L16" s="77">
        <v>1362000</v>
      </c>
      <c r="M16" s="79">
        <v>34551228</v>
      </c>
    </row>
    <row r="17" spans="1:13" ht="13" x14ac:dyDescent="0.3">
      <c r="A17" s="50" t="s">
        <v>53</v>
      </c>
      <c r="B17" s="74" t="s">
        <v>515</v>
      </c>
      <c r="C17" s="75" t="s">
        <v>516</v>
      </c>
      <c r="D17" s="76">
        <v>7173257</v>
      </c>
      <c r="E17" s="77">
        <v>2871707</v>
      </c>
      <c r="F17" s="77">
        <v>140958897</v>
      </c>
      <c r="G17" s="77">
        <v>1570000</v>
      </c>
      <c r="H17" s="78">
        <v>152573861</v>
      </c>
      <c r="I17" s="76">
        <v>6927753</v>
      </c>
      <c r="J17" s="77">
        <v>23086745</v>
      </c>
      <c r="K17" s="77">
        <v>54369185</v>
      </c>
      <c r="L17" s="77">
        <v>6681000</v>
      </c>
      <c r="M17" s="79">
        <v>91064683</v>
      </c>
    </row>
    <row r="18" spans="1:13" ht="13" x14ac:dyDescent="0.3">
      <c r="A18" s="50" t="s">
        <v>53</v>
      </c>
      <c r="B18" s="74" t="s">
        <v>517</v>
      </c>
      <c r="C18" s="75" t="s">
        <v>518</v>
      </c>
      <c r="D18" s="76">
        <v>83588621</v>
      </c>
      <c r="E18" s="77">
        <v>56598600</v>
      </c>
      <c r="F18" s="77">
        <v>340391277</v>
      </c>
      <c r="G18" s="77">
        <v>1196000</v>
      </c>
      <c r="H18" s="78">
        <v>481774498</v>
      </c>
      <c r="I18" s="76">
        <v>33174219</v>
      </c>
      <c r="J18" s="77">
        <v>59355957</v>
      </c>
      <c r="K18" s="77">
        <v>-9373469</v>
      </c>
      <c r="L18" s="77">
        <v>5997000</v>
      </c>
      <c r="M18" s="79">
        <v>89153707</v>
      </c>
    </row>
    <row r="19" spans="1:13" ht="13" x14ac:dyDescent="0.3">
      <c r="A19" s="50" t="s">
        <v>53</v>
      </c>
      <c r="B19" s="74" t="s">
        <v>519</v>
      </c>
      <c r="C19" s="75" t="s">
        <v>520</v>
      </c>
      <c r="D19" s="76">
        <v>-88453</v>
      </c>
      <c r="E19" s="77">
        <v>-194657</v>
      </c>
      <c r="F19" s="77">
        <v>-470469</v>
      </c>
      <c r="G19" s="77">
        <v>453000</v>
      </c>
      <c r="H19" s="78">
        <v>-300579</v>
      </c>
      <c r="I19" s="76">
        <v>0</v>
      </c>
      <c r="J19" s="77">
        <v>0</v>
      </c>
      <c r="K19" s="77">
        <v>-615565</v>
      </c>
      <c r="L19" s="77">
        <v>633000</v>
      </c>
      <c r="M19" s="79">
        <v>17435</v>
      </c>
    </row>
    <row r="20" spans="1:13" ht="13" x14ac:dyDescent="0.3">
      <c r="A20" s="50" t="s">
        <v>53</v>
      </c>
      <c r="B20" s="74" t="s">
        <v>521</v>
      </c>
      <c r="C20" s="75" t="s">
        <v>522</v>
      </c>
      <c r="D20" s="76">
        <v>10884307</v>
      </c>
      <c r="E20" s="77">
        <v>19036301</v>
      </c>
      <c r="F20" s="77">
        <v>49861053</v>
      </c>
      <c r="G20" s="77">
        <v>2139000</v>
      </c>
      <c r="H20" s="78">
        <v>81920661</v>
      </c>
      <c r="I20" s="76">
        <v>10422600</v>
      </c>
      <c r="J20" s="77">
        <v>18578512</v>
      </c>
      <c r="K20" s="77">
        <v>99667504</v>
      </c>
      <c r="L20" s="77">
        <v>300000</v>
      </c>
      <c r="M20" s="79">
        <v>128968616</v>
      </c>
    </row>
    <row r="21" spans="1:13" ht="13" x14ac:dyDescent="0.3">
      <c r="A21" s="50" t="s">
        <v>68</v>
      </c>
      <c r="B21" s="74" t="s">
        <v>523</v>
      </c>
      <c r="C21" s="75" t="s">
        <v>524</v>
      </c>
      <c r="D21" s="76">
        <v>0</v>
      </c>
      <c r="E21" s="77">
        <v>24440</v>
      </c>
      <c r="F21" s="77">
        <v>225591640</v>
      </c>
      <c r="G21" s="77">
        <v>642000</v>
      </c>
      <c r="H21" s="78">
        <v>226258080</v>
      </c>
      <c r="I21" s="76">
        <v>0</v>
      </c>
      <c r="J21" s="77">
        <v>0</v>
      </c>
      <c r="K21" s="77">
        <v>-2670778</v>
      </c>
      <c r="L21" s="77">
        <v>2902000</v>
      </c>
      <c r="M21" s="79">
        <v>231222</v>
      </c>
    </row>
    <row r="22" spans="1:13" ht="14" x14ac:dyDescent="0.3">
      <c r="A22" s="51" t="s">
        <v>0</v>
      </c>
      <c r="B22" s="80" t="s">
        <v>525</v>
      </c>
      <c r="C22" s="81" t="s">
        <v>0</v>
      </c>
      <c r="D22" s="82">
        <f t="shared" ref="D22:M22" si="1">SUM(D16:D21)</f>
        <v>101557732</v>
      </c>
      <c r="E22" s="83">
        <f t="shared" si="1"/>
        <v>78451872</v>
      </c>
      <c r="F22" s="83">
        <f t="shared" si="1"/>
        <v>791381768</v>
      </c>
      <c r="G22" s="83">
        <f t="shared" si="1"/>
        <v>7143000</v>
      </c>
      <c r="H22" s="84">
        <f t="shared" si="1"/>
        <v>978534372</v>
      </c>
      <c r="I22" s="82">
        <f t="shared" si="1"/>
        <v>50524572</v>
      </c>
      <c r="J22" s="83">
        <f t="shared" si="1"/>
        <v>101068030</v>
      </c>
      <c r="K22" s="83">
        <f t="shared" si="1"/>
        <v>174519289</v>
      </c>
      <c r="L22" s="83">
        <f t="shared" si="1"/>
        <v>17875000</v>
      </c>
      <c r="M22" s="85">
        <f t="shared" si="1"/>
        <v>343986891</v>
      </c>
    </row>
    <row r="23" spans="1:13" ht="13" x14ac:dyDescent="0.3">
      <c r="A23" s="50" t="s">
        <v>53</v>
      </c>
      <c r="B23" s="74" t="s">
        <v>526</v>
      </c>
      <c r="C23" s="75" t="s">
        <v>527</v>
      </c>
      <c r="D23" s="76">
        <v>7308098</v>
      </c>
      <c r="E23" s="77">
        <v>40762980</v>
      </c>
      <c r="F23" s="77">
        <v>27958073</v>
      </c>
      <c r="G23" s="77">
        <v>414000</v>
      </c>
      <c r="H23" s="78">
        <v>76443151</v>
      </c>
      <c r="I23" s="76">
        <v>9311400</v>
      </c>
      <c r="J23" s="77">
        <v>58205826</v>
      </c>
      <c r="K23" s="77">
        <v>15840804</v>
      </c>
      <c r="L23" s="77">
        <v>462000</v>
      </c>
      <c r="M23" s="79">
        <v>83820030</v>
      </c>
    </row>
    <row r="24" spans="1:13" ht="13" x14ac:dyDescent="0.3">
      <c r="A24" s="50" t="s">
        <v>53</v>
      </c>
      <c r="B24" s="74" t="s">
        <v>528</v>
      </c>
      <c r="C24" s="75" t="s">
        <v>529</v>
      </c>
      <c r="D24" s="76">
        <v>2269268</v>
      </c>
      <c r="E24" s="77">
        <v>15186734</v>
      </c>
      <c r="F24" s="77">
        <v>17062006</v>
      </c>
      <c r="G24" s="77">
        <v>8587000</v>
      </c>
      <c r="H24" s="78">
        <v>43105008</v>
      </c>
      <c r="I24" s="76">
        <v>0</v>
      </c>
      <c r="J24" s="77">
        <v>0</v>
      </c>
      <c r="K24" s="77">
        <v>-9814000</v>
      </c>
      <c r="L24" s="77">
        <v>9814000</v>
      </c>
      <c r="M24" s="79">
        <v>0</v>
      </c>
    </row>
    <row r="25" spans="1:13" ht="13" x14ac:dyDescent="0.3">
      <c r="A25" s="50" t="s">
        <v>53</v>
      </c>
      <c r="B25" s="74" t="s">
        <v>530</v>
      </c>
      <c r="C25" s="75" t="s">
        <v>531</v>
      </c>
      <c r="D25" s="76">
        <v>1404987</v>
      </c>
      <c r="E25" s="77">
        <v>2761532</v>
      </c>
      <c r="F25" s="77">
        <v>50606015</v>
      </c>
      <c r="G25" s="77">
        <v>512000</v>
      </c>
      <c r="H25" s="78">
        <v>55284534</v>
      </c>
      <c r="I25" s="76">
        <v>17619991</v>
      </c>
      <c r="J25" s="77">
        <v>1339113</v>
      </c>
      <c r="K25" s="77">
        <v>22561776</v>
      </c>
      <c r="L25" s="77">
        <v>1347000</v>
      </c>
      <c r="M25" s="79">
        <v>42867880</v>
      </c>
    </row>
    <row r="26" spans="1:13" ht="13" x14ac:dyDescent="0.3">
      <c r="A26" s="50" t="s">
        <v>53</v>
      </c>
      <c r="B26" s="74" t="s">
        <v>532</v>
      </c>
      <c r="C26" s="75" t="s">
        <v>533</v>
      </c>
      <c r="D26" s="76">
        <v>6878969</v>
      </c>
      <c r="E26" s="77">
        <v>26700422</v>
      </c>
      <c r="F26" s="77">
        <v>39168980</v>
      </c>
      <c r="G26" s="77">
        <v>323000</v>
      </c>
      <c r="H26" s="78">
        <v>73071371</v>
      </c>
      <c r="I26" s="76">
        <v>6989226</v>
      </c>
      <c r="J26" s="77">
        <v>31022372</v>
      </c>
      <c r="K26" s="77">
        <v>34361085</v>
      </c>
      <c r="L26" s="77">
        <v>303000</v>
      </c>
      <c r="M26" s="79">
        <v>72675683</v>
      </c>
    </row>
    <row r="27" spans="1:13" ht="13" x14ac:dyDescent="0.3">
      <c r="A27" s="50" t="s">
        <v>53</v>
      </c>
      <c r="B27" s="74" t="s">
        <v>534</v>
      </c>
      <c r="C27" s="75" t="s">
        <v>535</v>
      </c>
      <c r="D27" s="76">
        <v>0</v>
      </c>
      <c r="E27" s="77">
        <v>0</v>
      </c>
      <c r="F27" s="77">
        <v>34266789</v>
      </c>
      <c r="G27" s="77">
        <v>833000</v>
      </c>
      <c r="H27" s="78">
        <v>35099789</v>
      </c>
      <c r="I27" s="76">
        <v>-1</v>
      </c>
      <c r="J27" s="77">
        <v>0</v>
      </c>
      <c r="K27" s="77">
        <v>40342773</v>
      </c>
      <c r="L27" s="77">
        <v>864000</v>
      </c>
      <c r="M27" s="79">
        <v>41206772</v>
      </c>
    </row>
    <row r="28" spans="1:13" ht="13" x14ac:dyDescent="0.3">
      <c r="A28" s="50" t="s">
        <v>68</v>
      </c>
      <c r="B28" s="74" t="s">
        <v>536</v>
      </c>
      <c r="C28" s="75" t="s">
        <v>537</v>
      </c>
      <c r="D28" s="76">
        <v>0</v>
      </c>
      <c r="E28" s="77">
        <v>0</v>
      </c>
      <c r="F28" s="77">
        <v>-146010678</v>
      </c>
      <c r="G28" s="77">
        <v>156554000</v>
      </c>
      <c r="H28" s="78">
        <v>10543322</v>
      </c>
      <c r="I28" s="76">
        <v>0</v>
      </c>
      <c r="J28" s="77">
        <v>0</v>
      </c>
      <c r="K28" s="77">
        <v>-14113023</v>
      </c>
      <c r="L28" s="77">
        <v>117421000</v>
      </c>
      <c r="M28" s="79">
        <v>103307977</v>
      </c>
    </row>
    <row r="29" spans="1:13" ht="14" x14ac:dyDescent="0.3">
      <c r="A29" s="51" t="s">
        <v>0</v>
      </c>
      <c r="B29" s="80" t="s">
        <v>538</v>
      </c>
      <c r="C29" s="81" t="s">
        <v>0</v>
      </c>
      <c r="D29" s="82">
        <f t="shared" ref="D29:M29" si="2">SUM(D23:D28)</f>
        <v>17861322</v>
      </c>
      <c r="E29" s="83">
        <f t="shared" si="2"/>
        <v>85411668</v>
      </c>
      <c r="F29" s="83">
        <f t="shared" si="2"/>
        <v>23051185</v>
      </c>
      <c r="G29" s="83">
        <f t="shared" si="2"/>
        <v>167223000</v>
      </c>
      <c r="H29" s="84">
        <f t="shared" si="2"/>
        <v>293547175</v>
      </c>
      <c r="I29" s="82">
        <f t="shared" si="2"/>
        <v>33920616</v>
      </c>
      <c r="J29" s="83">
        <f t="shared" si="2"/>
        <v>90567311</v>
      </c>
      <c r="K29" s="83">
        <f t="shared" si="2"/>
        <v>89179415</v>
      </c>
      <c r="L29" s="83">
        <f t="shared" si="2"/>
        <v>130211000</v>
      </c>
      <c r="M29" s="85">
        <f t="shared" si="2"/>
        <v>343878342</v>
      </c>
    </row>
    <row r="30" spans="1:13" ht="13" x14ac:dyDescent="0.3">
      <c r="A30" s="50" t="s">
        <v>53</v>
      </c>
      <c r="B30" s="74" t="s">
        <v>539</v>
      </c>
      <c r="C30" s="75" t="s">
        <v>540</v>
      </c>
      <c r="D30" s="76">
        <v>101837365</v>
      </c>
      <c r="E30" s="77">
        <v>433460278</v>
      </c>
      <c r="F30" s="77">
        <v>116740067</v>
      </c>
      <c r="G30" s="77">
        <v>33105000</v>
      </c>
      <c r="H30" s="78">
        <v>685142710</v>
      </c>
      <c r="I30" s="76">
        <v>95586515</v>
      </c>
      <c r="J30" s="77">
        <v>423465432</v>
      </c>
      <c r="K30" s="77">
        <v>82043563</v>
      </c>
      <c r="L30" s="77">
        <v>46513000</v>
      </c>
      <c r="M30" s="79">
        <v>647608510</v>
      </c>
    </row>
    <row r="31" spans="1:13" ht="13" x14ac:dyDescent="0.3">
      <c r="A31" s="50" t="s">
        <v>53</v>
      </c>
      <c r="B31" s="74" t="s">
        <v>541</v>
      </c>
      <c r="C31" s="75" t="s">
        <v>542</v>
      </c>
      <c r="D31" s="76">
        <v>13405801</v>
      </c>
      <c r="E31" s="77">
        <v>528692552</v>
      </c>
      <c r="F31" s="77">
        <v>57493648</v>
      </c>
      <c r="G31" s="77">
        <v>416000</v>
      </c>
      <c r="H31" s="78">
        <v>600008001</v>
      </c>
      <c r="I31" s="76">
        <v>17027534</v>
      </c>
      <c r="J31" s="77">
        <v>71513660</v>
      </c>
      <c r="K31" s="77">
        <v>58935133</v>
      </c>
      <c r="L31" s="77">
        <v>10342000</v>
      </c>
      <c r="M31" s="79">
        <v>157818327</v>
      </c>
    </row>
    <row r="32" spans="1:13" ht="13" x14ac:dyDescent="0.3">
      <c r="A32" s="50" t="s">
        <v>53</v>
      </c>
      <c r="B32" s="74" t="s">
        <v>543</v>
      </c>
      <c r="C32" s="75" t="s">
        <v>544</v>
      </c>
      <c r="D32" s="76">
        <v>54326868</v>
      </c>
      <c r="E32" s="77">
        <v>1248730715</v>
      </c>
      <c r="F32" s="77">
        <v>97622256</v>
      </c>
      <c r="G32" s="77">
        <v>2662000</v>
      </c>
      <c r="H32" s="78">
        <v>1403341839</v>
      </c>
      <c r="I32" s="76">
        <v>51484055</v>
      </c>
      <c r="J32" s="77">
        <v>250068231</v>
      </c>
      <c r="K32" s="77">
        <v>79090241</v>
      </c>
      <c r="L32" s="77">
        <v>9678000</v>
      </c>
      <c r="M32" s="79">
        <v>390320527</v>
      </c>
    </row>
    <row r="33" spans="1:13" ht="13" x14ac:dyDescent="0.3">
      <c r="A33" s="50" t="s">
        <v>68</v>
      </c>
      <c r="B33" s="74" t="s">
        <v>545</v>
      </c>
      <c r="C33" s="75" t="s">
        <v>546</v>
      </c>
      <c r="D33" s="76">
        <v>0</v>
      </c>
      <c r="E33" s="77">
        <v>0</v>
      </c>
      <c r="F33" s="77">
        <v>52163313</v>
      </c>
      <c r="G33" s="77">
        <v>637000</v>
      </c>
      <c r="H33" s="78">
        <v>52800313</v>
      </c>
      <c r="I33" s="76">
        <v>0</v>
      </c>
      <c r="J33" s="77">
        <v>0</v>
      </c>
      <c r="K33" s="77">
        <v>46545494</v>
      </c>
      <c r="L33" s="77">
        <v>2341000</v>
      </c>
      <c r="M33" s="79">
        <v>48886494</v>
      </c>
    </row>
    <row r="34" spans="1:13" ht="14" x14ac:dyDescent="0.3">
      <c r="A34" s="51" t="s">
        <v>0</v>
      </c>
      <c r="B34" s="80" t="s">
        <v>547</v>
      </c>
      <c r="C34" s="81" t="s">
        <v>0</v>
      </c>
      <c r="D34" s="82">
        <f t="shared" ref="D34:M34" si="3">SUM(D30:D33)</f>
        <v>169570034</v>
      </c>
      <c r="E34" s="83">
        <f t="shared" si="3"/>
        <v>2210883545</v>
      </c>
      <c r="F34" s="83">
        <f t="shared" si="3"/>
        <v>324019284</v>
      </c>
      <c r="G34" s="83">
        <f t="shared" si="3"/>
        <v>36820000</v>
      </c>
      <c r="H34" s="84">
        <f t="shared" si="3"/>
        <v>2741292863</v>
      </c>
      <c r="I34" s="82">
        <f t="shared" si="3"/>
        <v>164098104</v>
      </c>
      <c r="J34" s="83">
        <f t="shared" si="3"/>
        <v>745047323</v>
      </c>
      <c r="K34" s="83">
        <f t="shared" si="3"/>
        <v>266614431</v>
      </c>
      <c r="L34" s="83">
        <f t="shared" si="3"/>
        <v>68874000</v>
      </c>
      <c r="M34" s="85">
        <f t="shared" si="3"/>
        <v>1244633858</v>
      </c>
    </row>
    <row r="35" spans="1:13" ht="14" x14ac:dyDescent="0.3">
      <c r="A35" s="52" t="s">
        <v>0</v>
      </c>
      <c r="B35" s="86" t="s">
        <v>548</v>
      </c>
      <c r="C35" s="87" t="s">
        <v>0</v>
      </c>
      <c r="D35" s="88">
        <f t="shared" ref="D35:M35" si="4">SUM(D9:D14,D16:D21,D23:D28,D30:D33)</f>
        <v>544768813</v>
      </c>
      <c r="E35" s="89">
        <f t="shared" si="4"/>
        <v>3572050498</v>
      </c>
      <c r="F35" s="89">
        <f t="shared" si="4"/>
        <v>2282662387</v>
      </c>
      <c r="G35" s="89">
        <f t="shared" si="4"/>
        <v>334498000</v>
      </c>
      <c r="H35" s="90">
        <f t="shared" si="4"/>
        <v>6733979698</v>
      </c>
      <c r="I35" s="88">
        <f t="shared" si="4"/>
        <v>449488536</v>
      </c>
      <c r="J35" s="89">
        <f t="shared" si="4"/>
        <v>1822759995</v>
      </c>
      <c r="K35" s="89">
        <f t="shared" si="4"/>
        <v>918044847</v>
      </c>
      <c r="L35" s="89">
        <f t="shared" si="4"/>
        <v>413218000</v>
      </c>
      <c r="M35" s="91">
        <f t="shared" si="4"/>
        <v>3603511378</v>
      </c>
    </row>
    <row r="36" spans="1:13" x14ac:dyDescent="0.25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549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51</v>
      </c>
      <c r="B9" s="74" t="s">
        <v>36</v>
      </c>
      <c r="C9" s="75" t="s">
        <v>37</v>
      </c>
      <c r="D9" s="76">
        <v>2666829243</v>
      </c>
      <c r="E9" s="77">
        <v>5773142854</v>
      </c>
      <c r="F9" s="77">
        <v>4214921054</v>
      </c>
      <c r="G9" s="77">
        <v>659178000</v>
      </c>
      <c r="H9" s="78">
        <v>13314071151</v>
      </c>
      <c r="I9" s="76">
        <v>2516154342</v>
      </c>
      <c r="J9" s="77">
        <v>5065960204</v>
      </c>
      <c r="K9" s="77">
        <v>2953470750</v>
      </c>
      <c r="L9" s="77">
        <v>282071000</v>
      </c>
      <c r="M9" s="79">
        <v>10817656296</v>
      </c>
    </row>
    <row r="10" spans="1:13" ht="14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2666829243</v>
      </c>
      <c r="E10" s="83">
        <f t="shared" si="0"/>
        <v>5773142854</v>
      </c>
      <c r="F10" s="83">
        <f t="shared" si="0"/>
        <v>4214921054</v>
      </c>
      <c r="G10" s="83">
        <f t="shared" si="0"/>
        <v>659178000</v>
      </c>
      <c r="H10" s="84">
        <f t="shared" si="0"/>
        <v>13314071151</v>
      </c>
      <c r="I10" s="82">
        <f t="shared" si="0"/>
        <v>2516154342</v>
      </c>
      <c r="J10" s="83">
        <f t="shared" si="0"/>
        <v>5065960204</v>
      </c>
      <c r="K10" s="83">
        <f t="shared" si="0"/>
        <v>2953470750</v>
      </c>
      <c r="L10" s="83">
        <f t="shared" si="0"/>
        <v>282071000</v>
      </c>
      <c r="M10" s="85">
        <f t="shared" si="0"/>
        <v>10817656296</v>
      </c>
    </row>
    <row r="11" spans="1:13" ht="13" x14ac:dyDescent="0.3">
      <c r="A11" s="50" t="s">
        <v>53</v>
      </c>
      <c r="B11" s="74" t="s">
        <v>550</v>
      </c>
      <c r="C11" s="75" t="s">
        <v>551</v>
      </c>
      <c r="D11" s="76">
        <v>11033097</v>
      </c>
      <c r="E11" s="77">
        <v>55134070</v>
      </c>
      <c r="F11" s="77">
        <v>-1170797</v>
      </c>
      <c r="G11" s="77">
        <v>27147000</v>
      </c>
      <c r="H11" s="78">
        <v>92143370</v>
      </c>
      <c r="I11" s="76">
        <v>10984901</v>
      </c>
      <c r="J11" s="77">
        <v>47718851</v>
      </c>
      <c r="K11" s="77">
        <v>604842</v>
      </c>
      <c r="L11" s="77">
        <v>10582000</v>
      </c>
      <c r="M11" s="79">
        <v>69890594</v>
      </c>
    </row>
    <row r="12" spans="1:13" ht="13" x14ac:dyDescent="0.3">
      <c r="A12" s="50" t="s">
        <v>53</v>
      </c>
      <c r="B12" s="74" t="s">
        <v>552</v>
      </c>
      <c r="C12" s="75" t="s">
        <v>553</v>
      </c>
      <c r="D12" s="76">
        <v>10854511</v>
      </c>
      <c r="E12" s="77">
        <v>42475902</v>
      </c>
      <c r="F12" s="77">
        <v>36568326</v>
      </c>
      <c r="G12" s="77">
        <v>527000</v>
      </c>
      <c r="H12" s="78">
        <v>90425739</v>
      </c>
      <c r="I12" s="76">
        <v>10567316</v>
      </c>
      <c r="J12" s="77">
        <v>34137004</v>
      </c>
      <c r="K12" s="77">
        <v>18687557</v>
      </c>
      <c r="L12" s="77">
        <v>3590000</v>
      </c>
      <c r="M12" s="79">
        <v>66981877</v>
      </c>
    </row>
    <row r="13" spans="1:13" ht="13" x14ac:dyDescent="0.3">
      <c r="A13" s="50" t="s">
        <v>53</v>
      </c>
      <c r="B13" s="74" t="s">
        <v>554</v>
      </c>
      <c r="C13" s="75" t="s">
        <v>555</v>
      </c>
      <c r="D13" s="76">
        <v>19310694</v>
      </c>
      <c r="E13" s="77">
        <v>53789240</v>
      </c>
      <c r="F13" s="77">
        <v>23098832</v>
      </c>
      <c r="G13" s="77">
        <v>623000</v>
      </c>
      <c r="H13" s="78">
        <v>96821766</v>
      </c>
      <c r="I13" s="76">
        <v>17575865</v>
      </c>
      <c r="J13" s="77">
        <v>54114165</v>
      </c>
      <c r="K13" s="77">
        <v>10427207</v>
      </c>
      <c r="L13" s="77">
        <v>8236000</v>
      </c>
      <c r="M13" s="79">
        <v>90353237</v>
      </c>
    </row>
    <row r="14" spans="1:13" ht="13" x14ac:dyDescent="0.3">
      <c r="A14" s="50" t="s">
        <v>53</v>
      </c>
      <c r="B14" s="74" t="s">
        <v>556</v>
      </c>
      <c r="C14" s="75" t="s">
        <v>557</v>
      </c>
      <c r="D14" s="76">
        <v>62208473</v>
      </c>
      <c r="E14" s="77">
        <v>187698717</v>
      </c>
      <c r="F14" s="77">
        <v>89521397</v>
      </c>
      <c r="G14" s="77">
        <v>794000</v>
      </c>
      <c r="H14" s="78">
        <v>340222587</v>
      </c>
      <c r="I14" s="76">
        <v>58366585</v>
      </c>
      <c r="J14" s="77">
        <v>167980251</v>
      </c>
      <c r="K14" s="77">
        <v>47902907</v>
      </c>
      <c r="L14" s="77">
        <v>860000</v>
      </c>
      <c r="M14" s="79">
        <v>275109743</v>
      </c>
    </row>
    <row r="15" spans="1:13" ht="13" x14ac:dyDescent="0.3">
      <c r="A15" s="50" t="s">
        <v>53</v>
      </c>
      <c r="B15" s="74" t="s">
        <v>558</v>
      </c>
      <c r="C15" s="75" t="s">
        <v>559</v>
      </c>
      <c r="D15" s="76">
        <v>34319621</v>
      </c>
      <c r="E15" s="77">
        <v>137063999</v>
      </c>
      <c r="F15" s="77">
        <v>42632358</v>
      </c>
      <c r="G15" s="77">
        <v>550000</v>
      </c>
      <c r="H15" s="78">
        <v>214565978</v>
      </c>
      <c r="I15" s="76">
        <v>32333817</v>
      </c>
      <c r="J15" s="77">
        <v>120553278</v>
      </c>
      <c r="K15" s="77">
        <v>40102265</v>
      </c>
      <c r="L15" s="77">
        <v>1560000</v>
      </c>
      <c r="M15" s="79">
        <v>194549360</v>
      </c>
    </row>
    <row r="16" spans="1:13" ht="13" x14ac:dyDescent="0.3">
      <c r="A16" s="50" t="s">
        <v>68</v>
      </c>
      <c r="B16" s="74" t="s">
        <v>560</v>
      </c>
      <c r="C16" s="75" t="s">
        <v>561</v>
      </c>
      <c r="D16" s="76">
        <v>0</v>
      </c>
      <c r="E16" s="77">
        <v>38141741</v>
      </c>
      <c r="F16" s="77">
        <v>126401349</v>
      </c>
      <c r="G16" s="77">
        <v>420000</v>
      </c>
      <c r="H16" s="78">
        <v>164963090</v>
      </c>
      <c r="I16" s="76">
        <v>0</v>
      </c>
      <c r="J16" s="77">
        <v>35748771</v>
      </c>
      <c r="K16" s="77">
        <v>77456945</v>
      </c>
      <c r="L16" s="77">
        <v>2934000</v>
      </c>
      <c r="M16" s="79">
        <v>116139716</v>
      </c>
    </row>
    <row r="17" spans="1:13" ht="14" x14ac:dyDescent="0.3">
      <c r="A17" s="51" t="s">
        <v>0</v>
      </c>
      <c r="B17" s="80" t="s">
        <v>562</v>
      </c>
      <c r="C17" s="81" t="s">
        <v>0</v>
      </c>
      <c r="D17" s="82">
        <f t="shared" ref="D17:M17" si="1">SUM(D11:D16)</f>
        <v>137726396</v>
      </c>
      <c r="E17" s="83">
        <f t="shared" si="1"/>
        <v>514303669</v>
      </c>
      <c r="F17" s="83">
        <f t="shared" si="1"/>
        <v>317051465</v>
      </c>
      <c r="G17" s="83">
        <f t="shared" si="1"/>
        <v>30061000</v>
      </c>
      <c r="H17" s="84">
        <f t="shared" si="1"/>
        <v>999142530</v>
      </c>
      <c r="I17" s="82">
        <f t="shared" si="1"/>
        <v>129828484</v>
      </c>
      <c r="J17" s="83">
        <f t="shared" si="1"/>
        <v>460252320</v>
      </c>
      <c r="K17" s="83">
        <f t="shared" si="1"/>
        <v>195181723</v>
      </c>
      <c r="L17" s="83">
        <f t="shared" si="1"/>
        <v>27762000</v>
      </c>
      <c r="M17" s="85">
        <f t="shared" si="1"/>
        <v>813024527</v>
      </c>
    </row>
    <row r="18" spans="1:13" ht="13" x14ac:dyDescent="0.3">
      <c r="A18" s="50" t="s">
        <v>53</v>
      </c>
      <c r="B18" s="74" t="s">
        <v>563</v>
      </c>
      <c r="C18" s="75" t="s">
        <v>564</v>
      </c>
      <c r="D18" s="76">
        <v>14186481</v>
      </c>
      <c r="E18" s="77">
        <v>105397663</v>
      </c>
      <c r="F18" s="77">
        <v>37818790</v>
      </c>
      <c r="G18" s="77">
        <v>13583000</v>
      </c>
      <c r="H18" s="78">
        <v>170985934</v>
      </c>
      <c r="I18" s="76">
        <v>12337086</v>
      </c>
      <c r="J18" s="77">
        <v>86243857</v>
      </c>
      <c r="K18" s="77">
        <v>31722180</v>
      </c>
      <c r="L18" s="77">
        <v>1770000</v>
      </c>
      <c r="M18" s="79">
        <v>132073123</v>
      </c>
    </row>
    <row r="19" spans="1:13" ht="13" x14ac:dyDescent="0.3">
      <c r="A19" s="50" t="s">
        <v>53</v>
      </c>
      <c r="B19" s="74" t="s">
        <v>565</v>
      </c>
      <c r="C19" s="75" t="s">
        <v>566</v>
      </c>
      <c r="D19" s="76">
        <v>94356860</v>
      </c>
      <c r="E19" s="77">
        <v>481170641</v>
      </c>
      <c r="F19" s="77">
        <v>48487651</v>
      </c>
      <c r="G19" s="77">
        <v>19520000</v>
      </c>
      <c r="H19" s="78">
        <v>643535152</v>
      </c>
      <c r="I19" s="76">
        <v>77339038</v>
      </c>
      <c r="J19" s="77">
        <v>411031023</v>
      </c>
      <c r="K19" s="77">
        <v>37927390</v>
      </c>
      <c r="L19" s="77">
        <v>26649000</v>
      </c>
      <c r="M19" s="79">
        <v>552946451</v>
      </c>
    </row>
    <row r="20" spans="1:13" ht="13" x14ac:dyDescent="0.3">
      <c r="A20" s="50" t="s">
        <v>53</v>
      </c>
      <c r="B20" s="74" t="s">
        <v>567</v>
      </c>
      <c r="C20" s="75" t="s">
        <v>568</v>
      </c>
      <c r="D20" s="76">
        <v>87588268</v>
      </c>
      <c r="E20" s="77">
        <v>269065096</v>
      </c>
      <c r="F20" s="77">
        <v>76233284</v>
      </c>
      <c r="G20" s="77">
        <v>33961000</v>
      </c>
      <c r="H20" s="78">
        <v>466847648</v>
      </c>
      <c r="I20" s="76">
        <v>80603277</v>
      </c>
      <c r="J20" s="77">
        <v>230694098</v>
      </c>
      <c r="K20" s="77">
        <v>81784658</v>
      </c>
      <c r="L20" s="77">
        <v>23399000</v>
      </c>
      <c r="M20" s="79">
        <v>416481033</v>
      </c>
    </row>
    <row r="21" spans="1:13" ht="13" x14ac:dyDescent="0.3">
      <c r="A21" s="50" t="s">
        <v>53</v>
      </c>
      <c r="B21" s="74" t="s">
        <v>569</v>
      </c>
      <c r="C21" s="75" t="s">
        <v>570</v>
      </c>
      <c r="D21" s="76">
        <v>34568459</v>
      </c>
      <c r="E21" s="77">
        <v>176560152</v>
      </c>
      <c r="F21" s="77">
        <v>47451819</v>
      </c>
      <c r="G21" s="77">
        <v>2889000</v>
      </c>
      <c r="H21" s="78">
        <v>261469430</v>
      </c>
      <c r="I21" s="76">
        <v>31476496</v>
      </c>
      <c r="J21" s="77">
        <v>161281709</v>
      </c>
      <c r="K21" s="77">
        <v>66965229</v>
      </c>
      <c r="L21" s="77">
        <v>4923000</v>
      </c>
      <c r="M21" s="79">
        <v>264646434</v>
      </c>
    </row>
    <row r="22" spans="1:13" ht="13" x14ac:dyDescent="0.3">
      <c r="A22" s="50" t="s">
        <v>53</v>
      </c>
      <c r="B22" s="74" t="s">
        <v>571</v>
      </c>
      <c r="C22" s="75" t="s">
        <v>572</v>
      </c>
      <c r="D22" s="76">
        <v>-128134</v>
      </c>
      <c r="E22" s="77">
        <v>181205208</v>
      </c>
      <c r="F22" s="77">
        <v>17467080</v>
      </c>
      <c r="G22" s="77">
        <v>19553000</v>
      </c>
      <c r="H22" s="78">
        <v>218097154</v>
      </c>
      <c r="I22" s="76">
        <v>-148195</v>
      </c>
      <c r="J22" s="77">
        <v>158701585</v>
      </c>
      <c r="K22" s="77">
        <v>10040573</v>
      </c>
      <c r="L22" s="77">
        <v>21700000</v>
      </c>
      <c r="M22" s="79">
        <v>190293963</v>
      </c>
    </row>
    <row r="23" spans="1:13" ht="13" x14ac:dyDescent="0.3">
      <c r="A23" s="50" t="s">
        <v>68</v>
      </c>
      <c r="B23" s="74" t="s">
        <v>573</v>
      </c>
      <c r="C23" s="75" t="s">
        <v>574</v>
      </c>
      <c r="D23" s="76">
        <v>0</v>
      </c>
      <c r="E23" s="77">
        <v>0</v>
      </c>
      <c r="F23" s="77">
        <v>99616854</v>
      </c>
      <c r="G23" s="77">
        <v>424000</v>
      </c>
      <c r="H23" s="78">
        <v>100040854</v>
      </c>
      <c r="I23" s="76">
        <v>0</v>
      </c>
      <c r="J23" s="77">
        <v>0</v>
      </c>
      <c r="K23" s="77">
        <v>114846434</v>
      </c>
      <c r="L23" s="77">
        <v>3162000</v>
      </c>
      <c r="M23" s="79">
        <v>118008434</v>
      </c>
    </row>
    <row r="24" spans="1:13" ht="14" x14ac:dyDescent="0.3">
      <c r="A24" s="51" t="s">
        <v>0</v>
      </c>
      <c r="B24" s="80" t="s">
        <v>575</v>
      </c>
      <c r="C24" s="81" t="s">
        <v>0</v>
      </c>
      <c r="D24" s="82">
        <f t="shared" ref="D24:M24" si="2">SUM(D18:D23)</f>
        <v>230571934</v>
      </c>
      <c r="E24" s="83">
        <f t="shared" si="2"/>
        <v>1213398760</v>
      </c>
      <c r="F24" s="83">
        <f t="shared" si="2"/>
        <v>327075478</v>
      </c>
      <c r="G24" s="83">
        <f t="shared" si="2"/>
        <v>89930000</v>
      </c>
      <c r="H24" s="84">
        <f t="shared" si="2"/>
        <v>1860976172</v>
      </c>
      <c r="I24" s="82">
        <f t="shared" si="2"/>
        <v>201607702</v>
      </c>
      <c r="J24" s="83">
        <f t="shared" si="2"/>
        <v>1047952272</v>
      </c>
      <c r="K24" s="83">
        <f t="shared" si="2"/>
        <v>343286464</v>
      </c>
      <c r="L24" s="83">
        <f t="shared" si="2"/>
        <v>81603000</v>
      </c>
      <c r="M24" s="85">
        <f t="shared" si="2"/>
        <v>1674449438</v>
      </c>
    </row>
    <row r="25" spans="1:13" ht="13" x14ac:dyDescent="0.3">
      <c r="A25" s="50" t="s">
        <v>53</v>
      </c>
      <c r="B25" s="74" t="s">
        <v>576</v>
      </c>
      <c r="C25" s="75" t="s">
        <v>577</v>
      </c>
      <c r="D25" s="76">
        <v>24420315</v>
      </c>
      <c r="E25" s="77">
        <v>68812460</v>
      </c>
      <c r="F25" s="77">
        <v>71299902</v>
      </c>
      <c r="G25" s="77">
        <v>1516000</v>
      </c>
      <c r="H25" s="78">
        <v>166048677</v>
      </c>
      <c r="I25" s="76">
        <v>21972591</v>
      </c>
      <c r="J25" s="77">
        <v>63011818</v>
      </c>
      <c r="K25" s="77">
        <v>9975179</v>
      </c>
      <c r="L25" s="77">
        <v>8179000</v>
      </c>
      <c r="M25" s="79">
        <v>103138588</v>
      </c>
    </row>
    <row r="26" spans="1:13" ht="13" x14ac:dyDescent="0.3">
      <c r="A26" s="50" t="s">
        <v>53</v>
      </c>
      <c r="B26" s="74" t="s">
        <v>578</v>
      </c>
      <c r="C26" s="75" t="s">
        <v>579</v>
      </c>
      <c r="D26" s="76">
        <v>68581127</v>
      </c>
      <c r="E26" s="77">
        <v>214253765</v>
      </c>
      <c r="F26" s="77">
        <v>75439832</v>
      </c>
      <c r="G26" s="77">
        <v>2278000</v>
      </c>
      <c r="H26" s="78">
        <v>360552724</v>
      </c>
      <c r="I26" s="76">
        <v>64704583</v>
      </c>
      <c r="J26" s="77">
        <v>190310529</v>
      </c>
      <c r="K26" s="77">
        <v>72134135</v>
      </c>
      <c r="L26" s="77">
        <v>750000</v>
      </c>
      <c r="M26" s="79">
        <v>327899247</v>
      </c>
    </row>
    <row r="27" spans="1:13" ht="13" x14ac:dyDescent="0.3">
      <c r="A27" s="50" t="s">
        <v>53</v>
      </c>
      <c r="B27" s="74" t="s">
        <v>580</v>
      </c>
      <c r="C27" s="75" t="s">
        <v>581</v>
      </c>
      <c r="D27" s="76">
        <v>13769751</v>
      </c>
      <c r="E27" s="77">
        <v>56533236</v>
      </c>
      <c r="F27" s="77">
        <v>14814446</v>
      </c>
      <c r="G27" s="77">
        <v>2189000</v>
      </c>
      <c r="H27" s="78">
        <v>87306433</v>
      </c>
      <c r="I27" s="76">
        <v>13075151</v>
      </c>
      <c r="J27" s="77">
        <v>46067113</v>
      </c>
      <c r="K27" s="77">
        <v>10405757</v>
      </c>
      <c r="L27" s="77">
        <v>8307000</v>
      </c>
      <c r="M27" s="79">
        <v>77855021</v>
      </c>
    </row>
    <row r="28" spans="1:13" ht="13" x14ac:dyDescent="0.3">
      <c r="A28" s="50" t="s">
        <v>53</v>
      </c>
      <c r="B28" s="74" t="s">
        <v>582</v>
      </c>
      <c r="C28" s="75" t="s">
        <v>583</v>
      </c>
      <c r="D28" s="76">
        <v>10524653</v>
      </c>
      <c r="E28" s="77">
        <v>39070776</v>
      </c>
      <c r="F28" s="77">
        <v>26779358</v>
      </c>
      <c r="G28" s="77">
        <v>3505000</v>
      </c>
      <c r="H28" s="78">
        <v>79879787</v>
      </c>
      <c r="I28" s="76">
        <v>9997526</v>
      </c>
      <c r="J28" s="77">
        <v>34152113</v>
      </c>
      <c r="K28" s="77">
        <v>4228339</v>
      </c>
      <c r="L28" s="77">
        <v>12038000</v>
      </c>
      <c r="M28" s="79">
        <v>60415978</v>
      </c>
    </row>
    <row r="29" spans="1:13" ht="13" x14ac:dyDescent="0.3">
      <c r="A29" s="50" t="s">
        <v>68</v>
      </c>
      <c r="B29" s="74" t="s">
        <v>584</v>
      </c>
      <c r="C29" s="75" t="s">
        <v>585</v>
      </c>
      <c r="D29" s="76">
        <v>0</v>
      </c>
      <c r="E29" s="77">
        <v>2665670</v>
      </c>
      <c r="F29" s="77">
        <v>35343453</v>
      </c>
      <c r="G29" s="77">
        <v>316000</v>
      </c>
      <c r="H29" s="78">
        <v>38325123</v>
      </c>
      <c r="I29" s="76">
        <v>0</v>
      </c>
      <c r="J29" s="77">
        <v>3134521</v>
      </c>
      <c r="K29" s="77">
        <v>64657825</v>
      </c>
      <c r="L29" s="77">
        <v>3026000</v>
      </c>
      <c r="M29" s="79">
        <v>70818346</v>
      </c>
    </row>
    <row r="30" spans="1:13" ht="14" x14ac:dyDescent="0.3">
      <c r="A30" s="51" t="s">
        <v>0</v>
      </c>
      <c r="B30" s="80" t="s">
        <v>586</v>
      </c>
      <c r="C30" s="81" t="s">
        <v>0</v>
      </c>
      <c r="D30" s="82">
        <f t="shared" ref="D30:M30" si="3">SUM(D25:D29)</f>
        <v>117295846</v>
      </c>
      <c r="E30" s="83">
        <f t="shared" si="3"/>
        <v>381335907</v>
      </c>
      <c r="F30" s="83">
        <f t="shared" si="3"/>
        <v>223676991</v>
      </c>
      <c r="G30" s="83">
        <f t="shared" si="3"/>
        <v>9804000</v>
      </c>
      <c r="H30" s="84">
        <f t="shared" si="3"/>
        <v>732112744</v>
      </c>
      <c r="I30" s="82">
        <f t="shared" si="3"/>
        <v>109749851</v>
      </c>
      <c r="J30" s="83">
        <f t="shared" si="3"/>
        <v>336676094</v>
      </c>
      <c r="K30" s="83">
        <f t="shared" si="3"/>
        <v>161401235</v>
      </c>
      <c r="L30" s="83">
        <f t="shared" si="3"/>
        <v>32300000</v>
      </c>
      <c r="M30" s="85">
        <f t="shared" si="3"/>
        <v>640127180</v>
      </c>
    </row>
    <row r="31" spans="1:13" ht="13" x14ac:dyDescent="0.3">
      <c r="A31" s="50" t="s">
        <v>53</v>
      </c>
      <c r="B31" s="74" t="s">
        <v>587</v>
      </c>
      <c r="C31" s="75" t="s">
        <v>588</v>
      </c>
      <c r="D31" s="76">
        <v>6481108</v>
      </c>
      <c r="E31" s="77">
        <v>27744049</v>
      </c>
      <c r="F31" s="77">
        <v>10186970</v>
      </c>
      <c r="G31" s="77">
        <v>11718000</v>
      </c>
      <c r="H31" s="78">
        <v>56130127</v>
      </c>
      <c r="I31" s="76">
        <v>3669429</v>
      </c>
      <c r="J31" s="77">
        <v>22955263</v>
      </c>
      <c r="K31" s="77">
        <v>5530482</v>
      </c>
      <c r="L31" s="77">
        <v>5878000</v>
      </c>
      <c r="M31" s="79">
        <v>38033174</v>
      </c>
    </row>
    <row r="32" spans="1:13" ht="13" x14ac:dyDescent="0.3">
      <c r="A32" s="50" t="s">
        <v>53</v>
      </c>
      <c r="B32" s="74" t="s">
        <v>589</v>
      </c>
      <c r="C32" s="75" t="s">
        <v>590</v>
      </c>
      <c r="D32" s="76">
        <v>299260</v>
      </c>
      <c r="E32" s="77">
        <v>76170443</v>
      </c>
      <c r="F32" s="77">
        <v>24957258</v>
      </c>
      <c r="G32" s="77">
        <v>1846000</v>
      </c>
      <c r="H32" s="78">
        <v>103272961</v>
      </c>
      <c r="I32" s="76">
        <v>-371399</v>
      </c>
      <c r="J32" s="77">
        <v>67620287</v>
      </c>
      <c r="K32" s="77">
        <v>29807096</v>
      </c>
      <c r="L32" s="77">
        <v>3468000</v>
      </c>
      <c r="M32" s="79">
        <v>100523984</v>
      </c>
    </row>
    <row r="33" spans="1:13" ht="13" x14ac:dyDescent="0.3">
      <c r="A33" s="50" t="s">
        <v>53</v>
      </c>
      <c r="B33" s="74" t="s">
        <v>591</v>
      </c>
      <c r="C33" s="75" t="s">
        <v>592</v>
      </c>
      <c r="D33" s="76">
        <v>41177298</v>
      </c>
      <c r="E33" s="77">
        <v>222987411</v>
      </c>
      <c r="F33" s="77">
        <v>106072931</v>
      </c>
      <c r="G33" s="77">
        <v>1528000</v>
      </c>
      <c r="H33" s="78">
        <v>371765640</v>
      </c>
      <c r="I33" s="76">
        <v>38546580</v>
      </c>
      <c r="J33" s="77">
        <v>201829587</v>
      </c>
      <c r="K33" s="77">
        <v>104354254</v>
      </c>
      <c r="L33" s="77">
        <v>3904000</v>
      </c>
      <c r="M33" s="79">
        <v>348634421</v>
      </c>
    </row>
    <row r="34" spans="1:13" ht="13" x14ac:dyDescent="0.3">
      <c r="A34" s="50" t="s">
        <v>53</v>
      </c>
      <c r="B34" s="74" t="s">
        <v>593</v>
      </c>
      <c r="C34" s="75" t="s">
        <v>594</v>
      </c>
      <c r="D34" s="76">
        <v>82366679</v>
      </c>
      <c r="E34" s="77">
        <v>256731375</v>
      </c>
      <c r="F34" s="77">
        <v>10807067</v>
      </c>
      <c r="G34" s="77">
        <v>200466000</v>
      </c>
      <c r="H34" s="78">
        <v>550371121</v>
      </c>
      <c r="I34" s="76">
        <v>75439497</v>
      </c>
      <c r="J34" s="77">
        <v>268993289</v>
      </c>
      <c r="K34" s="77">
        <v>-37004542</v>
      </c>
      <c r="L34" s="77">
        <v>78212000</v>
      </c>
      <c r="M34" s="79">
        <v>385640244</v>
      </c>
    </row>
    <row r="35" spans="1:13" ht="13" x14ac:dyDescent="0.3">
      <c r="A35" s="50" t="s">
        <v>53</v>
      </c>
      <c r="B35" s="74" t="s">
        <v>595</v>
      </c>
      <c r="C35" s="75" t="s">
        <v>596</v>
      </c>
      <c r="D35" s="76">
        <v>7791</v>
      </c>
      <c r="E35" s="77">
        <v>85570600</v>
      </c>
      <c r="F35" s="77">
        <v>-19182225</v>
      </c>
      <c r="G35" s="77">
        <v>49892000</v>
      </c>
      <c r="H35" s="78">
        <v>116288166</v>
      </c>
      <c r="I35" s="76">
        <v>-33735</v>
      </c>
      <c r="J35" s="77">
        <v>85564836</v>
      </c>
      <c r="K35" s="77">
        <v>27094551</v>
      </c>
      <c r="L35" s="77">
        <v>10673000</v>
      </c>
      <c r="M35" s="79">
        <v>123298652</v>
      </c>
    </row>
    <row r="36" spans="1:13" ht="13" x14ac:dyDescent="0.3">
      <c r="A36" s="50" t="s">
        <v>53</v>
      </c>
      <c r="B36" s="74" t="s">
        <v>597</v>
      </c>
      <c r="C36" s="75" t="s">
        <v>598</v>
      </c>
      <c r="D36" s="76">
        <v>38790773</v>
      </c>
      <c r="E36" s="77">
        <v>103486186</v>
      </c>
      <c r="F36" s="77">
        <v>17647874</v>
      </c>
      <c r="G36" s="77">
        <v>2299000</v>
      </c>
      <c r="H36" s="78">
        <v>162223833</v>
      </c>
      <c r="I36" s="76">
        <v>33741004</v>
      </c>
      <c r="J36" s="77">
        <v>93458194</v>
      </c>
      <c r="K36" s="77">
        <v>25557227</v>
      </c>
      <c r="L36" s="77">
        <v>1629000</v>
      </c>
      <c r="M36" s="79">
        <v>154385425</v>
      </c>
    </row>
    <row r="37" spans="1:13" ht="13" x14ac:dyDescent="0.3">
      <c r="A37" s="50" t="s">
        <v>53</v>
      </c>
      <c r="B37" s="74" t="s">
        <v>599</v>
      </c>
      <c r="C37" s="75" t="s">
        <v>600</v>
      </c>
      <c r="D37" s="76">
        <v>42047199</v>
      </c>
      <c r="E37" s="77">
        <v>101755339</v>
      </c>
      <c r="F37" s="77">
        <v>48613643</v>
      </c>
      <c r="G37" s="77">
        <v>2780000</v>
      </c>
      <c r="H37" s="78">
        <v>195196181</v>
      </c>
      <c r="I37" s="76">
        <v>-2107618</v>
      </c>
      <c r="J37" s="77">
        <v>81964599</v>
      </c>
      <c r="K37" s="77">
        <v>45555830</v>
      </c>
      <c r="L37" s="77">
        <v>7721000</v>
      </c>
      <c r="M37" s="79">
        <v>133133811</v>
      </c>
    </row>
    <row r="38" spans="1:13" ht="13" x14ac:dyDescent="0.3">
      <c r="A38" s="50" t="s">
        <v>68</v>
      </c>
      <c r="B38" s="74" t="s">
        <v>601</v>
      </c>
      <c r="C38" s="75" t="s">
        <v>602</v>
      </c>
      <c r="D38" s="76">
        <v>0</v>
      </c>
      <c r="E38" s="77">
        <v>0</v>
      </c>
      <c r="F38" s="77">
        <v>107423465</v>
      </c>
      <c r="G38" s="77">
        <v>622000</v>
      </c>
      <c r="H38" s="78">
        <v>108045465</v>
      </c>
      <c r="I38" s="76">
        <v>0</v>
      </c>
      <c r="J38" s="77">
        <v>0</v>
      </c>
      <c r="K38" s="77">
        <v>105303328</v>
      </c>
      <c r="L38" s="77">
        <v>3067000</v>
      </c>
      <c r="M38" s="79">
        <v>108370328</v>
      </c>
    </row>
    <row r="39" spans="1:13" ht="14" x14ac:dyDescent="0.3">
      <c r="A39" s="51" t="s">
        <v>0</v>
      </c>
      <c r="B39" s="80" t="s">
        <v>603</v>
      </c>
      <c r="C39" s="81" t="s">
        <v>0</v>
      </c>
      <c r="D39" s="82">
        <f t="shared" ref="D39:M39" si="4">SUM(D31:D38)</f>
        <v>211170108</v>
      </c>
      <c r="E39" s="83">
        <f t="shared" si="4"/>
        <v>874445403</v>
      </c>
      <c r="F39" s="83">
        <f t="shared" si="4"/>
        <v>306526983</v>
      </c>
      <c r="G39" s="83">
        <f t="shared" si="4"/>
        <v>271151000</v>
      </c>
      <c r="H39" s="84">
        <f t="shared" si="4"/>
        <v>1663293494</v>
      </c>
      <c r="I39" s="82">
        <f t="shared" si="4"/>
        <v>148883758</v>
      </c>
      <c r="J39" s="83">
        <f t="shared" si="4"/>
        <v>822386055</v>
      </c>
      <c r="K39" s="83">
        <f t="shared" si="4"/>
        <v>306198226</v>
      </c>
      <c r="L39" s="83">
        <f t="shared" si="4"/>
        <v>114552000</v>
      </c>
      <c r="M39" s="85">
        <f t="shared" si="4"/>
        <v>1392020039</v>
      </c>
    </row>
    <row r="40" spans="1:13" ht="13" x14ac:dyDescent="0.3">
      <c r="A40" s="50" t="s">
        <v>53</v>
      </c>
      <c r="B40" s="74" t="s">
        <v>604</v>
      </c>
      <c r="C40" s="75" t="s">
        <v>605</v>
      </c>
      <c r="D40" s="76">
        <v>20968</v>
      </c>
      <c r="E40" s="77">
        <v>3255423</v>
      </c>
      <c r="F40" s="77">
        <v>18645490</v>
      </c>
      <c r="G40" s="77">
        <v>5825000</v>
      </c>
      <c r="H40" s="78">
        <v>27746881</v>
      </c>
      <c r="I40" s="76">
        <v>21115</v>
      </c>
      <c r="J40" s="77">
        <v>6468292</v>
      </c>
      <c r="K40" s="77">
        <v>-1610874</v>
      </c>
      <c r="L40" s="77">
        <v>11472000</v>
      </c>
      <c r="M40" s="79">
        <v>16350533</v>
      </c>
    </row>
    <row r="41" spans="1:13" ht="13" x14ac:dyDescent="0.3">
      <c r="A41" s="50" t="s">
        <v>53</v>
      </c>
      <c r="B41" s="74" t="s">
        <v>606</v>
      </c>
      <c r="C41" s="75" t="s">
        <v>607</v>
      </c>
      <c r="D41" s="76">
        <v>824680</v>
      </c>
      <c r="E41" s="77">
        <v>7661229</v>
      </c>
      <c r="F41" s="77">
        <v>7969938</v>
      </c>
      <c r="G41" s="77">
        <v>932000</v>
      </c>
      <c r="H41" s="78">
        <v>17387847</v>
      </c>
      <c r="I41" s="76">
        <v>753604</v>
      </c>
      <c r="J41" s="77">
        <v>7318411</v>
      </c>
      <c r="K41" s="77">
        <v>12973746</v>
      </c>
      <c r="L41" s="77">
        <v>774000</v>
      </c>
      <c r="M41" s="79">
        <v>21819761</v>
      </c>
    </row>
    <row r="42" spans="1:13" ht="13" x14ac:dyDescent="0.3">
      <c r="A42" s="50" t="s">
        <v>53</v>
      </c>
      <c r="B42" s="74" t="s">
        <v>608</v>
      </c>
      <c r="C42" s="75" t="s">
        <v>609</v>
      </c>
      <c r="D42" s="76">
        <v>8669886</v>
      </c>
      <c r="E42" s="77">
        <v>23011703</v>
      </c>
      <c r="F42" s="77">
        <v>23678247</v>
      </c>
      <c r="G42" s="77">
        <v>1485000</v>
      </c>
      <c r="H42" s="78">
        <v>56844836</v>
      </c>
      <c r="I42" s="76">
        <v>7080524</v>
      </c>
      <c r="J42" s="77">
        <v>48415231</v>
      </c>
      <c r="K42" s="77">
        <v>23667429</v>
      </c>
      <c r="L42" s="77">
        <v>557000</v>
      </c>
      <c r="M42" s="79">
        <v>79720184</v>
      </c>
    </row>
    <row r="43" spans="1:13" ht="13" x14ac:dyDescent="0.3">
      <c r="A43" s="50" t="s">
        <v>68</v>
      </c>
      <c r="B43" s="74" t="s">
        <v>610</v>
      </c>
      <c r="C43" s="75" t="s">
        <v>611</v>
      </c>
      <c r="D43" s="76">
        <v>0</v>
      </c>
      <c r="E43" s="77">
        <v>0</v>
      </c>
      <c r="F43" s="77">
        <v>9971817</v>
      </c>
      <c r="G43" s="77">
        <v>951000</v>
      </c>
      <c r="H43" s="78">
        <v>10922817</v>
      </c>
      <c r="I43" s="76">
        <v>0</v>
      </c>
      <c r="J43" s="77">
        <v>0</v>
      </c>
      <c r="K43" s="77">
        <v>14423424</v>
      </c>
      <c r="L43" s="77">
        <v>2326000</v>
      </c>
      <c r="M43" s="79">
        <v>16749424</v>
      </c>
    </row>
    <row r="44" spans="1:13" ht="14" x14ac:dyDescent="0.3">
      <c r="A44" s="51" t="s">
        <v>0</v>
      </c>
      <c r="B44" s="80" t="s">
        <v>612</v>
      </c>
      <c r="C44" s="81" t="s">
        <v>0</v>
      </c>
      <c r="D44" s="82">
        <f t="shared" ref="D44:M44" si="5">SUM(D40:D43)</f>
        <v>9515534</v>
      </c>
      <c r="E44" s="83">
        <f t="shared" si="5"/>
        <v>33928355</v>
      </c>
      <c r="F44" s="83">
        <f t="shared" si="5"/>
        <v>60265492</v>
      </c>
      <c r="G44" s="83">
        <f t="shared" si="5"/>
        <v>9193000</v>
      </c>
      <c r="H44" s="84">
        <f t="shared" si="5"/>
        <v>112902381</v>
      </c>
      <c r="I44" s="82">
        <f t="shared" si="5"/>
        <v>7855243</v>
      </c>
      <c r="J44" s="83">
        <f t="shared" si="5"/>
        <v>62201934</v>
      </c>
      <c r="K44" s="83">
        <f t="shared" si="5"/>
        <v>49453725</v>
      </c>
      <c r="L44" s="83">
        <f t="shared" si="5"/>
        <v>15129000</v>
      </c>
      <c r="M44" s="85">
        <f t="shared" si="5"/>
        <v>134639902</v>
      </c>
    </row>
    <row r="45" spans="1:13" ht="14" x14ac:dyDescent="0.3">
      <c r="A45" s="52" t="s">
        <v>0</v>
      </c>
      <c r="B45" s="86" t="s">
        <v>613</v>
      </c>
      <c r="C45" s="87" t="s">
        <v>0</v>
      </c>
      <c r="D45" s="88">
        <f t="shared" ref="D45:M45" si="6">SUM(D9,D11:D16,D18:D23,D25:D29,D31:D38,D40:D43)</f>
        <v>3373109061</v>
      </c>
      <c r="E45" s="89">
        <f t="shared" si="6"/>
        <v>8790554948</v>
      </c>
      <c r="F45" s="89">
        <f t="shared" si="6"/>
        <v>5449517463</v>
      </c>
      <c r="G45" s="89">
        <f t="shared" si="6"/>
        <v>1069317000</v>
      </c>
      <c r="H45" s="90">
        <f t="shared" si="6"/>
        <v>18682498472</v>
      </c>
      <c r="I45" s="88">
        <f t="shared" si="6"/>
        <v>3114079380</v>
      </c>
      <c r="J45" s="89">
        <f t="shared" si="6"/>
        <v>7795428879</v>
      </c>
      <c r="K45" s="89">
        <f t="shared" si="6"/>
        <v>4008992123</v>
      </c>
      <c r="L45" s="89">
        <f t="shared" si="6"/>
        <v>553417000</v>
      </c>
      <c r="M45" s="91">
        <f t="shared" si="6"/>
        <v>15471917382</v>
      </c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2" width="10.7265625" customWidth="1"/>
    <col min="13" max="13" width="11.7265625" customWidth="1"/>
  </cols>
  <sheetData>
    <row r="1" spans="1:17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7" ht="15.7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2"/>
      <c r="O2" s="2"/>
      <c r="P2" s="2"/>
      <c r="Q2" s="2"/>
    </row>
    <row r="3" spans="1:17" ht="16.5" customHeight="1" x14ac:dyDescent="0.3">
      <c r="A3" s="4" t="s">
        <v>0</v>
      </c>
      <c r="B3" s="5" t="s">
        <v>0</v>
      </c>
      <c r="C3" s="6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7" s="7" customFormat="1" ht="16.5" customHeight="1" x14ac:dyDescent="0.3">
      <c r="A4" s="8" t="s">
        <v>0</v>
      </c>
      <c r="B4" s="9" t="s">
        <v>0</v>
      </c>
      <c r="C4" s="10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7" s="7" customFormat="1" ht="81.75" customHeight="1" x14ac:dyDescent="0.3">
      <c r="A5" s="11" t="s">
        <v>0</v>
      </c>
      <c r="B5" s="12" t="s">
        <v>6</v>
      </c>
      <c r="C5" s="13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7" s="7" customFormat="1" ht="13" x14ac:dyDescent="0.3">
      <c r="A6" s="4" t="s">
        <v>0</v>
      </c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</row>
    <row r="7" spans="1:17" s="7" customFormat="1" ht="13" x14ac:dyDescent="0.3">
      <c r="A7" s="8" t="s">
        <v>0</v>
      </c>
      <c r="B7" s="9" t="s">
        <v>33</v>
      </c>
      <c r="C7" s="15"/>
      <c r="D7" s="19"/>
      <c r="E7" s="20"/>
      <c r="F7" s="20"/>
      <c r="G7" s="20"/>
      <c r="H7" s="21"/>
      <c r="I7" s="19"/>
      <c r="J7" s="20"/>
      <c r="K7" s="20"/>
      <c r="L7" s="20"/>
      <c r="M7" s="21"/>
    </row>
    <row r="8" spans="1:17" s="7" customFormat="1" ht="13" x14ac:dyDescent="0.3">
      <c r="A8" s="8" t="s">
        <v>0</v>
      </c>
      <c r="B8" s="22"/>
      <c r="C8" s="15"/>
      <c r="D8" s="19"/>
      <c r="E8" s="20"/>
      <c r="F8" s="20"/>
      <c r="G8" s="20"/>
      <c r="H8" s="21"/>
      <c r="I8" s="19"/>
      <c r="J8" s="20"/>
      <c r="K8" s="20"/>
      <c r="L8" s="20"/>
      <c r="M8" s="21"/>
    </row>
    <row r="9" spans="1:17" s="7" customFormat="1" ht="13" x14ac:dyDescent="0.3">
      <c r="A9" s="23" t="s">
        <v>14</v>
      </c>
      <c r="B9" s="53" t="s">
        <v>34</v>
      </c>
      <c r="C9" s="54" t="s">
        <v>35</v>
      </c>
      <c r="D9" s="55">
        <v>395423282</v>
      </c>
      <c r="E9" s="56">
        <v>1097298771</v>
      </c>
      <c r="F9" s="56">
        <v>508608338</v>
      </c>
      <c r="G9" s="56">
        <v>145860000</v>
      </c>
      <c r="H9" s="57">
        <v>2147190391</v>
      </c>
      <c r="I9" s="58">
        <v>364001947</v>
      </c>
      <c r="J9" s="59">
        <v>927889248</v>
      </c>
      <c r="K9" s="56">
        <v>586347094</v>
      </c>
      <c r="L9" s="59">
        <v>8555000</v>
      </c>
      <c r="M9" s="92">
        <v>1886793289</v>
      </c>
    </row>
    <row r="10" spans="1:17" s="7" customFormat="1" ht="13" x14ac:dyDescent="0.3">
      <c r="A10" s="23" t="s">
        <v>14</v>
      </c>
      <c r="B10" s="53" t="s">
        <v>36</v>
      </c>
      <c r="C10" s="54" t="s">
        <v>37</v>
      </c>
      <c r="D10" s="55">
        <v>2666829243</v>
      </c>
      <c r="E10" s="56">
        <v>5773142854</v>
      </c>
      <c r="F10" s="56">
        <v>4214921054</v>
      </c>
      <c r="G10" s="56">
        <v>659178000</v>
      </c>
      <c r="H10" s="57">
        <v>13314071151</v>
      </c>
      <c r="I10" s="58">
        <v>2516154342</v>
      </c>
      <c r="J10" s="59">
        <v>5065960204</v>
      </c>
      <c r="K10" s="56">
        <v>2953470750</v>
      </c>
      <c r="L10" s="59">
        <v>282071000</v>
      </c>
      <c r="M10" s="92">
        <v>10817656296</v>
      </c>
    </row>
    <row r="11" spans="1:17" s="7" customFormat="1" ht="13" x14ac:dyDescent="0.3">
      <c r="A11" s="23" t="s">
        <v>14</v>
      </c>
      <c r="B11" s="53" t="s">
        <v>38</v>
      </c>
      <c r="C11" s="54" t="s">
        <v>39</v>
      </c>
      <c r="D11" s="55">
        <v>1806946805</v>
      </c>
      <c r="E11" s="56">
        <v>6056899593</v>
      </c>
      <c r="F11" s="56">
        <v>1736183018</v>
      </c>
      <c r="G11" s="56">
        <v>790396000</v>
      </c>
      <c r="H11" s="57">
        <v>10390425416</v>
      </c>
      <c r="I11" s="58">
        <v>1480788327</v>
      </c>
      <c r="J11" s="59">
        <v>6050603841</v>
      </c>
      <c r="K11" s="56">
        <v>1879054286</v>
      </c>
      <c r="L11" s="59">
        <v>207408000</v>
      </c>
      <c r="M11" s="92">
        <v>9617854454</v>
      </c>
    </row>
    <row r="12" spans="1:17" s="7" customFormat="1" ht="13" x14ac:dyDescent="0.3">
      <c r="A12" s="23" t="s">
        <v>14</v>
      </c>
      <c r="B12" s="53" t="s">
        <v>40</v>
      </c>
      <c r="C12" s="54" t="s">
        <v>41</v>
      </c>
      <c r="D12" s="55">
        <v>2413320113</v>
      </c>
      <c r="E12" s="56">
        <v>5613113992</v>
      </c>
      <c r="F12" s="56">
        <v>1536804951</v>
      </c>
      <c r="G12" s="56">
        <v>1159325000</v>
      </c>
      <c r="H12" s="57">
        <v>10722564056</v>
      </c>
      <c r="I12" s="58">
        <v>1494519656</v>
      </c>
      <c r="J12" s="59">
        <v>3503793346</v>
      </c>
      <c r="K12" s="56">
        <v>2107267241</v>
      </c>
      <c r="L12" s="59">
        <v>117472000</v>
      </c>
      <c r="M12" s="92">
        <v>7223052243</v>
      </c>
    </row>
    <row r="13" spans="1:17" s="7" customFormat="1" ht="13" x14ac:dyDescent="0.3">
      <c r="A13" s="23" t="s">
        <v>14</v>
      </c>
      <c r="B13" s="53" t="s">
        <v>42</v>
      </c>
      <c r="C13" s="54" t="s">
        <v>43</v>
      </c>
      <c r="D13" s="55">
        <v>3324088107</v>
      </c>
      <c r="E13" s="56">
        <v>7604125500</v>
      </c>
      <c r="F13" s="56">
        <v>4575115904</v>
      </c>
      <c r="G13" s="56">
        <v>952229000</v>
      </c>
      <c r="H13" s="57">
        <v>16455558511</v>
      </c>
      <c r="I13" s="58">
        <v>3179344714</v>
      </c>
      <c r="J13" s="59">
        <v>7312101449</v>
      </c>
      <c r="K13" s="56">
        <v>4704415549</v>
      </c>
      <c r="L13" s="59">
        <v>422906000</v>
      </c>
      <c r="M13" s="92">
        <v>15618767712</v>
      </c>
    </row>
    <row r="14" spans="1:17" s="7" customFormat="1" ht="13" x14ac:dyDescent="0.3">
      <c r="A14" s="23" t="s">
        <v>14</v>
      </c>
      <c r="B14" s="53" t="s">
        <v>44</v>
      </c>
      <c r="C14" s="54" t="s">
        <v>45</v>
      </c>
      <c r="D14" s="55">
        <v>349293710</v>
      </c>
      <c r="E14" s="56">
        <v>1053100702</v>
      </c>
      <c r="F14" s="56">
        <v>352276754</v>
      </c>
      <c r="G14" s="56">
        <v>122589000</v>
      </c>
      <c r="H14" s="57">
        <v>1877260166</v>
      </c>
      <c r="I14" s="58">
        <v>323518209</v>
      </c>
      <c r="J14" s="59">
        <v>969577282</v>
      </c>
      <c r="K14" s="56">
        <v>433543330</v>
      </c>
      <c r="L14" s="59">
        <v>137667000</v>
      </c>
      <c r="M14" s="92">
        <v>1864305821</v>
      </c>
    </row>
    <row r="15" spans="1:17" s="7" customFormat="1" ht="13" x14ac:dyDescent="0.3">
      <c r="A15" s="23" t="s">
        <v>14</v>
      </c>
      <c r="B15" s="53" t="s">
        <v>46</v>
      </c>
      <c r="C15" s="54" t="s">
        <v>47</v>
      </c>
      <c r="D15" s="55">
        <v>12166375</v>
      </c>
      <c r="E15" s="56">
        <v>1843484371</v>
      </c>
      <c r="F15" s="56">
        <v>465351710</v>
      </c>
      <c r="G15" s="56">
        <v>333607000</v>
      </c>
      <c r="H15" s="57">
        <v>2654609456</v>
      </c>
      <c r="I15" s="58">
        <v>0</v>
      </c>
      <c r="J15" s="59">
        <v>0</v>
      </c>
      <c r="K15" s="56">
        <v>-254307000</v>
      </c>
      <c r="L15" s="59">
        <v>254307000</v>
      </c>
      <c r="M15" s="92">
        <v>0</v>
      </c>
    </row>
    <row r="16" spans="1:17" s="7" customFormat="1" ht="13" x14ac:dyDescent="0.3">
      <c r="A16" s="23" t="s">
        <v>14</v>
      </c>
      <c r="B16" s="53" t="s">
        <v>48</v>
      </c>
      <c r="C16" s="54" t="s">
        <v>49</v>
      </c>
      <c r="D16" s="55">
        <v>2114301644</v>
      </c>
      <c r="E16" s="56">
        <v>6256857397</v>
      </c>
      <c r="F16" s="56">
        <v>2441164458</v>
      </c>
      <c r="G16" s="56">
        <v>835102000</v>
      </c>
      <c r="H16" s="57">
        <v>11647425499</v>
      </c>
      <c r="I16" s="58">
        <v>2206425250</v>
      </c>
      <c r="J16" s="59">
        <v>4638862472</v>
      </c>
      <c r="K16" s="56">
        <v>1488638326</v>
      </c>
      <c r="L16" s="59">
        <v>290632000</v>
      </c>
      <c r="M16" s="92">
        <v>8624558048</v>
      </c>
    </row>
    <row r="17" spans="1:13" s="7" customFormat="1" ht="13" x14ac:dyDescent="0.3">
      <c r="A17" s="23" t="s">
        <v>0</v>
      </c>
      <c r="B17" s="93" t="s">
        <v>52</v>
      </c>
      <c r="C17" s="54" t="s">
        <v>0</v>
      </c>
      <c r="D17" s="63">
        <f t="shared" ref="D17:M17" si="0">SUM(D9:D16)</f>
        <v>13082369279</v>
      </c>
      <c r="E17" s="64">
        <f t="shared" si="0"/>
        <v>35298023180</v>
      </c>
      <c r="F17" s="64">
        <f t="shared" si="0"/>
        <v>15830426187</v>
      </c>
      <c r="G17" s="64">
        <f t="shared" si="0"/>
        <v>4998286000</v>
      </c>
      <c r="H17" s="94">
        <f t="shared" si="0"/>
        <v>69209104646</v>
      </c>
      <c r="I17" s="95">
        <f t="shared" si="0"/>
        <v>11564752445</v>
      </c>
      <c r="J17" s="96">
        <f t="shared" si="0"/>
        <v>28468787842</v>
      </c>
      <c r="K17" s="64">
        <f t="shared" si="0"/>
        <v>13898429576</v>
      </c>
      <c r="L17" s="96">
        <f t="shared" si="0"/>
        <v>1721018000</v>
      </c>
      <c r="M17" s="97">
        <f t="shared" si="0"/>
        <v>55652987863</v>
      </c>
    </row>
    <row r="18" spans="1:13" s="7" customFormat="1" ht="13" x14ac:dyDescent="0.3">
      <c r="A18" s="25"/>
      <c r="B18" s="98"/>
      <c r="C18" s="99"/>
      <c r="D18" s="100"/>
      <c r="E18" s="101"/>
      <c r="F18" s="101"/>
      <c r="G18" s="101"/>
      <c r="H18" s="102"/>
      <c r="I18" s="103"/>
      <c r="J18" s="104"/>
      <c r="K18" s="101"/>
      <c r="L18" s="104"/>
      <c r="M18" s="105"/>
    </row>
    <row r="19" spans="1:13" x14ac:dyDescent="0.25">
      <c r="A19" s="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5">
      <c r="A20" s="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x14ac:dyDescent="0.25">
      <c r="A21" s="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5">
      <c r="A22" s="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5">
      <c r="A23" s="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5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5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5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5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5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5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5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5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5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5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5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5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5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50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51</v>
      </c>
      <c r="B9" s="74" t="s">
        <v>34</v>
      </c>
      <c r="C9" s="75" t="s">
        <v>35</v>
      </c>
      <c r="D9" s="76">
        <v>395423282</v>
      </c>
      <c r="E9" s="77">
        <v>1097298771</v>
      </c>
      <c r="F9" s="77">
        <v>508608338</v>
      </c>
      <c r="G9" s="77">
        <v>145860000</v>
      </c>
      <c r="H9" s="78">
        <v>2147190391</v>
      </c>
      <c r="I9" s="76">
        <v>364001947</v>
      </c>
      <c r="J9" s="77">
        <v>927889248</v>
      </c>
      <c r="K9" s="77">
        <v>586347094</v>
      </c>
      <c r="L9" s="77">
        <v>8555000</v>
      </c>
      <c r="M9" s="79">
        <v>1886793289</v>
      </c>
    </row>
    <row r="10" spans="1:13" ht="13" x14ac:dyDescent="0.3">
      <c r="A10" s="50" t="s">
        <v>51</v>
      </c>
      <c r="B10" s="74" t="s">
        <v>46</v>
      </c>
      <c r="C10" s="75" t="s">
        <v>47</v>
      </c>
      <c r="D10" s="76">
        <v>12166375</v>
      </c>
      <c r="E10" s="77">
        <v>1843484371</v>
      </c>
      <c r="F10" s="77">
        <v>465351710</v>
      </c>
      <c r="G10" s="77">
        <v>333607000</v>
      </c>
      <c r="H10" s="78">
        <v>2654609456</v>
      </c>
      <c r="I10" s="76">
        <v>0</v>
      </c>
      <c r="J10" s="77">
        <v>0</v>
      </c>
      <c r="K10" s="77">
        <v>-254307000</v>
      </c>
      <c r="L10" s="77">
        <v>254307000</v>
      </c>
      <c r="M10" s="79">
        <v>0</v>
      </c>
    </row>
    <row r="11" spans="1:13" ht="14" x14ac:dyDescent="0.3">
      <c r="A11" s="51" t="s">
        <v>0</v>
      </c>
      <c r="B11" s="80" t="s">
        <v>52</v>
      </c>
      <c r="C11" s="81" t="s">
        <v>0</v>
      </c>
      <c r="D11" s="82">
        <f t="shared" ref="D11:M11" si="0">SUM(D9:D10)</f>
        <v>407589657</v>
      </c>
      <c r="E11" s="83">
        <f t="shared" si="0"/>
        <v>2940783142</v>
      </c>
      <c r="F11" s="83">
        <f t="shared" si="0"/>
        <v>973960048</v>
      </c>
      <c r="G11" s="83">
        <f t="shared" si="0"/>
        <v>479467000</v>
      </c>
      <c r="H11" s="84">
        <f t="shared" si="0"/>
        <v>4801799847</v>
      </c>
      <c r="I11" s="82">
        <f t="shared" si="0"/>
        <v>364001947</v>
      </c>
      <c r="J11" s="83">
        <f t="shared" si="0"/>
        <v>927889248</v>
      </c>
      <c r="K11" s="83">
        <f t="shared" si="0"/>
        <v>332040094</v>
      </c>
      <c r="L11" s="83">
        <f t="shared" si="0"/>
        <v>262862000</v>
      </c>
      <c r="M11" s="85">
        <f t="shared" si="0"/>
        <v>1886793289</v>
      </c>
    </row>
    <row r="12" spans="1:13" ht="13" x14ac:dyDescent="0.3">
      <c r="A12" s="50" t="s">
        <v>53</v>
      </c>
      <c r="B12" s="74" t="s">
        <v>54</v>
      </c>
      <c r="C12" s="75" t="s">
        <v>55</v>
      </c>
      <c r="D12" s="76">
        <v>510</v>
      </c>
      <c r="E12" s="77">
        <v>59285963</v>
      </c>
      <c r="F12" s="77">
        <v>16442643</v>
      </c>
      <c r="G12" s="77">
        <v>12523000</v>
      </c>
      <c r="H12" s="78">
        <v>88252116</v>
      </c>
      <c r="I12" s="76">
        <v>-42387</v>
      </c>
      <c r="J12" s="77">
        <v>49574049</v>
      </c>
      <c r="K12" s="77">
        <v>28269361</v>
      </c>
      <c r="L12" s="77">
        <v>1555000</v>
      </c>
      <c r="M12" s="79">
        <v>79356023</v>
      </c>
    </row>
    <row r="13" spans="1:13" ht="13" x14ac:dyDescent="0.3">
      <c r="A13" s="50" t="s">
        <v>53</v>
      </c>
      <c r="B13" s="74" t="s">
        <v>56</v>
      </c>
      <c r="C13" s="75" t="s">
        <v>57</v>
      </c>
      <c r="D13" s="76">
        <v>1246023</v>
      </c>
      <c r="E13" s="77">
        <v>36390312</v>
      </c>
      <c r="F13" s="77">
        <v>6946674</v>
      </c>
      <c r="G13" s="77">
        <v>12076000</v>
      </c>
      <c r="H13" s="78">
        <v>56659009</v>
      </c>
      <c r="I13" s="76">
        <v>1191206</v>
      </c>
      <c r="J13" s="77">
        <v>37906470</v>
      </c>
      <c r="K13" s="77">
        <v>5282030</v>
      </c>
      <c r="L13" s="77">
        <v>10463000</v>
      </c>
      <c r="M13" s="79">
        <v>54842706</v>
      </c>
    </row>
    <row r="14" spans="1:13" ht="13" x14ac:dyDescent="0.3">
      <c r="A14" s="50" t="s">
        <v>53</v>
      </c>
      <c r="B14" s="74" t="s">
        <v>58</v>
      </c>
      <c r="C14" s="75" t="s">
        <v>59</v>
      </c>
      <c r="D14" s="76">
        <v>17251569</v>
      </c>
      <c r="E14" s="77">
        <v>74064970</v>
      </c>
      <c r="F14" s="77">
        <v>38724601</v>
      </c>
      <c r="G14" s="77">
        <v>23894000</v>
      </c>
      <c r="H14" s="78">
        <v>153935140</v>
      </c>
      <c r="I14" s="76">
        <v>15976839</v>
      </c>
      <c r="J14" s="77">
        <v>60389043</v>
      </c>
      <c r="K14" s="77">
        <v>31856626</v>
      </c>
      <c r="L14" s="77">
        <v>14061000</v>
      </c>
      <c r="M14" s="79">
        <v>122283508</v>
      </c>
    </row>
    <row r="15" spans="1:13" ht="13" x14ac:dyDescent="0.3">
      <c r="A15" s="50" t="s">
        <v>53</v>
      </c>
      <c r="B15" s="74" t="s">
        <v>60</v>
      </c>
      <c r="C15" s="75" t="s">
        <v>61</v>
      </c>
      <c r="D15" s="76">
        <v>32728276</v>
      </c>
      <c r="E15" s="77">
        <v>42166857</v>
      </c>
      <c r="F15" s="77">
        <v>10073294</v>
      </c>
      <c r="G15" s="77">
        <v>30566000</v>
      </c>
      <c r="H15" s="78">
        <v>115534427</v>
      </c>
      <c r="I15" s="76">
        <v>30534245</v>
      </c>
      <c r="J15" s="77">
        <v>36773845</v>
      </c>
      <c r="K15" s="77">
        <v>35879548</v>
      </c>
      <c r="L15" s="77">
        <v>360000</v>
      </c>
      <c r="M15" s="79">
        <v>103547638</v>
      </c>
    </row>
    <row r="16" spans="1:13" ht="13" x14ac:dyDescent="0.3">
      <c r="A16" s="50" t="s">
        <v>53</v>
      </c>
      <c r="B16" s="74" t="s">
        <v>62</v>
      </c>
      <c r="C16" s="75" t="s">
        <v>63</v>
      </c>
      <c r="D16" s="76">
        <v>-3773</v>
      </c>
      <c r="E16" s="77">
        <v>8756335</v>
      </c>
      <c r="F16" s="77">
        <v>45053619</v>
      </c>
      <c r="G16" s="77">
        <v>17408000</v>
      </c>
      <c r="H16" s="78">
        <v>71214181</v>
      </c>
      <c r="I16" s="76">
        <v>37424776</v>
      </c>
      <c r="J16" s="77">
        <v>27072169</v>
      </c>
      <c r="K16" s="77">
        <v>114138120</v>
      </c>
      <c r="L16" s="77">
        <v>5252000</v>
      </c>
      <c r="M16" s="79">
        <v>183887065</v>
      </c>
    </row>
    <row r="17" spans="1:13" ht="13" x14ac:dyDescent="0.3">
      <c r="A17" s="50" t="s">
        <v>53</v>
      </c>
      <c r="B17" s="74" t="s">
        <v>64</v>
      </c>
      <c r="C17" s="75" t="s">
        <v>65</v>
      </c>
      <c r="D17" s="76">
        <v>41080662</v>
      </c>
      <c r="E17" s="77">
        <v>138443884</v>
      </c>
      <c r="F17" s="77">
        <v>35018781</v>
      </c>
      <c r="G17" s="77">
        <v>15527000</v>
      </c>
      <c r="H17" s="78">
        <v>230070327</v>
      </c>
      <c r="I17" s="76">
        <v>37436352</v>
      </c>
      <c r="J17" s="77">
        <v>115442861</v>
      </c>
      <c r="K17" s="77">
        <v>35910173</v>
      </c>
      <c r="L17" s="77">
        <v>2516000</v>
      </c>
      <c r="M17" s="79">
        <v>191305386</v>
      </c>
    </row>
    <row r="18" spans="1:13" ht="13" x14ac:dyDescent="0.3">
      <c r="A18" s="50" t="s">
        <v>53</v>
      </c>
      <c r="B18" s="74" t="s">
        <v>66</v>
      </c>
      <c r="C18" s="75" t="s">
        <v>67</v>
      </c>
      <c r="D18" s="76">
        <v>66</v>
      </c>
      <c r="E18" s="77">
        <v>19631543</v>
      </c>
      <c r="F18" s="77">
        <v>15061782</v>
      </c>
      <c r="G18" s="77">
        <v>7127000</v>
      </c>
      <c r="H18" s="78">
        <v>41820391</v>
      </c>
      <c r="I18" s="76">
        <v>63</v>
      </c>
      <c r="J18" s="77">
        <v>9214216</v>
      </c>
      <c r="K18" s="77">
        <v>6236393</v>
      </c>
      <c r="L18" s="77">
        <v>1871000</v>
      </c>
      <c r="M18" s="79">
        <v>17321672</v>
      </c>
    </row>
    <row r="19" spans="1:13" ht="13" x14ac:dyDescent="0.3">
      <c r="A19" s="50" t="s">
        <v>68</v>
      </c>
      <c r="B19" s="74" t="s">
        <v>69</v>
      </c>
      <c r="C19" s="75" t="s">
        <v>70</v>
      </c>
      <c r="D19" s="76">
        <v>0</v>
      </c>
      <c r="E19" s="77">
        <v>0</v>
      </c>
      <c r="F19" s="77">
        <v>11830114</v>
      </c>
      <c r="G19" s="77">
        <v>323000</v>
      </c>
      <c r="H19" s="78">
        <v>12153114</v>
      </c>
      <c r="I19" s="76">
        <v>0</v>
      </c>
      <c r="J19" s="77">
        <v>0</v>
      </c>
      <c r="K19" s="77">
        <v>23908871</v>
      </c>
      <c r="L19" s="77">
        <v>3008000</v>
      </c>
      <c r="M19" s="79">
        <v>26916871</v>
      </c>
    </row>
    <row r="20" spans="1:13" ht="14" x14ac:dyDescent="0.3">
      <c r="A20" s="51" t="s">
        <v>0</v>
      </c>
      <c r="B20" s="80" t="s">
        <v>71</v>
      </c>
      <c r="C20" s="81" t="s">
        <v>0</v>
      </c>
      <c r="D20" s="82">
        <f t="shared" ref="D20:M20" si="1">SUM(D12:D19)</f>
        <v>92303333</v>
      </c>
      <c r="E20" s="83">
        <f t="shared" si="1"/>
        <v>378739864</v>
      </c>
      <c r="F20" s="83">
        <f t="shared" si="1"/>
        <v>179151508</v>
      </c>
      <c r="G20" s="83">
        <f t="shared" si="1"/>
        <v>119444000</v>
      </c>
      <c r="H20" s="84">
        <f t="shared" si="1"/>
        <v>769638705</v>
      </c>
      <c r="I20" s="82">
        <f t="shared" si="1"/>
        <v>122521094</v>
      </c>
      <c r="J20" s="83">
        <f t="shared" si="1"/>
        <v>336372653</v>
      </c>
      <c r="K20" s="83">
        <f t="shared" si="1"/>
        <v>281481122</v>
      </c>
      <c r="L20" s="83">
        <f t="shared" si="1"/>
        <v>39086000</v>
      </c>
      <c r="M20" s="85">
        <f t="shared" si="1"/>
        <v>779460869</v>
      </c>
    </row>
    <row r="21" spans="1:13" ht="13" x14ac:dyDescent="0.3">
      <c r="A21" s="50" t="s">
        <v>53</v>
      </c>
      <c r="B21" s="74" t="s">
        <v>72</v>
      </c>
      <c r="C21" s="75" t="s">
        <v>73</v>
      </c>
      <c r="D21" s="76">
        <v>5056837</v>
      </c>
      <c r="E21" s="77">
        <v>862824</v>
      </c>
      <c r="F21" s="77">
        <v>86053351</v>
      </c>
      <c r="G21" s="77">
        <v>1387000</v>
      </c>
      <c r="H21" s="78">
        <v>93360012</v>
      </c>
      <c r="I21" s="76">
        <v>1815545</v>
      </c>
      <c r="J21" s="77">
        <v>867665</v>
      </c>
      <c r="K21" s="77">
        <v>78661987</v>
      </c>
      <c r="L21" s="77">
        <v>3244000</v>
      </c>
      <c r="M21" s="79">
        <v>84589197</v>
      </c>
    </row>
    <row r="22" spans="1:13" ht="13" x14ac:dyDescent="0.3">
      <c r="A22" s="50" t="s">
        <v>53</v>
      </c>
      <c r="B22" s="74" t="s">
        <v>74</v>
      </c>
      <c r="C22" s="75" t="s">
        <v>75</v>
      </c>
      <c r="D22" s="76">
        <v>13815273</v>
      </c>
      <c r="E22" s="77">
        <v>1312787</v>
      </c>
      <c r="F22" s="77">
        <v>81739717</v>
      </c>
      <c r="G22" s="77">
        <v>1820000</v>
      </c>
      <c r="H22" s="78">
        <v>98687777</v>
      </c>
      <c r="I22" s="76">
        <v>-691700</v>
      </c>
      <c r="J22" s="77">
        <v>2107744</v>
      </c>
      <c r="K22" s="77">
        <v>214351339</v>
      </c>
      <c r="L22" s="77">
        <v>4508000</v>
      </c>
      <c r="M22" s="79">
        <v>220275383</v>
      </c>
    </row>
    <row r="23" spans="1:13" ht="13" x14ac:dyDescent="0.3">
      <c r="A23" s="50" t="s">
        <v>53</v>
      </c>
      <c r="B23" s="74" t="s">
        <v>76</v>
      </c>
      <c r="C23" s="75" t="s">
        <v>77</v>
      </c>
      <c r="D23" s="76">
        <v>5696464</v>
      </c>
      <c r="E23" s="77">
        <v>7658594</v>
      </c>
      <c r="F23" s="77">
        <v>13053781</v>
      </c>
      <c r="G23" s="77">
        <v>324000</v>
      </c>
      <c r="H23" s="78">
        <v>26732839</v>
      </c>
      <c r="I23" s="76">
        <v>6318041</v>
      </c>
      <c r="J23" s="77">
        <v>5198984</v>
      </c>
      <c r="K23" s="77">
        <v>15607170</v>
      </c>
      <c r="L23" s="77">
        <v>307000</v>
      </c>
      <c r="M23" s="79">
        <v>27431195</v>
      </c>
    </row>
    <row r="24" spans="1:13" ht="13" x14ac:dyDescent="0.3">
      <c r="A24" s="50" t="s">
        <v>53</v>
      </c>
      <c r="B24" s="74" t="s">
        <v>78</v>
      </c>
      <c r="C24" s="75" t="s">
        <v>79</v>
      </c>
      <c r="D24" s="76">
        <v>5199129</v>
      </c>
      <c r="E24" s="77">
        <v>10572051</v>
      </c>
      <c r="F24" s="77">
        <v>32957296</v>
      </c>
      <c r="G24" s="77">
        <v>379000</v>
      </c>
      <c r="H24" s="78">
        <v>49107476</v>
      </c>
      <c r="I24" s="76">
        <v>5251304</v>
      </c>
      <c r="J24" s="77">
        <v>15449323</v>
      </c>
      <c r="K24" s="77">
        <v>46614302</v>
      </c>
      <c r="L24" s="77">
        <v>300000</v>
      </c>
      <c r="M24" s="79">
        <v>67614929</v>
      </c>
    </row>
    <row r="25" spans="1:13" ht="13" x14ac:dyDescent="0.3">
      <c r="A25" s="50" t="s">
        <v>53</v>
      </c>
      <c r="B25" s="74" t="s">
        <v>80</v>
      </c>
      <c r="C25" s="75" t="s">
        <v>81</v>
      </c>
      <c r="D25" s="76">
        <v>1221029</v>
      </c>
      <c r="E25" s="77">
        <v>374608</v>
      </c>
      <c r="F25" s="77">
        <v>27156498</v>
      </c>
      <c r="G25" s="77">
        <v>2490000</v>
      </c>
      <c r="H25" s="78">
        <v>31242135</v>
      </c>
      <c r="I25" s="76">
        <v>1174911</v>
      </c>
      <c r="J25" s="77">
        <v>366636</v>
      </c>
      <c r="K25" s="77">
        <v>20126728</v>
      </c>
      <c r="L25" s="77">
        <v>4068000</v>
      </c>
      <c r="M25" s="79">
        <v>25736275</v>
      </c>
    </row>
    <row r="26" spans="1:13" ht="13" x14ac:dyDescent="0.3">
      <c r="A26" s="50" t="s">
        <v>53</v>
      </c>
      <c r="B26" s="74" t="s">
        <v>82</v>
      </c>
      <c r="C26" s="75" t="s">
        <v>83</v>
      </c>
      <c r="D26" s="76">
        <v>12596336</v>
      </c>
      <c r="E26" s="77">
        <v>18649086</v>
      </c>
      <c r="F26" s="77">
        <v>58467272</v>
      </c>
      <c r="G26" s="77">
        <v>870000</v>
      </c>
      <c r="H26" s="78">
        <v>90582694</v>
      </c>
      <c r="I26" s="76">
        <v>110196581</v>
      </c>
      <c r="J26" s="77">
        <v>5008829</v>
      </c>
      <c r="K26" s="77">
        <v>79327463</v>
      </c>
      <c r="L26" s="77">
        <v>6046000</v>
      </c>
      <c r="M26" s="79">
        <v>200578873</v>
      </c>
    </row>
    <row r="27" spans="1:13" ht="13" x14ac:dyDescent="0.3">
      <c r="A27" s="50" t="s">
        <v>68</v>
      </c>
      <c r="B27" s="74" t="s">
        <v>84</v>
      </c>
      <c r="C27" s="75" t="s">
        <v>85</v>
      </c>
      <c r="D27" s="76">
        <v>0</v>
      </c>
      <c r="E27" s="77">
        <v>122918710</v>
      </c>
      <c r="F27" s="77">
        <v>169085193</v>
      </c>
      <c r="G27" s="77">
        <v>62550000</v>
      </c>
      <c r="H27" s="78">
        <v>354553903</v>
      </c>
      <c r="I27" s="76">
        <v>0</v>
      </c>
      <c r="J27" s="77">
        <v>95037414</v>
      </c>
      <c r="K27" s="77">
        <v>240455834</v>
      </c>
      <c r="L27" s="77">
        <v>36531000</v>
      </c>
      <c r="M27" s="79">
        <v>372024248</v>
      </c>
    </row>
    <row r="28" spans="1:13" ht="14" x14ac:dyDescent="0.3">
      <c r="A28" s="51" t="s">
        <v>0</v>
      </c>
      <c r="B28" s="80" t="s">
        <v>86</v>
      </c>
      <c r="C28" s="81" t="s">
        <v>0</v>
      </c>
      <c r="D28" s="82">
        <f t="shared" ref="D28:M28" si="2">SUM(D21:D27)</f>
        <v>43585068</v>
      </c>
      <c r="E28" s="83">
        <f t="shared" si="2"/>
        <v>162348660</v>
      </c>
      <c r="F28" s="83">
        <f t="shared" si="2"/>
        <v>468513108</v>
      </c>
      <c r="G28" s="83">
        <f t="shared" si="2"/>
        <v>69820000</v>
      </c>
      <c r="H28" s="84">
        <f t="shared" si="2"/>
        <v>744266836</v>
      </c>
      <c r="I28" s="82">
        <f t="shared" si="2"/>
        <v>124064682</v>
      </c>
      <c r="J28" s="83">
        <f t="shared" si="2"/>
        <v>124036595</v>
      </c>
      <c r="K28" s="83">
        <f t="shared" si="2"/>
        <v>695144823</v>
      </c>
      <c r="L28" s="83">
        <f t="shared" si="2"/>
        <v>55004000</v>
      </c>
      <c r="M28" s="85">
        <f t="shared" si="2"/>
        <v>998250100</v>
      </c>
    </row>
    <row r="29" spans="1:13" ht="13" x14ac:dyDescent="0.3">
      <c r="A29" s="50" t="s">
        <v>53</v>
      </c>
      <c r="B29" s="74" t="s">
        <v>87</v>
      </c>
      <c r="C29" s="75" t="s">
        <v>88</v>
      </c>
      <c r="D29" s="76">
        <v>0</v>
      </c>
      <c r="E29" s="77">
        <v>33458574</v>
      </c>
      <c r="F29" s="77">
        <v>13192045</v>
      </c>
      <c r="G29" s="77">
        <v>463000</v>
      </c>
      <c r="H29" s="78">
        <v>47113619</v>
      </c>
      <c r="I29" s="76">
        <v>-1947</v>
      </c>
      <c r="J29" s="77">
        <v>31671358</v>
      </c>
      <c r="K29" s="77">
        <v>12465239</v>
      </c>
      <c r="L29" s="77">
        <v>2397000</v>
      </c>
      <c r="M29" s="79">
        <v>46531650</v>
      </c>
    </row>
    <row r="30" spans="1:13" ht="13" x14ac:dyDescent="0.3">
      <c r="A30" s="50" t="s">
        <v>53</v>
      </c>
      <c r="B30" s="74" t="s">
        <v>89</v>
      </c>
      <c r="C30" s="75" t="s">
        <v>90</v>
      </c>
      <c r="D30" s="76">
        <v>2055651</v>
      </c>
      <c r="E30" s="77">
        <v>517091</v>
      </c>
      <c r="F30" s="77">
        <v>45820592</v>
      </c>
      <c r="G30" s="77">
        <v>2613000</v>
      </c>
      <c r="H30" s="78">
        <v>51006334</v>
      </c>
      <c r="I30" s="76">
        <v>2001384</v>
      </c>
      <c r="J30" s="77">
        <v>489337</v>
      </c>
      <c r="K30" s="77">
        <v>47475706</v>
      </c>
      <c r="L30" s="77">
        <v>2698000</v>
      </c>
      <c r="M30" s="79">
        <v>52664427</v>
      </c>
    </row>
    <row r="31" spans="1:13" ht="13" x14ac:dyDescent="0.3">
      <c r="A31" s="50" t="s">
        <v>53</v>
      </c>
      <c r="B31" s="74" t="s">
        <v>91</v>
      </c>
      <c r="C31" s="75" t="s">
        <v>92</v>
      </c>
      <c r="D31" s="76">
        <v>1967152</v>
      </c>
      <c r="E31" s="77">
        <v>6503811</v>
      </c>
      <c r="F31" s="77">
        <v>30685591</v>
      </c>
      <c r="G31" s="77">
        <v>8301000</v>
      </c>
      <c r="H31" s="78">
        <v>47457554</v>
      </c>
      <c r="I31" s="76">
        <v>2330474</v>
      </c>
      <c r="J31" s="77">
        <v>5822176</v>
      </c>
      <c r="K31" s="77">
        <v>39427957</v>
      </c>
      <c r="L31" s="77">
        <v>1501000</v>
      </c>
      <c r="M31" s="79">
        <v>49081607</v>
      </c>
    </row>
    <row r="32" spans="1:13" ht="13" x14ac:dyDescent="0.3">
      <c r="A32" s="50" t="s">
        <v>53</v>
      </c>
      <c r="B32" s="74" t="s">
        <v>93</v>
      </c>
      <c r="C32" s="75" t="s">
        <v>94</v>
      </c>
      <c r="D32" s="76">
        <v>0</v>
      </c>
      <c r="E32" s="77">
        <v>275647</v>
      </c>
      <c r="F32" s="77">
        <v>40897237</v>
      </c>
      <c r="G32" s="77">
        <v>5821000</v>
      </c>
      <c r="H32" s="78">
        <v>46993884</v>
      </c>
      <c r="I32" s="76">
        <v>-3</v>
      </c>
      <c r="J32" s="77">
        <v>274354</v>
      </c>
      <c r="K32" s="77">
        <v>36422576</v>
      </c>
      <c r="L32" s="77">
        <v>12038000</v>
      </c>
      <c r="M32" s="79">
        <v>48734927</v>
      </c>
    </row>
    <row r="33" spans="1:13" ht="13" x14ac:dyDescent="0.3">
      <c r="A33" s="50" t="s">
        <v>53</v>
      </c>
      <c r="B33" s="74" t="s">
        <v>95</v>
      </c>
      <c r="C33" s="75" t="s">
        <v>96</v>
      </c>
      <c r="D33" s="76">
        <v>1471734</v>
      </c>
      <c r="E33" s="77">
        <v>4241694</v>
      </c>
      <c r="F33" s="77">
        <v>19068906</v>
      </c>
      <c r="G33" s="77">
        <v>2667000</v>
      </c>
      <c r="H33" s="78">
        <v>27449334</v>
      </c>
      <c r="I33" s="76">
        <v>397774</v>
      </c>
      <c r="J33" s="77">
        <v>-135869994</v>
      </c>
      <c r="K33" s="77">
        <v>15971252</v>
      </c>
      <c r="L33" s="77">
        <v>1367000</v>
      </c>
      <c r="M33" s="79">
        <v>-118133968</v>
      </c>
    </row>
    <row r="34" spans="1:13" ht="13" x14ac:dyDescent="0.3">
      <c r="A34" s="50" t="s">
        <v>53</v>
      </c>
      <c r="B34" s="74" t="s">
        <v>97</v>
      </c>
      <c r="C34" s="75" t="s">
        <v>98</v>
      </c>
      <c r="D34" s="76">
        <v>-131056</v>
      </c>
      <c r="E34" s="77">
        <v>75882739</v>
      </c>
      <c r="F34" s="77">
        <v>107983013</v>
      </c>
      <c r="G34" s="77">
        <v>1049000</v>
      </c>
      <c r="H34" s="78">
        <v>184783696</v>
      </c>
      <c r="I34" s="76">
        <v>13802332</v>
      </c>
      <c r="J34" s="77">
        <v>58835609</v>
      </c>
      <c r="K34" s="77">
        <v>63437617</v>
      </c>
      <c r="L34" s="77">
        <v>2199000</v>
      </c>
      <c r="M34" s="79">
        <v>138274558</v>
      </c>
    </row>
    <row r="35" spans="1:13" ht="13" x14ac:dyDescent="0.3">
      <c r="A35" s="50" t="s">
        <v>68</v>
      </c>
      <c r="B35" s="74" t="s">
        <v>99</v>
      </c>
      <c r="C35" s="75" t="s">
        <v>100</v>
      </c>
      <c r="D35" s="76">
        <v>0</v>
      </c>
      <c r="E35" s="77">
        <v>82522887</v>
      </c>
      <c r="F35" s="77">
        <v>-132526830</v>
      </c>
      <c r="G35" s="77">
        <v>172212000</v>
      </c>
      <c r="H35" s="78">
        <v>122208057</v>
      </c>
      <c r="I35" s="76">
        <v>0</v>
      </c>
      <c r="J35" s="77">
        <v>74240558</v>
      </c>
      <c r="K35" s="77">
        <v>-115302177</v>
      </c>
      <c r="L35" s="77">
        <v>326596000</v>
      </c>
      <c r="M35" s="79">
        <v>285534381</v>
      </c>
    </row>
    <row r="36" spans="1:13" ht="14" x14ac:dyDescent="0.3">
      <c r="A36" s="51" t="s">
        <v>0</v>
      </c>
      <c r="B36" s="80" t="s">
        <v>101</v>
      </c>
      <c r="C36" s="81" t="s">
        <v>0</v>
      </c>
      <c r="D36" s="82">
        <f t="shared" ref="D36:M36" si="3">SUM(D29:D35)</f>
        <v>5363481</v>
      </c>
      <c r="E36" s="83">
        <f t="shared" si="3"/>
        <v>203402443</v>
      </c>
      <c r="F36" s="83">
        <f t="shared" si="3"/>
        <v>125120554</v>
      </c>
      <c r="G36" s="83">
        <f t="shared" si="3"/>
        <v>193126000</v>
      </c>
      <c r="H36" s="84">
        <f t="shared" si="3"/>
        <v>527012478</v>
      </c>
      <c r="I36" s="82">
        <f t="shared" si="3"/>
        <v>18530014</v>
      </c>
      <c r="J36" s="83">
        <f t="shared" si="3"/>
        <v>35463398</v>
      </c>
      <c r="K36" s="83">
        <f t="shared" si="3"/>
        <v>99898170</v>
      </c>
      <c r="L36" s="83">
        <f t="shared" si="3"/>
        <v>348796000</v>
      </c>
      <c r="M36" s="85">
        <f t="shared" si="3"/>
        <v>502687582</v>
      </c>
    </row>
    <row r="37" spans="1:13" ht="13" x14ac:dyDescent="0.3">
      <c r="A37" s="50" t="s">
        <v>53</v>
      </c>
      <c r="B37" s="74" t="s">
        <v>102</v>
      </c>
      <c r="C37" s="75" t="s">
        <v>103</v>
      </c>
      <c r="D37" s="76">
        <v>6323295</v>
      </c>
      <c r="E37" s="77">
        <v>8377426</v>
      </c>
      <c r="F37" s="77">
        <v>40964170</v>
      </c>
      <c r="G37" s="77">
        <v>7770000</v>
      </c>
      <c r="H37" s="78">
        <v>63434891</v>
      </c>
      <c r="I37" s="76">
        <v>7779341</v>
      </c>
      <c r="J37" s="77">
        <v>8082711</v>
      </c>
      <c r="K37" s="77">
        <v>42345808</v>
      </c>
      <c r="L37" s="77">
        <v>7738000</v>
      </c>
      <c r="M37" s="79">
        <v>65945860</v>
      </c>
    </row>
    <row r="38" spans="1:13" ht="13" x14ac:dyDescent="0.3">
      <c r="A38" s="50" t="s">
        <v>53</v>
      </c>
      <c r="B38" s="74" t="s">
        <v>104</v>
      </c>
      <c r="C38" s="75" t="s">
        <v>105</v>
      </c>
      <c r="D38" s="76">
        <v>1788350</v>
      </c>
      <c r="E38" s="77">
        <v>12454986</v>
      </c>
      <c r="F38" s="77">
        <v>49383685</v>
      </c>
      <c r="G38" s="77">
        <v>1924000</v>
      </c>
      <c r="H38" s="78">
        <v>65551021</v>
      </c>
      <c r="I38" s="76">
        <v>4276690</v>
      </c>
      <c r="J38" s="77">
        <v>9861268</v>
      </c>
      <c r="K38" s="77">
        <v>40815855</v>
      </c>
      <c r="L38" s="77">
        <v>784000</v>
      </c>
      <c r="M38" s="79">
        <v>55737813</v>
      </c>
    </row>
    <row r="39" spans="1:13" ht="13" x14ac:dyDescent="0.3">
      <c r="A39" s="50" t="s">
        <v>53</v>
      </c>
      <c r="B39" s="74" t="s">
        <v>106</v>
      </c>
      <c r="C39" s="75" t="s">
        <v>107</v>
      </c>
      <c r="D39" s="76">
        <v>8095239</v>
      </c>
      <c r="E39" s="77">
        <v>33479187</v>
      </c>
      <c r="F39" s="77">
        <v>30017886</v>
      </c>
      <c r="G39" s="77">
        <v>399000</v>
      </c>
      <c r="H39" s="78">
        <v>71991312</v>
      </c>
      <c r="I39" s="76">
        <v>2775081</v>
      </c>
      <c r="J39" s="77">
        <v>10795089</v>
      </c>
      <c r="K39" s="77">
        <v>2009736</v>
      </c>
      <c r="L39" s="77">
        <v>356000</v>
      </c>
      <c r="M39" s="79">
        <v>15935906</v>
      </c>
    </row>
    <row r="40" spans="1:13" ht="13" x14ac:dyDescent="0.3">
      <c r="A40" s="50" t="s">
        <v>68</v>
      </c>
      <c r="B40" s="74" t="s">
        <v>108</v>
      </c>
      <c r="C40" s="75" t="s">
        <v>109</v>
      </c>
      <c r="D40" s="76">
        <v>0</v>
      </c>
      <c r="E40" s="77">
        <v>40615196</v>
      </c>
      <c r="F40" s="77">
        <v>46152057</v>
      </c>
      <c r="G40" s="77">
        <v>49169000</v>
      </c>
      <c r="H40" s="78">
        <v>135936253</v>
      </c>
      <c r="I40" s="76">
        <v>0</v>
      </c>
      <c r="J40" s="77">
        <v>33154797</v>
      </c>
      <c r="K40" s="77">
        <v>50871351</v>
      </c>
      <c r="L40" s="77">
        <v>38697000</v>
      </c>
      <c r="M40" s="79">
        <v>122723148</v>
      </c>
    </row>
    <row r="41" spans="1:13" ht="14" x14ac:dyDescent="0.3">
      <c r="A41" s="51" t="s">
        <v>0</v>
      </c>
      <c r="B41" s="80" t="s">
        <v>110</v>
      </c>
      <c r="C41" s="81" t="s">
        <v>0</v>
      </c>
      <c r="D41" s="82">
        <f t="shared" ref="D41:M41" si="4">SUM(D37:D40)</f>
        <v>16206884</v>
      </c>
      <c r="E41" s="83">
        <f t="shared" si="4"/>
        <v>94926795</v>
      </c>
      <c r="F41" s="83">
        <f t="shared" si="4"/>
        <v>166517798</v>
      </c>
      <c r="G41" s="83">
        <f t="shared" si="4"/>
        <v>59262000</v>
      </c>
      <c r="H41" s="84">
        <f t="shared" si="4"/>
        <v>336913477</v>
      </c>
      <c r="I41" s="82">
        <f t="shared" si="4"/>
        <v>14831112</v>
      </c>
      <c r="J41" s="83">
        <f t="shared" si="4"/>
        <v>61893865</v>
      </c>
      <c r="K41" s="83">
        <f t="shared" si="4"/>
        <v>136042750</v>
      </c>
      <c r="L41" s="83">
        <f t="shared" si="4"/>
        <v>47575000</v>
      </c>
      <c r="M41" s="85">
        <f t="shared" si="4"/>
        <v>260342727</v>
      </c>
    </row>
    <row r="42" spans="1:13" ht="13" x14ac:dyDescent="0.3">
      <c r="A42" s="50" t="s">
        <v>53</v>
      </c>
      <c r="B42" s="74" t="s">
        <v>111</v>
      </c>
      <c r="C42" s="75" t="s">
        <v>112</v>
      </c>
      <c r="D42" s="76">
        <v>377</v>
      </c>
      <c r="E42" s="77">
        <v>344292</v>
      </c>
      <c r="F42" s="77">
        <v>168878026</v>
      </c>
      <c r="G42" s="77">
        <v>415000</v>
      </c>
      <c r="H42" s="78">
        <v>169637695</v>
      </c>
      <c r="I42" s="76">
        <v>-398325</v>
      </c>
      <c r="J42" s="77">
        <v>328246</v>
      </c>
      <c r="K42" s="77">
        <v>70668749</v>
      </c>
      <c r="L42" s="77">
        <v>1273000</v>
      </c>
      <c r="M42" s="79">
        <v>71871670</v>
      </c>
    </row>
    <row r="43" spans="1:13" ht="13" x14ac:dyDescent="0.3">
      <c r="A43" s="50" t="s">
        <v>53</v>
      </c>
      <c r="B43" s="74" t="s">
        <v>113</v>
      </c>
      <c r="C43" s="75" t="s">
        <v>114</v>
      </c>
      <c r="D43" s="76">
        <v>-281345</v>
      </c>
      <c r="E43" s="77">
        <v>261658</v>
      </c>
      <c r="F43" s="77">
        <v>85880831</v>
      </c>
      <c r="G43" s="77">
        <v>3898000</v>
      </c>
      <c r="H43" s="78">
        <v>89759144</v>
      </c>
      <c r="I43" s="76">
        <v>-1320448</v>
      </c>
      <c r="J43" s="77">
        <v>167186</v>
      </c>
      <c r="K43" s="77">
        <v>33910797</v>
      </c>
      <c r="L43" s="77">
        <v>5099000</v>
      </c>
      <c r="M43" s="79">
        <v>37856535</v>
      </c>
    </row>
    <row r="44" spans="1:13" ht="13" x14ac:dyDescent="0.3">
      <c r="A44" s="50" t="s">
        <v>53</v>
      </c>
      <c r="B44" s="74" t="s">
        <v>115</v>
      </c>
      <c r="C44" s="75" t="s">
        <v>116</v>
      </c>
      <c r="D44" s="76">
        <v>0</v>
      </c>
      <c r="E44" s="77">
        <v>195274</v>
      </c>
      <c r="F44" s="77">
        <v>91703070</v>
      </c>
      <c r="G44" s="77">
        <v>4082000</v>
      </c>
      <c r="H44" s="78">
        <v>95980344</v>
      </c>
      <c r="I44" s="76">
        <v>0</v>
      </c>
      <c r="J44" s="77">
        <v>142076</v>
      </c>
      <c r="K44" s="77">
        <v>66551686</v>
      </c>
      <c r="L44" s="77">
        <v>3509000</v>
      </c>
      <c r="M44" s="79">
        <v>70202762</v>
      </c>
    </row>
    <row r="45" spans="1:13" ht="13" x14ac:dyDescent="0.3">
      <c r="A45" s="50" t="s">
        <v>53</v>
      </c>
      <c r="B45" s="74" t="s">
        <v>117</v>
      </c>
      <c r="C45" s="75" t="s">
        <v>118</v>
      </c>
      <c r="D45" s="76">
        <v>0</v>
      </c>
      <c r="E45" s="77">
        <v>471153</v>
      </c>
      <c r="F45" s="77">
        <v>48820290</v>
      </c>
      <c r="G45" s="77">
        <v>5217000</v>
      </c>
      <c r="H45" s="78">
        <v>54508443</v>
      </c>
      <c r="I45" s="76">
        <v>7074571</v>
      </c>
      <c r="J45" s="77">
        <v>452732</v>
      </c>
      <c r="K45" s="77">
        <v>46712740</v>
      </c>
      <c r="L45" s="77">
        <v>3536000</v>
      </c>
      <c r="M45" s="79">
        <v>57776043</v>
      </c>
    </row>
    <row r="46" spans="1:13" ht="13" x14ac:dyDescent="0.3">
      <c r="A46" s="50" t="s">
        <v>53</v>
      </c>
      <c r="B46" s="74" t="s">
        <v>119</v>
      </c>
      <c r="C46" s="75" t="s">
        <v>120</v>
      </c>
      <c r="D46" s="76">
        <v>18311041</v>
      </c>
      <c r="E46" s="77">
        <v>121714385</v>
      </c>
      <c r="F46" s="77">
        <v>112596161</v>
      </c>
      <c r="G46" s="77">
        <v>3630000</v>
      </c>
      <c r="H46" s="78">
        <v>256251587</v>
      </c>
      <c r="I46" s="76">
        <v>7641493</v>
      </c>
      <c r="J46" s="77">
        <v>108827437</v>
      </c>
      <c r="K46" s="77">
        <v>114552986</v>
      </c>
      <c r="L46" s="77">
        <v>3678000</v>
      </c>
      <c r="M46" s="79">
        <v>234699916</v>
      </c>
    </row>
    <row r="47" spans="1:13" ht="13" x14ac:dyDescent="0.3">
      <c r="A47" s="50" t="s">
        <v>68</v>
      </c>
      <c r="B47" s="74" t="s">
        <v>121</v>
      </c>
      <c r="C47" s="75" t="s">
        <v>122</v>
      </c>
      <c r="D47" s="76">
        <v>0</v>
      </c>
      <c r="E47" s="77">
        <v>72276711</v>
      </c>
      <c r="F47" s="77">
        <v>301523006</v>
      </c>
      <c r="G47" s="77">
        <v>228579000</v>
      </c>
      <c r="H47" s="78">
        <v>602378717</v>
      </c>
      <c r="I47" s="76">
        <v>0</v>
      </c>
      <c r="J47" s="77">
        <v>48499184</v>
      </c>
      <c r="K47" s="77">
        <v>292487925</v>
      </c>
      <c r="L47" s="77">
        <v>122762000</v>
      </c>
      <c r="M47" s="79">
        <v>463749109</v>
      </c>
    </row>
    <row r="48" spans="1:13" ht="14" x14ac:dyDescent="0.3">
      <c r="A48" s="51" t="s">
        <v>0</v>
      </c>
      <c r="B48" s="80" t="s">
        <v>123</v>
      </c>
      <c r="C48" s="81" t="s">
        <v>0</v>
      </c>
      <c r="D48" s="82">
        <f t="shared" ref="D48:M48" si="5">SUM(D42:D47)</f>
        <v>18030073</v>
      </c>
      <c r="E48" s="83">
        <f t="shared" si="5"/>
        <v>195263473</v>
      </c>
      <c r="F48" s="83">
        <f t="shared" si="5"/>
        <v>809401384</v>
      </c>
      <c r="G48" s="83">
        <f t="shared" si="5"/>
        <v>245821000</v>
      </c>
      <c r="H48" s="84">
        <f t="shared" si="5"/>
        <v>1268515930</v>
      </c>
      <c r="I48" s="82">
        <f t="shared" si="5"/>
        <v>12997291</v>
      </c>
      <c r="J48" s="83">
        <f t="shared" si="5"/>
        <v>158416861</v>
      </c>
      <c r="K48" s="83">
        <f t="shared" si="5"/>
        <v>624884883</v>
      </c>
      <c r="L48" s="83">
        <f t="shared" si="5"/>
        <v>139857000</v>
      </c>
      <c r="M48" s="85">
        <f t="shared" si="5"/>
        <v>936156035</v>
      </c>
    </row>
    <row r="49" spans="1:13" ht="13" x14ac:dyDescent="0.3">
      <c r="A49" s="50" t="s">
        <v>53</v>
      </c>
      <c r="B49" s="74" t="s">
        <v>124</v>
      </c>
      <c r="C49" s="75" t="s">
        <v>125</v>
      </c>
      <c r="D49" s="76">
        <v>4994309</v>
      </c>
      <c r="E49" s="77">
        <v>14979745</v>
      </c>
      <c r="F49" s="77">
        <v>31743360</v>
      </c>
      <c r="G49" s="77">
        <v>44244000</v>
      </c>
      <c r="H49" s="78">
        <v>95961414</v>
      </c>
      <c r="I49" s="76">
        <v>4075812</v>
      </c>
      <c r="J49" s="77">
        <v>12716003</v>
      </c>
      <c r="K49" s="77">
        <v>61243985</v>
      </c>
      <c r="L49" s="77">
        <v>10640000</v>
      </c>
      <c r="M49" s="79">
        <v>88675800</v>
      </c>
    </row>
    <row r="50" spans="1:13" ht="13" x14ac:dyDescent="0.3">
      <c r="A50" s="50" t="s">
        <v>53</v>
      </c>
      <c r="B50" s="74" t="s">
        <v>126</v>
      </c>
      <c r="C50" s="75" t="s">
        <v>127</v>
      </c>
      <c r="D50" s="76">
        <v>1786504</v>
      </c>
      <c r="E50" s="77">
        <v>301674</v>
      </c>
      <c r="F50" s="77">
        <v>51512180</v>
      </c>
      <c r="G50" s="77">
        <v>15024000</v>
      </c>
      <c r="H50" s="78">
        <v>68624358</v>
      </c>
      <c r="I50" s="76">
        <v>1809649</v>
      </c>
      <c r="J50" s="77">
        <v>302217</v>
      </c>
      <c r="K50" s="77">
        <v>47896696</v>
      </c>
      <c r="L50" s="77">
        <v>12810000</v>
      </c>
      <c r="M50" s="79">
        <v>62818562</v>
      </c>
    </row>
    <row r="51" spans="1:13" ht="13" x14ac:dyDescent="0.3">
      <c r="A51" s="50" t="s">
        <v>53</v>
      </c>
      <c r="B51" s="74" t="s">
        <v>128</v>
      </c>
      <c r="C51" s="75" t="s">
        <v>129</v>
      </c>
      <c r="D51" s="76">
        <v>1626454</v>
      </c>
      <c r="E51" s="77">
        <v>10556676</v>
      </c>
      <c r="F51" s="77">
        <v>56613053</v>
      </c>
      <c r="G51" s="77">
        <v>11524000</v>
      </c>
      <c r="H51" s="78">
        <v>80320183</v>
      </c>
      <c r="I51" s="76">
        <v>2972718</v>
      </c>
      <c r="J51" s="77">
        <v>10301882</v>
      </c>
      <c r="K51" s="77">
        <v>61531057</v>
      </c>
      <c r="L51" s="77">
        <v>13918000</v>
      </c>
      <c r="M51" s="79">
        <v>88723657</v>
      </c>
    </row>
    <row r="52" spans="1:13" ht="13" x14ac:dyDescent="0.3">
      <c r="A52" s="50" t="s">
        <v>53</v>
      </c>
      <c r="B52" s="74" t="s">
        <v>130</v>
      </c>
      <c r="C52" s="75" t="s">
        <v>131</v>
      </c>
      <c r="D52" s="76">
        <v>4182191</v>
      </c>
      <c r="E52" s="77">
        <v>160596</v>
      </c>
      <c r="F52" s="77">
        <v>157034</v>
      </c>
      <c r="G52" s="77">
        <v>596000</v>
      </c>
      <c r="H52" s="78">
        <v>5095821</v>
      </c>
      <c r="I52" s="76">
        <v>3643773</v>
      </c>
      <c r="J52" s="77">
        <v>158742</v>
      </c>
      <c r="K52" s="77">
        <v>30125834</v>
      </c>
      <c r="L52" s="77">
        <v>3212000</v>
      </c>
      <c r="M52" s="79">
        <v>37140349</v>
      </c>
    </row>
    <row r="53" spans="1:13" ht="13" x14ac:dyDescent="0.3">
      <c r="A53" s="50" t="s">
        <v>68</v>
      </c>
      <c r="B53" s="74" t="s">
        <v>132</v>
      </c>
      <c r="C53" s="75" t="s">
        <v>133</v>
      </c>
      <c r="D53" s="76">
        <v>0</v>
      </c>
      <c r="E53" s="77">
        <v>7181627</v>
      </c>
      <c r="F53" s="77">
        <v>76756994</v>
      </c>
      <c r="G53" s="77">
        <v>87622000</v>
      </c>
      <c r="H53" s="78">
        <v>171560621</v>
      </c>
      <c r="I53" s="76">
        <v>0</v>
      </c>
      <c r="J53" s="77">
        <v>8385393</v>
      </c>
      <c r="K53" s="77">
        <v>106838519</v>
      </c>
      <c r="L53" s="77">
        <v>52870000</v>
      </c>
      <c r="M53" s="79">
        <v>168093912</v>
      </c>
    </row>
    <row r="54" spans="1:13" ht="14" x14ac:dyDescent="0.3">
      <c r="A54" s="51" t="s">
        <v>0</v>
      </c>
      <c r="B54" s="80" t="s">
        <v>134</v>
      </c>
      <c r="C54" s="81" t="s">
        <v>0</v>
      </c>
      <c r="D54" s="82">
        <f t="shared" ref="D54:M54" si="6">SUM(D49:D53)</f>
        <v>12589458</v>
      </c>
      <c r="E54" s="83">
        <f t="shared" si="6"/>
        <v>33180318</v>
      </c>
      <c r="F54" s="83">
        <f t="shared" si="6"/>
        <v>216782621</v>
      </c>
      <c r="G54" s="83">
        <f t="shared" si="6"/>
        <v>159010000</v>
      </c>
      <c r="H54" s="84">
        <f t="shared" si="6"/>
        <v>421562397</v>
      </c>
      <c r="I54" s="82">
        <f t="shared" si="6"/>
        <v>12501952</v>
      </c>
      <c r="J54" s="83">
        <f t="shared" si="6"/>
        <v>31864237</v>
      </c>
      <c r="K54" s="83">
        <f t="shared" si="6"/>
        <v>307636091</v>
      </c>
      <c r="L54" s="83">
        <f t="shared" si="6"/>
        <v>93450000</v>
      </c>
      <c r="M54" s="85">
        <f t="shared" si="6"/>
        <v>445452280</v>
      </c>
    </row>
    <row r="55" spans="1:13" ht="14" x14ac:dyDescent="0.3">
      <c r="A55" s="52" t="s">
        <v>0</v>
      </c>
      <c r="B55" s="86" t="s">
        <v>135</v>
      </c>
      <c r="C55" s="87" t="s">
        <v>0</v>
      </c>
      <c r="D55" s="88">
        <f t="shared" ref="D55:M55" si="7">SUM(D9:D10,D12:D19,D21:D27,D29:D35,D37:D40,D42:D47,D49:D53)</f>
        <v>595667954</v>
      </c>
      <c r="E55" s="89">
        <f t="shared" si="7"/>
        <v>4008644695</v>
      </c>
      <c r="F55" s="89">
        <f t="shared" si="7"/>
        <v>2939447021</v>
      </c>
      <c r="G55" s="89">
        <f t="shared" si="7"/>
        <v>1325950000</v>
      </c>
      <c r="H55" s="90">
        <f t="shared" si="7"/>
        <v>8869709670</v>
      </c>
      <c r="I55" s="88">
        <f t="shared" si="7"/>
        <v>669448092</v>
      </c>
      <c r="J55" s="89">
        <f t="shared" si="7"/>
        <v>1675936857</v>
      </c>
      <c r="K55" s="89">
        <f t="shared" si="7"/>
        <v>2477127933</v>
      </c>
      <c r="L55" s="89">
        <f t="shared" si="7"/>
        <v>986630000</v>
      </c>
      <c r="M55" s="91">
        <f t="shared" si="7"/>
        <v>5809142882</v>
      </c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136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51</v>
      </c>
      <c r="B9" s="74" t="s">
        <v>44</v>
      </c>
      <c r="C9" s="75" t="s">
        <v>45</v>
      </c>
      <c r="D9" s="76">
        <v>349293710</v>
      </c>
      <c r="E9" s="77">
        <v>1053100702</v>
      </c>
      <c r="F9" s="77">
        <v>352276754</v>
      </c>
      <c r="G9" s="77">
        <v>122589000</v>
      </c>
      <c r="H9" s="78">
        <v>1877260166</v>
      </c>
      <c r="I9" s="76">
        <v>323518209</v>
      </c>
      <c r="J9" s="77">
        <v>969577282</v>
      </c>
      <c r="K9" s="77">
        <v>433543330</v>
      </c>
      <c r="L9" s="77">
        <v>137667000</v>
      </c>
      <c r="M9" s="79">
        <v>1864305821</v>
      </c>
    </row>
    <row r="10" spans="1:13" ht="14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349293710</v>
      </c>
      <c r="E10" s="83">
        <f t="shared" si="0"/>
        <v>1053100702</v>
      </c>
      <c r="F10" s="83">
        <f t="shared" si="0"/>
        <v>352276754</v>
      </c>
      <c r="G10" s="83">
        <f t="shared" si="0"/>
        <v>122589000</v>
      </c>
      <c r="H10" s="84">
        <f t="shared" si="0"/>
        <v>1877260166</v>
      </c>
      <c r="I10" s="82">
        <f t="shared" si="0"/>
        <v>323518209</v>
      </c>
      <c r="J10" s="83">
        <f t="shared" si="0"/>
        <v>969577282</v>
      </c>
      <c r="K10" s="83">
        <f t="shared" si="0"/>
        <v>433543330</v>
      </c>
      <c r="L10" s="83">
        <f t="shared" si="0"/>
        <v>137667000</v>
      </c>
      <c r="M10" s="85">
        <f t="shared" si="0"/>
        <v>1864305821</v>
      </c>
    </row>
    <row r="11" spans="1:13" ht="13" x14ac:dyDescent="0.3">
      <c r="A11" s="50" t="s">
        <v>53</v>
      </c>
      <c r="B11" s="74" t="s">
        <v>137</v>
      </c>
      <c r="C11" s="75" t="s">
        <v>138</v>
      </c>
      <c r="D11" s="76">
        <v>4464326</v>
      </c>
      <c r="E11" s="77">
        <v>13689219</v>
      </c>
      <c r="F11" s="77">
        <v>-5495365</v>
      </c>
      <c r="G11" s="77">
        <v>15720000</v>
      </c>
      <c r="H11" s="78">
        <v>28378180</v>
      </c>
      <c r="I11" s="76">
        <v>6237548</v>
      </c>
      <c r="J11" s="77">
        <v>12116856</v>
      </c>
      <c r="K11" s="77">
        <v>2563901</v>
      </c>
      <c r="L11" s="77">
        <v>8155000</v>
      </c>
      <c r="M11" s="79">
        <v>29073305</v>
      </c>
    </row>
    <row r="12" spans="1:13" ht="13" x14ac:dyDescent="0.3">
      <c r="A12" s="50" t="s">
        <v>53</v>
      </c>
      <c r="B12" s="74" t="s">
        <v>139</v>
      </c>
      <c r="C12" s="75" t="s">
        <v>140</v>
      </c>
      <c r="D12" s="76">
        <v>-134184977</v>
      </c>
      <c r="E12" s="77">
        <v>68856029</v>
      </c>
      <c r="F12" s="77">
        <v>-11636591</v>
      </c>
      <c r="G12" s="77">
        <v>2961000</v>
      </c>
      <c r="H12" s="78">
        <v>-74004539</v>
      </c>
      <c r="I12" s="76">
        <v>4211820</v>
      </c>
      <c r="J12" s="77">
        <v>10672502</v>
      </c>
      <c r="K12" s="77">
        <v>-11167560</v>
      </c>
      <c r="L12" s="77">
        <v>11316000</v>
      </c>
      <c r="M12" s="79">
        <v>15032762</v>
      </c>
    </row>
    <row r="13" spans="1:13" ht="13" x14ac:dyDescent="0.3">
      <c r="A13" s="50" t="s">
        <v>53</v>
      </c>
      <c r="B13" s="74" t="s">
        <v>141</v>
      </c>
      <c r="C13" s="75" t="s">
        <v>142</v>
      </c>
      <c r="D13" s="76">
        <v>1216926</v>
      </c>
      <c r="E13" s="77">
        <v>40933073</v>
      </c>
      <c r="F13" s="77">
        <v>-4347654</v>
      </c>
      <c r="G13" s="77">
        <v>10610000</v>
      </c>
      <c r="H13" s="78">
        <v>48412345</v>
      </c>
      <c r="I13" s="76">
        <v>1160614</v>
      </c>
      <c r="J13" s="77">
        <v>10183372</v>
      </c>
      <c r="K13" s="77">
        <v>-22201863</v>
      </c>
      <c r="L13" s="77">
        <v>28407000</v>
      </c>
      <c r="M13" s="79">
        <v>17549123</v>
      </c>
    </row>
    <row r="14" spans="1:13" ht="13" x14ac:dyDescent="0.3">
      <c r="A14" s="50" t="s">
        <v>68</v>
      </c>
      <c r="B14" s="74" t="s">
        <v>143</v>
      </c>
      <c r="C14" s="75" t="s">
        <v>144</v>
      </c>
      <c r="D14" s="76">
        <v>0</v>
      </c>
      <c r="E14" s="77">
        <v>0</v>
      </c>
      <c r="F14" s="77">
        <v>12551091</v>
      </c>
      <c r="G14" s="77">
        <v>344000</v>
      </c>
      <c r="H14" s="78">
        <v>12895091</v>
      </c>
      <c r="I14" s="76">
        <v>0</v>
      </c>
      <c r="J14" s="77">
        <v>0</v>
      </c>
      <c r="K14" s="77">
        <v>-562252</v>
      </c>
      <c r="L14" s="77">
        <v>1811000</v>
      </c>
      <c r="M14" s="79">
        <v>1248748</v>
      </c>
    </row>
    <row r="15" spans="1:13" ht="14" x14ac:dyDescent="0.3">
      <c r="A15" s="51" t="s">
        <v>0</v>
      </c>
      <c r="B15" s="80" t="s">
        <v>145</v>
      </c>
      <c r="C15" s="81" t="s">
        <v>0</v>
      </c>
      <c r="D15" s="82">
        <f t="shared" ref="D15:M15" si="1">SUM(D11:D14)</f>
        <v>-128503725</v>
      </c>
      <c r="E15" s="83">
        <f t="shared" si="1"/>
        <v>123478321</v>
      </c>
      <c r="F15" s="83">
        <f t="shared" si="1"/>
        <v>-8928519</v>
      </c>
      <c r="G15" s="83">
        <f t="shared" si="1"/>
        <v>29635000</v>
      </c>
      <c r="H15" s="84">
        <f t="shared" si="1"/>
        <v>15681077</v>
      </c>
      <c r="I15" s="82">
        <f t="shared" si="1"/>
        <v>11609982</v>
      </c>
      <c r="J15" s="83">
        <f t="shared" si="1"/>
        <v>32972730</v>
      </c>
      <c r="K15" s="83">
        <f t="shared" si="1"/>
        <v>-31367774</v>
      </c>
      <c r="L15" s="83">
        <f t="shared" si="1"/>
        <v>49689000</v>
      </c>
      <c r="M15" s="85">
        <f t="shared" si="1"/>
        <v>62903938</v>
      </c>
    </row>
    <row r="16" spans="1:13" ht="13" x14ac:dyDescent="0.3">
      <c r="A16" s="50" t="s">
        <v>53</v>
      </c>
      <c r="B16" s="74" t="s">
        <v>146</v>
      </c>
      <c r="C16" s="75" t="s">
        <v>147</v>
      </c>
      <c r="D16" s="76">
        <v>15232673</v>
      </c>
      <c r="E16" s="77">
        <v>27712625</v>
      </c>
      <c r="F16" s="77">
        <v>-1972930</v>
      </c>
      <c r="G16" s="77">
        <v>2223000</v>
      </c>
      <c r="H16" s="78">
        <v>43195368</v>
      </c>
      <c r="I16" s="76">
        <v>13561971</v>
      </c>
      <c r="J16" s="77">
        <v>20895908</v>
      </c>
      <c r="K16" s="77">
        <v>-22520103</v>
      </c>
      <c r="L16" s="77">
        <v>22700000</v>
      </c>
      <c r="M16" s="79">
        <v>34637776</v>
      </c>
    </row>
    <row r="17" spans="1:13" ht="13" x14ac:dyDescent="0.3">
      <c r="A17" s="50" t="s">
        <v>53</v>
      </c>
      <c r="B17" s="74" t="s">
        <v>148</v>
      </c>
      <c r="C17" s="75" t="s">
        <v>149</v>
      </c>
      <c r="D17" s="76">
        <v>1692042</v>
      </c>
      <c r="E17" s="77">
        <v>4659502</v>
      </c>
      <c r="F17" s="77">
        <v>4364804</v>
      </c>
      <c r="G17" s="77">
        <v>0</v>
      </c>
      <c r="H17" s="78">
        <v>10716348</v>
      </c>
      <c r="I17" s="76">
        <v>3449519</v>
      </c>
      <c r="J17" s="77">
        <v>40330925</v>
      </c>
      <c r="K17" s="77">
        <v>42966358</v>
      </c>
      <c r="L17" s="77">
        <v>2100000</v>
      </c>
      <c r="M17" s="79">
        <v>88846802</v>
      </c>
    </row>
    <row r="18" spans="1:13" ht="13" x14ac:dyDescent="0.3">
      <c r="A18" s="50" t="s">
        <v>53</v>
      </c>
      <c r="B18" s="74" t="s">
        <v>150</v>
      </c>
      <c r="C18" s="75" t="s">
        <v>151</v>
      </c>
      <c r="D18" s="76">
        <v>2396531</v>
      </c>
      <c r="E18" s="77">
        <v>15317405</v>
      </c>
      <c r="F18" s="77">
        <v>20383535</v>
      </c>
      <c r="G18" s="77">
        <v>2338000</v>
      </c>
      <c r="H18" s="78">
        <v>40435471</v>
      </c>
      <c r="I18" s="76">
        <v>2370013</v>
      </c>
      <c r="J18" s="77">
        <v>15078592</v>
      </c>
      <c r="K18" s="77">
        <v>16928409</v>
      </c>
      <c r="L18" s="77">
        <v>3550000</v>
      </c>
      <c r="M18" s="79">
        <v>37927014</v>
      </c>
    </row>
    <row r="19" spans="1:13" ht="13" x14ac:dyDescent="0.3">
      <c r="A19" s="50" t="s">
        <v>53</v>
      </c>
      <c r="B19" s="74" t="s">
        <v>152</v>
      </c>
      <c r="C19" s="75" t="s">
        <v>153</v>
      </c>
      <c r="D19" s="76">
        <v>56389160</v>
      </c>
      <c r="E19" s="77">
        <v>333998767</v>
      </c>
      <c r="F19" s="77">
        <v>374860672</v>
      </c>
      <c r="G19" s="77">
        <v>6390000</v>
      </c>
      <c r="H19" s="78">
        <v>771638599</v>
      </c>
      <c r="I19" s="76">
        <v>106108583</v>
      </c>
      <c r="J19" s="77">
        <v>330109972</v>
      </c>
      <c r="K19" s="77">
        <v>270787410</v>
      </c>
      <c r="L19" s="77">
        <v>21324000</v>
      </c>
      <c r="M19" s="79">
        <v>728329965</v>
      </c>
    </row>
    <row r="20" spans="1:13" ht="13" x14ac:dyDescent="0.3">
      <c r="A20" s="50" t="s">
        <v>53</v>
      </c>
      <c r="B20" s="74" t="s">
        <v>154</v>
      </c>
      <c r="C20" s="75" t="s">
        <v>155</v>
      </c>
      <c r="D20" s="76">
        <v>6361732</v>
      </c>
      <c r="E20" s="77">
        <v>52862846</v>
      </c>
      <c r="F20" s="77">
        <v>40429882</v>
      </c>
      <c r="G20" s="77">
        <v>7203000</v>
      </c>
      <c r="H20" s="78">
        <v>106857460</v>
      </c>
      <c r="I20" s="76">
        <v>6403274</v>
      </c>
      <c r="J20" s="77">
        <v>26013103</v>
      </c>
      <c r="K20" s="77">
        <v>44855696</v>
      </c>
      <c r="L20" s="77">
        <v>7050000</v>
      </c>
      <c r="M20" s="79">
        <v>84322073</v>
      </c>
    </row>
    <row r="21" spans="1:13" ht="13" x14ac:dyDescent="0.3">
      <c r="A21" s="50" t="s">
        <v>68</v>
      </c>
      <c r="B21" s="74" t="s">
        <v>156</v>
      </c>
      <c r="C21" s="75" t="s">
        <v>157</v>
      </c>
      <c r="D21" s="76">
        <v>0</v>
      </c>
      <c r="E21" s="77">
        <v>0</v>
      </c>
      <c r="F21" s="77">
        <v>37567866</v>
      </c>
      <c r="G21" s="77">
        <v>353000</v>
      </c>
      <c r="H21" s="78">
        <v>37920866</v>
      </c>
      <c r="I21" s="76">
        <v>0</v>
      </c>
      <c r="J21" s="77">
        <v>0</v>
      </c>
      <c r="K21" s="77">
        <v>31353497</v>
      </c>
      <c r="L21" s="77">
        <v>2600000</v>
      </c>
      <c r="M21" s="79">
        <v>33953497</v>
      </c>
    </row>
    <row r="22" spans="1:13" ht="14" x14ac:dyDescent="0.3">
      <c r="A22" s="51" t="s">
        <v>0</v>
      </c>
      <c r="B22" s="80" t="s">
        <v>158</v>
      </c>
      <c r="C22" s="81" t="s">
        <v>0</v>
      </c>
      <c r="D22" s="82">
        <f t="shared" ref="D22:M22" si="2">SUM(D16:D21)</f>
        <v>82072138</v>
      </c>
      <c r="E22" s="83">
        <f t="shared" si="2"/>
        <v>434551145</v>
      </c>
      <c r="F22" s="83">
        <f t="shared" si="2"/>
        <v>475633829</v>
      </c>
      <c r="G22" s="83">
        <f t="shared" si="2"/>
        <v>18507000</v>
      </c>
      <c r="H22" s="84">
        <f t="shared" si="2"/>
        <v>1010764112</v>
      </c>
      <c r="I22" s="82">
        <f t="shared" si="2"/>
        <v>131893360</v>
      </c>
      <c r="J22" s="83">
        <f t="shared" si="2"/>
        <v>432428500</v>
      </c>
      <c r="K22" s="83">
        <f t="shared" si="2"/>
        <v>384371267</v>
      </c>
      <c r="L22" s="83">
        <f t="shared" si="2"/>
        <v>59324000</v>
      </c>
      <c r="M22" s="85">
        <f t="shared" si="2"/>
        <v>1008017127</v>
      </c>
    </row>
    <row r="23" spans="1:13" ht="13" x14ac:dyDescent="0.3">
      <c r="A23" s="50" t="s">
        <v>53</v>
      </c>
      <c r="B23" s="74" t="s">
        <v>159</v>
      </c>
      <c r="C23" s="75" t="s">
        <v>160</v>
      </c>
      <c r="D23" s="76">
        <v>16377049</v>
      </c>
      <c r="E23" s="77">
        <v>61411487</v>
      </c>
      <c r="F23" s="77">
        <v>79311295</v>
      </c>
      <c r="G23" s="77">
        <v>56696000</v>
      </c>
      <c r="H23" s="78">
        <v>213795831</v>
      </c>
      <c r="I23" s="76">
        <v>16341054</v>
      </c>
      <c r="J23" s="77">
        <v>60715375</v>
      </c>
      <c r="K23" s="77">
        <v>-12940885</v>
      </c>
      <c r="L23" s="77">
        <v>75914000</v>
      </c>
      <c r="M23" s="79">
        <v>140029544</v>
      </c>
    </row>
    <row r="24" spans="1:13" ht="13" x14ac:dyDescent="0.3">
      <c r="A24" s="50" t="s">
        <v>53</v>
      </c>
      <c r="B24" s="74" t="s">
        <v>161</v>
      </c>
      <c r="C24" s="75" t="s">
        <v>162</v>
      </c>
      <c r="D24" s="76">
        <v>32512258</v>
      </c>
      <c r="E24" s="77">
        <v>94660417</v>
      </c>
      <c r="F24" s="77">
        <v>120572960</v>
      </c>
      <c r="G24" s="77">
        <v>10803000</v>
      </c>
      <c r="H24" s="78">
        <v>258548635</v>
      </c>
      <c r="I24" s="76">
        <v>31356271</v>
      </c>
      <c r="J24" s="77">
        <v>93231519</v>
      </c>
      <c r="K24" s="77">
        <v>110548272</v>
      </c>
      <c r="L24" s="77">
        <v>4185000</v>
      </c>
      <c r="M24" s="79">
        <v>239321062</v>
      </c>
    </row>
    <row r="25" spans="1:13" ht="13" x14ac:dyDescent="0.3">
      <c r="A25" s="50" t="s">
        <v>53</v>
      </c>
      <c r="B25" s="74" t="s">
        <v>163</v>
      </c>
      <c r="C25" s="75" t="s">
        <v>164</v>
      </c>
      <c r="D25" s="76">
        <v>4051268</v>
      </c>
      <c r="E25" s="77">
        <v>44988486</v>
      </c>
      <c r="F25" s="77">
        <v>58052900</v>
      </c>
      <c r="G25" s="77">
        <v>806000</v>
      </c>
      <c r="H25" s="78">
        <v>107898654</v>
      </c>
      <c r="I25" s="76">
        <v>4365561</v>
      </c>
      <c r="J25" s="77">
        <v>38476413</v>
      </c>
      <c r="K25" s="77">
        <v>57894288</v>
      </c>
      <c r="L25" s="77">
        <v>1750000</v>
      </c>
      <c r="M25" s="79">
        <v>102486262</v>
      </c>
    </row>
    <row r="26" spans="1:13" ht="13" x14ac:dyDescent="0.3">
      <c r="A26" s="50" t="s">
        <v>53</v>
      </c>
      <c r="B26" s="74" t="s">
        <v>165</v>
      </c>
      <c r="C26" s="75" t="s">
        <v>166</v>
      </c>
      <c r="D26" s="76">
        <v>25551499</v>
      </c>
      <c r="E26" s="77">
        <v>56343700</v>
      </c>
      <c r="F26" s="77">
        <v>402131896</v>
      </c>
      <c r="G26" s="77">
        <v>27620000</v>
      </c>
      <c r="H26" s="78">
        <v>511647095</v>
      </c>
      <c r="I26" s="76">
        <v>41917395</v>
      </c>
      <c r="J26" s="77">
        <v>71825884</v>
      </c>
      <c r="K26" s="77">
        <v>170776481</v>
      </c>
      <c r="L26" s="77">
        <v>37185000</v>
      </c>
      <c r="M26" s="79">
        <v>321704760</v>
      </c>
    </row>
    <row r="27" spans="1:13" ht="13" x14ac:dyDescent="0.3">
      <c r="A27" s="50" t="s">
        <v>53</v>
      </c>
      <c r="B27" s="74" t="s">
        <v>167</v>
      </c>
      <c r="C27" s="75" t="s">
        <v>168</v>
      </c>
      <c r="D27" s="76">
        <v>2562700</v>
      </c>
      <c r="E27" s="77">
        <v>8162571</v>
      </c>
      <c r="F27" s="77">
        <v>19118048</v>
      </c>
      <c r="G27" s="77">
        <v>5474000</v>
      </c>
      <c r="H27" s="78">
        <v>35317319</v>
      </c>
      <c r="I27" s="76">
        <v>2169529</v>
      </c>
      <c r="J27" s="77">
        <v>9018217</v>
      </c>
      <c r="K27" s="77">
        <v>35816190</v>
      </c>
      <c r="L27" s="77">
        <v>19409000</v>
      </c>
      <c r="M27" s="79">
        <v>66412936</v>
      </c>
    </row>
    <row r="28" spans="1:13" ht="13" x14ac:dyDescent="0.3">
      <c r="A28" s="50" t="s">
        <v>53</v>
      </c>
      <c r="B28" s="74" t="s">
        <v>169</v>
      </c>
      <c r="C28" s="75" t="s">
        <v>170</v>
      </c>
      <c r="D28" s="76">
        <v>5014136</v>
      </c>
      <c r="E28" s="77">
        <v>25216741</v>
      </c>
      <c r="F28" s="77">
        <v>12086694</v>
      </c>
      <c r="G28" s="77">
        <v>3510000</v>
      </c>
      <c r="H28" s="78">
        <v>45827571</v>
      </c>
      <c r="I28" s="76">
        <v>5665723</v>
      </c>
      <c r="J28" s="77">
        <v>14108069</v>
      </c>
      <c r="K28" s="77">
        <v>21258325</v>
      </c>
      <c r="L28" s="77">
        <v>17099000</v>
      </c>
      <c r="M28" s="79">
        <v>58131117</v>
      </c>
    </row>
    <row r="29" spans="1:13" ht="13" x14ac:dyDescent="0.3">
      <c r="A29" s="50" t="s">
        <v>68</v>
      </c>
      <c r="B29" s="74" t="s">
        <v>171</v>
      </c>
      <c r="C29" s="75" t="s">
        <v>172</v>
      </c>
      <c r="D29" s="76">
        <v>0</v>
      </c>
      <c r="E29" s="77">
        <v>0</v>
      </c>
      <c r="F29" s="77">
        <v>30820017</v>
      </c>
      <c r="G29" s="77">
        <v>9665000</v>
      </c>
      <c r="H29" s="78">
        <v>40485017</v>
      </c>
      <c r="I29" s="76">
        <v>0</v>
      </c>
      <c r="J29" s="77">
        <v>0</v>
      </c>
      <c r="K29" s="77">
        <v>31445086</v>
      </c>
      <c r="L29" s="77">
        <v>4220000</v>
      </c>
      <c r="M29" s="79">
        <v>35665086</v>
      </c>
    </row>
    <row r="30" spans="1:13" ht="14" x14ac:dyDescent="0.3">
      <c r="A30" s="51" t="s">
        <v>0</v>
      </c>
      <c r="B30" s="80" t="s">
        <v>173</v>
      </c>
      <c r="C30" s="81" t="s">
        <v>0</v>
      </c>
      <c r="D30" s="82">
        <f t="shared" ref="D30:M30" si="3">SUM(D23:D29)</f>
        <v>86068910</v>
      </c>
      <c r="E30" s="83">
        <f t="shared" si="3"/>
        <v>290783402</v>
      </c>
      <c r="F30" s="83">
        <f t="shared" si="3"/>
        <v>722093810</v>
      </c>
      <c r="G30" s="83">
        <f t="shared" si="3"/>
        <v>114574000</v>
      </c>
      <c r="H30" s="84">
        <f t="shared" si="3"/>
        <v>1213520122</v>
      </c>
      <c r="I30" s="82">
        <f t="shared" si="3"/>
        <v>101815533</v>
      </c>
      <c r="J30" s="83">
        <f t="shared" si="3"/>
        <v>287375477</v>
      </c>
      <c r="K30" s="83">
        <f t="shared" si="3"/>
        <v>414797757</v>
      </c>
      <c r="L30" s="83">
        <f t="shared" si="3"/>
        <v>159762000</v>
      </c>
      <c r="M30" s="85">
        <f t="shared" si="3"/>
        <v>963750767</v>
      </c>
    </row>
    <row r="31" spans="1:13" ht="13" x14ac:dyDescent="0.3">
      <c r="A31" s="50" t="s">
        <v>53</v>
      </c>
      <c r="B31" s="74" t="s">
        <v>174</v>
      </c>
      <c r="C31" s="75" t="s">
        <v>175</v>
      </c>
      <c r="D31" s="76">
        <v>18669449</v>
      </c>
      <c r="E31" s="77">
        <v>112001037</v>
      </c>
      <c r="F31" s="77">
        <v>62714663</v>
      </c>
      <c r="G31" s="77">
        <v>6493000</v>
      </c>
      <c r="H31" s="78">
        <v>199878149</v>
      </c>
      <c r="I31" s="76">
        <v>19260025</v>
      </c>
      <c r="J31" s="77">
        <v>115863570</v>
      </c>
      <c r="K31" s="77">
        <v>124462657</v>
      </c>
      <c r="L31" s="77">
        <v>8693000</v>
      </c>
      <c r="M31" s="79">
        <v>268279252</v>
      </c>
    </row>
    <row r="32" spans="1:13" ht="13" x14ac:dyDescent="0.3">
      <c r="A32" s="50" t="s">
        <v>53</v>
      </c>
      <c r="B32" s="74" t="s">
        <v>176</v>
      </c>
      <c r="C32" s="75" t="s">
        <v>177</v>
      </c>
      <c r="D32" s="76">
        <v>28993575</v>
      </c>
      <c r="E32" s="77">
        <v>101309528</v>
      </c>
      <c r="F32" s="77">
        <v>47890014</v>
      </c>
      <c r="G32" s="77">
        <v>33518000</v>
      </c>
      <c r="H32" s="78">
        <v>211711117</v>
      </c>
      <c r="I32" s="76">
        <v>24170259</v>
      </c>
      <c r="J32" s="77">
        <v>91325165</v>
      </c>
      <c r="K32" s="77">
        <v>25486106</v>
      </c>
      <c r="L32" s="77">
        <v>42239000</v>
      </c>
      <c r="M32" s="79">
        <v>183220530</v>
      </c>
    </row>
    <row r="33" spans="1:13" ht="13" x14ac:dyDescent="0.3">
      <c r="A33" s="50" t="s">
        <v>53</v>
      </c>
      <c r="B33" s="74" t="s">
        <v>178</v>
      </c>
      <c r="C33" s="75" t="s">
        <v>179</v>
      </c>
      <c r="D33" s="76">
        <v>52132429</v>
      </c>
      <c r="E33" s="77">
        <v>222329532</v>
      </c>
      <c r="F33" s="77">
        <v>60552102</v>
      </c>
      <c r="G33" s="77">
        <v>14397000</v>
      </c>
      <c r="H33" s="78">
        <v>349411063</v>
      </c>
      <c r="I33" s="76">
        <v>52465896</v>
      </c>
      <c r="J33" s="77">
        <v>245925926</v>
      </c>
      <c r="K33" s="77">
        <v>90388995</v>
      </c>
      <c r="L33" s="77">
        <v>4490000</v>
      </c>
      <c r="M33" s="79">
        <v>393270817</v>
      </c>
    </row>
    <row r="34" spans="1:13" ht="13" x14ac:dyDescent="0.3">
      <c r="A34" s="50" t="s">
        <v>53</v>
      </c>
      <c r="B34" s="74" t="s">
        <v>180</v>
      </c>
      <c r="C34" s="75" t="s">
        <v>181</v>
      </c>
      <c r="D34" s="76">
        <v>7200835</v>
      </c>
      <c r="E34" s="77">
        <v>19132023</v>
      </c>
      <c r="F34" s="77">
        <v>40387600</v>
      </c>
      <c r="G34" s="77">
        <v>4211000</v>
      </c>
      <c r="H34" s="78">
        <v>70931458</v>
      </c>
      <c r="I34" s="76">
        <v>9536734</v>
      </c>
      <c r="J34" s="77">
        <v>19949520</v>
      </c>
      <c r="K34" s="77">
        <v>58090711</v>
      </c>
      <c r="L34" s="77">
        <v>8000000</v>
      </c>
      <c r="M34" s="79">
        <v>95576965</v>
      </c>
    </row>
    <row r="35" spans="1:13" ht="13" x14ac:dyDescent="0.3">
      <c r="A35" s="50" t="s">
        <v>68</v>
      </c>
      <c r="B35" s="74" t="s">
        <v>182</v>
      </c>
      <c r="C35" s="75" t="s">
        <v>183</v>
      </c>
      <c r="D35" s="76">
        <v>0</v>
      </c>
      <c r="E35" s="77">
        <v>0</v>
      </c>
      <c r="F35" s="77">
        <v>42815847</v>
      </c>
      <c r="G35" s="77">
        <v>1000000</v>
      </c>
      <c r="H35" s="78">
        <v>43815847</v>
      </c>
      <c r="I35" s="76">
        <v>0</v>
      </c>
      <c r="J35" s="77">
        <v>0</v>
      </c>
      <c r="K35" s="77">
        <v>46147264</v>
      </c>
      <c r="L35" s="77">
        <v>3706000</v>
      </c>
      <c r="M35" s="79">
        <v>49853264</v>
      </c>
    </row>
    <row r="36" spans="1:13" ht="14" x14ac:dyDescent="0.3">
      <c r="A36" s="51" t="s">
        <v>0</v>
      </c>
      <c r="B36" s="80" t="s">
        <v>184</v>
      </c>
      <c r="C36" s="81" t="s">
        <v>0</v>
      </c>
      <c r="D36" s="82">
        <f t="shared" ref="D36:M36" si="4">SUM(D31:D35)</f>
        <v>106996288</v>
      </c>
      <c r="E36" s="83">
        <f t="shared" si="4"/>
        <v>454772120</v>
      </c>
      <c r="F36" s="83">
        <f t="shared" si="4"/>
        <v>254360226</v>
      </c>
      <c r="G36" s="83">
        <f t="shared" si="4"/>
        <v>59619000</v>
      </c>
      <c r="H36" s="84">
        <f t="shared" si="4"/>
        <v>875747634</v>
      </c>
      <c r="I36" s="82">
        <f t="shared" si="4"/>
        <v>105432914</v>
      </c>
      <c r="J36" s="83">
        <f t="shared" si="4"/>
        <v>473064181</v>
      </c>
      <c r="K36" s="83">
        <f t="shared" si="4"/>
        <v>344575733</v>
      </c>
      <c r="L36" s="83">
        <f t="shared" si="4"/>
        <v>67128000</v>
      </c>
      <c r="M36" s="85">
        <f t="shared" si="4"/>
        <v>990200828</v>
      </c>
    </row>
    <row r="37" spans="1:13" ht="14" x14ac:dyDescent="0.3">
      <c r="A37" s="52" t="s">
        <v>0</v>
      </c>
      <c r="B37" s="86" t="s">
        <v>185</v>
      </c>
      <c r="C37" s="87" t="s">
        <v>0</v>
      </c>
      <c r="D37" s="88">
        <f t="shared" ref="D37:M37" si="5">SUM(D9,D11:D14,D16:D21,D23:D29,D31:D35)</f>
        <v>495927321</v>
      </c>
      <c r="E37" s="89">
        <f t="shared" si="5"/>
        <v>2356685690</v>
      </c>
      <c r="F37" s="89">
        <f t="shared" si="5"/>
        <v>1795436100</v>
      </c>
      <c r="G37" s="89">
        <f t="shared" si="5"/>
        <v>344924000</v>
      </c>
      <c r="H37" s="90">
        <f t="shared" si="5"/>
        <v>4992973111</v>
      </c>
      <c r="I37" s="88">
        <f t="shared" si="5"/>
        <v>674269998</v>
      </c>
      <c r="J37" s="89">
        <f t="shared" si="5"/>
        <v>2195418170</v>
      </c>
      <c r="K37" s="89">
        <f t="shared" si="5"/>
        <v>1545920313</v>
      </c>
      <c r="L37" s="89">
        <f t="shared" si="5"/>
        <v>473570000</v>
      </c>
      <c r="M37" s="91">
        <f t="shared" si="5"/>
        <v>4889178481</v>
      </c>
    </row>
    <row r="38" spans="1:13" x14ac:dyDescent="0.25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186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51</v>
      </c>
      <c r="B9" s="74" t="s">
        <v>38</v>
      </c>
      <c r="C9" s="75" t="s">
        <v>39</v>
      </c>
      <c r="D9" s="76">
        <v>1806946805</v>
      </c>
      <c r="E9" s="77">
        <v>6056899593</v>
      </c>
      <c r="F9" s="77">
        <v>1736183018</v>
      </c>
      <c r="G9" s="77">
        <v>790396000</v>
      </c>
      <c r="H9" s="78">
        <v>10390425416</v>
      </c>
      <c r="I9" s="76">
        <v>1480788327</v>
      </c>
      <c r="J9" s="77">
        <v>6050603841</v>
      </c>
      <c r="K9" s="77">
        <v>1879054286</v>
      </c>
      <c r="L9" s="77">
        <v>207408000</v>
      </c>
      <c r="M9" s="79">
        <v>9617854454</v>
      </c>
    </row>
    <row r="10" spans="1:13" ht="13" x14ac:dyDescent="0.3">
      <c r="A10" s="50" t="s">
        <v>51</v>
      </c>
      <c r="B10" s="74" t="s">
        <v>42</v>
      </c>
      <c r="C10" s="75" t="s">
        <v>43</v>
      </c>
      <c r="D10" s="76">
        <v>3324088107</v>
      </c>
      <c r="E10" s="77">
        <v>7604125500</v>
      </c>
      <c r="F10" s="77">
        <v>4575115904</v>
      </c>
      <c r="G10" s="77">
        <v>952229000</v>
      </c>
      <c r="H10" s="78">
        <v>16455558511</v>
      </c>
      <c r="I10" s="76">
        <v>3179344714</v>
      </c>
      <c r="J10" s="77">
        <v>7312101449</v>
      </c>
      <c r="K10" s="77">
        <v>4704415549</v>
      </c>
      <c r="L10" s="77">
        <v>422906000</v>
      </c>
      <c r="M10" s="79">
        <v>15618767712</v>
      </c>
    </row>
    <row r="11" spans="1:13" ht="13" x14ac:dyDescent="0.3">
      <c r="A11" s="50" t="s">
        <v>51</v>
      </c>
      <c r="B11" s="74" t="s">
        <v>48</v>
      </c>
      <c r="C11" s="75" t="s">
        <v>49</v>
      </c>
      <c r="D11" s="76">
        <v>2114301644</v>
      </c>
      <c r="E11" s="77">
        <v>6256857397</v>
      </c>
      <c r="F11" s="77">
        <v>2441164458</v>
      </c>
      <c r="G11" s="77">
        <v>835102000</v>
      </c>
      <c r="H11" s="78">
        <v>11647425499</v>
      </c>
      <c r="I11" s="76">
        <v>2206425250</v>
      </c>
      <c r="J11" s="77">
        <v>4638862472</v>
      </c>
      <c r="K11" s="77">
        <v>1488638326</v>
      </c>
      <c r="L11" s="77">
        <v>290632000</v>
      </c>
      <c r="M11" s="79">
        <v>8624558048</v>
      </c>
    </row>
    <row r="12" spans="1:13" ht="14" x14ac:dyDescent="0.3">
      <c r="A12" s="51" t="s">
        <v>0</v>
      </c>
      <c r="B12" s="80" t="s">
        <v>52</v>
      </c>
      <c r="C12" s="81" t="s">
        <v>0</v>
      </c>
      <c r="D12" s="82">
        <f t="shared" ref="D12:M12" si="0">SUM(D9:D11)</f>
        <v>7245336556</v>
      </c>
      <c r="E12" s="83">
        <f t="shared" si="0"/>
        <v>19917882490</v>
      </c>
      <c r="F12" s="83">
        <f t="shared" si="0"/>
        <v>8752463380</v>
      </c>
      <c r="G12" s="83">
        <f t="shared" si="0"/>
        <v>2577727000</v>
      </c>
      <c r="H12" s="84">
        <f t="shared" si="0"/>
        <v>38493409426</v>
      </c>
      <c r="I12" s="82">
        <f t="shared" si="0"/>
        <v>6866558291</v>
      </c>
      <c r="J12" s="83">
        <f t="shared" si="0"/>
        <v>18001567762</v>
      </c>
      <c r="K12" s="83">
        <f t="shared" si="0"/>
        <v>8072108161</v>
      </c>
      <c r="L12" s="83">
        <f t="shared" si="0"/>
        <v>920946000</v>
      </c>
      <c r="M12" s="85">
        <f t="shared" si="0"/>
        <v>33861180214</v>
      </c>
    </row>
    <row r="13" spans="1:13" ht="13" x14ac:dyDescent="0.3">
      <c r="A13" s="50" t="s">
        <v>53</v>
      </c>
      <c r="B13" s="74" t="s">
        <v>187</v>
      </c>
      <c r="C13" s="75" t="s">
        <v>188</v>
      </c>
      <c r="D13" s="76">
        <v>245566640</v>
      </c>
      <c r="E13" s="77">
        <v>985422338</v>
      </c>
      <c r="F13" s="77">
        <v>196409136</v>
      </c>
      <c r="G13" s="77">
        <v>12420000</v>
      </c>
      <c r="H13" s="78">
        <v>1439818114</v>
      </c>
      <c r="I13" s="76">
        <v>235875518</v>
      </c>
      <c r="J13" s="77">
        <v>867794996</v>
      </c>
      <c r="K13" s="77">
        <v>520031033</v>
      </c>
      <c r="L13" s="77">
        <v>3934000</v>
      </c>
      <c r="M13" s="79">
        <v>1627635547</v>
      </c>
    </row>
    <row r="14" spans="1:13" ht="13" x14ac:dyDescent="0.3">
      <c r="A14" s="50" t="s">
        <v>53</v>
      </c>
      <c r="B14" s="74" t="s">
        <v>189</v>
      </c>
      <c r="C14" s="75" t="s">
        <v>190</v>
      </c>
      <c r="D14" s="76">
        <v>67966865</v>
      </c>
      <c r="E14" s="77">
        <v>218300099</v>
      </c>
      <c r="F14" s="77">
        <v>46103410</v>
      </c>
      <c r="G14" s="77">
        <v>16534000</v>
      </c>
      <c r="H14" s="78">
        <v>348904374</v>
      </c>
      <c r="I14" s="76">
        <v>63721349</v>
      </c>
      <c r="J14" s="77">
        <v>172571177</v>
      </c>
      <c r="K14" s="77">
        <v>68371869</v>
      </c>
      <c r="L14" s="77">
        <v>4337000</v>
      </c>
      <c r="M14" s="79">
        <v>309001395</v>
      </c>
    </row>
    <row r="15" spans="1:13" ht="13" x14ac:dyDescent="0.3">
      <c r="A15" s="50" t="s">
        <v>53</v>
      </c>
      <c r="B15" s="74" t="s">
        <v>191</v>
      </c>
      <c r="C15" s="75" t="s">
        <v>192</v>
      </c>
      <c r="D15" s="76">
        <v>36751122</v>
      </c>
      <c r="E15" s="77">
        <v>145830713</v>
      </c>
      <c r="F15" s="77">
        <v>29088187</v>
      </c>
      <c r="G15" s="77">
        <v>27730000</v>
      </c>
      <c r="H15" s="78">
        <v>239400022</v>
      </c>
      <c r="I15" s="76">
        <v>35378429</v>
      </c>
      <c r="J15" s="77">
        <v>132167849</v>
      </c>
      <c r="K15" s="77">
        <v>33687178</v>
      </c>
      <c r="L15" s="77">
        <v>20359000</v>
      </c>
      <c r="M15" s="79">
        <v>221592456</v>
      </c>
    </row>
    <row r="16" spans="1:13" ht="13" x14ac:dyDescent="0.3">
      <c r="A16" s="50" t="s">
        <v>68</v>
      </c>
      <c r="B16" s="74" t="s">
        <v>193</v>
      </c>
      <c r="C16" s="75" t="s">
        <v>194</v>
      </c>
      <c r="D16" s="76">
        <v>0</v>
      </c>
      <c r="E16" s="77">
        <v>0</v>
      </c>
      <c r="F16" s="77">
        <v>97990237</v>
      </c>
      <c r="G16" s="77">
        <v>307000</v>
      </c>
      <c r="H16" s="78">
        <v>98297237</v>
      </c>
      <c r="I16" s="76">
        <v>0</v>
      </c>
      <c r="J16" s="77">
        <v>0</v>
      </c>
      <c r="K16" s="77">
        <v>89674987</v>
      </c>
      <c r="L16" s="77">
        <v>3137000</v>
      </c>
      <c r="M16" s="79">
        <v>92811987</v>
      </c>
    </row>
    <row r="17" spans="1:13" ht="14" x14ac:dyDescent="0.3">
      <c r="A17" s="51" t="s">
        <v>0</v>
      </c>
      <c r="B17" s="80" t="s">
        <v>195</v>
      </c>
      <c r="C17" s="81" t="s">
        <v>0</v>
      </c>
      <c r="D17" s="82">
        <f t="shared" ref="D17:M17" si="1">SUM(D13:D16)</f>
        <v>350284627</v>
      </c>
      <c r="E17" s="83">
        <f t="shared" si="1"/>
        <v>1349553150</v>
      </c>
      <c r="F17" s="83">
        <f t="shared" si="1"/>
        <v>369590970</v>
      </c>
      <c r="G17" s="83">
        <f t="shared" si="1"/>
        <v>56991000</v>
      </c>
      <c r="H17" s="84">
        <f t="shared" si="1"/>
        <v>2126419747</v>
      </c>
      <c r="I17" s="82">
        <f t="shared" si="1"/>
        <v>334975296</v>
      </c>
      <c r="J17" s="83">
        <f t="shared" si="1"/>
        <v>1172534022</v>
      </c>
      <c r="K17" s="83">
        <f t="shared" si="1"/>
        <v>711765067</v>
      </c>
      <c r="L17" s="83">
        <f t="shared" si="1"/>
        <v>31767000</v>
      </c>
      <c r="M17" s="85">
        <f t="shared" si="1"/>
        <v>2251041385</v>
      </c>
    </row>
    <row r="18" spans="1:13" ht="13" x14ac:dyDescent="0.3">
      <c r="A18" s="50" t="s">
        <v>53</v>
      </c>
      <c r="B18" s="74" t="s">
        <v>196</v>
      </c>
      <c r="C18" s="75" t="s">
        <v>197</v>
      </c>
      <c r="D18" s="76">
        <v>138957061</v>
      </c>
      <c r="E18" s="77">
        <v>478969098</v>
      </c>
      <c r="F18" s="77">
        <v>72028981</v>
      </c>
      <c r="G18" s="77">
        <v>90920000</v>
      </c>
      <c r="H18" s="78">
        <v>780875140</v>
      </c>
      <c r="I18" s="76">
        <v>123173985</v>
      </c>
      <c r="J18" s="77">
        <v>414858175</v>
      </c>
      <c r="K18" s="77">
        <v>197449526</v>
      </c>
      <c r="L18" s="77">
        <v>59261000</v>
      </c>
      <c r="M18" s="79">
        <v>794742686</v>
      </c>
    </row>
    <row r="19" spans="1:13" ht="13" x14ac:dyDescent="0.3">
      <c r="A19" s="50" t="s">
        <v>53</v>
      </c>
      <c r="B19" s="74" t="s">
        <v>198</v>
      </c>
      <c r="C19" s="75" t="s">
        <v>199</v>
      </c>
      <c r="D19" s="76">
        <v>139675646</v>
      </c>
      <c r="E19" s="77">
        <v>199039285</v>
      </c>
      <c r="F19" s="77">
        <v>82420200</v>
      </c>
      <c r="G19" s="77">
        <v>32541000</v>
      </c>
      <c r="H19" s="78">
        <v>453676131</v>
      </c>
      <c r="I19" s="76">
        <v>134902477</v>
      </c>
      <c r="J19" s="77">
        <v>182866074</v>
      </c>
      <c r="K19" s="77">
        <v>30335716</v>
      </c>
      <c r="L19" s="77">
        <v>62698000</v>
      </c>
      <c r="M19" s="79">
        <v>410802267</v>
      </c>
    </row>
    <row r="20" spans="1:13" ht="13" x14ac:dyDescent="0.3">
      <c r="A20" s="50" t="s">
        <v>53</v>
      </c>
      <c r="B20" s="74" t="s">
        <v>200</v>
      </c>
      <c r="C20" s="75" t="s">
        <v>201</v>
      </c>
      <c r="D20" s="76">
        <v>138620864</v>
      </c>
      <c r="E20" s="77">
        <v>299953379</v>
      </c>
      <c r="F20" s="77">
        <v>93049483</v>
      </c>
      <c r="G20" s="77">
        <v>34980000</v>
      </c>
      <c r="H20" s="78">
        <v>566603726</v>
      </c>
      <c r="I20" s="76">
        <v>63961067</v>
      </c>
      <c r="J20" s="77">
        <v>268576200</v>
      </c>
      <c r="K20" s="77">
        <v>234144730</v>
      </c>
      <c r="L20" s="77">
        <v>11201000</v>
      </c>
      <c r="M20" s="79">
        <v>577882997</v>
      </c>
    </row>
    <row r="21" spans="1:13" ht="13" x14ac:dyDescent="0.3">
      <c r="A21" s="50" t="s">
        <v>68</v>
      </c>
      <c r="B21" s="74" t="s">
        <v>202</v>
      </c>
      <c r="C21" s="75" t="s">
        <v>203</v>
      </c>
      <c r="D21" s="76">
        <v>0</v>
      </c>
      <c r="E21" s="77">
        <v>-992856</v>
      </c>
      <c r="F21" s="77">
        <v>66512514</v>
      </c>
      <c r="G21" s="77">
        <v>8146000</v>
      </c>
      <c r="H21" s="78">
        <v>73665658</v>
      </c>
      <c r="I21" s="76">
        <v>0</v>
      </c>
      <c r="J21" s="77">
        <v>149493</v>
      </c>
      <c r="K21" s="77">
        <v>55923334</v>
      </c>
      <c r="L21" s="77">
        <v>2777000</v>
      </c>
      <c r="M21" s="79">
        <v>58849827</v>
      </c>
    </row>
    <row r="22" spans="1:13" ht="14" x14ac:dyDescent="0.3">
      <c r="A22" s="51" t="s">
        <v>0</v>
      </c>
      <c r="B22" s="80" t="s">
        <v>204</v>
      </c>
      <c r="C22" s="81" t="s">
        <v>0</v>
      </c>
      <c r="D22" s="82">
        <f t="shared" ref="D22:M22" si="2">SUM(D18:D21)</f>
        <v>417253571</v>
      </c>
      <c r="E22" s="83">
        <f t="shared" si="2"/>
        <v>976968906</v>
      </c>
      <c r="F22" s="83">
        <f t="shared" si="2"/>
        <v>314011178</v>
      </c>
      <c r="G22" s="83">
        <f t="shared" si="2"/>
        <v>166587000</v>
      </c>
      <c r="H22" s="84">
        <f t="shared" si="2"/>
        <v>1874820655</v>
      </c>
      <c r="I22" s="82">
        <f t="shared" si="2"/>
        <v>322037529</v>
      </c>
      <c r="J22" s="83">
        <f t="shared" si="2"/>
        <v>866449942</v>
      </c>
      <c r="K22" s="83">
        <f t="shared" si="2"/>
        <v>517853306</v>
      </c>
      <c r="L22" s="83">
        <f t="shared" si="2"/>
        <v>135937000</v>
      </c>
      <c r="M22" s="85">
        <f t="shared" si="2"/>
        <v>1842277777</v>
      </c>
    </row>
    <row r="23" spans="1:13" ht="14" x14ac:dyDescent="0.3">
      <c r="A23" s="52" t="s">
        <v>0</v>
      </c>
      <c r="B23" s="86" t="s">
        <v>205</v>
      </c>
      <c r="C23" s="87" t="s">
        <v>0</v>
      </c>
      <c r="D23" s="88">
        <f t="shared" ref="D23:M23" si="3">SUM(D9:D11,D13:D16,D18:D21)</f>
        <v>8012874754</v>
      </c>
      <c r="E23" s="89">
        <f t="shared" si="3"/>
        <v>22244404546</v>
      </c>
      <c r="F23" s="89">
        <f t="shared" si="3"/>
        <v>9436065528</v>
      </c>
      <c r="G23" s="89">
        <f t="shared" si="3"/>
        <v>2801305000</v>
      </c>
      <c r="H23" s="90">
        <f t="shared" si="3"/>
        <v>42494649828</v>
      </c>
      <c r="I23" s="88">
        <f t="shared" si="3"/>
        <v>7523571116</v>
      </c>
      <c r="J23" s="89">
        <f t="shared" si="3"/>
        <v>20040551726</v>
      </c>
      <c r="K23" s="89">
        <f t="shared" si="3"/>
        <v>9301726534</v>
      </c>
      <c r="L23" s="89">
        <f t="shared" si="3"/>
        <v>1088650000</v>
      </c>
      <c r="M23" s="91">
        <f t="shared" si="3"/>
        <v>37954499376</v>
      </c>
    </row>
    <row r="24" spans="1:13" x14ac:dyDescent="0.25">
      <c r="A24" s="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5">
      <c r="A25" s="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5">
      <c r="A26" s="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5">
      <c r="A27" s="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5">
      <c r="A28" s="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5">
      <c r="A29" s="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5">
      <c r="A30" s="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5">
      <c r="A31" s="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5">
      <c r="A32" s="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5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5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5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5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206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51</v>
      </c>
      <c r="B9" s="74" t="s">
        <v>40</v>
      </c>
      <c r="C9" s="75" t="s">
        <v>41</v>
      </c>
      <c r="D9" s="76">
        <v>2413320113</v>
      </c>
      <c r="E9" s="77">
        <v>5613113992</v>
      </c>
      <c r="F9" s="77">
        <v>1536804951</v>
      </c>
      <c r="G9" s="77">
        <v>1159325000</v>
      </c>
      <c r="H9" s="78">
        <v>10722564056</v>
      </c>
      <c r="I9" s="76">
        <v>1494519656</v>
      </c>
      <c r="J9" s="77">
        <v>3503793346</v>
      </c>
      <c r="K9" s="77">
        <v>2107267241</v>
      </c>
      <c r="L9" s="77">
        <v>117472000</v>
      </c>
      <c r="M9" s="79">
        <v>7223052243</v>
      </c>
    </row>
    <row r="10" spans="1:13" ht="14" x14ac:dyDescent="0.3">
      <c r="A10" s="51" t="s">
        <v>0</v>
      </c>
      <c r="B10" s="80" t="s">
        <v>52</v>
      </c>
      <c r="C10" s="81" t="s">
        <v>0</v>
      </c>
      <c r="D10" s="82">
        <f t="shared" ref="D10:M10" si="0">D9</f>
        <v>2413320113</v>
      </c>
      <c r="E10" s="83">
        <f t="shared" si="0"/>
        <v>5613113992</v>
      </c>
      <c r="F10" s="83">
        <f t="shared" si="0"/>
        <v>1536804951</v>
      </c>
      <c r="G10" s="83">
        <f t="shared" si="0"/>
        <v>1159325000</v>
      </c>
      <c r="H10" s="84">
        <f t="shared" si="0"/>
        <v>10722564056</v>
      </c>
      <c r="I10" s="82">
        <f t="shared" si="0"/>
        <v>1494519656</v>
      </c>
      <c r="J10" s="83">
        <f t="shared" si="0"/>
        <v>3503793346</v>
      </c>
      <c r="K10" s="83">
        <f t="shared" si="0"/>
        <v>2107267241</v>
      </c>
      <c r="L10" s="83">
        <f t="shared" si="0"/>
        <v>117472000</v>
      </c>
      <c r="M10" s="85">
        <f t="shared" si="0"/>
        <v>7223052243</v>
      </c>
    </row>
    <row r="11" spans="1:13" ht="13" x14ac:dyDescent="0.3">
      <c r="A11" s="50" t="s">
        <v>53</v>
      </c>
      <c r="B11" s="74" t="s">
        <v>207</v>
      </c>
      <c r="C11" s="75" t="s">
        <v>208</v>
      </c>
      <c r="D11" s="76">
        <v>20154934</v>
      </c>
      <c r="E11" s="77">
        <v>2016879</v>
      </c>
      <c r="F11" s="77">
        <v>57565038</v>
      </c>
      <c r="G11" s="77">
        <v>593000</v>
      </c>
      <c r="H11" s="78">
        <v>80329851</v>
      </c>
      <c r="I11" s="76">
        <v>19767825</v>
      </c>
      <c r="J11" s="77">
        <v>2054641</v>
      </c>
      <c r="K11" s="77">
        <v>46433755</v>
      </c>
      <c r="L11" s="77">
        <v>419000</v>
      </c>
      <c r="M11" s="79">
        <v>68675221</v>
      </c>
    </row>
    <row r="12" spans="1:13" ht="13" x14ac:dyDescent="0.3">
      <c r="A12" s="50" t="s">
        <v>53</v>
      </c>
      <c r="B12" s="74" t="s">
        <v>209</v>
      </c>
      <c r="C12" s="75" t="s">
        <v>210</v>
      </c>
      <c r="D12" s="76">
        <v>0</v>
      </c>
      <c r="E12" s="77">
        <v>0</v>
      </c>
      <c r="F12" s="77">
        <v>39748975</v>
      </c>
      <c r="G12" s="77">
        <v>5497000</v>
      </c>
      <c r="H12" s="78">
        <v>45245975</v>
      </c>
      <c r="I12" s="76">
        <v>-755852</v>
      </c>
      <c r="J12" s="77">
        <v>0</v>
      </c>
      <c r="K12" s="77">
        <v>36821035</v>
      </c>
      <c r="L12" s="77">
        <v>459000</v>
      </c>
      <c r="M12" s="79">
        <v>36524183</v>
      </c>
    </row>
    <row r="13" spans="1:13" ht="13" x14ac:dyDescent="0.3">
      <c r="A13" s="50" t="s">
        <v>53</v>
      </c>
      <c r="B13" s="74" t="s">
        <v>211</v>
      </c>
      <c r="C13" s="75" t="s">
        <v>212</v>
      </c>
      <c r="D13" s="76">
        <v>1826417</v>
      </c>
      <c r="E13" s="77">
        <v>9770867</v>
      </c>
      <c r="F13" s="77">
        <v>5155621</v>
      </c>
      <c r="G13" s="77">
        <v>3794000</v>
      </c>
      <c r="H13" s="78">
        <v>20546905</v>
      </c>
      <c r="I13" s="76">
        <v>5677663</v>
      </c>
      <c r="J13" s="77">
        <v>9142603</v>
      </c>
      <c r="K13" s="77">
        <v>6322874</v>
      </c>
      <c r="L13" s="77">
        <v>5786000</v>
      </c>
      <c r="M13" s="79">
        <v>26929140</v>
      </c>
    </row>
    <row r="14" spans="1:13" ht="13" x14ac:dyDescent="0.3">
      <c r="A14" s="50" t="s">
        <v>53</v>
      </c>
      <c r="B14" s="74" t="s">
        <v>213</v>
      </c>
      <c r="C14" s="75" t="s">
        <v>214</v>
      </c>
      <c r="D14" s="76">
        <v>123669145</v>
      </c>
      <c r="E14" s="77">
        <v>55189323</v>
      </c>
      <c r="F14" s="77">
        <v>-20787777</v>
      </c>
      <c r="G14" s="77">
        <v>53525000</v>
      </c>
      <c r="H14" s="78">
        <v>211595691</v>
      </c>
      <c r="I14" s="76">
        <v>119066445</v>
      </c>
      <c r="J14" s="77">
        <v>51170085</v>
      </c>
      <c r="K14" s="77">
        <v>41026943</v>
      </c>
      <c r="L14" s="77">
        <v>31193000</v>
      </c>
      <c r="M14" s="79">
        <v>242456473</v>
      </c>
    </row>
    <row r="15" spans="1:13" ht="13" x14ac:dyDescent="0.3">
      <c r="A15" s="50" t="s">
        <v>68</v>
      </c>
      <c r="B15" s="74" t="s">
        <v>215</v>
      </c>
      <c r="C15" s="75" t="s">
        <v>216</v>
      </c>
      <c r="D15" s="76">
        <v>0</v>
      </c>
      <c r="E15" s="77">
        <v>113923961</v>
      </c>
      <c r="F15" s="77">
        <v>110971766</v>
      </c>
      <c r="G15" s="77">
        <v>38434000</v>
      </c>
      <c r="H15" s="78">
        <v>263329727</v>
      </c>
      <c r="I15" s="76">
        <v>0</v>
      </c>
      <c r="J15" s="77">
        <v>110256057</v>
      </c>
      <c r="K15" s="77">
        <v>120775134</v>
      </c>
      <c r="L15" s="77">
        <v>24025000</v>
      </c>
      <c r="M15" s="79">
        <v>255056191</v>
      </c>
    </row>
    <row r="16" spans="1:13" ht="14" x14ac:dyDescent="0.3">
      <c r="A16" s="51" t="s">
        <v>0</v>
      </c>
      <c r="B16" s="80" t="s">
        <v>217</v>
      </c>
      <c r="C16" s="81" t="s">
        <v>0</v>
      </c>
      <c r="D16" s="82">
        <f t="shared" ref="D16:M16" si="1">SUM(D11:D15)</f>
        <v>145650496</v>
      </c>
      <c r="E16" s="83">
        <f t="shared" si="1"/>
        <v>180901030</v>
      </c>
      <c r="F16" s="83">
        <f t="shared" si="1"/>
        <v>192653623</v>
      </c>
      <c r="G16" s="83">
        <f t="shared" si="1"/>
        <v>101843000</v>
      </c>
      <c r="H16" s="84">
        <f t="shared" si="1"/>
        <v>621048149</v>
      </c>
      <c r="I16" s="82">
        <f t="shared" si="1"/>
        <v>143756081</v>
      </c>
      <c r="J16" s="83">
        <f t="shared" si="1"/>
        <v>172623386</v>
      </c>
      <c r="K16" s="83">
        <f t="shared" si="1"/>
        <v>251379741</v>
      </c>
      <c r="L16" s="83">
        <f t="shared" si="1"/>
        <v>61882000</v>
      </c>
      <c r="M16" s="85">
        <f t="shared" si="1"/>
        <v>629641208</v>
      </c>
    </row>
    <row r="17" spans="1:13" ht="13" x14ac:dyDescent="0.3">
      <c r="A17" s="50" t="s">
        <v>53</v>
      </c>
      <c r="B17" s="74" t="s">
        <v>218</v>
      </c>
      <c r="C17" s="75" t="s">
        <v>219</v>
      </c>
      <c r="D17" s="76">
        <v>12597447</v>
      </c>
      <c r="E17" s="77">
        <v>665654</v>
      </c>
      <c r="F17" s="77">
        <v>39042563</v>
      </c>
      <c r="G17" s="77">
        <v>1213000</v>
      </c>
      <c r="H17" s="78">
        <v>53518664</v>
      </c>
      <c r="I17" s="76">
        <v>11412910</v>
      </c>
      <c r="J17" s="77">
        <v>711806</v>
      </c>
      <c r="K17" s="77">
        <v>26561504</v>
      </c>
      <c r="L17" s="77">
        <v>3355000</v>
      </c>
      <c r="M17" s="79">
        <v>42041220</v>
      </c>
    </row>
    <row r="18" spans="1:13" ht="13" x14ac:dyDescent="0.3">
      <c r="A18" s="50" t="s">
        <v>53</v>
      </c>
      <c r="B18" s="74" t="s">
        <v>220</v>
      </c>
      <c r="C18" s="75" t="s">
        <v>221</v>
      </c>
      <c r="D18" s="76">
        <v>56619488</v>
      </c>
      <c r="E18" s="77">
        <v>22628561</v>
      </c>
      <c r="F18" s="77">
        <v>27831797</v>
      </c>
      <c r="G18" s="77">
        <v>10780000</v>
      </c>
      <c r="H18" s="78">
        <v>117859846</v>
      </c>
      <c r="I18" s="76">
        <v>54217553</v>
      </c>
      <c r="J18" s="77">
        <v>21611106</v>
      </c>
      <c r="K18" s="77">
        <v>26996531</v>
      </c>
      <c r="L18" s="77">
        <v>750000</v>
      </c>
      <c r="M18" s="79">
        <v>103575190</v>
      </c>
    </row>
    <row r="19" spans="1:13" ht="13" x14ac:dyDescent="0.3">
      <c r="A19" s="50" t="s">
        <v>53</v>
      </c>
      <c r="B19" s="74" t="s">
        <v>222</v>
      </c>
      <c r="C19" s="75" t="s">
        <v>223</v>
      </c>
      <c r="D19" s="76">
        <v>4262664</v>
      </c>
      <c r="E19" s="77">
        <v>14228864</v>
      </c>
      <c r="F19" s="77">
        <v>11298501</v>
      </c>
      <c r="G19" s="77">
        <v>341000</v>
      </c>
      <c r="H19" s="78">
        <v>30131029</v>
      </c>
      <c r="I19" s="76">
        <v>4365149</v>
      </c>
      <c r="J19" s="77">
        <v>12140207</v>
      </c>
      <c r="K19" s="77">
        <v>10785546</v>
      </c>
      <c r="L19" s="77">
        <v>363000</v>
      </c>
      <c r="M19" s="79">
        <v>27653902</v>
      </c>
    </row>
    <row r="20" spans="1:13" ht="13" x14ac:dyDescent="0.3">
      <c r="A20" s="50" t="s">
        <v>53</v>
      </c>
      <c r="B20" s="74" t="s">
        <v>224</v>
      </c>
      <c r="C20" s="75" t="s">
        <v>225</v>
      </c>
      <c r="D20" s="76">
        <v>1489292</v>
      </c>
      <c r="E20" s="77">
        <v>22674</v>
      </c>
      <c r="F20" s="77">
        <v>12764763</v>
      </c>
      <c r="G20" s="77">
        <v>366000</v>
      </c>
      <c r="H20" s="78">
        <v>14642729</v>
      </c>
      <c r="I20" s="76">
        <v>440820</v>
      </c>
      <c r="J20" s="77">
        <v>19986</v>
      </c>
      <c r="K20" s="77">
        <v>11982784</v>
      </c>
      <c r="L20" s="77">
        <v>385000</v>
      </c>
      <c r="M20" s="79">
        <v>12828590</v>
      </c>
    </row>
    <row r="21" spans="1:13" ht="13" x14ac:dyDescent="0.3">
      <c r="A21" s="50" t="s">
        <v>53</v>
      </c>
      <c r="B21" s="74" t="s">
        <v>226</v>
      </c>
      <c r="C21" s="75" t="s">
        <v>227</v>
      </c>
      <c r="D21" s="76">
        <v>-317520102</v>
      </c>
      <c r="E21" s="77">
        <v>-1038890336</v>
      </c>
      <c r="F21" s="77">
        <v>245024383</v>
      </c>
      <c r="G21" s="77">
        <v>49163000</v>
      </c>
      <c r="H21" s="78">
        <v>-1062223055</v>
      </c>
      <c r="I21" s="76">
        <v>1830640639</v>
      </c>
      <c r="J21" s="77">
        <v>5013460427</v>
      </c>
      <c r="K21" s="77">
        <v>1549639734</v>
      </c>
      <c r="L21" s="77">
        <v>159397000</v>
      </c>
      <c r="M21" s="79">
        <v>8553137800</v>
      </c>
    </row>
    <row r="22" spans="1:13" ht="13" x14ac:dyDescent="0.3">
      <c r="A22" s="50" t="s">
        <v>53</v>
      </c>
      <c r="B22" s="74" t="s">
        <v>228</v>
      </c>
      <c r="C22" s="75" t="s">
        <v>229</v>
      </c>
      <c r="D22" s="76">
        <v>5603285</v>
      </c>
      <c r="E22" s="77">
        <v>139215</v>
      </c>
      <c r="F22" s="77">
        <v>19505630</v>
      </c>
      <c r="G22" s="77">
        <v>2508000</v>
      </c>
      <c r="H22" s="78">
        <v>27756130</v>
      </c>
      <c r="I22" s="76">
        <v>4800383</v>
      </c>
      <c r="J22" s="77">
        <v>133374</v>
      </c>
      <c r="K22" s="77">
        <v>20110721</v>
      </c>
      <c r="L22" s="77">
        <v>343000</v>
      </c>
      <c r="M22" s="79">
        <v>25387478</v>
      </c>
    </row>
    <row r="23" spans="1:13" ht="13" x14ac:dyDescent="0.3">
      <c r="A23" s="50" t="s">
        <v>53</v>
      </c>
      <c r="B23" s="74" t="s">
        <v>230</v>
      </c>
      <c r="C23" s="75" t="s">
        <v>231</v>
      </c>
      <c r="D23" s="76">
        <v>2677355</v>
      </c>
      <c r="E23" s="77">
        <v>227347</v>
      </c>
      <c r="F23" s="77">
        <v>11931718</v>
      </c>
      <c r="G23" s="77">
        <v>11310000</v>
      </c>
      <c r="H23" s="78">
        <v>26146420</v>
      </c>
      <c r="I23" s="76">
        <v>2159654</v>
      </c>
      <c r="J23" s="77">
        <v>165370</v>
      </c>
      <c r="K23" s="77">
        <v>21862651</v>
      </c>
      <c r="L23" s="77">
        <v>1128000</v>
      </c>
      <c r="M23" s="79">
        <v>25315675</v>
      </c>
    </row>
    <row r="24" spans="1:13" ht="13" x14ac:dyDescent="0.3">
      <c r="A24" s="50" t="s">
        <v>68</v>
      </c>
      <c r="B24" s="74" t="s">
        <v>232</v>
      </c>
      <c r="C24" s="75" t="s">
        <v>233</v>
      </c>
      <c r="D24" s="76">
        <v>0</v>
      </c>
      <c r="E24" s="77">
        <v>89499206</v>
      </c>
      <c r="F24" s="77">
        <v>105114057</v>
      </c>
      <c r="G24" s="77">
        <v>60690000</v>
      </c>
      <c r="H24" s="78">
        <v>255303263</v>
      </c>
      <c r="I24" s="76">
        <v>0</v>
      </c>
      <c r="J24" s="77">
        <v>78607492</v>
      </c>
      <c r="K24" s="77">
        <v>116419897</v>
      </c>
      <c r="L24" s="77">
        <v>39155000</v>
      </c>
      <c r="M24" s="79">
        <v>234182389</v>
      </c>
    </row>
    <row r="25" spans="1:13" ht="14" x14ac:dyDescent="0.3">
      <c r="A25" s="51" t="s">
        <v>0</v>
      </c>
      <c r="B25" s="80" t="s">
        <v>234</v>
      </c>
      <c r="C25" s="81" t="s">
        <v>0</v>
      </c>
      <c r="D25" s="82">
        <f t="shared" ref="D25:M25" si="2">SUM(D17:D24)</f>
        <v>-234270571</v>
      </c>
      <c r="E25" s="83">
        <f t="shared" si="2"/>
        <v>-911478815</v>
      </c>
      <c r="F25" s="83">
        <f t="shared" si="2"/>
        <v>472513412</v>
      </c>
      <c r="G25" s="83">
        <f t="shared" si="2"/>
        <v>136371000</v>
      </c>
      <c r="H25" s="84">
        <f t="shared" si="2"/>
        <v>-536864974</v>
      </c>
      <c r="I25" s="82">
        <f t="shared" si="2"/>
        <v>1908037108</v>
      </c>
      <c r="J25" s="83">
        <f t="shared" si="2"/>
        <v>5126849768</v>
      </c>
      <c r="K25" s="83">
        <f t="shared" si="2"/>
        <v>1784359368</v>
      </c>
      <c r="L25" s="83">
        <f t="shared" si="2"/>
        <v>204876000</v>
      </c>
      <c r="M25" s="85">
        <f t="shared" si="2"/>
        <v>9024122244</v>
      </c>
    </row>
    <row r="26" spans="1:13" ht="13" x14ac:dyDescent="0.3">
      <c r="A26" s="50" t="s">
        <v>53</v>
      </c>
      <c r="B26" s="74" t="s">
        <v>235</v>
      </c>
      <c r="C26" s="75" t="s">
        <v>236</v>
      </c>
      <c r="D26" s="76">
        <v>6978906</v>
      </c>
      <c r="E26" s="77">
        <v>323112</v>
      </c>
      <c r="F26" s="77">
        <v>39968286</v>
      </c>
      <c r="G26" s="77">
        <v>754000</v>
      </c>
      <c r="H26" s="78">
        <v>48024304</v>
      </c>
      <c r="I26" s="76">
        <v>7581590</v>
      </c>
      <c r="J26" s="77">
        <v>738297</v>
      </c>
      <c r="K26" s="77">
        <v>34750689</v>
      </c>
      <c r="L26" s="77">
        <v>2924000</v>
      </c>
      <c r="M26" s="79">
        <v>45994576</v>
      </c>
    </row>
    <row r="27" spans="1:13" ht="13" x14ac:dyDescent="0.3">
      <c r="A27" s="50" t="s">
        <v>53</v>
      </c>
      <c r="B27" s="74" t="s">
        <v>237</v>
      </c>
      <c r="C27" s="75" t="s">
        <v>238</v>
      </c>
      <c r="D27" s="76">
        <v>13748805</v>
      </c>
      <c r="E27" s="77">
        <v>62004853</v>
      </c>
      <c r="F27" s="77">
        <v>52766213</v>
      </c>
      <c r="G27" s="77">
        <v>634000</v>
      </c>
      <c r="H27" s="78">
        <v>129153871</v>
      </c>
      <c r="I27" s="76">
        <v>15122342</v>
      </c>
      <c r="J27" s="77">
        <v>60479525</v>
      </c>
      <c r="K27" s="77">
        <v>49307829</v>
      </c>
      <c r="L27" s="77">
        <v>624000</v>
      </c>
      <c r="M27" s="79">
        <v>125533696</v>
      </c>
    </row>
    <row r="28" spans="1:13" ht="13" x14ac:dyDescent="0.3">
      <c r="A28" s="50" t="s">
        <v>53</v>
      </c>
      <c r="B28" s="74" t="s">
        <v>239</v>
      </c>
      <c r="C28" s="75" t="s">
        <v>240</v>
      </c>
      <c r="D28" s="76">
        <v>53522367</v>
      </c>
      <c r="E28" s="77">
        <v>104151736</v>
      </c>
      <c r="F28" s="77">
        <v>108345097</v>
      </c>
      <c r="G28" s="77">
        <v>5843000</v>
      </c>
      <c r="H28" s="78">
        <v>271862200</v>
      </c>
      <c r="I28" s="76">
        <v>50306717</v>
      </c>
      <c r="J28" s="77">
        <v>81289875</v>
      </c>
      <c r="K28" s="77">
        <v>78399076</v>
      </c>
      <c r="L28" s="77">
        <v>6850000</v>
      </c>
      <c r="M28" s="79">
        <v>216845668</v>
      </c>
    </row>
    <row r="29" spans="1:13" ht="13" x14ac:dyDescent="0.3">
      <c r="A29" s="50" t="s">
        <v>68</v>
      </c>
      <c r="B29" s="74" t="s">
        <v>241</v>
      </c>
      <c r="C29" s="75" t="s">
        <v>242</v>
      </c>
      <c r="D29" s="76">
        <v>0</v>
      </c>
      <c r="E29" s="77">
        <v>49921778</v>
      </c>
      <c r="F29" s="77">
        <v>147003281</v>
      </c>
      <c r="G29" s="77">
        <v>41055000</v>
      </c>
      <c r="H29" s="78">
        <v>237980059</v>
      </c>
      <c r="I29" s="76">
        <v>0</v>
      </c>
      <c r="J29" s="77">
        <v>59076488</v>
      </c>
      <c r="K29" s="77">
        <v>70403058</v>
      </c>
      <c r="L29" s="77">
        <v>68336000</v>
      </c>
      <c r="M29" s="79">
        <v>197815546</v>
      </c>
    </row>
    <row r="30" spans="1:13" ht="14" x14ac:dyDescent="0.3">
      <c r="A30" s="51" t="s">
        <v>0</v>
      </c>
      <c r="B30" s="80" t="s">
        <v>243</v>
      </c>
      <c r="C30" s="81" t="s">
        <v>0</v>
      </c>
      <c r="D30" s="82">
        <f t="shared" ref="D30:M30" si="3">SUM(D26:D29)</f>
        <v>74250078</v>
      </c>
      <c r="E30" s="83">
        <f t="shared" si="3"/>
        <v>216401479</v>
      </c>
      <c r="F30" s="83">
        <f t="shared" si="3"/>
        <v>348082877</v>
      </c>
      <c r="G30" s="83">
        <f t="shared" si="3"/>
        <v>48286000</v>
      </c>
      <c r="H30" s="84">
        <f t="shared" si="3"/>
        <v>687020434</v>
      </c>
      <c r="I30" s="82">
        <f t="shared" si="3"/>
        <v>73010649</v>
      </c>
      <c r="J30" s="83">
        <f t="shared" si="3"/>
        <v>201584185</v>
      </c>
      <c r="K30" s="83">
        <f t="shared" si="3"/>
        <v>232860652</v>
      </c>
      <c r="L30" s="83">
        <f t="shared" si="3"/>
        <v>78734000</v>
      </c>
      <c r="M30" s="85">
        <f t="shared" si="3"/>
        <v>586189486</v>
      </c>
    </row>
    <row r="31" spans="1:13" ht="13" x14ac:dyDescent="0.3">
      <c r="A31" s="50" t="s">
        <v>53</v>
      </c>
      <c r="B31" s="74" t="s">
        <v>244</v>
      </c>
      <c r="C31" s="75" t="s">
        <v>245</v>
      </c>
      <c r="D31" s="76">
        <v>21882762</v>
      </c>
      <c r="E31" s="77">
        <v>32719738</v>
      </c>
      <c r="F31" s="77">
        <v>28024500</v>
      </c>
      <c r="G31" s="77">
        <v>476000</v>
      </c>
      <c r="H31" s="78">
        <v>83103000</v>
      </c>
      <c r="I31" s="76">
        <v>6012743</v>
      </c>
      <c r="J31" s="77">
        <v>21183210</v>
      </c>
      <c r="K31" s="77">
        <v>16787940</v>
      </c>
      <c r="L31" s="77">
        <v>2400000</v>
      </c>
      <c r="M31" s="79">
        <v>46383893</v>
      </c>
    </row>
    <row r="32" spans="1:13" ht="13" x14ac:dyDescent="0.3">
      <c r="A32" s="50" t="s">
        <v>53</v>
      </c>
      <c r="B32" s="74" t="s">
        <v>246</v>
      </c>
      <c r="C32" s="75" t="s">
        <v>247</v>
      </c>
      <c r="D32" s="76">
        <v>18239573</v>
      </c>
      <c r="E32" s="77">
        <v>5670058</v>
      </c>
      <c r="F32" s="77">
        <v>-17145042</v>
      </c>
      <c r="G32" s="77">
        <v>21178000</v>
      </c>
      <c r="H32" s="78">
        <v>27942589</v>
      </c>
      <c r="I32" s="76">
        <v>9630601</v>
      </c>
      <c r="J32" s="77">
        <v>5814345</v>
      </c>
      <c r="K32" s="77">
        <v>39731944</v>
      </c>
      <c r="L32" s="77">
        <v>2326000</v>
      </c>
      <c r="M32" s="79">
        <v>57502890</v>
      </c>
    </row>
    <row r="33" spans="1:13" ht="13" x14ac:dyDescent="0.3">
      <c r="A33" s="50" t="s">
        <v>53</v>
      </c>
      <c r="B33" s="74" t="s">
        <v>248</v>
      </c>
      <c r="C33" s="75" t="s">
        <v>249</v>
      </c>
      <c r="D33" s="76">
        <v>4871461</v>
      </c>
      <c r="E33" s="77">
        <v>224292</v>
      </c>
      <c r="F33" s="77">
        <v>63829790</v>
      </c>
      <c r="G33" s="77">
        <v>15616000</v>
      </c>
      <c r="H33" s="78">
        <v>84541543</v>
      </c>
      <c r="I33" s="76">
        <v>4585935</v>
      </c>
      <c r="J33" s="77">
        <v>84539</v>
      </c>
      <c r="K33" s="77">
        <v>58095868</v>
      </c>
      <c r="L33" s="77">
        <v>1332000</v>
      </c>
      <c r="M33" s="79">
        <v>64098342</v>
      </c>
    </row>
    <row r="34" spans="1:13" ht="13" x14ac:dyDescent="0.3">
      <c r="A34" s="50" t="s">
        <v>53</v>
      </c>
      <c r="B34" s="74" t="s">
        <v>250</v>
      </c>
      <c r="C34" s="75" t="s">
        <v>251</v>
      </c>
      <c r="D34" s="76">
        <v>10855215</v>
      </c>
      <c r="E34" s="77">
        <v>24784308</v>
      </c>
      <c r="F34" s="77">
        <v>39941965</v>
      </c>
      <c r="G34" s="77">
        <v>500000</v>
      </c>
      <c r="H34" s="78">
        <v>76081488</v>
      </c>
      <c r="I34" s="76">
        <v>11282700</v>
      </c>
      <c r="J34" s="77">
        <v>21021137</v>
      </c>
      <c r="K34" s="77">
        <v>37387967</v>
      </c>
      <c r="L34" s="77">
        <v>1085000</v>
      </c>
      <c r="M34" s="79">
        <v>70776804</v>
      </c>
    </row>
    <row r="35" spans="1:13" ht="13" x14ac:dyDescent="0.3">
      <c r="A35" s="50" t="s">
        <v>68</v>
      </c>
      <c r="B35" s="74" t="s">
        <v>252</v>
      </c>
      <c r="C35" s="75" t="s">
        <v>253</v>
      </c>
      <c r="D35" s="76">
        <v>0</v>
      </c>
      <c r="E35" s="77">
        <v>16455915</v>
      </c>
      <c r="F35" s="77">
        <v>84325275</v>
      </c>
      <c r="G35" s="77">
        <v>25452000</v>
      </c>
      <c r="H35" s="78">
        <v>126233190</v>
      </c>
      <c r="I35" s="76">
        <v>0</v>
      </c>
      <c r="J35" s="77">
        <v>15887419</v>
      </c>
      <c r="K35" s="77">
        <v>66476031</v>
      </c>
      <c r="L35" s="77">
        <v>43995000</v>
      </c>
      <c r="M35" s="79">
        <v>126358450</v>
      </c>
    </row>
    <row r="36" spans="1:13" ht="14" x14ac:dyDescent="0.3">
      <c r="A36" s="51" t="s">
        <v>0</v>
      </c>
      <c r="B36" s="80" t="s">
        <v>254</v>
      </c>
      <c r="C36" s="81" t="s">
        <v>0</v>
      </c>
      <c r="D36" s="82">
        <f t="shared" ref="D36:M36" si="4">SUM(D31:D35)</f>
        <v>55849011</v>
      </c>
      <c r="E36" s="83">
        <f t="shared" si="4"/>
        <v>79854311</v>
      </c>
      <c r="F36" s="83">
        <f t="shared" si="4"/>
        <v>198976488</v>
      </c>
      <c r="G36" s="83">
        <f t="shared" si="4"/>
        <v>63222000</v>
      </c>
      <c r="H36" s="84">
        <f t="shared" si="4"/>
        <v>397901810</v>
      </c>
      <c r="I36" s="82">
        <f t="shared" si="4"/>
        <v>31511979</v>
      </c>
      <c r="J36" s="83">
        <f t="shared" si="4"/>
        <v>63990650</v>
      </c>
      <c r="K36" s="83">
        <f t="shared" si="4"/>
        <v>218479750</v>
      </c>
      <c r="L36" s="83">
        <f t="shared" si="4"/>
        <v>51138000</v>
      </c>
      <c r="M36" s="85">
        <f t="shared" si="4"/>
        <v>365120379</v>
      </c>
    </row>
    <row r="37" spans="1:13" ht="13" x14ac:dyDescent="0.3">
      <c r="A37" s="50" t="s">
        <v>53</v>
      </c>
      <c r="B37" s="74" t="s">
        <v>255</v>
      </c>
      <c r="C37" s="75" t="s">
        <v>256</v>
      </c>
      <c r="D37" s="76">
        <v>85672262</v>
      </c>
      <c r="E37" s="77">
        <v>265272082</v>
      </c>
      <c r="F37" s="77">
        <v>167170204</v>
      </c>
      <c r="G37" s="77">
        <v>41325000</v>
      </c>
      <c r="H37" s="78">
        <v>559439548</v>
      </c>
      <c r="I37" s="76">
        <v>84108016</v>
      </c>
      <c r="J37" s="77">
        <v>240818745</v>
      </c>
      <c r="K37" s="77">
        <v>127631331</v>
      </c>
      <c r="L37" s="77">
        <v>29868000</v>
      </c>
      <c r="M37" s="79">
        <v>482426092</v>
      </c>
    </row>
    <row r="38" spans="1:13" ht="13" x14ac:dyDescent="0.3">
      <c r="A38" s="50" t="s">
        <v>53</v>
      </c>
      <c r="B38" s="74" t="s">
        <v>257</v>
      </c>
      <c r="C38" s="75" t="s">
        <v>258</v>
      </c>
      <c r="D38" s="76">
        <v>5659437</v>
      </c>
      <c r="E38" s="77">
        <v>4100378</v>
      </c>
      <c r="F38" s="77">
        <v>5762194</v>
      </c>
      <c r="G38" s="77">
        <v>0</v>
      </c>
      <c r="H38" s="78">
        <v>15522009</v>
      </c>
      <c r="I38" s="76">
        <v>5456709</v>
      </c>
      <c r="J38" s="77">
        <v>3408920</v>
      </c>
      <c r="K38" s="77">
        <v>-307497</v>
      </c>
      <c r="L38" s="77">
        <v>2616000</v>
      </c>
      <c r="M38" s="79">
        <v>11174132</v>
      </c>
    </row>
    <row r="39" spans="1:13" ht="13" x14ac:dyDescent="0.3">
      <c r="A39" s="50" t="s">
        <v>53</v>
      </c>
      <c r="B39" s="74" t="s">
        <v>259</v>
      </c>
      <c r="C39" s="75" t="s">
        <v>260</v>
      </c>
      <c r="D39" s="76">
        <v>7205385</v>
      </c>
      <c r="E39" s="77">
        <v>327303</v>
      </c>
      <c r="F39" s="77">
        <v>34743424</v>
      </c>
      <c r="G39" s="77">
        <v>0</v>
      </c>
      <c r="H39" s="78">
        <v>42276112</v>
      </c>
      <c r="I39" s="76">
        <v>6620165</v>
      </c>
      <c r="J39" s="77">
        <v>311042</v>
      </c>
      <c r="K39" s="77">
        <v>41270481</v>
      </c>
      <c r="L39" s="77">
        <v>750000</v>
      </c>
      <c r="M39" s="79">
        <v>48951688</v>
      </c>
    </row>
    <row r="40" spans="1:13" ht="13" x14ac:dyDescent="0.3">
      <c r="A40" s="50" t="s">
        <v>68</v>
      </c>
      <c r="B40" s="74" t="s">
        <v>261</v>
      </c>
      <c r="C40" s="75" t="s">
        <v>262</v>
      </c>
      <c r="D40" s="76">
        <v>0</v>
      </c>
      <c r="E40" s="77">
        <v>10543445</v>
      </c>
      <c r="F40" s="77">
        <v>-266896</v>
      </c>
      <c r="G40" s="77">
        <v>50508000</v>
      </c>
      <c r="H40" s="78">
        <v>60784549</v>
      </c>
      <c r="I40" s="76">
        <v>0</v>
      </c>
      <c r="J40" s="77">
        <v>7237786</v>
      </c>
      <c r="K40" s="77">
        <v>24236624</v>
      </c>
      <c r="L40" s="77">
        <v>22610000</v>
      </c>
      <c r="M40" s="79">
        <v>54084410</v>
      </c>
    </row>
    <row r="41" spans="1:13" ht="14" x14ac:dyDescent="0.3">
      <c r="A41" s="51" t="s">
        <v>0</v>
      </c>
      <c r="B41" s="80" t="s">
        <v>263</v>
      </c>
      <c r="C41" s="81" t="s">
        <v>0</v>
      </c>
      <c r="D41" s="82">
        <f t="shared" ref="D41:M41" si="5">SUM(D37:D40)</f>
        <v>98537084</v>
      </c>
      <c r="E41" s="83">
        <f t="shared" si="5"/>
        <v>280243208</v>
      </c>
      <c r="F41" s="83">
        <f t="shared" si="5"/>
        <v>207408926</v>
      </c>
      <c r="G41" s="83">
        <f t="shared" si="5"/>
        <v>91833000</v>
      </c>
      <c r="H41" s="84">
        <f t="shared" si="5"/>
        <v>678022218</v>
      </c>
      <c r="I41" s="82">
        <f t="shared" si="5"/>
        <v>96184890</v>
      </c>
      <c r="J41" s="83">
        <f t="shared" si="5"/>
        <v>251776493</v>
      </c>
      <c r="K41" s="83">
        <f t="shared" si="5"/>
        <v>192830939</v>
      </c>
      <c r="L41" s="83">
        <f t="shared" si="5"/>
        <v>55844000</v>
      </c>
      <c r="M41" s="85">
        <f t="shared" si="5"/>
        <v>596636322</v>
      </c>
    </row>
    <row r="42" spans="1:13" ht="13" x14ac:dyDescent="0.3">
      <c r="A42" s="50" t="s">
        <v>53</v>
      </c>
      <c r="B42" s="74" t="s">
        <v>264</v>
      </c>
      <c r="C42" s="75" t="s">
        <v>265</v>
      </c>
      <c r="D42" s="76">
        <v>4865394</v>
      </c>
      <c r="E42" s="77">
        <v>4942631</v>
      </c>
      <c r="F42" s="77">
        <v>18664525</v>
      </c>
      <c r="G42" s="77">
        <v>6370000</v>
      </c>
      <c r="H42" s="78">
        <v>34842550</v>
      </c>
      <c r="I42" s="76">
        <v>7225080</v>
      </c>
      <c r="J42" s="77">
        <v>4916761</v>
      </c>
      <c r="K42" s="77">
        <v>20866762</v>
      </c>
      <c r="L42" s="77">
        <v>3239000</v>
      </c>
      <c r="M42" s="79">
        <v>36247603</v>
      </c>
    </row>
    <row r="43" spans="1:13" ht="13" x14ac:dyDescent="0.3">
      <c r="A43" s="50" t="s">
        <v>53</v>
      </c>
      <c r="B43" s="74" t="s">
        <v>266</v>
      </c>
      <c r="C43" s="75" t="s">
        <v>267</v>
      </c>
      <c r="D43" s="76">
        <v>12999108</v>
      </c>
      <c r="E43" s="77">
        <v>14219257</v>
      </c>
      <c r="F43" s="77">
        <v>49853341</v>
      </c>
      <c r="G43" s="77">
        <v>752000</v>
      </c>
      <c r="H43" s="78">
        <v>77823706</v>
      </c>
      <c r="I43" s="76">
        <v>26005475</v>
      </c>
      <c r="J43" s="77">
        <v>17098897</v>
      </c>
      <c r="K43" s="77">
        <v>187761909</v>
      </c>
      <c r="L43" s="77">
        <v>916000</v>
      </c>
      <c r="M43" s="79">
        <v>231782281</v>
      </c>
    </row>
    <row r="44" spans="1:13" ht="13" x14ac:dyDescent="0.3">
      <c r="A44" s="50" t="s">
        <v>53</v>
      </c>
      <c r="B44" s="74" t="s">
        <v>268</v>
      </c>
      <c r="C44" s="75" t="s">
        <v>269</v>
      </c>
      <c r="D44" s="76">
        <v>25355836</v>
      </c>
      <c r="E44" s="77">
        <v>74609864</v>
      </c>
      <c r="F44" s="77">
        <v>59006872</v>
      </c>
      <c r="G44" s="77">
        <v>755000</v>
      </c>
      <c r="H44" s="78">
        <v>159727572</v>
      </c>
      <c r="I44" s="76">
        <v>25938016</v>
      </c>
      <c r="J44" s="77">
        <v>65960417</v>
      </c>
      <c r="K44" s="77">
        <v>49011612</v>
      </c>
      <c r="L44" s="77">
        <v>549000</v>
      </c>
      <c r="M44" s="79">
        <v>141459045</v>
      </c>
    </row>
    <row r="45" spans="1:13" ht="13" x14ac:dyDescent="0.3">
      <c r="A45" s="50" t="s">
        <v>53</v>
      </c>
      <c r="B45" s="74" t="s">
        <v>270</v>
      </c>
      <c r="C45" s="75" t="s">
        <v>271</v>
      </c>
      <c r="D45" s="76">
        <v>2239078</v>
      </c>
      <c r="E45" s="77">
        <v>332836</v>
      </c>
      <c r="F45" s="77">
        <v>-6324852</v>
      </c>
      <c r="G45" s="77">
        <v>7561000</v>
      </c>
      <c r="H45" s="78">
        <v>3808062</v>
      </c>
      <c r="I45" s="76">
        <v>3467316</v>
      </c>
      <c r="J45" s="77">
        <v>481415</v>
      </c>
      <c r="K45" s="77">
        <v>39934423</v>
      </c>
      <c r="L45" s="77">
        <v>4029000</v>
      </c>
      <c r="M45" s="79">
        <v>47912154</v>
      </c>
    </row>
    <row r="46" spans="1:13" ht="13" x14ac:dyDescent="0.3">
      <c r="A46" s="50" t="s">
        <v>53</v>
      </c>
      <c r="B46" s="74" t="s">
        <v>272</v>
      </c>
      <c r="C46" s="75" t="s">
        <v>273</v>
      </c>
      <c r="D46" s="76">
        <v>8934954</v>
      </c>
      <c r="E46" s="77">
        <v>18574969</v>
      </c>
      <c r="F46" s="77">
        <v>46557797</v>
      </c>
      <c r="G46" s="77">
        <v>1098000</v>
      </c>
      <c r="H46" s="78">
        <v>75165720</v>
      </c>
      <c r="I46" s="76">
        <v>10794307</v>
      </c>
      <c r="J46" s="77">
        <v>17754371</v>
      </c>
      <c r="K46" s="77">
        <v>75200846</v>
      </c>
      <c r="L46" s="77">
        <v>882000</v>
      </c>
      <c r="M46" s="79">
        <v>104631524</v>
      </c>
    </row>
    <row r="47" spans="1:13" ht="13" x14ac:dyDescent="0.3">
      <c r="A47" s="50" t="s">
        <v>68</v>
      </c>
      <c r="B47" s="74" t="s">
        <v>274</v>
      </c>
      <c r="C47" s="75" t="s">
        <v>275</v>
      </c>
      <c r="D47" s="76">
        <v>0</v>
      </c>
      <c r="E47" s="77">
        <v>12324718</v>
      </c>
      <c r="F47" s="77">
        <v>3026009</v>
      </c>
      <c r="G47" s="77">
        <v>115415000</v>
      </c>
      <c r="H47" s="78">
        <v>130765727</v>
      </c>
      <c r="I47" s="76">
        <v>0</v>
      </c>
      <c r="J47" s="77">
        <v>15926895</v>
      </c>
      <c r="K47" s="77">
        <v>129367082</v>
      </c>
      <c r="L47" s="77">
        <v>89228000</v>
      </c>
      <c r="M47" s="79">
        <v>234521977</v>
      </c>
    </row>
    <row r="48" spans="1:13" ht="14" x14ac:dyDescent="0.3">
      <c r="A48" s="51" t="s">
        <v>0</v>
      </c>
      <c r="B48" s="80" t="s">
        <v>276</v>
      </c>
      <c r="C48" s="81" t="s">
        <v>0</v>
      </c>
      <c r="D48" s="82">
        <f t="shared" ref="D48:M48" si="6">SUM(D42:D47)</f>
        <v>54394370</v>
      </c>
      <c r="E48" s="83">
        <f t="shared" si="6"/>
        <v>125004275</v>
      </c>
      <c r="F48" s="83">
        <f t="shared" si="6"/>
        <v>170783692</v>
      </c>
      <c r="G48" s="83">
        <f t="shared" si="6"/>
        <v>131951000</v>
      </c>
      <c r="H48" s="84">
        <f t="shared" si="6"/>
        <v>482133337</v>
      </c>
      <c r="I48" s="82">
        <f t="shared" si="6"/>
        <v>73430194</v>
      </c>
      <c r="J48" s="83">
        <f t="shared" si="6"/>
        <v>122138756</v>
      </c>
      <c r="K48" s="83">
        <f t="shared" si="6"/>
        <v>502142634</v>
      </c>
      <c r="L48" s="83">
        <f t="shared" si="6"/>
        <v>98843000</v>
      </c>
      <c r="M48" s="85">
        <f t="shared" si="6"/>
        <v>796554584</v>
      </c>
    </row>
    <row r="49" spans="1:13" ht="13" x14ac:dyDescent="0.3">
      <c r="A49" s="50" t="s">
        <v>53</v>
      </c>
      <c r="B49" s="74" t="s">
        <v>277</v>
      </c>
      <c r="C49" s="75" t="s">
        <v>278</v>
      </c>
      <c r="D49" s="76">
        <v>5755602</v>
      </c>
      <c r="E49" s="77">
        <v>156090</v>
      </c>
      <c r="F49" s="77">
        <v>50599874</v>
      </c>
      <c r="G49" s="77">
        <v>528000</v>
      </c>
      <c r="H49" s="78">
        <v>57039566</v>
      </c>
      <c r="I49" s="76">
        <v>5740176</v>
      </c>
      <c r="J49" s="77">
        <v>156090</v>
      </c>
      <c r="K49" s="77">
        <v>43376113</v>
      </c>
      <c r="L49" s="77">
        <v>5214000</v>
      </c>
      <c r="M49" s="79">
        <v>54486379</v>
      </c>
    </row>
    <row r="50" spans="1:13" ht="13" x14ac:dyDescent="0.3">
      <c r="A50" s="50" t="s">
        <v>53</v>
      </c>
      <c r="B50" s="74" t="s">
        <v>279</v>
      </c>
      <c r="C50" s="75" t="s">
        <v>280</v>
      </c>
      <c r="D50" s="76">
        <v>7036994</v>
      </c>
      <c r="E50" s="77">
        <v>1045312</v>
      </c>
      <c r="F50" s="77">
        <v>53287264</v>
      </c>
      <c r="G50" s="77">
        <v>4969000</v>
      </c>
      <c r="H50" s="78">
        <v>66338570</v>
      </c>
      <c r="I50" s="76">
        <v>6703902</v>
      </c>
      <c r="J50" s="77">
        <v>957291</v>
      </c>
      <c r="K50" s="77">
        <v>43726134</v>
      </c>
      <c r="L50" s="77">
        <v>11912000</v>
      </c>
      <c r="M50" s="79">
        <v>63299327</v>
      </c>
    </row>
    <row r="51" spans="1:13" ht="13" x14ac:dyDescent="0.3">
      <c r="A51" s="50" t="s">
        <v>53</v>
      </c>
      <c r="B51" s="74" t="s">
        <v>281</v>
      </c>
      <c r="C51" s="75" t="s">
        <v>282</v>
      </c>
      <c r="D51" s="76">
        <v>11232520</v>
      </c>
      <c r="E51" s="77">
        <v>1427287</v>
      </c>
      <c r="F51" s="77">
        <v>52878189</v>
      </c>
      <c r="G51" s="77">
        <v>3249000</v>
      </c>
      <c r="H51" s="78">
        <v>68786996</v>
      </c>
      <c r="I51" s="76">
        <v>11322209</v>
      </c>
      <c r="J51" s="77">
        <v>1958850</v>
      </c>
      <c r="K51" s="77">
        <v>39336661</v>
      </c>
      <c r="L51" s="77">
        <v>13005000</v>
      </c>
      <c r="M51" s="79">
        <v>65622720</v>
      </c>
    </row>
    <row r="52" spans="1:13" ht="13" x14ac:dyDescent="0.3">
      <c r="A52" s="50" t="s">
        <v>53</v>
      </c>
      <c r="B52" s="74" t="s">
        <v>283</v>
      </c>
      <c r="C52" s="75" t="s">
        <v>284</v>
      </c>
      <c r="D52" s="76">
        <v>3591050</v>
      </c>
      <c r="E52" s="77">
        <v>535823</v>
      </c>
      <c r="F52" s="77">
        <v>30748488</v>
      </c>
      <c r="G52" s="77">
        <v>3963000</v>
      </c>
      <c r="H52" s="78">
        <v>38838361</v>
      </c>
      <c r="I52" s="76">
        <v>3554911</v>
      </c>
      <c r="J52" s="77">
        <v>534560</v>
      </c>
      <c r="K52" s="77">
        <v>47018655</v>
      </c>
      <c r="L52" s="77">
        <v>3111000</v>
      </c>
      <c r="M52" s="79">
        <v>54219126</v>
      </c>
    </row>
    <row r="53" spans="1:13" ht="13" x14ac:dyDescent="0.3">
      <c r="A53" s="50" t="s">
        <v>68</v>
      </c>
      <c r="B53" s="74" t="s">
        <v>285</v>
      </c>
      <c r="C53" s="75" t="s">
        <v>286</v>
      </c>
      <c r="D53" s="76">
        <v>0</v>
      </c>
      <c r="E53" s="77">
        <v>9562689</v>
      </c>
      <c r="F53" s="77">
        <v>224077875</v>
      </c>
      <c r="G53" s="77">
        <v>36754000</v>
      </c>
      <c r="H53" s="78">
        <v>270394564</v>
      </c>
      <c r="I53" s="76">
        <v>0</v>
      </c>
      <c r="J53" s="77">
        <v>8266050</v>
      </c>
      <c r="K53" s="77">
        <v>282519216</v>
      </c>
      <c r="L53" s="77">
        <v>19474000</v>
      </c>
      <c r="M53" s="79">
        <v>310259266</v>
      </c>
    </row>
    <row r="54" spans="1:13" ht="14" x14ac:dyDescent="0.3">
      <c r="A54" s="51" t="s">
        <v>0</v>
      </c>
      <c r="B54" s="80" t="s">
        <v>287</v>
      </c>
      <c r="C54" s="81" t="s">
        <v>0</v>
      </c>
      <c r="D54" s="82">
        <f t="shared" ref="D54:M54" si="7">SUM(D49:D53)</f>
        <v>27616166</v>
      </c>
      <c r="E54" s="83">
        <f t="shared" si="7"/>
        <v>12727201</v>
      </c>
      <c r="F54" s="83">
        <f t="shared" si="7"/>
        <v>411591690</v>
      </c>
      <c r="G54" s="83">
        <f t="shared" si="7"/>
        <v>49463000</v>
      </c>
      <c r="H54" s="84">
        <f t="shared" si="7"/>
        <v>501398057</v>
      </c>
      <c r="I54" s="82">
        <f t="shared" si="7"/>
        <v>27321198</v>
      </c>
      <c r="J54" s="83">
        <f t="shared" si="7"/>
        <v>11872841</v>
      </c>
      <c r="K54" s="83">
        <f t="shared" si="7"/>
        <v>455976779</v>
      </c>
      <c r="L54" s="83">
        <f t="shared" si="7"/>
        <v>52716000</v>
      </c>
      <c r="M54" s="85">
        <f t="shared" si="7"/>
        <v>547886818</v>
      </c>
    </row>
    <row r="55" spans="1:13" ht="13" x14ac:dyDescent="0.3">
      <c r="A55" s="50" t="s">
        <v>53</v>
      </c>
      <c r="B55" s="74" t="s">
        <v>288</v>
      </c>
      <c r="C55" s="75" t="s">
        <v>289</v>
      </c>
      <c r="D55" s="76">
        <v>3090411</v>
      </c>
      <c r="E55" s="77">
        <v>155469</v>
      </c>
      <c r="F55" s="77">
        <v>40750469</v>
      </c>
      <c r="G55" s="77">
        <v>467000</v>
      </c>
      <c r="H55" s="78">
        <v>44463349</v>
      </c>
      <c r="I55" s="76">
        <v>2559504</v>
      </c>
      <c r="J55" s="77">
        <v>143401</v>
      </c>
      <c r="K55" s="77">
        <v>34883131</v>
      </c>
      <c r="L55" s="77">
        <v>3036000</v>
      </c>
      <c r="M55" s="79">
        <v>40622036</v>
      </c>
    </row>
    <row r="56" spans="1:13" ht="13" x14ac:dyDescent="0.3">
      <c r="A56" s="50" t="s">
        <v>53</v>
      </c>
      <c r="B56" s="74" t="s">
        <v>290</v>
      </c>
      <c r="C56" s="75" t="s">
        <v>291</v>
      </c>
      <c r="D56" s="76">
        <v>122834509</v>
      </c>
      <c r="E56" s="77">
        <v>578407989</v>
      </c>
      <c r="F56" s="77">
        <v>191638300</v>
      </c>
      <c r="G56" s="77">
        <v>51213000</v>
      </c>
      <c r="H56" s="78">
        <v>944093798</v>
      </c>
      <c r="I56" s="76">
        <v>125087333</v>
      </c>
      <c r="J56" s="77">
        <v>564721086</v>
      </c>
      <c r="K56" s="77">
        <v>148949712</v>
      </c>
      <c r="L56" s="77">
        <v>74300000</v>
      </c>
      <c r="M56" s="79">
        <v>913058131</v>
      </c>
    </row>
    <row r="57" spans="1:13" ht="13" x14ac:dyDescent="0.3">
      <c r="A57" s="50" t="s">
        <v>53</v>
      </c>
      <c r="B57" s="74" t="s">
        <v>292</v>
      </c>
      <c r="C57" s="75" t="s">
        <v>293</v>
      </c>
      <c r="D57" s="76">
        <v>1449183</v>
      </c>
      <c r="E57" s="77">
        <v>22668521</v>
      </c>
      <c r="F57" s="77">
        <v>57138054</v>
      </c>
      <c r="G57" s="77">
        <v>6525000</v>
      </c>
      <c r="H57" s="78">
        <v>87780758</v>
      </c>
      <c r="I57" s="76">
        <v>3394960</v>
      </c>
      <c r="J57" s="77">
        <v>21424045</v>
      </c>
      <c r="K57" s="77">
        <v>60740919</v>
      </c>
      <c r="L57" s="77">
        <v>1016000</v>
      </c>
      <c r="M57" s="79">
        <v>86575924</v>
      </c>
    </row>
    <row r="58" spans="1:13" ht="13" x14ac:dyDescent="0.3">
      <c r="A58" s="50" t="s">
        <v>53</v>
      </c>
      <c r="B58" s="74" t="s">
        <v>294</v>
      </c>
      <c r="C58" s="75" t="s">
        <v>295</v>
      </c>
      <c r="D58" s="76">
        <v>3620277</v>
      </c>
      <c r="E58" s="77">
        <v>6429419</v>
      </c>
      <c r="F58" s="77">
        <v>95076925</v>
      </c>
      <c r="G58" s="77">
        <v>568000</v>
      </c>
      <c r="H58" s="78">
        <v>105694621</v>
      </c>
      <c r="I58" s="76">
        <v>3136189</v>
      </c>
      <c r="J58" s="77">
        <v>6237206</v>
      </c>
      <c r="K58" s="77">
        <v>61585551</v>
      </c>
      <c r="L58" s="77">
        <v>585000</v>
      </c>
      <c r="M58" s="79">
        <v>71543946</v>
      </c>
    </row>
    <row r="59" spans="1:13" ht="13" x14ac:dyDescent="0.3">
      <c r="A59" s="50" t="s">
        <v>53</v>
      </c>
      <c r="B59" s="74" t="s">
        <v>296</v>
      </c>
      <c r="C59" s="75" t="s">
        <v>297</v>
      </c>
      <c r="D59" s="76">
        <v>13540092</v>
      </c>
      <c r="E59" s="77">
        <v>2446853</v>
      </c>
      <c r="F59" s="77">
        <v>25593948</v>
      </c>
      <c r="G59" s="77">
        <v>5593000</v>
      </c>
      <c r="H59" s="78">
        <v>47173893</v>
      </c>
      <c r="I59" s="76">
        <v>12253944</v>
      </c>
      <c r="J59" s="77">
        <v>3415653</v>
      </c>
      <c r="K59" s="77">
        <v>45291918</v>
      </c>
      <c r="L59" s="77">
        <v>1743000</v>
      </c>
      <c r="M59" s="79">
        <v>62704515</v>
      </c>
    </row>
    <row r="60" spans="1:13" ht="13" x14ac:dyDescent="0.3">
      <c r="A60" s="50" t="s">
        <v>68</v>
      </c>
      <c r="B60" s="74" t="s">
        <v>298</v>
      </c>
      <c r="C60" s="75" t="s">
        <v>299</v>
      </c>
      <c r="D60" s="76">
        <v>0</v>
      </c>
      <c r="E60" s="77">
        <v>27666972</v>
      </c>
      <c r="F60" s="77">
        <v>108941187</v>
      </c>
      <c r="G60" s="77">
        <v>52386000</v>
      </c>
      <c r="H60" s="78">
        <v>188994159</v>
      </c>
      <c r="I60" s="76">
        <v>0</v>
      </c>
      <c r="J60" s="77">
        <v>25107045</v>
      </c>
      <c r="K60" s="77">
        <v>125260739</v>
      </c>
      <c r="L60" s="77">
        <v>25314000</v>
      </c>
      <c r="M60" s="79">
        <v>175681784</v>
      </c>
    </row>
    <row r="61" spans="1:13" ht="14" x14ac:dyDescent="0.3">
      <c r="A61" s="51" t="s">
        <v>0</v>
      </c>
      <c r="B61" s="80" t="s">
        <v>300</v>
      </c>
      <c r="C61" s="81" t="s">
        <v>0</v>
      </c>
      <c r="D61" s="82">
        <f t="shared" ref="D61:M61" si="8">SUM(D55:D60)</f>
        <v>144534472</v>
      </c>
      <c r="E61" s="83">
        <f t="shared" si="8"/>
        <v>637775223</v>
      </c>
      <c r="F61" s="83">
        <f t="shared" si="8"/>
        <v>519138883</v>
      </c>
      <c r="G61" s="83">
        <f t="shared" si="8"/>
        <v>116752000</v>
      </c>
      <c r="H61" s="84">
        <f t="shared" si="8"/>
        <v>1418200578</v>
      </c>
      <c r="I61" s="82">
        <f t="shared" si="8"/>
        <v>146431930</v>
      </c>
      <c r="J61" s="83">
        <f t="shared" si="8"/>
        <v>621048436</v>
      </c>
      <c r="K61" s="83">
        <f t="shared" si="8"/>
        <v>476711970</v>
      </c>
      <c r="L61" s="83">
        <f t="shared" si="8"/>
        <v>105994000</v>
      </c>
      <c r="M61" s="85">
        <f t="shared" si="8"/>
        <v>1350186336</v>
      </c>
    </row>
    <row r="62" spans="1:13" ht="13" x14ac:dyDescent="0.3">
      <c r="A62" s="50" t="s">
        <v>53</v>
      </c>
      <c r="B62" s="74" t="s">
        <v>301</v>
      </c>
      <c r="C62" s="75" t="s">
        <v>302</v>
      </c>
      <c r="D62" s="76">
        <v>6976246</v>
      </c>
      <c r="E62" s="77">
        <v>16026690</v>
      </c>
      <c r="F62" s="77">
        <v>52244758</v>
      </c>
      <c r="G62" s="77">
        <v>2731000</v>
      </c>
      <c r="H62" s="78">
        <v>77978694</v>
      </c>
      <c r="I62" s="76">
        <v>14263882</v>
      </c>
      <c r="J62" s="77">
        <v>12262343</v>
      </c>
      <c r="K62" s="77">
        <v>50184990</v>
      </c>
      <c r="L62" s="77">
        <v>1216000</v>
      </c>
      <c r="M62" s="79">
        <v>77927215</v>
      </c>
    </row>
    <row r="63" spans="1:13" ht="13" x14ac:dyDescent="0.3">
      <c r="A63" s="50" t="s">
        <v>53</v>
      </c>
      <c r="B63" s="74" t="s">
        <v>303</v>
      </c>
      <c r="C63" s="75" t="s">
        <v>304</v>
      </c>
      <c r="D63" s="76">
        <v>145423465</v>
      </c>
      <c r="E63" s="77">
        <v>278229049</v>
      </c>
      <c r="F63" s="77">
        <v>67183193</v>
      </c>
      <c r="G63" s="77">
        <v>11358000</v>
      </c>
      <c r="H63" s="78">
        <v>502193707</v>
      </c>
      <c r="I63" s="76">
        <v>144050914</v>
      </c>
      <c r="J63" s="77">
        <v>236949510</v>
      </c>
      <c r="K63" s="77">
        <v>66466971</v>
      </c>
      <c r="L63" s="77">
        <v>439000</v>
      </c>
      <c r="M63" s="79">
        <v>447906395</v>
      </c>
    </row>
    <row r="64" spans="1:13" ht="13" x14ac:dyDescent="0.3">
      <c r="A64" s="50" t="s">
        <v>53</v>
      </c>
      <c r="B64" s="74" t="s">
        <v>305</v>
      </c>
      <c r="C64" s="75" t="s">
        <v>306</v>
      </c>
      <c r="D64" s="76">
        <v>898231</v>
      </c>
      <c r="E64" s="77">
        <v>125217</v>
      </c>
      <c r="F64" s="77">
        <v>35688163</v>
      </c>
      <c r="G64" s="77">
        <v>8524000</v>
      </c>
      <c r="H64" s="78">
        <v>45235611</v>
      </c>
      <c r="I64" s="76">
        <v>842733</v>
      </c>
      <c r="J64" s="77">
        <v>10044</v>
      </c>
      <c r="K64" s="77">
        <v>42102942</v>
      </c>
      <c r="L64" s="77">
        <v>528000</v>
      </c>
      <c r="M64" s="79">
        <v>43483719</v>
      </c>
    </row>
    <row r="65" spans="1:13" ht="13" x14ac:dyDescent="0.3">
      <c r="A65" s="50" t="s">
        <v>53</v>
      </c>
      <c r="B65" s="74" t="s">
        <v>307</v>
      </c>
      <c r="C65" s="75" t="s">
        <v>308</v>
      </c>
      <c r="D65" s="76">
        <v>270225</v>
      </c>
      <c r="E65" s="77">
        <v>50376</v>
      </c>
      <c r="F65" s="77">
        <v>49881</v>
      </c>
      <c r="G65" s="77">
        <v>536000</v>
      </c>
      <c r="H65" s="78">
        <v>906482</v>
      </c>
      <c r="I65" s="76">
        <v>3349954</v>
      </c>
      <c r="J65" s="77">
        <v>67020</v>
      </c>
      <c r="K65" s="77">
        <v>34392213</v>
      </c>
      <c r="L65" s="77">
        <v>384000</v>
      </c>
      <c r="M65" s="79">
        <v>38193187</v>
      </c>
    </row>
    <row r="66" spans="1:13" ht="13" x14ac:dyDescent="0.3">
      <c r="A66" s="50" t="s">
        <v>68</v>
      </c>
      <c r="B66" s="74" t="s">
        <v>309</v>
      </c>
      <c r="C66" s="75" t="s">
        <v>310</v>
      </c>
      <c r="D66" s="76">
        <v>0</v>
      </c>
      <c r="E66" s="77">
        <v>70775456</v>
      </c>
      <c r="F66" s="77">
        <v>178693079</v>
      </c>
      <c r="G66" s="77">
        <v>21909000</v>
      </c>
      <c r="H66" s="78">
        <v>271377535</v>
      </c>
      <c r="I66" s="76">
        <v>0</v>
      </c>
      <c r="J66" s="77">
        <v>60142022</v>
      </c>
      <c r="K66" s="77">
        <v>416702451</v>
      </c>
      <c r="L66" s="77">
        <v>18714000</v>
      </c>
      <c r="M66" s="79">
        <v>495558473</v>
      </c>
    </row>
    <row r="67" spans="1:13" ht="14" x14ac:dyDescent="0.3">
      <c r="A67" s="51" t="s">
        <v>0</v>
      </c>
      <c r="B67" s="80" t="s">
        <v>311</v>
      </c>
      <c r="C67" s="81" t="s">
        <v>0</v>
      </c>
      <c r="D67" s="82">
        <f t="shared" ref="D67:M67" si="9">SUM(D62:D66)</f>
        <v>153568167</v>
      </c>
      <c r="E67" s="83">
        <f t="shared" si="9"/>
        <v>365206788</v>
      </c>
      <c r="F67" s="83">
        <f t="shared" si="9"/>
        <v>333859074</v>
      </c>
      <c r="G67" s="83">
        <f t="shared" si="9"/>
        <v>45058000</v>
      </c>
      <c r="H67" s="84">
        <f t="shared" si="9"/>
        <v>897692029</v>
      </c>
      <c r="I67" s="82">
        <f t="shared" si="9"/>
        <v>162507483</v>
      </c>
      <c r="J67" s="83">
        <f t="shared" si="9"/>
        <v>309430939</v>
      </c>
      <c r="K67" s="83">
        <f t="shared" si="9"/>
        <v>609849567</v>
      </c>
      <c r="L67" s="83">
        <f t="shared" si="9"/>
        <v>21281000</v>
      </c>
      <c r="M67" s="85">
        <f t="shared" si="9"/>
        <v>1103068989</v>
      </c>
    </row>
    <row r="68" spans="1:13" ht="13" x14ac:dyDescent="0.3">
      <c r="A68" s="50" t="s">
        <v>53</v>
      </c>
      <c r="B68" s="74" t="s">
        <v>312</v>
      </c>
      <c r="C68" s="75" t="s">
        <v>313</v>
      </c>
      <c r="D68" s="76">
        <v>25134929</v>
      </c>
      <c r="E68" s="77">
        <v>41877714</v>
      </c>
      <c r="F68" s="77">
        <v>24746929</v>
      </c>
      <c r="G68" s="77">
        <v>3927000</v>
      </c>
      <c r="H68" s="78">
        <v>95686572</v>
      </c>
      <c r="I68" s="76">
        <v>25000040</v>
      </c>
      <c r="J68" s="77">
        <v>34831704</v>
      </c>
      <c r="K68" s="77">
        <v>20448894</v>
      </c>
      <c r="L68" s="77">
        <v>949000</v>
      </c>
      <c r="M68" s="79">
        <v>81229638</v>
      </c>
    </row>
    <row r="69" spans="1:13" ht="13" x14ac:dyDescent="0.3">
      <c r="A69" s="50" t="s">
        <v>53</v>
      </c>
      <c r="B69" s="74" t="s">
        <v>314</v>
      </c>
      <c r="C69" s="75" t="s">
        <v>315</v>
      </c>
      <c r="D69" s="76">
        <v>5776782</v>
      </c>
      <c r="E69" s="77">
        <v>737137</v>
      </c>
      <c r="F69" s="77">
        <v>31108170</v>
      </c>
      <c r="G69" s="77">
        <v>4140000</v>
      </c>
      <c r="H69" s="78">
        <v>41762089</v>
      </c>
      <c r="I69" s="76">
        <v>5563263</v>
      </c>
      <c r="J69" s="77">
        <v>713994</v>
      </c>
      <c r="K69" s="77">
        <v>32820987</v>
      </c>
      <c r="L69" s="77">
        <v>571000</v>
      </c>
      <c r="M69" s="79">
        <v>39669244</v>
      </c>
    </row>
    <row r="70" spans="1:13" ht="13" x14ac:dyDescent="0.3">
      <c r="A70" s="50" t="s">
        <v>53</v>
      </c>
      <c r="B70" s="74" t="s">
        <v>316</v>
      </c>
      <c r="C70" s="75" t="s">
        <v>317</v>
      </c>
      <c r="D70" s="76">
        <v>1179492</v>
      </c>
      <c r="E70" s="77">
        <v>724514</v>
      </c>
      <c r="F70" s="77">
        <v>47349602</v>
      </c>
      <c r="G70" s="77">
        <v>10413000</v>
      </c>
      <c r="H70" s="78">
        <v>59666608</v>
      </c>
      <c r="I70" s="76">
        <v>1094600</v>
      </c>
      <c r="J70" s="77">
        <v>732190</v>
      </c>
      <c r="K70" s="77">
        <v>66759109</v>
      </c>
      <c r="L70" s="77">
        <v>2256000</v>
      </c>
      <c r="M70" s="79">
        <v>70841899</v>
      </c>
    </row>
    <row r="71" spans="1:13" ht="13" x14ac:dyDescent="0.3">
      <c r="A71" s="50" t="s">
        <v>53</v>
      </c>
      <c r="B71" s="74" t="s">
        <v>318</v>
      </c>
      <c r="C71" s="75" t="s">
        <v>319</v>
      </c>
      <c r="D71" s="76">
        <v>9064411</v>
      </c>
      <c r="E71" s="77">
        <v>1002613</v>
      </c>
      <c r="F71" s="77">
        <v>37537174</v>
      </c>
      <c r="G71" s="77">
        <v>4697000</v>
      </c>
      <c r="H71" s="78">
        <v>52301198</v>
      </c>
      <c r="I71" s="76">
        <v>8694909</v>
      </c>
      <c r="J71" s="77">
        <v>893133</v>
      </c>
      <c r="K71" s="77">
        <v>36543997</v>
      </c>
      <c r="L71" s="77">
        <v>3153000</v>
      </c>
      <c r="M71" s="79">
        <v>49285039</v>
      </c>
    </row>
    <row r="72" spans="1:13" ht="13" x14ac:dyDescent="0.3">
      <c r="A72" s="50" t="s">
        <v>68</v>
      </c>
      <c r="B72" s="74" t="s">
        <v>320</v>
      </c>
      <c r="C72" s="75" t="s">
        <v>321</v>
      </c>
      <c r="D72" s="76">
        <v>0</v>
      </c>
      <c r="E72" s="77">
        <v>13536429</v>
      </c>
      <c r="F72" s="77">
        <v>57162473</v>
      </c>
      <c r="G72" s="77">
        <v>47079000</v>
      </c>
      <c r="H72" s="78">
        <v>117777902</v>
      </c>
      <c r="I72" s="76">
        <v>0</v>
      </c>
      <c r="J72" s="77">
        <v>18276846</v>
      </c>
      <c r="K72" s="77">
        <v>67520165</v>
      </c>
      <c r="L72" s="77">
        <v>35158000</v>
      </c>
      <c r="M72" s="79">
        <v>120955011</v>
      </c>
    </row>
    <row r="73" spans="1:13" ht="14" x14ac:dyDescent="0.3">
      <c r="A73" s="51" t="s">
        <v>0</v>
      </c>
      <c r="B73" s="80" t="s">
        <v>322</v>
      </c>
      <c r="C73" s="81" t="s">
        <v>0</v>
      </c>
      <c r="D73" s="82">
        <f t="shared" ref="D73:M73" si="10">SUM(D68:D72)</f>
        <v>41155614</v>
      </c>
      <c r="E73" s="83">
        <f t="shared" si="10"/>
        <v>57878407</v>
      </c>
      <c r="F73" s="83">
        <f t="shared" si="10"/>
        <v>197904348</v>
      </c>
      <c r="G73" s="83">
        <f t="shared" si="10"/>
        <v>70256000</v>
      </c>
      <c r="H73" s="84">
        <f t="shared" si="10"/>
        <v>367194369</v>
      </c>
      <c r="I73" s="82">
        <f t="shared" si="10"/>
        <v>40352812</v>
      </c>
      <c r="J73" s="83">
        <f t="shared" si="10"/>
        <v>55447867</v>
      </c>
      <c r="K73" s="83">
        <f t="shared" si="10"/>
        <v>224093152</v>
      </c>
      <c r="L73" s="83">
        <f t="shared" si="10"/>
        <v>42087000</v>
      </c>
      <c r="M73" s="85">
        <f t="shared" si="10"/>
        <v>361980831</v>
      </c>
    </row>
    <row r="74" spans="1:13" ht="14" x14ac:dyDescent="0.3">
      <c r="A74" s="52" t="s">
        <v>0</v>
      </c>
      <c r="B74" s="86" t="s">
        <v>323</v>
      </c>
      <c r="C74" s="87" t="s">
        <v>0</v>
      </c>
      <c r="D74" s="88">
        <f t="shared" ref="D74:M74" si="11">SUM(D9,D11:D15,D17:D24,D26:D29,D31:D35,D37:D40,D42:D47,D49:D53,D55:D60,D62:D66,D68:D72)</f>
        <v>2974605000</v>
      </c>
      <c r="E74" s="89">
        <f t="shared" si="11"/>
        <v>6657627099</v>
      </c>
      <c r="F74" s="89">
        <f t="shared" si="11"/>
        <v>4589717964</v>
      </c>
      <c r="G74" s="89">
        <f t="shared" si="11"/>
        <v>2014360000</v>
      </c>
      <c r="H74" s="90">
        <f t="shared" si="11"/>
        <v>16236310063</v>
      </c>
      <c r="I74" s="88">
        <f t="shared" si="11"/>
        <v>4197063980</v>
      </c>
      <c r="J74" s="89">
        <f t="shared" si="11"/>
        <v>10440556667</v>
      </c>
      <c r="K74" s="89">
        <f t="shared" si="11"/>
        <v>7055951793</v>
      </c>
      <c r="L74" s="89">
        <f t="shared" si="11"/>
        <v>890867000</v>
      </c>
      <c r="M74" s="91">
        <f t="shared" si="11"/>
        <v>22584439440</v>
      </c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324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53</v>
      </c>
      <c r="B9" s="74" t="s">
        <v>325</v>
      </c>
      <c r="C9" s="75" t="s">
        <v>326</v>
      </c>
      <c r="D9" s="76">
        <v>17027632</v>
      </c>
      <c r="E9" s="77">
        <v>1962173</v>
      </c>
      <c r="F9" s="77">
        <v>91892796</v>
      </c>
      <c r="G9" s="77">
        <v>10356000</v>
      </c>
      <c r="H9" s="78">
        <v>121238601</v>
      </c>
      <c r="I9" s="76">
        <v>17382295</v>
      </c>
      <c r="J9" s="77">
        <v>1831319</v>
      </c>
      <c r="K9" s="77">
        <v>91139245</v>
      </c>
      <c r="L9" s="77">
        <v>3246000</v>
      </c>
      <c r="M9" s="79">
        <v>113598859</v>
      </c>
    </row>
    <row r="10" spans="1:13" ht="13" x14ac:dyDescent="0.3">
      <c r="A10" s="50" t="s">
        <v>53</v>
      </c>
      <c r="B10" s="74" t="s">
        <v>327</v>
      </c>
      <c r="C10" s="75" t="s">
        <v>328</v>
      </c>
      <c r="D10" s="76">
        <v>2923383</v>
      </c>
      <c r="E10" s="77">
        <v>6201651</v>
      </c>
      <c r="F10" s="77">
        <v>86257986</v>
      </c>
      <c r="G10" s="77">
        <v>2745000</v>
      </c>
      <c r="H10" s="78">
        <v>98128020</v>
      </c>
      <c r="I10" s="76">
        <v>2806897</v>
      </c>
      <c r="J10" s="77">
        <v>7912430</v>
      </c>
      <c r="K10" s="77">
        <v>69911189</v>
      </c>
      <c r="L10" s="77">
        <v>6440000</v>
      </c>
      <c r="M10" s="79">
        <v>87070516</v>
      </c>
    </row>
    <row r="11" spans="1:13" ht="13" x14ac:dyDescent="0.3">
      <c r="A11" s="50" t="s">
        <v>53</v>
      </c>
      <c r="B11" s="74" t="s">
        <v>329</v>
      </c>
      <c r="C11" s="75" t="s">
        <v>330</v>
      </c>
      <c r="D11" s="76">
        <v>35322170</v>
      </c>
      <c r="E11" s="77">
        <v>158267782</v>
      </c>
      <c r="F11" s="77">
        <v>129357303</v>
      </c>
      <c r="G11" s="77">
        <v>3839000</v>
      </c>
      <c r="H11" s="78">
        <v>326786255</v>
      </c>
      <c r="I11" s="76">
        <v>-618888</v>
      </c>
      <c r="J11" s="77">
        <v>4656768</v>
      </c>
      <c r="K11" s="77">
        <v>195273719</v>
      </c>
      <c r="L11" s="77">
        <v>4140000</v>
      </c>
      <c r="M11" s="79">
        <v>203451599</v>
      </c>
    </row>
    <row r="12" spans="1:13" ht="13" x14ac:dyDescent="0.3">
      <c r="A12" s="50" t="s">
        <v>53</v>
      </c>
      <c r="B12" s="74" t="s">
        <v>331</v>
      </c>
      <c r="C12" s="75" t="s">
        <v>332</v>
      </c>
      <c r="D12" s="76">
        <v>35160870</v>
      </c>
      <c r="E12" s="77">
        <v>41380560</v>
      </c>
      <c r="F12" s="77">
        <v>62500572</v>
      </c>
      <c r="G12" s="77">
        <v>6359000</v>
      </c>
      <c r="H12" s="78">
        <v>145401002</v>
      </c>
      <c r="I12" s="76">
        <v>-7552315</v>
      </c>
      <c r="J12" s="77">
        <v>4836160</v>
      </c>
      <c r="K12" s="77">
        <v>40422575</v>
      </c>
      <c r="L12" s="77">
        <v>4829000</v>
      </c>
      <c r="M12" s="79">
        <v>42535420</v>
      </c>
    </row>
    <row r="13" spans="1:13" ht="13" x14ac:dyDescent="0.3">
      <c r="A13" s="50" t="s">
        <v>53</v>
      </c>
      <c r="B13" s="74" t="s">
        <v>333</v>
      </c>
      <c r="C13" s="75" t="s">
        <v>334</v>
      </c>
      <c r="D13" s="76">
        <v>29434937</v>
      </c>
      <c r="E13" s="77">
        <v>2225774</v>
      </c>
      <c r="F13" s="77">
        <v>45505499</v>
      </c>
      <c r="G13" s="77">
        <v>353000</v>
      </c>
      <c r="H13" s="78">
        <v>77519210</v>
      </c>
      <c r="I13" s="76">
        <v>8574035</v>
      </c>
      <c r="J13" s="77">
        <v>1520537</v>
      </c>
      <c r="K13" s="77">
        <v>38929227</v>
      </c>
      <c r="L13" s="77">
        <v>300000</v>
      </c>
      <c r="M13" s="79">
        <v>49323799</v>
      </c>
    </row>
    <row r="14" spans="1:13" ht="13" x14ac:dyDescent="0.3">
      <c r="A14" s="50" t="s">
        <v>68</v>
      </c>
      <c r="B14" s="74" t="s">
        <v>335</v>
      </c>
      <c r="C14" s="75" t="s">
        <v>336</v>
      </c>
      <c r="D14" s="76">
        <v>0</v>
      </c>
      <c r="E14" s="77">
        <v>37384691</v>
      </c>
      <c r="F14" s="77">
        <v>252142851</v>
      </c>
      <c r="G14" s="77">
        <v>13038000</v>
      </c>
      <c r="H14" s="78">
        <v>302565542</v>
      </c>
      <c r="I14" s="76">
        <v>0</v>
      </c>
      <c r="J14" s="77">
        <v>0</v>
      </c>
      <c r="K14" s="77">
        <v>-60582985</v>
      </c>
      <c r="L14" s="77">
        <v>76144000</v>
      </c>
      <c r="M14" s="79">
        <v>15561015</v>
      </c>
    </row>
    <row r="15" spans="1:13" ht="14" x14ac:dyDescent="0.3">
      <c r="A15" s="51" t="s">
        <v>0</v>
      </c>
      <c r="B15" s="80" t="s">
        <v>337</v>
      </c>
      <c r="C15" s="81" t="s">
        <v>0</v>
      </c>
      <c r="D15" s="82">
        <f t="shared" ref="D15:M15" si="0">SUM(D9:D14)</f>
        <v>119868992</v>
      </c>
      <c r="E15" s="83">
        <f t="shared" si="0"/>
        <v>247422631</v>
      </c>
      <c r="F15" s="83">
        <f t="shared" si="0"/>
        <v>667657007</v>
      </c>
      <c r="G15" s="83">
        <f t="shared" si="0"/>
        <v>36690000</v>
      </c>
      <c r="H15" s="84">
        <f t="shared" si="0"/>
        <v>1071638630</v>
      </c>
      <c r="I15" s="82">
        <f t="shared" si="0"/>
        <v>20592024</v>
      </c>
      <c r="J15" s="83">
        <f t="shared" si="0"/>
        <v>20757214</v>
      </c>
      <c r="K15" s="83">
        <f t="shared" si="0"/>
        <v>375092970</v>
      </c>
      <c r="L15" s="83">
        <f t="shared" si="0"/>
        <v>95099000</v>
      </c>
      <c r="M15" s="85">
        <f t="shared" si="0"/>
        <v>511541208</v>
      </c>
    </row>
    <row r="16" spans="1:13" ht="13" x14ac:dyDescent="0.3">
      <c r="A16" s="50" t="s">
        <v>53</v>
      </c>
      <c r="B16" s="74" t="s">
        <v>338</v>
      </c>
      <c r="C16" s="75" t="s">
        <v>339</v>
      </c>
      <c r="D16" s="76">
        <v>4830094</v>
      </c>
      <c r="E16" s="77">
        <v>43180164</v>
      </c>
      <c r="F16" s="77">
        <v>51082358</v>
      </c>
      <c r="G16" s="77">
        <v>515000</v>
      </c>
      <c r="H16" s="78">
        <v>99607616</v>
      </c>
      <c r="I16" s="76">
        <v>3958475</v>
      </c>
      <c r="J16" s="77">
        <v>43054126</v>
      </c>
      <c r="K16" s="77">
        <v>48543089</v>
      </c>
      <c r="L16" s="77">
        <v>491000</v>
      </c>
      <c r="M16" s="79">
        <v>96046690</v>
      </c>
    </row>
    <row r="17" spans="1:13" ht="13" x14ac:dyDescent="0.3">
      <c r="A17" s="50" t="s">
        <v>53</v>
      </c>
      <c r="B17" s="74" t="s">
        <v>340</v>
      </c>
      <c r="C17" s="75" t="s">
        <v>341</v>
      </c>
      <c r="D17" s="76">
        <v>22809109</v>
      </c>
      <c r="E17" s="77">
        <v>7033613</v>
      </c>
      <c r="F17" s="77">
        <v>152719633</v>
      </c>
      <c r="G17" s="77">
        <v>4320000</v>
      </c>
      <c r="H17" s="78">
        <v>186882355</v>
      </c>
      <c r="I17" s="76">
        <v>23458570</v>
      </c>
      <c r="J17" s="77">
        <v>6635432</v>
      </c>
      <c r="K17" s="77">
        <v>140619618</v>
      </c>
      <c r="L17" s="77">
        <v>5887000</v>
      </c>
      <c r="M17" s="79">
        <v>176600620</v>
      </c>
    </row>
    <row r="18" spans="1:13" ht="13" x14ac:dyDescent="0.3">
      <c r="A18" s="50" t="s">
        <v>53</v>
      </c>
      <c r="B18" s="74" t="s">
        <v>342</v>
      </c>
      <c r="C18" s="75" t="s">
        <v>343</v>
      </c>
      <c r="D18" s="76">
        <v>25502793</v>
      </c>
      <c r="E18" s="77">
        <v>203686017</v>
      </c>
      <c r="F18" s="77">
        <v>180671539</v>
      </c>
      <c r="G18" s="77">
        <v>3684000</v>
      </c>
      <c r="H18" s="78">
        <v>413544349</v>
      </c>
      <c r="I18" s="76">
        <v>22566334</v>
      </c>
      <c r="J18" s="77">
        <v>70463415</v>
      </c>
      <c r="K18" s="77">
        <v>109918721</v>
      </c>
      <c r="L18" s="77">
        <v>3020000</v>
      </c>
      <c r="M18" s="79">
        <v>205968470</v>
      </c>
    </row>
    <row r="19" spans="1:13" ht="13" x14ac:dyDescent="0.3">
      <c r="A19" s="50" t="s">
        <v>53</v>
      </c>
      <c r="B19" s="74" t="s">
        <v>344</v>
      </c>
      <c r="C19" s="75" t="s">
        <v>345</v>
      </c>
      <c r="D19" s="76">
        <v>8431962</v>
      </c>
      <c r="E19" s="77">
        <v>1246406</v>
      </c>
      <c r="F19" s="77">
        <v>165516630</v>
      </c>
      <c r="G19" s="77">
        <v>536000</v>
      </c>
      <c r="H19" s="78">
        <v>175730998</v>
      </c>
      <c r="I19" s="76">
        <v>8516298</v>
      </c>
      <c r="J19" s="77">
        <v>1063543</v>
      </c>
      <c r="K19" s="77">
        <v>105856913</v>
      </c>
      <c r="L19" s="77">
        <v>1508000</v>
      </c>
      <c r="M19" s="79">
        <v>116944754</v>
      </c>
    </row>
    <row r="20" spans="1:13" ht="13" x14ac:dyDescent="0.3">
      <c r="A20" s="50" t="s">
        <v>68</v>
      </c>
      <c r="B20" s="74" t="s">
        <v>346</v>
      </c>
      <c r="C20" s="75" t="s">
        <v>347</v>
      </c>
      <c r="D20" s="76">
        <v>0</v>
      </c>
      <c r="E20" s="77">
        <v>88191342</v>
      </c>
      <c r="F20" s="77">
        <v>215961439</v>
      </c>
      <c r="G20" s="77">
        <v>673000</v>
      </c>
      <c r="H20" s="78">
        <v>304825781</v>
      </c>
      <c r="I20" s="76">
        <v>0</v>
      </c>
      <c r="J20" s="77">
        <v>52862517</v>
      </c>
      <c r="K20" s="77">
        <v>276584993</v>
      </c>
      <c r="L20" s="77">
        <v>5499000</v>
      </c>
      <c r="M20" s="79">
        <v>334946510</v>
      </c>
    </row>
    <row r="21" spans="1:13" ht="14" x14ac:dyDescent="0.3">
      <c r="A21" s="51" t="s">
        <v>0</v>
      </c>
      <c r="B21" s="80" t="s">
        <v>348</v>
      </c>
      <c r="C21" s="81" t="s">
        <v>0</v>
      </c>
      <c r="D21" s="82">
        <f t="shared" ref="D21:M21" si="1">SUM(D16:D20)</f>
        <v>61573958</v>
      </c>
      <c r="E21" s="83">
        <f t="shared" si="1"/>
        <v>343337542</v>
      </c>
      <c r="F21" s="83">
        <f t="shared" si="1"/>
        <v>765951599</v>
      </c>
      <c r="G21" s="83">
        <f t="shared" si="1"/>
        <v>9728000</v>
      </c>
      <c r="H21" s="84">
        <f t="shared" si="1"/>
        <v>1180591099</v>
      </c>
      <c r="I21" s="82">
        <f t="shared" si="1"/>
        <v>58499677</v>
      </c>
      <c r="J21" s="83">
        <f t="shared" si="1"/>
        <v>174079033</v>
      </c>
      <c r="K21" s="83">
        <f t="shared" si="1"/>
        <v>681523334</v>
      </c>
      <c r="L21" s="83">
        <f t="shared" si="1"/>
        <v>16405000</v>
      </c>
      <c r="M21" s="85">
        <f t="shared" si="1"/>
        <v>930507044</v>
      </c>
    </row>
    <row r="22" spans="1:13" ht="13" x14ac:dyDescent="0.3">
      <c r="A22" s="50" t="s">
        <v>53</v>
      </c>
      <c r="B22" s="74" t="s">
        <v>349</v>
      </c>
      <c r="C22" s="75" t="s">
        <v>350</v>
      </c>
      <c r="D22" s="76">
        <v>1189310</v>
      </c>
      <c r="E22" s="77">
        <v>6506733</v>
      </c>
      <c r="F22" s="77">
        <v>59457261</v>
      </c>
      <c r="G22" s="77">
        <v>380000</v>
      </c>
      <c r="H22" s="78">
        <v>67533304</v>
      </c>
      <c r="I22" s="76">
        <v>1132797</v>
      </c>
      <c r="J22" s="77">
        <v>8180390</v>
      </c>
      <c r="K22" s="77">
        <v>47813259</v>
      </c>
      <c r="L22" s="77">
        <v>3464000</v>
      </c>
      <c r="M22" s="79">
        <v>60590446</v>
      </c>
    </row>
    <row r="23" spans="1:13" ht="13" x14ac:dyDescent="0.3">
      <c r="A23" s="50" t="s">
        <v>53</v>
      </c>
      <c r="B23" s="74" t="s">
        <v>351</v>
      </c>
      <c r="C23" s="75" t="s">
        <v>352</v>
      </c>
      <c r="D23" s="76">
        <v>7647658</v>
      </c>
      <c r="E23" s="77">
        <v>2711060</v>
      </c>
      <c r="F23" s="77">
        <v>39820814</v>
      </c>
      <c r="G23" s="77">
        <v>6428000</v>
      </c>
      <c r="H23" s="78">
        <v>56607532</v>
      </c>
      <c r="I23" s="76">
        <v>9650578</v>
      </c>
      <c r="J23" s="77">
        <v>2813431</v>
      </c>
      <c r="K23" s="77">
        <v>32321920</v>
      </c>
      <c r="L23" s="77">
        <v>10178000</v>
      </c>
      <c r="M23" s="79">
        <v>54963929</v>
      </c>
    </row>
    <row r="24" spans="1:13" ht="13" x14ac:dyDescent="0.3">
      <c r="A24" s="50" t="s">
        <v>53</v>
      </c>
      <c r="B24" s="74" t="s">
        <v>353</v>
      </c>
      <c r="C24" s="75" t="s">
        <v>354</v>
      </c>
      <c r="D24" s="76">
        <v>121721368</v>
      </c>
      <c r="E24" s="77">
        <v>378090225</v>
      </c>
      <c r="F24" s="77">
        <v>-6840241</v>
      </c>
      <c r="G24" s="77">
        <v>369212000</v>
      </c>
      <c r="H24" s="78">
        <v>862183352</v>
      </c>
      <c r="I24" s="76">
        <v>126865382</v>
      </c>
      <c r="J24" s="77">
        <v>351714774</v>
      </c>
      <c r="K24" s="77">
        <v>164575621</v>
      </c>
      <c r="L24" s="77">
        <v>208537000</v>
      </c>
      <c r="M24" s="79">
        <v>851692777</v>
      </c>
    </row>
    <row r="25" spans="1:13" ht="13" x14ac:dyDescent="0.3">
      <c r="A25" s="50" t="s">
        <v>53</v>
      </c>
      <c r="B25" s="74" t="s">
        <v>355</v>
      </c>
      <c r="C25" s="75" t="s">
        <v>356</v>
      </c>
      <c r="D25" s="76">
        <v>7754962</v>
      </c>
      <c r="E25" s="77">
        <v>15109760</v>
      </c>
      <c r="F25" s="77">
        <v>84551283</v>
      </c>
      <c r="G25" s="77">
        <v>2590000</v>
      </c>
      <c r="H25" s="78">
        <v>110006005</v>
      </c>
      <c r="I25" s="76">
        <v>7841717</v>
      </c>
      <c r="J25" s="77">
        <v>20043446</v>
      </c>
      <c r="K25" s="77">
        <v>82369232</v>
      </c>
      <c r="L25" s="77">
        <v>1429000</v>
      </c>
      <c r="M25" s="79">
        <v>111683395</v>
      </c>
    </row>
    <row r="26" spans="1:13" ht="13" x14ac:dyDescent="0.3">
      <c r="A26" s="50" t="s">
        <v>68</v>
      </c>
      <c r="B26" s="74" t="s">
        <v>357</v>
      </c>
      <c r="C26" s="75" t="s">
        <v>358</v>
      </c>
      <c r="D26" s="76">
        <v>0</v>
      </c>
      <c r="E26" s="77">
        <v>19727161</v>
      </c>
      <c r="F26" s="77">
        <v>121162640</v>
      </c>
      <c r="G26" s="77">
        <v>56160000</v>
      </c>
      <c r="H26" s="78">
        <v>197049801</v>
      </c>
      <c r="I26" s="76">
        <v>0</v>
      </c>
      <c r="J26" s="77">
        <v>52740285</v>
      </c>
      <c r="K26" s="77">
        <v>146771087</v>
      </c>
      <c r="L26" s="77">
        <v>53331000</v>
      </c>
      <c r="M26" s="79">
        <v>252842372</v>
      </c>
    </row>
    <row r="27" spans="1:13" ht="14" x14ac:dyDescent="0.3">
      <c r="A27" s="51" t="s">
        <v>0</v>
      </c>
      <c r="B27" s="80" t="s">
        <v>359</v>
      </c>
      <c r="C27" s="81" t="s">
        <v>0</v>
      </c>
      <c r="D27" s="82">
        <f t="shared" ref="D27:M27" si="2">SUM(D22:D26)</f>
        <v>138313298</v>
      </c>
      <c r="E27" s="83">
        <f t="shared" si="2"/>
        <v>422144939</v>
      </c>
      <c r="F27" s="83">
        <f t="shared" si="2"/>
        <v>298151757</v>
      </c>
      <c r="G27" s="83">
        <f t="shared" si="2"/>
        <v>434770000</v>
      </c>
      <c r="H27" s="84">
        <f t="shared" si="2"/>
        <v>1293379994</v>
      </c>
      <c r="I27" s="82">
        <f t="shared" si="2"/>
        <v>145490474</v>
      </c>
      <c r="J27" s="83">
        <f t="shared" si="2"/>
        <v>435492326</v>
      </c>
      <c r="K27" s="83">
        <f t="shared" si="2"/>
        <v>473851119</v>
      </c>
      <c r="L27" s="83">
        <f t="shared" si="2"/>
        <v>276939000</v>
      </c>
      <c r="M27" s="85">
        <f t="shared" si="2"/>
        <v>1331772919</v>
      </c>
    </row>
    <row r="28" spans="1:13" ht="13" x14ac:dyDescent="0.3">
      <c r="A28" s="50" t="s">
        <v>53</v>
      </c>
      <c r="B28" s="74" t="s">
        <v>360</v>
      </c>
      <c r="C28" s="75" t="s">
        <v>361</v>
      </c>
      <c r="D28" s="76">
        <v>20987998</v>
      </c>
      <c r="E28" s="77">
        <v>40832266</v>
      </c>
      <c r="F28" s="77">
        <v>140194053</v>
      </c>
      <c r="G28" s="77">
        <v>2942000</v>
      </c>
      <c r="H28" s="78">
        <v>204956317</v>
      </c>
      <c r="I28" s="76">
        <v>19879942</v>
      </c>
      <c r="J28" s="77">
        <v>42118978</v>
      </c>
      <c r="K28" s="77">
        <v>6187825</v>
      </c>
      <c r="L28" s="77">
        <v>1430000</v>
      </c>
      <c r="M28" s="79">
        <v>69616745</v>
      </c>
    </row>
    <row r="29" spans="1:13" ht="13" x14ac:dyDescent="0.3">
      <c r="A29" s="50" t="s">
        <v>53</v>
      </c>
      <c r="B29" s="74" t="s">
        <v>362</v>
      </c>
      <c r="C29" s="75" t="s">
        <v>363</v>
      </c>
      <c r="D29" s="76">
        <v>16030119</v>
      </c>
      <c r="E29" s="77">
        <v>45983568</v>
      </c>
      <c r="F29" s="77">
        <v>69583052</v>
      </c>
      <c r="G29" s="77">
        <v>366000</v>
      </c>
      <c r="H29" s="78">
        <v>131962739</v>
      </c>
      <c r="I29" s="76">
        <v>10213611</v>
      </c>
      <c r="J29" s="77">
        <v>47339445</v>
      </c>
      <c r="K29" s="77">
        <v>-1229691</v>
      </c>
      <c r="L29" s="77">
        <v>16376000</v>
      </c>
      <c r="M29" s="79">
        <v>72699365</v>
      </c>
    </row>
    <row r="30" spans="1:13" ht="13" x14ac:dyDescent="0.3">
      <c r="A30" s="50" t="s">
        <v>53</v>
      </c>
      <c r="B30" s="74" t="s">
        <v>364</v>
      </c>
      <c r="C30" s="75" t="s">
        <v>365</v>
      </c>
      <c r="D30" s="76">
        <v>20138186</v>
      </c>
      <c r="E30" s="77">
        <v>46019762</v>
      </c>
      <c r="F30" s="77">
        <v>38904115</v>
      </c>
      <c r="G30" s="77">
        <v>11906000</v>
      </c>
      <c r="H30" s="78">
        <v>116968063</v>
      </c>
      <c r="I30" s="76">
        <v>19958702</v>
      </c>
      <c r="J30" s="77">
        <v>42772758</v>
      </c>
      <c r="K30" s="77">
        <v>-2180140</v>
      </c>
      <c r="L30" s="77">
        <v>24866000</v>
      </c>
      <c r="M30" s="79">
        <v>85417320</v>
      </c>
    </row>
    <row r="31" spans="1:13" ht="13" x14ac:dyDescent="0.3">
      <c r="A31" s="50" t="s">
        <v>53</v>
      </c>
      <c r="B31" s="74" t="s">
        <v>366</v>
      </c>
      <c r="C31" s="75" t="s">
        <v>367</v>
      </c>
      <c r="D31" s="76">
        <v>22021393</v>
      </c>
      <c r="E31" s="77">
        <v>99759036</v>
      </c>
      <c r="F31" s="77">
        <v>116993040</v>
      </c>
      <c r="G31" s="77">
        <v>25969000</v>
      </c>
      <c r="H31" s="78">
        <v>264742469</v>
      </c>
      <c r="I31" s="76">
        <v>20600262</v>
      </c>
      <c r="J31" s="77">
        <v>102258851</v>
      </c>
      <c r="K31" s="77">
        <v>112988088</v>
      </c>
      <c r="L31" s="77">
        <v>24794000</v>
      </c>
      <c r="M31" s="79">
        <v>260641201</v>
      </c>
    </row>
    <row r="32" spans="1:13" ht="13" x14ac:dyDescent="0.3">
      <c r="A32" s="50" t="s">
        <v>53</v>
      </c>
      <c r="B32" s="74" t="s">
        <v>368</v>
      </c>
      <c r="C32" s="75" t="s">
        <v>369</v>
      </c>
      <c r="D32" s="76">
        <v>25187996</v>
      </c>
      <c r="E32" s="77">
        <v>79239140</v>
      </c>
      <c r="F32" s="77">
        <v>42065013</v>
      </c>
      <c r="G32" s="77">
        <v>10673000</v>
      </c>
      <c r="H32" s="78">
        <v>157165149</v>
      </c>
      <c r="I32" s="76">
        <v>29433169</v>
      </c>
      <c r="J32" s="77">
        <v>27756267</v>
      </c>
      <c r="K32" s="77">
        <v>42772371</v>
      </c>
      <c r="L32" s="77">
        <v>7369000</v>
      </c>
      <c r="M32" s="79">
        <v>107330807</v>
      </c>
    </row>
    <row r="33" spans="1:13" ht="13" x14ac:dyDescent="0.3">
      <c r="A33" s="50" t="s">
        <v>68</v>
      </c>
      <c r="B33" s="74" t="s">
        <v>370</v>
      </c>
      <c r="C33" s="75" t="s">
        <v>371</v>
      </c>
      <c r="D33" s="76">
        <v>0</v>
      </c>
      <c r="E33" s="77">
        <v>0</v>
      </c>
      <c r="F33" s="77">
        <v>37321940</v>
      </c>
      <c r="G33" s="77">
        <v>0</v>
      </c>
      <c r="H33" s="78">
        <v>37321940</v>
      </c>
      <c r="I33" s="76">
        <v>0</v>
      </c>
      <c r="J33" s="77">
        <v>0</v>
      </c>
      <c r="K33" s="77">
        <v>8265765</v>
      </c>
      <c r="L33" s="77">
        <v>2901000</v>
      </c>
      <c r="M33" s="79">
        <v>11166765</v>
      </c>
    </row>
    <row r="34" spans="1:13" ht="14" x14ac:dyDescent="0.3">
      <c r="A34" s="51" t="s">
        <v>0</v>
      </c>
      <c r="B34" s="80" t="s">
        <v>372</v>
      </c>
      <c r="C34" s="81" t="s">
        <v>0</v>
      </c>
      <c r="D34" s="82">
        <f t="shared" ref="D34:M34" si="3">SUM(D28:D33)</f>
        <v>104365692</v>
      </c>
      <c r="E34" s="83">
        <f t="shared" si="3"/>
        <v>311833772</v>
      </c>
      <c r="F34" s="83">
        <f t="shared" si="3"/>
        <v>445061213</v>
      </c>
      <c r="G34" s="83">
        <f t="shared" si="3"/>
        <v>51856000</v>
      </c>
      <c r="H34" s="84">
        <f t="shared" si="3"/>
        <v>913116677</v>
      </c>
      <c r="I34" s="82">
        <f t="shared" si="3"/>
        <v>100085686</v>
      </c>
      <c r="J34" s="83">
        <f t="shared" si="3"/>
        <v>262246299</v>
      </c>
      <c r="K34" s="83">
        <f t="shared" si="3"/>
        <v>166804218</v>
      </c>
      <c r="L34" s="83">
        <f t="shared" si="3"/>
        <v>77736000</v>
      </c>
      <c r="M34" s="85">
        <f t="shared" si="3"/>
        <v>606872203</v>
      </c>
    </row>
    <row r="35" spans="1:13" ht="13" x14ac:dyDescent="0.3">
      <c r="A35" s="50" t="s">
        <v>53</v>
      </c>
      <c r="B35" s="74" t="s">
        <v>373</v>
      </c>
      <c r="C35" s="75" t="s">
        <v>374</v>
      </c>
      <c r="D35" s="76">
        <v>10445073</v>
      </c>
      <c r="E35" s="77">
        <v>21449864</v>
      </c>
      <c r="F35" s="77">
        <v>40922042</v>
      </c>
      <c r="G35" s="77">
        <v>1896000</v>
      </c>
      <c r="H35" s="78">
        <v>74712979</v>
      </c>
      <c r="I35" s="76">
        <v>10048831</v>
      </c>
      <c r="J35" s="77">
        <v>18764631</v>
      </c>
      <c r="K35" s="77">
        <v>38764167</v>
      </c>
      <c r="L35" s="77">
        <v>2873000</v>
      </c>
      <c r="M35" s="79">
        <v>70450629</v>
      </c>
    </row>
    <row r="36" spans="1:13" ht="13" x14ac:dyDescent="0.3">
      <c r="A36" s="50" t="s">
        <v>53</v>
      </c>
      <c r="B36" s="74" t="s">
        <v>375</v>
      </c>
      <c r="C36" s="75" t="s">
        <v>376</v>
      </c>
      <c r="D36" s="76">
        <v>9938401</v>
      </c>
      <c r="E36" s="77">
        <v>28852570</v>
      </c>
      <c r="F36" s="77">
        <v>75397049</v>
      </c>
      <c r="G36" s="77">
        <v>660000</v>
      </c>
      <c r="H36" s="78">
        <v>114848020</v>
      </c>
      <c r="I36" s="76">
        <v>9968244</v>
      </c>
      <c r="J36" s="77">
        <v>25930211</v>
      </c>
      <c r="K36" s="77">
        <v>78525144</v>
      </c>
      <c r="L36" s="77">
        <v>2504000</v>
      </c>
      <c r="M36" s="79">
        <v>116927599</v>
      </c>
    </row>
    <row r="37" spans="1:13" ht="13" x14ac:dyDescent="0.3">
      <c r="A37" s="50" t="s">
        <v>53</v>
      </c>
      <c r="B37" s="74" t="s">
        <v>377</v>
      </c>
      <c r="C37" s="75" t="s">
        <v>378</v>
      </c>
      <c r="D37" s="76">
        <v>11089449</v>
      </c>
      <c r="E37" s="77">
        <v>37563</v>
      </c>
      <c r="F37" s="77">
        <v>79758821</v>
      </c>
      <c r="G37" s="77">
        <v>5547000</v>
      </c>
      <c r="H37" s="78">
        <v>96432833</v>
      </c>
      <c r="I37" s="76">
        <v>30900593</v>
      </c>
      <c r="J37" s="77">
        <v>88956</v>
      </c>
      <c r="K37" s="77">
        <v>376757399</v>
      </c>
      <c r="L37" s="77">
        <v>350000</v>
      </c>
      <c r="M37" s="79">
        <v>408096948</v>
      </c>
    </row>
    <row r="38" spans="1:13" ht="13" x14ac:dyDescent="0.3">
      <c r="A38" s="50" t="s">
        <v>53</v>
      </c>
      <c r="B38" s="74" t="s">
        <v>379</v>
      </c>
      <c r="C38" s="75" t="s">
        <v>380</v>
      </c>
      <c r="D38" s="76">
        <v>23247897</v>
      </c>
      <c r="E38" s="77">
        <v>8120350</v>
      </c>
      <c r="F38" s="77">
        <v>10529086</v>
      </c>
      <c r="G38" s="77">
        <v>5507000</v>
      </c>
      <c r="H38" s="78">
        <v>47404333</v>
      </c>
      <c r="I38" s="76">
        <v>27750682</v>
      </c>
      <c r="J38" s="77">
        <v>5809402</v>
      </c>
      <c r="K38" s="77">
        <v>122001652</v>
      </c>
      <c r="L38" s="77">
        <v>789000</v>
      </c>
      <c r="M38" s="79">
        <v>156350736</v>
      </c>
    </row>
    <row r="39" spans="1:13" ht="13" x14ac:dyDescent="0.3">
      <c r="A39" s="50" t="s">
        <v>68</v>
      </c>
      <c r="B39" s="74" t="s">
        <v>381</v>
      </c>
      <c r="C39" s="75" t="s">
        <v>382</v>
      </c>
      <c r="D39" s="76">
        <v>0</v>
      </c>
      <c r="E39" s="77">
        <v>21695816</v>
      </c>
      <c r="F39" s="77">
        <v>235386673</v>
      </c>
      <c r="G39" s="77">
        <v>2454000</v>
      </c>
      <c r="H39" s="78">
        <v>259536489</v>
      </c>
      <c r="I39" s="76">
        <v>0</v>
      </c>
      <c r="J39" s="77">
        <v>14710149</v>
      </c>
      <c r="K39" s="77">
        <v>186883922</v>
      </c>
      <c r="L39" s="77">
        <v>37669000</v>
      </c>
      <c r="M39" s="79">
        <v>239263071</v>
      </c>
    </row>
    <row r="40" spans="1:13" ht="14" x14ac:dyDescent="0.3">
      <c r="A40" s="51" t="s">
        <v>0</v>
      </c>
      <c r="B40" s="80" t="s">
        <v>383</v>
      </c>
      <c r="C40" s="81" t="s">
        <v>0</v>
      </c>
      <c r="D40" s="82">
        <f t="shared" ref="D40:M40" si="4">SUM(D35:D39)</f>
        <v>54720820</v>
      </c>
      <c r="E40" s="83">
        <f t="shared" si="4"/>
        <v>80156163</v>
      </c>
      <c r="F40" s="83">
        <f t="shared" si="4"/>
        <v>441993671</v>
      </c>
      <c r="G40" s="83">
        <f t="shared" si="4"/>
        <v>16064000</v>
      </c>
      <c r="H40" s="84">
        <f t="shared" si="4"/>
        <v>592934654</v>
      </c>
      <c r="I40" s="82">
        <f t="shared" si="4"/>
        <v>78668350</v>
      </c>
      <c r="J40" s="83">
        <f t="shared" si="4"/>
        <v>65303349</v>
      </c>
      <c r="K40" s="83">
        <f t="shared" si="4"/>
        <v>802932284</v>
      </c>
      <c r="L40" s="83">
        <f t="shared" si="4"/>
        <v>44185000</v>
      </c>
      <c r="M40" s="85">
        <f t="shared" si="4"/>
        <v>991088983</v>
      </c>
    </row>
    <row r="41" spans="1:13" ht="14" x14ac:dyDescent="0.3">
      <c r="A41" s="52" t="s">
        <v>0</v>
      </c>
      <c r="B41" s="86" t="s">
        <v>384</v>
      </c>
      <c r="C41" s="87" t="s">
        <v>0</v>
      </c>
      <c r="D41" s="88">
        <f t="shared" ref="D41:M41" si="5">SUM(D9:D14,D16:D20,D22:D26,D28:D33,D35:D39)</f>
        <v>478842760</v>
      </c>
      <c r="E41" s="89">
        <f t="shared" si="5"/>
        <v>1404895047</v>
      </c>
      <c r="F41" s="89">
        <f t="shared" si="5"/>
        <v>2618815247</v>
      </c>
      <c r="G41" s="89">
        <f t="shared" si="5"/>
        <v>549108000</v>
      </c>
      <c r="H41" s="90">
        <f t="shared" si="5"/>
        <v>5051661054</v>
      </c>
      <c r="I41" s="88">
        <f t="shared" si="5"/>
        <v>403336211</v>
      </c>
      <c r="J41" s="89">
        <f t="shared" si="5"/>
        <v>957878221</v>
      </c>
      <c r="K41" s="89">
        <f t="shared" si="5"/>
        <v>2500203925</v>
      </c>
      <c r="L41" s="89">
        <f t="shared" si="5"/>
        <v>510364000</v>
      </c>
      <c r="M41" s="91">
        <f t="shared" si="5"/>
        <v>4371782357</v>
      </c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385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53</v>
      </c>
      <c r="B9" s="74" t="s">
        <v>386</v>
      </c>
      <c r="C9" s="75" t="s">
        <v>387</v>
      </c>
      <c r="D9" s="76">
        <v>-48371280</v>
      </c>
      <c r="E9" s="77">
        <v>-3350590</v>
      </c>
      <c r="F9" s="77">
        <v>-182938949</v>
      </c>
      <c r="G9" s="77">
        <v>191543000</v>
      </c>
      <c r="H9" s="78">
        <v>-43117819</v>
      </c>
      <c r="I9" s="76">
        <v>8815267</v>
      </c>
      <c r="J9" s="77">
        <v>7161035</v>
      </c>
      <c r="K9" s="77">
        <v>-11731375</v>
      </c>
      <c r="L9" s="77">
        <v>101842000</v>
      </c>
      <c r="M9" s="79">
        <v>106086927</v>
      </c>
    </row>
    <row r="10" spans="1:13" ht="13" x14ac:dyDescent="0.3">
      <c r="A10" s="50" t="s">
        <v>53</v>
      </c>
      <c r="B10" s="74" t="s">
        <v>388</v>
      </c>
      <c r="C10" s="75" t="s">
        <v>389</v>
      </c>
      <c r="D10" s="76">
        <v>45083601</v>
      </c>
      <c r="E10" s="77">
        <v>93907635</v>
      </c>
      <c r="F10" s="77">
        <v>-53330059</v>
      </c>
      <c r="G10" s="77">
        <v>121489000</v>
      </c>
      <c r="H10" s="78">
        <v>207150177</v>
      </c>
      <c r="I10" s="76">
        <v>31537176</v>
      </c>
      <c r="J10" s="77">
        <v>88359448</v>
      </c>
      <c r="K10" s="77">
        <v>-27105795</v>
      </c>
      <c r="L10" s="77">
        <v>40794000</v>
      </c>
      <c r="M10" s="79">
        <v>133584829</v>
      </c>
    </row>
    <row r="11" spans="1:13" ht="13" x14ac:dyDescent="0.3">
      <c r="A11" s="50" t="s">
        <v>53</v>
      </c>
      <c r="B11" s="74" t="s">
        <v>390</v>
      </c>
      <c r="C11" s="75" t="s">
        <v>391</v>
      </c>
      <c r="D11" s="76">
        <v>18536370</v>
      </c>
      <c r="E11" s="77">
        <v>53993860</v>
      </c>
      <c r="F11" s="77">
        <v>18205901</v>
      </c>
      <c r="G11" s="77">
        <v>47024000</v>
      </c>
      <c r="H11" s="78">
        <v>137760131</v>
      </c>
      <c r="I11" s="76">
        <v>16211612</v>
      </c>
      <c r="J11" s="77">
        <v>50140922</v>
      </c>
      <c r="K11" s="77">
        <v>43405329</v>
      </c>
      <c r="L11" s="77">
        <v>40599000</v>
      </c>
      <c r="M11" s="79">
        <v>150356863</v>
      </c>
    </row>
    <row r="12" spans="1:13" ht="13" x14ac:dyDescent="0.3">
      <c r="A12" s="50" t="s">
        <v>53</v>
      </c>
      <c r="B12" s="74" t="s">
        <v>392</v>
      </c>
      <c r="C12" s="75" t="s">
        <v>393</v>
      </c>
      <c r="D12" s="76">
        <v>6478665</v>
      </c>
      <c r="E12" s="77">
        <v>13323344</v>
      </c>
      <c r="F12" s="77">
        <v>50411517</v>
      </c>
      <c r="G12" s="77">
        <v>318000</v>
      </c>
      <c r="H12" s="78">
        <v>70531526</v>
      </c>
      <c r="I12" s="76">
        <v>11217879</v>
      </c>
      <c r="J12" s="77">
        <v>30197460</v>
      </c>
      <c r="K12" s="77">
        <v>23230015</v>
      </c>
      <c r="L12" s="77">
        <v>25325000</v>
      </c>
      <c r="M12" s="79">
        <v>89970354</v>
      </c>
    </row>
    <row r="13" spans="1:13" ht="13" x14ac:dyDescent="0.3">
      <c r="A13" s="50" t="s">
        <v>53</v>
      </c>
      <c r="B13" s="74" t="s">
        <v>394</v>
      </c>
      <c r="C13" s="75" t="s">
        <v>395</v>
      </c>
      <c r="D13" s="76">
        <v>43416808</v>
      </c>
      <c r="E13" s="77">
        <v>129759099</v>
      </c>
      <c r="F13" s="77">
        <v>46720887</v>
      </c>
      <c r="G13" s="77">
        <v>6242000</v>
      </c>
      <c r="H13" s="78">
        <v>226138794</v>
      </c>
      <c r="I13" s="76">
        <v>43695108</v>
      </c>
      <c r="J13" s="77">
        <v>118299460</v>
      </c>
      <c r="K13" s="77">
        <v>102648042</v>
      </c>
      <c r="L13" s="77">
        <v>382000</v>
      </c>
      <c r="M13" s="79">
        <v>265024610</v>
      </c>
    </row>
    <row r="14" spans="1:13" ht="13" x14ac:dyDescent="0.3">
      <c r="A14" s="50" t="s">
        <v>53</v>
      </c>
      <c r="B14" s="74" t="s">
        <v>396</v>
      </c>
      <c r="C14" s="75" t="s">
        <v>397</v>
      </c>
      <c r="D14" s="76">
        <v>8381529</v>
      </c>
      <c r="E14" s="77">
        <v>31385147</v>
      </c>
      <c r="F14" s="77">
        <v>5526603</v>
      </c>
      <c r="G14" s="77">
        <v>7742000</v>
      </c>
      <c r="H14" s="78">
        <v>53035279</v>
      </c>
      <c r="I14" s="76">
        <v>7876958</v>
      </c>
      <c r="J14" s="77">
        <v>25460311</v>
      </c>
      <c r="K14" s="77">
        <v>-4357144</v>
      </c>
      <c r="L14" s="77">
        <v>18230000</v>
      </c>
      <c r="M14" s="79">
        <v>47210125</v>
      </c>
    </row>
    <row r="15" spans="1:13" ht="13" x14ac:dyDescent="0.3">
      <c r="A15" s="50" t="s">
        <v>53</v>
      </c>
      <c r="B15" s="74" t="s">
        <v>398</v>
      </c>
      <c r="C15" s="75" t="s">
        <v>399</v>
      </c>
      <c r="D15" s="76">
        <v>94234912</v>
      </c>
      <c r="E15" s="77">
        <v>318664948</v>
      </c>
      <c r="F15" s="77">
        <v>95401957</v>
      </c>
      <c r="G15" s="77">
        <v>28746000</v>
      </c>
      <c r="H15" s="78">
        <v>537047817</v>
      </c>
      <c r="I15" s="76">
        <v>93940795</v>
      </c>
      <c r="J15" s="77">
        <v>342395297</v>
      </c>
      <c r="K15" s="77">
        <v>66385315</v>
      </c>
      <c r="L15" s="77">
        <v>35747000</v>
      </c>
      <c r="M15" s="79">
        <v>538468407</v>
      </c>
    </row>
    <row r="16" spans="1:13" ht="13" x14ac:dyDescent="0.3">
      <c r="A16" s="50" t="s">
        <v>68</v>
      </c>
      <c r="B16" s="74" t="s">
        <v>400</v>
      </c>
      <c r="C16" s="75" t="s">
        <v>401</v>
      </c>
      <c r="D16" s="76">
        <v>0</v>
      </c>
      <c r="E16" s="77">
        <v>3287</v>
      </c>
      <c r="F16" s="77">
        <v>80747978</v>
      </c>
      <c r="G16" s="77">
        <v>7326000</v>
      </c>
      <c r="H16" s="78">
        <v>88077265</v>
      </c>
      <c r="I16" s="76">
        <v>0</v>
      </c>
      <c r="J16" s="77">
        <v>39944</v>
      </c>
      <c r="K16" s="77">
        <v>73327210</v>
      </c>
      <c r="L16" s="77">
        <v>8215000</v>
      </c>
      <c r="M16" s="79">
        <v>81582154</v>
      </c>
    </row>
    <row r="17" spans="1:13" ht="14" x14ac:dyDescent="0.3">
      <c r="A17" s="51" t="s">
        <v>0</v>
      </c>
      <c r="B17" s="80" t="s">
        <v>402</v>
      </c>
      <c r="C17" s="81" t="s">
        <v>0</v>
      </c>
      <c r="D17" s="82">
        <f t="shared" ref="D17:M17" si="0">SUM(D9:D16)</f>
        <v>167760605</v>
      </c>
      <c r="E17" s="83">
        <f t="shared" si="0"/>
        <v>637686730</v>
      </c>
      <c r="F17" s="83">
        <f t="shared" si="0"/>
        <v>60745835</v>
      </c>
      <c r="G17" s="83">
        <f t="shared" si="0"/>
        <v>410430000</v>
      </c>
      <c r="H17" s="84">
        <f t="shared" si="0"/>
        <v>1276623170</v>
      </c>
      <c r="I17" s="82">
        <f t="shared" si="0"/>
        <v>213294795</v>
      </c>
      <c r="J17" s="83">
        <f t="shared" si="0"/>
        <v>662053877</v>
      </c>
      <c r="K17" s="83">
        <f t="shared" si="0"/>
        <v>265801597</v>
      </c>
      <c r="L17" s="83">
        <f t="shared" si="0"/>
        <v>271134000</v>
      </c>
      <c r="M17" s="85">
        <f t="shared" si="0"/>
        <v>1412284269</v>
      </c>
    </row>
    <row r="18" spans="1:13" ht="13" x14ac:dyDescent="0.3">
      <c r="A18" s="50" t="s">
        <v>53</v>
      </c>
      <c r="B18" s="74" t="s">
        <v>403</v>
      </c>
      <c r="C18" s="75" t="s">
        <v>404</v>
      </c>
      <c r="D18" s="76">
        <v>22113436</v>
      </c>
      <c r="E18" s="77">
        <v>46055171</v>
      </c>
      <c r="F18" s="77">
        <v>99244080</v>
      </c>
      <c r="G18" s="77">
        <v>958000</v>
      </c>
      <c r="H18" s="78">
        <v>168370687</v>
      </c>
      <c r="I18" s="76">
        <v>-37897510</v>
      </c>
      <c r="J18" s="77">
        <v>61634785</v>
      </c>
      <c r="K18" s="77">
        <v>50947741</v>
      </c>
      <c r="L18" s="77">
        <v>830000</v>
      </c>
      <c r="M18" s="79">
        <v>75515016</v>
      </c>
    </row>
    <row r="19" spans="1:13" ht="13" x14ac:dyDescent="0.3">
      <c r="A19" s="50" t="s">
        <v>53</v>
      </c>
      <c r="B19" s="74" t="s">
        <v>405</v>
      </c>
      <c r="C19" s="75" t="s">
        <v>406</v>
      </c>
      <c r="D19" s="76">
        <v>167766926</v>
      </c>
      <c r="E19" s="77">
        <v>413615986</v>
      </c>
      <c r="F19" s="77">
        <v>214258710</v>
      </c>
      <c r="G19" s="77">
        <v>26305000</v>
      </c>
      <c r="H19" s="78">
        <v>821946622</v>
      </c>
      <c r="I19" s="76">
        <v>160383107</v>
      </c>
      <c r="J19" s="77">
        <v>381069271</v>
      </c>
      <c r="K19" s="77">
        <v>203268323</v>
      </c>
      <c r="L19" s="77">
        <v>15891000</v>
      </c>
      <c r="M19" s="79">
        <v>760611701</v>
      </c>
    </row>
    <row r="20" spans="1:13" ht="13" x14ac:dyDescent="0.3">
      <c r="A20" s="50" t="s">
        <v>53</v>
      </c>
      <c r="B20" s="74" t="s">
        <v>407</v>
      </c>
      <c r="C20" s="75" t="s">
        <v>408</v>
      </c>
      <c r="D20" s="76">
        <v>111677693</v>
      </c>
      <c r="E20" s="77">
        <v>210856945</v>
      </c>
      <c r="F20" s="77">
        <v>20626628</v>
      </c>
      <c r="G20" s="77">
        <v>61091000</v>
      </c>
      <c r="H20" s="78">
        <v>404252266</v>
      </c>
      <c r="I20" s="76">
        <v>106216659</v>
      </c>
      <c r="J20" s="77">
        <v>223014775</v>
      </c>
      <c r="K20" s="77">
        <v>44923886</v>
      </c>
      <c r="L20" s="77">
        <v>30157000</v>
      </c>
      <c r="M20" s="79">
        <v>404312320</v>
      </c>
    </row>
    <row r="21" spans="1:13" ht="13" x14ac:dyDescent="0.3">
      <c r="A21" s="50" t="s">
        <v>53</v>
      </c>
      <c r="B21" s="74" t="s">
        <v>409</v>
      </c>
      <c r="C21" s="75" t="s">
        <v>410</v>
      </c>
      <c r="D21" s="76">
        <v>12371151</v>
      </c>
      <c r="E21" s="77">
        <v>28679228</v>
      </c>
      <c r="F21" s="77">
        <v>-23895754</v>
      </c>
      <c r="G21" s="77">
        <v>24392000</v>
      </c>
      <c r="H21" s="78">
        <v>41546625</v>
      </c>
      <c r="I21" s="76">
        <v>40055620</v>
      </c>
      <c r="J21" s="77">
        <v>17730347</v>
      </c>
      <c r="K21" s="77">
        <v>-10891756</v>
      </c>
      <c r="L21" s="77">
        <v>26345000</v>
      </c>
      <c r="M21" s="79">
        <v>73239211</v>
      </c>
    </row>
    <row r="22" spans="1:13" ht="13" x14ac:dyDescent="0.3">
      <c r="A22" s="50" t="s">
        <v>53</v>
      </c>
      <c r="B22" s="74" t="s">
        <v>411</v>
      </c>
      <c r="C22" s="75" t="s">
        <v>412</v>
      </c>
      <c r="D22" s="76">
        <v>13772773</v>
      </c>
      <c r="E22" s="77">
        <v>61051828</v>
      </c>
      <c r="F22" s="77">
        <v>114853836</v>
      </c>
      <c r="G22" s="77">
        <v>29038000</v>
      </c>
      <c r="H22" s="78">
        <v>218716437</v>
      </c>
      <c r="I22" s="76">
        <v>12904839</v>
      </c>
      <c r="J22" s="77">
        <v>142610231</v>
      </c>
      <c r="K22" s="77">
        <v>123121319</v>
      </c>
      <c r="L22" s="77">
        <v>18528000</v>
      </c>
      <c r="M22" s="79">
        <v>297164389</v>
      </c>
    </row>
    <row r="23" spans="1:13" ht="13" x14ac:dyDescent="0.3">
      <c r="A23" s="50" t="s">
        <v>53</v>
      </c>
      <c r="B23" s="74" t="s">
        <v>413</v>
      </c>
      <c r="C23" s="75" t="s">
        <v>414</v>
      </c>
      <c r="D23" s="76">
        <v>11922497</v>
      </c>
      <c r="E23" s="77">
        <v>26133024</v>
      </c>
      <c r="F23" s="77">
        <v>147416162</v>
      </c>
      <c r="G23" s="77">
        <v>436000</v>
      </c>
      <c r="H23" s="78">
        <v>185907683</v>
      </c>
      <c r="I23" s="76">
        <v>10113467</v>
      </c>
      <c r="J23" s="77">
        <v>13823115</v>
      </c>
      <c r="K23" s="77">
        <v>481583635</v>
      </c>
      <c r="L23" s="77">
        <v>1537000</v>
      </c>
      <c r="M23" s="79">
        <v>507057217</v>
      </c>
    </row>
    <row r="24" spans="1:13" ht="13" x14ac:dyDescent="0.3">
      <c r="A24" s="50" t="s">
        <v>68</v>
      </c>
      <c r="B24" s="74" t="s">
        <v>415</v>
      </c>
      <c r="C24" s="75" t="s">
        <v>416</v>
      </c>
      <c r="D24" s="76">
        <v>0</v>
      </c>
      <c r="E24" s="77">
        <v>0</v>
      </c>
      <c r="F24" s="77">
        <v>96992596</v>
      </c>
      <c r="G24" s="77">
        <v>766000</v>
      </c>
      <c r="H24" s="78">
        <v>97758596</v>
      </c>
      <c r="I24" s="76">
        <v>0</v>
      </c>
      <c r="J24" s="77">
        <v>0</v>
      </c>
      <c r="K24" s="77">
        <v>92979212</v>
      </c>
      <c r="L24" s="77">
        <v>2184000</v>
      </c>
      <c r="M24" s="79">
        <v>95163212</v>
      </c>
    </row>
    <row r="25" spans="1:13" ht="14" x14ac:dyDescent="0.3">
      <c r="A25" s="51" t="s">
        <v>0</v>
      </c>
      <c r="B25" s="80" t="s">
        <v>417</v>
      </c>
      <c r="C25" s="81" t="s">
        <v>0</v>
      </c>
      <c r="D25" s="82">
        <f t="shared" ref="D25:M25" si="1">SUM(D18:D24)</f>
        <v>339624476</v>
      </c>
      <c r="E25" s="83">
        <f t="shared" si="1"/>
        <v>786392182</v>
      </c>
      <c r="F25" s="83">
        <f t="shared" si="1"/>
        <v>669496258</v>
      </c>
      <c r="G25" s="83">
        <f t="shared" si="1"/>
        <v>142986000</v>
      </c>
      <c r="H25" s="84">
        <f t="shared" si="1"/>
        <v>1938498916</v>
      </c>
      <c r="I25" s="82">
        <f t="shared" si="1"/>
        <v>291776182</v>
      </c>
      <c r="J25" s="83">
        <f t="shared" si="1"/>
        <v>839882524</v>
      </c>
      <c r="K25" s="83">
        <f t="shared" si="1"/>
        <v>985932360</v>
      </c>
      <c r="L25" s="83">
        <f t="shared" si="1"/>
        <v>95472000</v>
      </c>
      <c r="M25" s="85">
        <f t="shared" si="1"/>
        <v>2213063066</v>
      </c>
    </row>
    <row r="26" spans="1:13" ht="13" x14ac:dyDescent="0.3">
      <c r="A26" s="50" t="s">
        <v>53</v>
      </c>
      <c r="B26" s="74" t="s">
        <v>418</v>
      </c>
      <c r="C26" s="75" t="s">
        <v>419</v>
      </c>
      <c r="D26" s="76">
        <v>25318745</v>
      </c>
      <c r="E26" s="77">
        <v>73186940</v>
      </c>
      <c r="F26" s="77">
        <v>37332733</v>
      </c>
      <c r="G26" s="77">
        <v>20551000</v>
      </c>
      <c r="H26" s="78">
        <v>156389418</v>
      </c>
      <c r="I26" s="76">
        <v>26128577</v>
      </c>
      <c r="J26" s="77">
        <v>83674773</v>
      </c>
      <c r="K26" s="77">
        <v>30935497</v>
      </c>
      <c r="L26" s="77">
        <v>11012000</v>
      </c>
      <c r="M26" s="79">
        <v>151750847</v>
      </c>
    </row>
    <row r="27" spans="1:13" ht="13" x14ac:dyDescent="0.3">
      <c r="A27" s="50" t="s">
        <v>53</v>
      </c>
      <c r="B27" s="74" t="s">
        <v>420</v>
      </c>
      <c r="C27" s="75" t="s">
        <v>421</v>
      </c>
      <c r="D27" s="76">
        <v>26944879</v>
      </c>
      <c r="E27" s="77">
        <v>47275003</v>
      </c>
      <c r="F27" s="77">
        <v>128029754</v>
      </c>
      <c r="G27" s="77">
        <v>39593000</v>
      </c>
      <c r="H27" s="78">
        <v>241842636</v>
      </c>
      <c r="I27" s="76">
        <v>27879786</v>
      </c>
      <c r="J27" s="77">
        <v>38115804</v>
      </c>
      <c r="K27" s="77">
        <v>453681425</v>
      </c>
      <c r="L27" s="77">
        <v>14676000</v>
      </c>
      <c r="M27" s="79">
        <v>534353015</v>
      </c>
    </row>
    <row r="28" spans="1:13" ht="13" x14ac:dyDescent="0.3">
      <c r="A28" s="50" t="s">
        <v>53</v>
      </c>
      <c r="B28" s="74" t="s">
        <v>422</v>
      </c>
      <c r="C28" s="75" t="s">
        <v>423</v>
      </c>
      <c r="D28" s="76">
        <v>60574690</v>
      </c>
      <c r="E28" s="77">
        <v>11469541</v>
      </c>
      <c r="F28" s="77">
        <v>195937155</v>
      </c>
      <c r="G28" s="77">
        <v>28614000</v>
      </c>
      <c r="H28" s="78">
        <v>296595386</v>
      </c>
      <c r="I28" s="76">
        <v>60714797</v>
      </c>
      <c r="J28" s="77">
        <v>7240849</v>
      </c>
      <c r="K28" s="77">
        <v>141710717</v>
      </c>
      <c r="L28" s="77">
        <v>73992000</v>
      </c>
      <c r="M28" s="79">
        <v>283658363</v>
      </c>
    </row>
    <row r="29" spans="1:13" ht="13" x14ac:dyDescent="0.3">
      <c r="A29" s="50" t="s">
        <v>53</v>
      </c>
      <c r="B29" s="74" t="s">
        <v>424</v>
      </c>
      <c r="C29" s="75" t="s">
        <v>425</v>
      </c>
      <c r="D29" s="76">
        <v>188733140</v>
      </c>
      <c r="E29" s="77">
        <v>378340632</v>
      </c>
      <c r="F29" s="77">
        <v>16906469</v>
      </c>
      <c r="G29" s="77">
        <v>231573000</v>
      </c>
      <c r="H29" s="78">
        <v>815553241</v>
      </c>
      <c r="I29" s="76">
        <v>179137921</v>
      </c>
      <c r="J29" s="77">
        <v>352494885</v>
      </c>
      <c r="K29" s="77">
        <v>176941139</v>
      </c>
      <c r="L29" s="77">
        <v>53998000</v>
      </c>
      <c r="M29" s="79">
        <v>762571945</v>
      </c>
    </row>
    <row r="30" spans="1:13" ht="13" x14ac:dyDescent="0.3">
      <c r="A30" s="50" t="s">
        <v>68</v>
      </c>
      <c r="B30" s="74" t="s">
        <v>426</v>
      </c>
      <c r="C30" s="75" t="s">
        <v>427</v>
      </c>
      <c r="D30" s="76">
        <v>0</v>
      </c>
      <c r="E30" s="77">
        <v>0</v>
      </c>
      <c r="F30" s="77">
        <v>70162552</v>
      </c>
      <c r="G30" s="77">
        <v>970000</v>
      </c>
      <c r="H30" s="78">
        <v>71132552</v>
      </c>
      <c r="I30" s="76">
        <v>0</v>
      </c>
      <c r="J30" s="77">
        <v>0</v>
      </c>
      <c r="K30" s="77">
        <v>66890718</v>
      </c>
      <c r="L30" s="77">
        <v>3150000</v>
      </c>
      <c r="M30" s="79">
        <v>70040718</v>
      </c>
    </row>
    <row r="31" spans="1:13" ht="14" x14ac:dyDescent="0.3">
      <c r="A31" s="51" t="s">
        <v>0</v>
      </c>
      <c r="B31" s="80" t="s">
        <v>428</v>
      </c>
      <c r="C31" s="81" t="s">
        <v>0</v>
      </c>
      <c r="D31" s="82">
        <f t="shared" ref="D31:M31" si="2">SUM(D26:D30)</f>
        <v>301571454</v>
      </c>
      <c r="E31" s="83">
        <f t="shared" si="2"/>
        <v>510272116</v>
      </c>
      <c r="F31" s="83">
        <f t="shared" si="2"/>
        <v>448368663</v>
      </c>
      <c r="G31" s="83">
        <f t="shared" si="2"/>
        <v>321301000</v>
      </c>
      <c r="H31" s="84">
        <f t="shared" si="2"/>
        <v>1581513233</v>
      </c>
      <c r="I31" s="82">
        <f t="shared" si="2"/>
        <v>293861081</v>
      </c>
      <c r="J31" s="83">
        <f t="shared" si="2"/>
        <v>481526311</v>
      </c>
      <c r="K31" s="83">
        <f t="shared" si="2"/>
        <v>870159496</v>
      </c>
      <c r="L31" s="83">
        <f t="shared" si="2"/>
        <v>156828000</v>
      </c>
      <c r="M31" s="85">
        <f t="shared" si="2"/>
        <v>1802374888</v>
      </c>
    </row>
    <row r="32" spans="1:13" ht="14" x14ac:dyDescent="0.3">
      <c r="A32" s="52" t="s">
        <v>0</v>
      </c>
      <c r="B32" s="86" t="s">
        <v>429</v>
      </c>
      <c r="C32" s="87" t="s">
        <v>0</v>
      </c>
      <c r="D32" s="88">
        <f t="shared" ref="D32:M32" si="3">SUM(D9:D16,D18:D24,D26:D30)</f>
        <v>808956535</v>
      </c>
      <c r="E32" s="89">
        <f t="shared" si="3"/>
        <v>1934351028</v>
      </c>
      <c r="F32" s="89">
        <f t="shared" si="3"/>
        <v>1178610756</v>
      </c>
      <c r="G32" s="89">
        <f t="shared" si="3"/>
        <v>874717000</v>
      </c>
      <c r="H32" s="90">
        <f t="shared" si="3"/>
        <v>4796635319</v>
      </c>
      <c r="I32" s="88">
        <f t="shared" si="3"/>
        <v>798932058</v>
      </c>
      <c r="J32" s="89">
        <f t="shared" si="3"/>
        <v>1983462712</v>
      </c>
      <c r="K32" s="89">
        <f t="shared" si="3"/>
        <v>2121893453</v>
      </c>
      <c r="L32" s="89">
        <f t="shared" si="3"/>
        <v>523434000</v>
      </c>
      <c r="M32" s="91">
        <f t="shared" si="3"/>
        <v>5427722223</v>
      </c>
    </row>
    <row r="33" spans="1:13" x14ac:dyDescent="0.25">
      <c r="A33" s="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5">
      <c r="A34" s="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5">
      <c r="A35" s="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5">
      <c r="A36" s="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3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7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65" customHeight="1" x14ac:dyDescent="0.35">
      <c r="A2" s="3" t="s">
        <v>0</v>
      </c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65" customHeight="1" x14ac:dyDescent="0.3">
      <c r="A3" s="4" t="s">
        <v>0</v>
      </c>
      <c r="B3" s="34" t="s">
        <v>0</v>
      </c>
      <c r="C3" s="35" t="s">
        <v>0</v>
      </c>
      <c r="D3" s="108" t="s">
        <v>3</v>
      </c>
      <c r="E3" s="109"/>
      <c r="F3" s="109"/>
      <c r="G3" s="109"/>
      <c r="H3" s="110"/>
      <c r="I3" s="111" t="s">
        <v>4</v>
      </c>
      <c r="J3" s="112"/>
      <c r="K3" s="112"/>
      <c r="L3" s="112"/>
      <c r="M3" s="113"/>
    </row>
    <row r="4" spans="1:13" ht="15.65" customHeight="1" x14ac:dyDescent="0.3">
      <c r="A4" s="8" t="s">
        <v>0</v>
      </c>
      <c r="B4" s="36" t="s">
        <v>0</v>
      </c>
      <c r="C4" s="37" t="s">
        <v>0</v>
      </c>
      <c r="D4" s="108" t="s">
        <v>5</v>
      </c>
      <c r="E4" s="109"/>
      <c r="F4" s="114"/>
      <c r="G4" s="27" t="s">
        <v>0</v>
      </c>
      <c r="H4" s="28" t="s">
        <v>0</v>
      </c>
      <c r="I4" s="108" t="s">
        <v>5</v>
      </c>
      <c r="J4" s="109"/>
      <c r="K4" s="114"/>
      <c r="L4" s="29" t="s">
        <v>0</v>
      </c>
      <c r="M4" s="28" t="s">
        <v>0</v>
      </c>
    </row>
    <row r="5" spans="1:13" ht="31.15" customHeight="1" x14ac:dyDescent="0.3">
      <c r="A5" s="11" t="s">
        <v>0</v>
      </c>
      <c r="B5" s="38" t="s">
        <v>6</v>
      </c>
      <c r="C5" s="39" t="s">
        <v>7</v>
      </c>
      <c r="D5" s="30" t="s">
        <v>8</v>
      </c>
      <c r="E5" s="31" t="s">
        <v>9</v>
      </c>
      <c r="F5" s="31" t="s">
        <v>10</v>
      </c>
      <c r="G5" s="32" t="s">
        <v>11</v>
      </c>
      <c r="H5" s="33" t="s">
        <v>12</v>
      </c>
      <c r="I5" s="30" t="s">
        <v>8</v>
      </c>
      <c r="J5" s="31" t="s">
        <v>9</v>
      </c>
      <c r="K5" s="31" t="s">
        <v>10</v>
      </c>
      <c r="L5" s="32" t="s">
        <v>11</v>
      </c>
      <c r="M5" s="33" t="s">
        <v>12</v>
      </c>
    </row>
    <row r="6" spans="1:13" ht="14.5" customHeight="1" x14ac:dyDescent="0.25">
      <c r="A6" s="40"/>
      <c r="B6" s="41"/>
      <c r="C6" s="42"/>
      <c r="D6" s="43"/>
      <c r="E6" s="44"/>
      <c r="F6" s="44"/>
      <c r="G6" s="44"/>
      <c r="H6" s="45"/>
      <c r="I6" s="43"/>
      <c r="J6" s="44"/>
      <c r="K6" s="44"/>
      <c r="L6" s="44"/>
      <c r="M6" s="46"/>
    </row>
    <row r="7" spans="1:13" ht="14.5" customHeight="1" x14ac:dyDescent="0.3">
      <c r="A7" s="47" t="s">
        <v>0</v>
      </c>
      <c r="B7" s="48" t="s">
        <v>430</v>
      </c>
      <c r="C7" s="49" t="s">
        <v>0</v>
      </c>
      <c r="D7" s="43"/>
      <c r="E7" s="44"/>
      <c r="F7" s="44"/>
      <c r="G7" s="44"/>
      <c r="H7" s="45"/>
      <c r="I7" s="43"/>
      <c r="J7" s="44"/>
      <c r="K7" s="44"/>
      <c r="L7" s="44"/>
      <c r="M7" s="46"/>
    </row>
    <row r="8" spans="1:13" ht="14.5" customHeight="1" x14ac:dyDescent="0.25">
      <c r="A8" s="40"/>
      <c r="B8" s="41"/>
      <c r="C8" s="42"/>
      <c r="D8" s="43"/>
      <c r="E8" s="44"/>
      <c r="F8" s="44"/>
      <c r="G8" s="44"/>
      <c r="H8" s="45"/>
      <c r="I8" s="43"/>
      <c r="J8" s="44"/>
      <c r="K8" s="44"/>
      <c r="L8" s="44"/>
      <c r="M8" s="46"/>
    </row>
    <row r="9" spans="1:13" ht="13" x14ac:dyDescent="0.3">
      <c r="A9" s="50" t="s">
        <v>53</v>
      </c>
      <c r="B9" s="74" t="s">
        <v>431</v>
      </c>
      <c r="C9" s="75" t="s">
        <v>432</v>
      </c>
      <c r="D9" s="76">
        <v>5868565</v>
      </c>
      <c r="E9" s="77">
        <v>3545213</v>
      </c>
      <c r="F9" s="77">
        <v>71888378</v>
      </c>
      <c r="G9" s="77">
        <v>21778000</v>
      </c>
      <c r="H9" s="78">
        <v>103080156</v>
      </c>
      <c r="I9" s="76">
        <v>-37246936</v>
      </c>
      <c r="J9" s="77">
        <v>2513680</v>
      </c>
      <c r="K9" s="77">
        <v>-17370741</v>
      </c>
      <c r="L9" s="77">
        <v>17188000</v>
      </c>
      <c r="M9" s="79">
        <v>-34915997</v>
      </c>
    </row>
    <row r="10" spans="1:13" ht="13" x14ac:dyDescent="0.3">
      <c r="A10" s="50" t="s">
        <v>53</v>
      </c>
      <c r="B10" s="74" t="s">
        <v>433</v>
      </c>
      <c r="C10" s="75" t="s">
        <v>434</v>
      </c>
      <c r="D10" s="76">
        <v>14013534</v>
      </c>
      <c r="E10" s="77">
        <v>43718643</v>
      </c>
      <c r="F10" s="77">
        <v>-24502765</v>
      </c>
      <c r="G10" s="77">
        <v>76154000</v>
      </c>
      <c r="H10" s="78">
        <v>109383412</v>
      </c>
      <c r="I10" s="76">
        <v>13154014</v>
      </c>
      <c r="J10" s="77">
        <v>40481959</v>
      </c>
      <c r="K10" s="77">
        <v>20189915</v>
      </c>
      <c r="L10" s="77">
        <v>31708000</v>
      </c>
      <c r="M10" s="79">
        <v>105533888</v>
      </c>
    </row>
    <row r="11" spans="1:13" ht="13" x14ac:dyDescent="0.3">
      <c r="A11" s="50" t="s">
        <v>53</v>
      </c>
      <c r="B11" s="74" t="s">
        <v>435</v>
      </c>
      <c r="C11" s="75" t="s">
        <v>436</v>
      </c>
      <c r="D11" s="76">
        <v>33998875</v>
      </c>
      <c r="E11" s="77">
        <v>94359538</v>
      </c>
      <c r="F11" s="77">
        <v>17651080</v>
      </c>
      <c r="G11" s="77">
        <v>3302000</v>
      </c>
      <c r="H11" s="78">
        <v>149311493</v>
      </c>
      <c r="I11" s="76">
        <v>29204324</v>
      </c>
      <c r="J11" s="77">
        <v>57657531</v>
      </c>
      <c r="K11" s="77">
        <v>20659270</v>
      </c>
      <c r="L11" s="77">
        <v>14991000</v>
      </c>
      <c r="M11" s="79">
        <v>122512125</v>
      </c>
    </row>
    <row r="12" spans="1:13" ht="13" x14ac:dyDescent="0.3">
      <c r="A12" s="50" t="s">
        <v>68</v>
      </c>
      <c r="B12" s="74" t="s">
        <v>437</v>
      </c>
      <c r="C12" s="75" t="s">
        <v>438</v>
      </c>
      <c r="D12" s="76">
        <v>0</v>
      </c>
      <c r="E12" s="77">
        <v>0</v>
      </c>
      <c r="F12" s="77">
        <v>-25564300</v>
      </c>
      <c r="G12" s="77">
        <v>53796000</v>
      </c>
      <c r="H12" s="78">
        <v>28231700</v>
      </c>
      <c r="I12" s="76">
        <v>0</v>
      </c>
      <c r="J12" s="77">
        <v>0</v>
      </c>
      <c r="K12" s="77">
        <v>22387297</v>
      </c>
      <c r="L12" s="77">
        <v>4295000</v>
      </c>
      <c r="M12" s="79">
        <v>26682297</v>
      </c>
    </row>
    <row r="13" spans="1:13" ht="14" x14ac:dyDescent="0.3">
      <c r="A13" s="51" t="s">
        <v>0</v>
      </c>
      <c r="B13" s="80" t="s">
        <v>439</v>
      </c>
      <c r="C13" s="81" t="s">
        <v>0</v>
      </c>
      <c r="D13" s="82">
        <f t="shared" ref="D13:M13" si="0">SUM(D9:D12)</f>
        <v>53880974</v>
      </c>
      <c r="E13" s="83">
        <f t="shared" si="0"/>
        <v>141623394</v>
      </c>
      <c r="F13" s="83">
        <f t="shared" si="0"/>
        <v>39472393</v>
      </c>
      <c r="G13" s="83">
        <f t="shared" si="0"/>
        <v>155030000</v>
      </c>
      <c r="H13" s="84">
        <f t="shared" si="0"/>
        <v>390006761</v>
      </c>
      <c r="I13" s="82">
        <f t="shared" si="0"/>
        <v>5111402</v>
      </c>
      <c r="J13" s="83">
        <f t="shared" si="0"/>
        <v>100653170</v>
      </c>
      <c r="K13" s="83">
        <f t="shared" si="0"/>
        <v>45865741</v>
      </c>
      <c r="L13" s="83">
        <f t="shared" si="0"/>
        <v>68182000</v>
      </c>
      <c r="M13" s="85">
        <f t="shared" si="0"/>
        <v>219812313</v>
      </c>
    </row>
    <row r="14" spans="1:13" ht="13" x14ac:dyDescent="0.3">
      <c r="A14" s="50" t="s">
        <v>53</v>
      </c>
      <c r="B14" s="74" t="s">
        <v>440</v>
      </c>
      <c r="C14" s="75" t="s">
        <v>441</v>
      </c>
      <c r="D14" s="76">
        <v>-1195273</v>
      </c>
      <c r="E14" s="77">
        <v>3335940</v>
      </c>
      <c r="F14" s="77">
        <v>-5963762</v>
      </c>
      <c r="G14" s="77">
        <v>12000000</v>
      </c>
      <c r="H14" s="78">
        <v>8176905</v>
      </c>
      <c r="I14" s="76">
        <v>-783648</v>
      </c>
      <c r="J14" s="77">
        <v>1188604</v>
      </c>
      <c r="K14" s="77">
        <v>-565365</v>
      </c>
      <c r="L14" s="77">
        <v>5750000</v>
      </c>
      <c r="M14" s="79">
        <v>5589591</v>
      </c>
    </row>
    <row r="15" spans="1:13" ht="13" x14ac:dyDescent="0.3">
      <c r="A15" s="50" t="s">
        <v>53</v>
      </c>
      <c r="B15" s="74" t="s">
        <v>442</v>
      </c>
      <c r="C15" s="75" t="s">
        <v>443</v>
      </c>
      <c r="D15" s="76">
        <v>104555</v>
      </c>
      <c r="E15" s="77">
        <v>42337399</v>
      </c>
      <c r="F15" s="77">
        <v>13212207</v>
      </c>
      <c r="G15" s="77">
        <v>8350000</v>
      </c>
      <c r="H15" s="78">
        <v>64004161</v>
      </c>
      <c r="I15" s="76">
        <v>11623</v>
      </c>
      <c r="J15" s="77">
        <v>37583069</v>
      </c>
      <c r="K15" s="77">
        <v>16676415</v>
      </c>
      <c r="L15" s="77">
        <v>13660000</v>
      </c>
      <c r="M15" s="79">
        <v>67931107</v>
      </c>
    </row>
    <row r="16" spans="1:13" ht="13" x14ac:dyDescent="0.3">
      <c r="A16" s="50" t="s">
        <v>53</v>
      </c>
      <c r="B16" s="74" t="s">
        <v>444</v>
      </c>
      <c r="C16" s="75" t="s">
        <v>445</v>
      </c>
      <c r="D16" s="76">
        <v>-823817</v>
      </c>
      <c r="E16" s="77">
        <v>4160383</v>
      </c>
      <c r="F16" s="77">
        <v>8666807</v>
      </c>
      <c r="G16" s="77">
        <v>1806000</v>
      </c>
      <c r="H16" s="78">
        <v>13809373</v>
      </c>
      <c r="I16" s="76">
        <v>0</v>
      </c>
      <c r="J16" s="77">
        <v>1877180</v>
      </c>
      <c r="K16" s="77">
        <v>2717901</v>
      </c>
      <c r="L16" s="77">
        <v>6300000</v>
      </c>
      <c r="M16" s="79">
        <v>10895081</v>
      </c>
    </row>
    <row r="17" spans="1:13" ht="13" x14ac:dyDescent="0.3">
      <c r="A17" s="50" t="s">
        <v>53</v>
      </c>
      <c r="B17" s="74" t="s">
        <v>446</v>
      </c>
      <c r="C17" s="75" t="s">
        <v>447</v>
      </c>
      <c r="D17" s="76">
        <v>-6219</v>
      </c>
      <c r="E17" s="77">
        <v>16704096</v>
      </c>
      <c r="F17" s="77">
        <v>-3500182</v>
      </c>
      <c r="G17" s="77">
        <v>3470000</v>
      </c>
      <c r="H17" s="78">
        <v>16667695</v>
      </c>
      <c r="I17" s="76">
        <v>167939</v>
      </c>
      <c r="J17" s="77">
        <v>14607993</v>
      </c>
      <c r="K17" s="77">
        <v>-14881161</v>
      </c>
      <c r="L17" s="77">
        <v>14311000</v>
      </c>
      <c r="M17" s="79">
        <v>14205771</v>
      </c>
    </row>
    <row r="18" spans="1:13" ht="13" x14ac:dyDescent="0.3">
      <c r="A18" s="50" t="s">
        <v>53</v>
      </c>
      <c r="B18" s="74" t="s">
        <v>448</v>
      </c>
      <c r="C18" s="75" t="s">
        <v>449</v>
      </c>
      <c r="D18" s="76">
        <v>1695241</v>
      </c>
      <c r="E18" s="77">
        <v>5064687</v>
      </c>
      <c r="F18" s="77">
        <v>6288775</v>
      </c>
      <c r="G18" s="77">
        <v>2000000</v>
      </c>
      <c r="H18" s="78">
        <v>15048703</v>
      </c>
      <c r="I18" s="76">
        <v>1683277</v>
      </c>
      <c r="J18" s="77">
        <v>5671041</v>
      </c>
      <c r="K18" s="77">
        <v>6637279</v>
      </c>
      <c r="L18" s="77">
        <v>750000</v>
      </c>
      <c r="M18" s="79">
        <v>14741597</v>
      </c>
    </row>
    <row r="19" spans="1:13" ht="13" x14ac:dyDescent="0.3">
      <c r="A19" s="50" t="s">
        <v>53</v>
      </c>
      <c r="B19" s="74" t="s">
        <v>450</v>
      </c>
      <c r="C19" s="75" t="s">
        <v>451</v>
      </c>
      <c r="D19" s="76">
        <v>0</v>
      </c>
      <c r="E19" s="77">
        <v>5211602</v>
      </c>
      <c r="F19" s="77">
        <v>1947316</v>
      </c>
      <c r="G19" s="77">
        <v>0</v>
      </c>
      <c r="H19" s="78">
        <v>7158918</v>
      </c>
      <c r="I19" s="76">
        <v>0</v>
      </c>
      <c r="J19" s="77">
        <v>4955003</v>
      </c>
      <c r="K19" s="77">
        <v>2228546</v>
      </c>
      <c r="L19" s="77">
        <v>750000</v>
      </c>
      <c r="M19" s="79">
        <v>7933549</v>
      </c>
    </row>
    <row r="20" spans="1:13" ht="13" x14ac:dyDescent="0.3">
      <c r="A20" s="50" t="s">
        <v>68</v>
      </c>
      <c r="B20" s="74" t="s">
        <v>452</v>
      </c>
      <c r="C20" s="75" t="s">
        <v>453</v>
      </c>
      <c r="D20" s="76">
        <v>0</v>
      </c>
      <c r="E20" s="77">
        <v>0</v>
      </c>
      <c r="F20" s="77">
        <v>14186684</v>
      </c>
      <c r="G20" s="77">
        <v>0</v>
      </c>
      <c r="H20" s="78">
        <v>14186684</v>
      </c>
      <c r="I20" s="76">
        <v>0</v>
      </c>
      <c r="J20" s="77">
        <v>0</v>
      </c>
      <c r="K20" s="77">
        <v>12610773</v>
      </c>
      <c r="L20" s="77">
        <v>3228000</v>
      </c>
      <c r="M20" s="79">
        <v>15838773</v>
      </c>
    </row>
    <row r="21" spans="1:13" ht="14" x14ac:dyDescent="0.3">
      <c r="A21" s="51" t="s">
        <v>0</v>
      </c>
      <c r="B21" s="80" t="s">
        <v>454</v>
      </c>
      <c r="C21" s="81" t="s">
        <v>0</v>
      </c>
      <c r="D21" s="82">
        <f t="shared" ref="D21:M21" si="1">SUM(D14:D20)</f>
        <v>-225513</v>
      </c>
      <c r="E21" s="83">
        <f t="shared" si="1"/>
        <v>76814107</v>
      </c>
      <c r="F21" s="83">
        <f t="shared" si="1"/>
        <v>34837845</v>
      </c>
      <c r="G21" s="83">
        <f t="shared" si="1"/>
        <v>27626000</v>
      </c>
      <c r="H21" s="84">
        <f t="shared" si="1"/>
        <v>139052439</v>
      </c>
      <c r="I21" s="82">
        <f t="shared" si="1"/>
        <v>1079191</v>
      </c>
      <c r="J21" s="83">
        <f t="shared" si="1"/>
        <v>65882890</v>
      </c>
      <c r="K21" s="83">
        <f t="shared" si="1"/>
        <v>25424388</v>
      </c>
      <c r="L21" s="83">
        <f t="shared" si="1"/>
        <v>44749000</v>
      </c>
      <c r="M21" s="85">
        <f t="shared" si="1"/>
        <v>137135469</v>
      </c>
    </row>
    <row r="22" spans="1:13" ht="13" x14ac:dyDescent="0.3">
      <c r="A22" s="50" t="s">
        <v>53</v>
      </c>
      <c r="B22" s="74" t="s">
        <v>455</v>
      </c>
      <c r="C22" s="75" t="s">
        <v>456</v>
      </c>
      <c r="D22" s="76">
        <v>134464</v>
      </c>
      <c r="E22" s="77">
        <v>6850247</v>
      </c>
      <c r="F22" s="77">
        <v>18899433</v>
      </c>
      <c r="G22" s="77">
        <v>800000</v>
      </c>
      <c r="H22" s="78">
        <v>26684144</v>
      </c>
      <c r="I22" s="76">
        <v>-89187</v>
      </c>
      <c r="J22" s="77">
        <v>5979833</v>
      </c>
      <c r="K22" s="77">
        <v>18637609</v>
      </c>
      <c r="L22" s="77">
        <v>10566000</v>
      </c>
      <c r="M22" s="79">
        <v>35094255</v>
      </c>
    </row>
    <row r="23" spans="1:13" ht="13" x14ac:dyDescent="0.3">
      <c r="A23" s="50" t="s">
        <v>53</v>
      </c>
      <c r="B23" s="74" t="s">
        <v>457</v>
      </c>
      <c r="C23" s="75" t="s">
        <v>458</v>
      </c>
      <c r="D23" s="76">
        <v>1951091</v>
      </c>
      <c r="E23" s="77">
        <v>11487110</v>
      </c>
      <c r="F23" s="77">
        <v>2150033</v>
      </c>
      <c r="G23" s="77">
        <v>2206000</v>
      </c>
      <c r="H23" s="78">
        <v>17794234</v>
      </c>
      <c r="I23" s="76">
        <v>4360905</v>
      </c>
      <c r="J23" s="77">
        <v>14336317</v>
      </c>
      <c r="K23" s="77">
        <v>12377601</v>
      </c>
      <c r="L23" s="77">
        <v>8058000</v>
      </c>
      <c r="M23" s="79">
        <v>39132823</v>
      </c>
    </row>
    <row r="24" spans="1:13" ht="13" x14ac:dyDescent="0.3">
      <c r="A24" s="50" t="s">
        <v>53</v>
      </c>
      <c r="B24" s="74" t="s">
        <v>459</v>
      </c>
      <c r="C24" s="75" t="s">
        <v>460</v>
      </c>
      <c r="D24" s="76">
        <v>3730217</v>
      </c>
      <c r="E24" s="77">
        <v>22933433</v>
      </c>
      <c r="F24" s="77">
        <v>12812516</v>
      </c>
      <c r="G24" s="77">
        <v>1416000</v>
      </c>
      <c r="H24" s="78">
        <v>40892166</v>
      </c>
      <c r="I24" s="76">
        <v>5529225</v>
      </c>
      <c r="J24" s="77">
        <v>25394500</v>
      </c>
      <c r="K24" s="77">
        <v>12681510</v>
      </c>
      <c r="L24" s="77">
        <v>2635000</v>
      </c>
      <c r="M24" s="79">
        <v>46240235</v>
      </c>
    </row>
    <row r="25" spans="1:13" ht="13" x14ac:dyDescent="0.3">
      <c r="A25" s="50" t="s">
        <v>53</v>
      </c>
      <c r="B25" s="74" t="s">
        <v>461</v>
      </c>
      <c r="C25" s="75" t="s">
        <v>462</v>
      </c>
      <c r="D25" s="76">
        <v>-152628</v>
      </c>
      <c r="E25" s="77">
        <v>6943839</v>
      </c>
      <c r="F25" s="77">
        <v>-70214785</v>
      </c>
      <c r="G25" s="77">
        <v>72696000</v>
      </c>
      <c r="H25" s="78">
        <v>9272426</v>
      </c>
      <c r="I25" s="76">
        <v>1882</v>
      </c>
      <c r="J25" s="77">
        <v>2488051</v>
      </c>
      <c r="K25" s="77">
        <v>-21250088</v>
      </c>
      <c r="L25" s="77">
        <v>32068000</v>
      </c>
      <c r="M25" s="79">
        <v>13307845</v>
      </c>
    </row>
    <row r="26" spans="1:13" ht="13" x14ac:dyDescent="0.3">
      <c r="A26" s="50" t="s">
        <v>53</v>
      </c>
      <c r="B26" s="74" t="s">
        <v>463</v>
      </c>
      <c r="C26" s="75" t="s">
        <v>464</v>
      </c>
      <c r="D26" s="76">
        <v>922356</v>
      </c>
      <c r="E26" s="77">
        <v>4258506</v>
      </c>
      <c r="F26" s="77">
        <v>320316</v>
      </c>
      <c r="G26" s="77">
        <v>0</v>
      </c>
      <c r="H26" s="78">
        <v>5501178</v>
      </c>
      <c r="I26" s="76">
        <v>857496</v>
      </c>
      <c r="J26" s="77">
        <v>4210558</v>
      </c>
      <c r="K26" s="77">
        <v>272411</v>
      </c>
      <c r="L26" s="77">
        <v>300000</v>
      </c>
      <c r="M26" s="79">
        <v>5640465</v>
      </c>
    </row>
    <row r="27" spans="1:13" ht="13" x14ac:dyDescent="0.3">
      <c r="A27" s="50" t="s">
        <v>53</v>
      </c>
      <c r="B27" s="74" t="s">
        <v>465</v>
      </c>
      <c r="C27" s="75" t="s">
        <v>466</v>
      </c>
      <c r="D27" s="76">
        <v>3896858</v>
      </c>
      <c r="E27" s="77">
        <v>4654585</v>
      </c>
      <c r="F27" s="77">
        <v>8089356</v>
      </c>
      <c r="G27" s="77">
        <v>1723000</v>
      </c>
      <c r="H27" s="78">
        <v>18363799</v>
      </c>
      <c r="I27" s="76">
        <v>449254</v>
      </c>
      <c r="J27" s="77">
        <v>2160378</v>
      </c>
      <c r="K27" s="77">
        <v>7479618</v>
      </c>
      <c r="L27" s="77">
        <v>300000</v>
      </c>
      <c r="M27" s="79">
        <v>10389250</v>
      </c>
    </row>
    <row r="28" spans="1:13" ht="13" x14ac:dyDescent="0.3">
      <c r="A28" s="50" t="s">
        <v>53</v>
      </c>
      <c r="B28" s="74" t="s">
        <v>467</v>
      </c>
      <c r="C28" s="75" t="s">
        <v>468</v>
      </c>
      <c r="D28" s="76">
        <v>6122193</v>
      </c>
      <c r="E28" s="77">
        <v>11683129</v>
      </c>
      <c r="F28" s="77">
        <v>8976291</v>
      </c>
      <c r="G28" s="77">
        <v>2326000</v>
      </c>
      <c r="H28" s="78">
        <v>29107613</v>
      </c>
      <c r="I28" s="76">
        <v>1139766</v>
      </c>
      <c r="J28" s="77">
        <v>12722345</v>
      </c>
      <c r="K28" s="77">
        <v>-10359379</v>
      </c>
      <c r="L28" s="77">
        <v>20371000</v>
      </c>
      <c r="M28" s="79">
        <v>23873732</v>
      </c>
    </row>
    <row r="29" spans="1:13" ht="13" x14ac:dyDescent="0.3">
      <c r="A29" s="50" t="s">
        <v>53</v>
      </c>
      <c r="B29" s="74" t="s">
        <v>469</v>
      </c>
      <c r="C29" s="75" t="s">
        <v>470</v>
      </c>
      <c r="D29" s="76">
        <v>2884338</v>
      </c>
      <c r="E29" s="77">
        <v>23909463</v>
      </c>
      <c r="F29" s="77">
        <v>7984785</v>
      </c>
      <c r="G29" s="77">
        <v>4750000</v>
      </c>
      <c r="H29" s="78">
        <v>39528586</v>
      </c>
      <c r="I29" s="76">
        <v>-3138</v>
      </c>
      <c r="J29" s="77">
        <v>20556816</v>
      </c>
      <c r="K29" s="77">
        <v>2245108</v>
      </c>
      <c r="L29" s="77">
        <v>11058000</v>
      </c>
      <c r="M29" s="79">
        <v>33856786</v>
      </c>
    </row>
    <row r="30" spans="1:13" ht="13" x14ac:dyDescent="0.3">
      <c r="A30" s="50" t="s">
        <v>68</v>
      </c>
      <c r="B30" s="74" t="s">
        <v>471</v>
      </c>
      <c r="C30" s="75" t="s">
        <v>472</v>
      </c>
      <c r="D30" s="76">
        <v>0</v>
      </c>
      <c r="E30" s="77">
        <v>0</v>
      </c>
      <c r="F30" s="77">
        <v>16970561</v>
      </c>
      <c r="G30" s="77">
        <v>323000</v>
      </c>
      <c r="H30" s="78">
        <v>17293561</v>
      </c>
      <c r="I30" s="76">
        <v>0</v>
      </c>
      <c r="J30" s="77">
        <v>0</v>
      </c>
      <c r="K30" s="77">
        <v>13482993</v>
      </c>
      <c r="L30" s="77">
        <v>2934000</v>
      </c>
      <c r="M30" s="79">
        <v>16416993</v>
      </c>
    </row>
    <row r="31" spans="1:13" ht="14" x14ac:dyDescent="0.3">
      <c r="A31" s="51" t="s">
        <v>0</v>
      </c>
      <c r="B31" s="80" t="s">
        <v>473</v>
      </c>
      <c r="C31" s="81" t="s">
        <v>0</v>
      </c>
      <c r="D31" s="82">
        <f t="shared" ref="D31:M31" si="2">SUM(D22:D30)</f>
        <v>19488889</v>
      </c>
      <c r="E31" s="83">
        <f t="shared" si="2"/>
        <v>92720312</v>
      </c>
      <c r="F31" s="83">
        <f t="shared" si="2"/>
        <v>5988506</v>
      </c>
      <c r="G31" s="83">
        <f t="shared" si="2"/>
        <v>86240000</v>
      </c>
      <c r="H31" s="84">
        <f t="shared" si="2"/>
        <v>204437707</v>
      </c>
      <c r="I31" s="82">
        <f t="shared" si="2"/>
        <v>12246203</v>
      </c>
      <c r="J31" s="83">
        <f t="shared" si="2"/>
        <v>87848798</v>
      </c>
      <c r="K31" s="83">
        <f t="shared" si="2"/>
        <v>35567383</v>
      </c>
      <c r="L31" s="83">
        <f t="shared" si="2"/>
        <v>88290000</v>
      </c>
      <c r="M31" s="85">
        <f t="shared" si="2"/>
        <v>223952384</v>
      </c>
    </row>
    <row r="32" spans="1:13" ht="13" x14ac:dyDescent="0.3">
      <c r="A32" s="50" t="s">
        <v>53</v>
      </c>
      <c r="B32" s="74" t="s">
        <v>474</v>
      </c>
      <c r="C32" s="75" t="s">
        <v>475</v>
      </c>
      <c r="D32" s="76">
        <v>2642002</v>
      </c>
      <c r="E32" s="77">
        <v>37216954</v>
      </c>
      <c r="F32" s="77">
        <v>1631499</v>
      </c>
      <c r="G32" s="77">
        <v>2954000</v>
      </c>
      <c r="H32" s="78">
        <v>44444455</v>
      </c>
      <c r="I32" s="76">
        <v>1874747</v>
      </c>
      <c r="J32" s="77">
        <v>45542028</v>
      </c>
      <c r="K32" s="77">
        <v>42835202</v>
      </c>
      <c r="L32" s="77">
        <v>1889000</v>
      </c>
      <c r="M32" s="79">
        <v>92140977</v>
      </c>
    </row>
    <row r="33" spans="1:13" ht="13" x14ac:dyDescent="0.3">
      <c r="A33" s="50" t="s">
        <v>53</v>
      </c>
      <c r="B33" s="74" t="s">
        <v>476</v>
      </c>
      <c r="C33" s="75" t="s">
        <v>477</v>
      </c>
      <c r="D33" s="76">
        <v>-542249</v>
      </c>
      <c r="E33" s="77">
        <v>3017788</v>
      </c>
      <c r="F33" s="77">
        <v>11609908</v>
      </c>
      <c r="G33" s="77">
        <v>294000</v>
      </c>
      <c r="H33" s="78">
        <v>14379447</v>
      </c>
      <c r="I33" s="76">
        <v>248169</v>
      </c>
      <c r="J33" s="77">
        <v>2346754</v>
      </c>
      <c r="K33" s="77">
        <v>9541545</v>
      </c>
      <c r="L33" s="77">
        <v>2450000</v>
      </c>
      <c r="M33" s="79">
        <v>14586468</v>
      </c>
    </row>
    <row r="34" spans="1:13" ht="13" x14ac:dyDescent="0.3">
      <c r="A34" s="50" t="s">
        <v>53</v>
      </c>
      <c r="B34" s="74" t="s">
        <v>478</v>
      </c>
      <c r="C34" s="75" t="s">
        <v>479</v>
      </c>
      <c r="D34" s="76">
        <v>12525793</v>
      </c>
      <c r="E34" s="77">
        <v>26652548</v>
      </c>
      <c r="F34" s="77">
        <v>7066411</v>
      </c>
      <c r="G34" s="77">
        <v>6500000</v>
      </c>
      <c r="H34" s="78">
        <v>52744752</v>
      </c>
      <c r="I34" s="76">
        <v>39004</v>
      </c>
      <c r="J34" s="77">
        <v>22355349</v>
      </c>
      <c r="K34" s="77">
        <v>15025823</v>
      </c>
      <c r="L34" s="77">
        <v>300000</v>
      </c>
      <c r="M34" s="79">
        <v>37720176</v>
      </c>
    </row>
    <row r="35" spans="1:13" ht="13" x14ac:dyDescent="0.3">
      <c r="A35" s="50" t="s">
        <v>53</v>
      </c>
      <c r="B35" s="74" t="s">
        <v>480</v>
      </c>
      <c r="C35" s="75" t="s">
        <v>481</v>
      </c>
      <c r="D35" s="76">
        <v>4421512</v>
      </c>
      <c r="E35" s="77">
        <v>7841349</v>
      </c>
      <c r="F35" s="77">
        <v>-55724162</v>
      </c>
      <c r="G35" s="77">
        <v>65173000</v>
      </c>
      <c r="H35" s="78">
        <v>21711699</v>
      </c>
      <c r="I35" s="76">
        <v>3340787</v>
      </c>
      <c r="J35" s="77">
        <v>12491138</v>
      </c>
      <c r="K35" s="77">
        <v>-11045120</v>
      </c>
      <c r="L35" s="77">
        <v>18100000</v>
      </c>
      <c r="M35" s="79">
        <v>22886805</v>
      </c>
    </row>
    <row r="36" spans="1:13" ht="13" x14ac:dyDescent="0.3">
      <c r="A36" s="50" t="s">
        <v>53</v>
      </c>
      <c r="B36" s="74" t="s">
        <v>482</v>
      </c>
      <c r="C36" s="75" t="s">
        <v>483</v>
      </c>
      <c r="D36" s="76">
        <v>27793801</v>
      </c>
      <c r="E36" s="77">
        <v>122825416</v>
      </c>
      <c r="F36" s="77">
        <v>-13327120</v>
      </c>
      <c r="G36" s="77">
        <v>34211000</v>
      </c>
      <c r="H36" s="78">
        <v>171503097</v>
      </c>
      <c r="I36" s="76">
        <v>23532864</v>
      </c>
      <c r="J36" s="77">
        <v>118500161</v>
      </c>
      <c r="K36" s="77">
        <v>20662142</v>
      </c>
      <c r="L36" s="77">
        <v>11609000</v>
      </c>
      <c r="M36" s="79">
        <v>174304167</v>
      </c>
    </row>
    <row r="37" spans="1:13" ht="13" x14ac:dyDescent="0.3">
      <c r="A37" s="50" t="s">
        <v>68</v>
      </c>
      <c r="B37" s="74" t="s">
        <v>484</v>
      </c>
      <c r="C37" s="75" t="s">
        <v>485</v>
      </c>
      <c r="D37" s="76">
        <v>0</v>
      </c>
      <c r="E37" s="77">
        <v>0</v>
      </c>
      <c r="F37" s="77">
        <v>41551374</v>
      </c>
      <c r="G37" s="77">
        <v>2150000</v>
      </c>
      <c r="H37" s="78">
        <v>43701374</v>
      </c>
      <c r="I37" s="76">
        <v>0</v>
      </c>
      <c r="J37" s="77">
        <v>0</v>
      </c>
      <c r="K37" s="77">
        <v>37177852</v>
      </c>
      <c r="L37" s="77">
        <v>2571000</v>
      </c>
      <c r="M37" s="79">
        <v>39748852</v>
      </c>
    </row>
    <row r="38" spans="1:13" ht="14" x14ac:dyDescent="0.3">
      <c r="A38" s="51" t="s">
        <v>0</v>
      </c>
      <c r="B38" s="80" t="s">
        <v>486</v>
      </c>
      <c r="C38" s="81" t="s">
        <v>0</v>
      </c>
      <c r="D38" s="82">
        <f t="shared" ref="D38:M38" si="3">SUM(D32:D37)</f>
        <v>46840859</v>
      </c>
      <c r="E38" s="83">
        <f t="shared" si="3"/>
        <v>197554055</v>
      </c>
      <c r="F38" s="83">
        <f t="shared" si="3"/>
        <v>-7192090</v>
      </c>
      <c r="G38" s="83">
        <f t="shared" si="3"/>
        <v>111282000</v>
      </c>
      <c r="H38" s="84">
        <f t="shared" si="3"/>
        <v>348484824</v>
      </c>
      <c r="I38" s="82">
        <f t="shared" si="3"/>
        <v>29035571</v>
      </c>
      <c r="J38" s="83">
        <f t="shared" si="3"/>
        <v>201235430</v>
      </c>
      <c r="K38" s="83">
        <f t="shared" si="3"/>
        <v>114197444</v>
      </c>
      <c r="L38" s="83">
        <f t="shared" si="3"/>
        <v>36919000</v>
      </c>
      <c r="M38" s="85">
        <f t="shared" si="3"/>
        <v>381387445</v>
      </c>
    </row>
    <row r="39" spans="1:13" ht="13" x14ac:dyDescent="0.3">
      <c r="A39" s="50" t="s">
        <v>53</v>
      </c>
      <c r="B39" s="74" t="s">
        <v>487</v>
      </c>
      <c r="C39" s="75" t="s">
        <v>488</v>
      </c>
      <c r="D39" s="76">
        <v>136115996</v>
      </c>
      <c r="E39" s="77">
        <v>307104917</v>
      </c>
      <c r="F39" s="77">
        <v>36327435</v>
      </c>
      <c r="G39" s="77">
        <v>62142000</v>
      </c>
      <c r="H39" s="78">
        <v>541690348</v>
      </c>
      <c r="I39" s="76">
        <v>128865380</v>
      </c>
      <c r="J39" s="77">
        <v>278200412</v>
      </c>
      <c r="K39" s="77">
        <v>31400347</v>
      </c>
      <c r="L39" s="77">
        <v>14852000</v>
      </c>
      <c r="M39" s="79">
        <v>453318139</v>
      </c>
    </row>
    <row r="40" spans="1:13" ht="13" x14ac:dyDescent="0.3">
      <c r="A40" s="50" t="s">
        <v>53</v>
      </c>
      <c r="B40" s="74" t="s">
        <v>489</v>
      </c>
      <c r="C40" s="75" t="s">
        <v>490</v>
      </c>
      <c r="D40" s="76">
        <v>5748525</v>
      </c>
      <c r="E40" s="77">
        <v>11747411</v>
      </c>
      <c r="F40" s="77">
        <v>10472383</v>
      </c>
      <c r="G40" s="77">
        <v>285000</v>
      </c>
      <c r="H40" s="78">
        <v>28253319</v>
      </c>
      <c r="I40" s="76">
        <v>8411840</v>
      </c>
      <c r="J40" s="77">
        <v>50909034</v>
      </c>
      <c r="K40" s="77">
        <v>24291981</v>
      </c>
      <c r="L40" s="77">
        <v>6750000</v>
      </c>
      <c r="M40" s="79">
        <v>90362855</v>
      </c>
    </row>
    <row r="41" spans="1:13" ht="13" x14ac:dyDescent="0.3">
      <c r="A41" s="50" t="s">
        <v>53</v>
      </c>
      <c r="B41" s="74" t="s">
        <v>491</v>
      </c>
      <c r="C41" s="75" t="s">
        <v>492</v>
      </c>
      <c r="D41" s="76">
        <v>2930253</v>
      </c>
      <c r="E41" s="77">
        <v>13067816</v>
      </c>
      <c r="F41" s="77">
        <v>7681127</v>
      </c>
      <c r="G41" s="77">
        <v>1836000</v>
      </c>
      <c r="H41" s="78">
        <v>25515196</v>
      </c>
      <c r="I41" s="76">
        <v>2949419</v>
      </c>
      <c r="J41" s="77">
        <v>8089571</v>
      </c>
      <c r="K41" s="77">
        <v>44504341</v>
      </c>
      <c r="L41" s="77">
        <v>323000</v>
      </c>
      <c r="M41" s="79">
        <v>55866331</v>
      </c>
    </row>
    <row r="42" spans="1:13" ht="13" x14ac:dyDescent="0.3">
      <c r="A42" s="50" t="s">
        <v>53</v>
      </c>
      <c r="B42" s="74" t="s">
        <v>493</v>
      </c>
      <c r="C42" s="75" t="s">
        <v>494</v>
      </c>
      <c r="D42" s="76">
        <v>6763965</v>
      </c>
      <c r="E42" s="77">
        <v>70918736</v>
      </c>
      <c r="F42" s="77">
        <v>5233806</v>
      </c>
      <c r="G42" s="77">
        <v>5000000</v>
      </c>
      <c r="H42" s="78">
        <v>87916507</v>
      </c>
      <c r="I42" s="76">
        <v>7819609</v>
      </c>
      <c r="J42" s="77">
        <v>32107405</v>
      </c>
      <c r="K42" s="77">
        <v>7889112</v>
      </c>
      <c r="L42" s="77">
        <v>1150000</v>
      </c>
      <c r="M42" s="79">
        <v>48966126</v>
      </c>
    </row>
    <row r="43" spans="1:13" ht="13" x14ac:dyDescent="0.3">
      <c r="A43" s="50" t="s">
        <v>68</v>
      </c>
      <c r="B43" s="74" t="s">
        <v>495</v>
      </c>
      <c r="C43" s="75" t="s">
        <v>496</v>
      </c>
      <c r="D43" s="76">
        <v>0</v>
      </c>
      <c r="E43" s="77">
        <v>0</v>
      </c>
      <c r="F43" s="77">
        <v>33841100</v>
      </c>
      <c r="G43" s="77">
        <v>323000</v>
      </c>
      <c r="H43" s="78">
        <v>34164100</v>
      </c>
      <c r="I43" s="76">
        <v>0</v>
      </c>
      <c r="J43" s="77">
        <v>0</v>
      </c>
      <c r="K43" s="77">
        <v>60655492</v>
      </c>
      <c r="L43" s="77">
        <v>2702000</v>
      </c>
      <c r="M43" s="79">
        <v>63357492</v>
      </c>
    </row>
    <row r="44" spans="1:13" ht="14" x14ac:dyDescent="0.3">
      <c r="A44" s="51" t="s">
        <v>0</v>
      </c>
      <c r="B44" s="80" t="s">
        <v>497</v>
      </c>
      <c r="C44" s="81" t="s">
        <v>0</v>
      </c>
      <c r="D44" s="82">
        <f t="shared" ref="D44:M44" si="4">SUM(D39:D43)</f>
        <v>151558739</v>
      </c>
      <c r="E44" s="83">
        <f t="shared" si="4"/>
        <v>402838880</v>
      </c>
      <c r="F44" s="83">
        <f t="shared" si="4"/>
        <v>93555851</v>
      </c>
      <c r="G44" s="83">
        <f t="shared" si="4"/>
        <v>69586000</v>
      </c>
      <c r="H44" s="84">
        <f t="shared" si="4"/>
        <v>717539470</v>
      </c>
      <c r="I44" s="82">
        <f t="shared" si="4"/>
        <v>148046248</v>
      </c>
      <c r="J44" s="83">
        <f t="shared" si="4"/>
        <v>369306422</v>
      </c>
      <c r="K44" s="83">
        <f t="shared" si="4"/>
        <v>168741273</v>
      </c>
      <c r="L44" s="83">
        <f t="shared" si="4"/>
        <v>25777000</v>
      </c>
      <c r="M44" s="85">
        <f t="shared" si="4"/>
        <v>711870943</v>
      </c>
    </row>
    <row r="45" spans="1:13" ht="14" x14ac:dyDescent="0.3">
      <c r="A45" s="52" t="s">
        <v>0</v>
      </c>
      <c r="B45" s="86" t="s">
        <v>498</v>
      </c>
      <c r="C45" s="87" t="s">
        <v>0</v>
      </c>
      <c r="D45" s="88">
        <f t="shared" ref="D45:M45" si="5">SUM(D9:D12,D14:D20,D22:D30,D32:D37,D39:D43)</f>
        <v>271543948</v>
      </c>
      <c r="E45" s="89">
        <f t="shared" si="5"/>
        <v>911550748</v>
      </c>
      <c r="F45" s="89">
        <f t="shared" si="5"/>
        <v>166662505</v>
      </c>
      <c r="G45" s="89">
        <f t="shared" si="5"/>
        <v>449764000</v>
      </c>
      <c r="H45" s="90">
        <f t="shared" si="5"/>
        <v>1799521201</v>
      </c>
      <c r="I45" s="88">
        <f t="shared" si="5"/>
        <v>195518615</v>
      </c>
      <c r="J45" s="89">
        <f t="shared" si="5"/>
        <v>824926710</v>
      </c>
      <c r="K45" s="89">
        <f t="shared" si="5"/>
        <v>389796229</v>
      </c>
      <c r="L45" s="89">
        <f t="shared" si="5"/>
        <v>263917000</v>
      </c>
      <c r="M45" s="91">
        <f t="shared" si="5"/>
        <v>1674158554</v>
      </c>
    </row>
    <row r="46" spans="1:13" x14ac:dyDescent="0.25">
      <c r="A46" s="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6BAA42-1271-4501-A931-6EDDFE3C7D87}"/>
</file>

<file path=customXml/itemProps2.xml><?xml version="1.0" encoding="utf-8"?>
<ds:datastoreItem xmlns:ds="http://schemas.openxmlformats.org/officeDocument/2006/customXml" ds:itemID="{C7B9A05F-1841-4C45-9059-E03FCFA480E3}"/>
</file>

<file path=customXml/itemProps3.xml><?xml version="1.0" encoding="utf-8"?>
<ds:datastoreItem xmlns:ds="http://schemas.openxmlformats.org/officeDocument/2006/customXml" ds:itemID="{6FB8D6DB-C297-49C9-801D-E27CBB312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2022-05-08T14:25:43Z</dcterms:created>
  <dcterms:modified xsi:type="dcterms:W3CDTF">2022-05-08T14:26:36Z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