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6BF5CFDF-5459-4A94-98D0-9E26CEDBF17A}" xr6:coauthVersionLast="47" xr6:coauthVersionMax="47" xr10:uidLastSave="{00000000-0000-0000-0000-000000000000}"/>
  <bookViews>
    <workbookView xWindow="-120" yWindow="-120" windowWidth="29040" windowHeight="1764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FS!$A$1:$AK$39</definedName>
    <definedName name="_xlnm.Print_Area" localSheetId="5">GT!$A$1:$AK$24</definedName>
    <definedName name="_xlnm.Print_Area" localSheetId="6">KZ!$A$1:$AK$74</definedName>
    <definedName name="_xlnm.Print_Area" localSheetId="7">LP!$A$1:$AK$41</definedName>
    <definedName name="_xlnm.Print_Area" localSheetId="8">MP!$A$1:$AK$32</definedName>
    <definedName name="_xlnm.Print_Area" localSheetId="9">NC!$A$1:$AK$45</definedName>
    <definedName name="_xlnm.Print_Area" localSheetId="10">NW!$A$1:$AK$35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19'!$A$1:$AK$30</definedName>
    <definedName name="_xlnm.Print_Area" localSheetId="11">WC!$A$1:$AK$47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W45" i="12"/>
  <c r="V45" i="12"/>
  <c r="S45" i="12"/>
  <c r="R45" i="12"/>
  <c r="O45" i="12"/>
  <c r="N45" i="12"/>
  <c r="K45" i="12"/>
  <c r="J45" i="12"/>
  <c r="H45" i="12"/>
  <c r="G45" i="12"/>
  <c r="F45" i="12"/>
  <c r="E45" i="12"/>
  <c r="D45" i="12"/>
  <c r="AI44" i="12"/>
  <c r="AH44" i="12"/>
  <c r="AG44" i="12"/>
  <c r="AE44" i="12"/>
  <c r="AD44" i="12"/>
  <c r="AF44" i="12" s="1"/>
  <c r="AK44" i="12" s="1"/>
  <c r="W44" i="12"/>
  <c r="V44" i="12"/>
  <c r="X44" i="12" s="1"/>
  <c r="T44" i="12"/>
  <c r="S44" i="12"/>
  <c r="R44" i="12"/>
  <c r="P44" i="12"/>
  <c r="O44" i="12"/>
  <c r="N44" i="12"/>
  <c r="K44" i="12"/>
  <c r="AA44" i="12" s="1"/>
  <c r="J44" i="12"/>
  <c r="H44" i="12"/>
  <c r="I44" i="12" s="1"/>
  <c r="G44" i="12"/>
  <c r="E44" i="12"/>
  <c r="D44" i="12"/>
  <c r="AJ43" i="12"/>
  <c r="AF43" i="12"/>
  <c r="AK43" i="12" s="1"/>
  <c r="AA43" i="12"/>
  <c r="Z43" i="12"/>
  <c r="X43" i="12"/>
  <c r="T43" i="12"/>
  <c r="P43" i="12"/>
  <c r="L43" i="12"/>
  <c r="I43" i="12"/>
  <c r="Y43" i="12" s="1"/>
  <c r="F43" i="12"/>
  <c r="Q43" i="12" s="1"/>
  <c r="AJ42" i="12"/>
  <c r="AF42" i="12"/>
  <c r="AK42" i="12" s="1"/>
  <c r="AA42" i="12"/>
  <c r="Z42" i="12"/>
  <c r="AB42" i="12" s="1"/>
  <c r="X42" i="12"/>
  <c r="T42" i="12"/>
  <c r="P42" i="12"/>
  <c r="L42" i="12"/>
  <c r="I42" i="12"/>
  <c r="U42" i="12" s="1"/>
  <c r="F42" i="12"/>
  <c r="AJ41" i="12"/>
  <c r="AF41" i="12"/>
  <c r="AA41" i="12"/>
  <c r="Z41" i="12"/>
  <c r="X41" i="12"/>
  <c r="AK41" i="12" s="1"/>
  <c r="T41" i="12"/>
  <c r="P41" i="12"/>
  <c r="M41" i="12"/>
  <c r="L41" i="12"/>
  <c r="I41" i="12"/>
  <c r="F41" i="12"/>
  <c r="Q41" i="12" s="1"/>
  <c r="AJ40" i="12"/>
  <c r="AF40" i="12"/>
  <c r="AK40" i="12" s="1"/>
  <c r="AA40" i="12"/>
  <c r="Z40" i="12"/>
  <c r="X40" i="12"/>
  <c r="Y40" i="12" s="1"/>
  <c r="T40" i="12"/>
  <c r="P40" i="12"/>
  <c r="L40" i="12"/>
  <c r="I40" i="12"/>
  <c r="U40" i="12" s="1"/>
  <c r="F40" i="12"/>
  <c r="M40" i="12" s="1"/>
  <c r="AI39" i="12"/>
  <c r="AJ39" i="12" s="1"/>
  <c r="AH39" i="12"/>
  <c r="AG39" i="12"/>
  <c r="AE39" i="12"/>
  <c r="AD39" i="12"/>
  <c r="W39" i="12"/>
  <c r="V39" i="12"/>
  <c r="X39" i="12" s="1"/>
  <c r="S39" i="12"/>
  <c r="R39" i="12"/>
  <c r="O39" i="12"/>
  <c r="N39" i="12"/>
  <c r="K39" i="12"/>
  <c r="J39" i="12"/>
  <c r="H39" i="12"/>
  <c r="G39" i="12"/>
  <c r="E39" i="12"/>
  <c r="D39" i="12"/>
  <c r="F39" i="12" s="1"/>
  <c r="AJ38" i="12"/>
  <c r="AF38" i="12"/>
  <c r="AA38" i="12"/>
  <c r="Z38" i="12"/>
  <c r="X38" i="12"/>
  <c r="AK38" i="12" s="1"/>
  <c r="T38" i="12"/>
  <c r="P38" i="12"/>
  <c r="L38" i="12"/>
  <c r="I38" i="12"/>
  <c r="F38" i="12"/>
  <c r="M38" i="12" s="1"/>
  <c r="AJ37" i="12"/>
  <c r="AF37" i="12"/>
  <c r="AB37" i="12"/>
  <c r="AA37" i="12"/>
  <c r="Z37" i="12"/>
  <c r="X37" i="12"/>
  <c r="AK37" i="12" s="1"/>
  <c r="T37" i="12"/>
  <c r="P37" i="12"/>
  <c r="L37" i="12"/>
  <c r="I37" i="12"/>
  <c r="F37" i="12"/>
  <c r="AJ36" i="12"/>
  <c r="AF36" i="12"/>
  <c r="AK36" i="12" s="1"/>
  <c r="AA36" i="12"/>
  <c r="Z36" i="12"/>
  <c r="X36" i="12"/>
  <c r="T36" i="12"/>
  <c r="P36" i="12"/>
  <c r="L36" i="12"/>
  <c r="I36" i="12"/>
  <c r="Y36" i="12" s="1"/>
  <c r="F36" i="12"/>
  <c r="Q36" i="12" s="1"/>
  <c r="AJ35" i="12"/>
  <c r="AF35" i="12"/>
  <c r="AK35" i="12" s="1"/>
  <c r="AA35" i="12"/>
  <c r="Z35" i="12"/>
  <c r="AB35" i="12" s="1"/>
  <c r="X35" i="12"/>
  <c r="T35" i="12"/>
  <c r="P35" i="12"/>
  <c r="L35" i="12"/>
  <c r="I35" i="12"/>
  <c r="U35" i="12" s="1"/>
  <c r="F35" i="12"/>
  <c r="AJ34" i="12"/>
  <c r="AF34" i="12"/>
  <c r="AA34" i="12"/>
  <c r="Z34" i="12"/>
  <c r="AB34" i="12" s="1"/>
  <c r="X34" i="12"/>
  <c r="AK34" i="12" s="1"/>
  <c r="T34" i="12"/>
  <c r="P34" i="12"/>
  <c r="L34" i="12"/>
  <c r="I34" i="12"/>
  <c r="F34" i="12"/>
  <c r="M34" i="12" s="1"/>
  <c r="AJ33" i="12"/>
  <c r="AF33" i="12"/>
  <c r="AK33" i="12" s="1"/>
  <c r="AA33" i="12"/>
  <c r="Z33" i="12"/>
  <c r="X33" i="12"/>
  <c r="T33" i="12"/>
  <c r="P33" i="12"/>
  <c r="L33" i="12"/>
  <c r="I33" i="12"/>
  <c r="U33" i="12" s="1"/>
  <c r="F33" i="12"/>
  <c r="AJ32" i="12"/>
  <c r="AF32" i="12"/>
  <c r="AK32" i="12" s="1"/>
  <c r="AA32" i="12"/>
  <c r="Z32" i="12"/>
  <c r="X32" i="12"/>
  <c r="U32" i="12"/>
  <c r="T32" i="12"/>
  <c r="P32" i="12"/>
  <c r="M32" i="12"/>
  <c r="L32" i="12"/>
  <c r="I32" i="12"/>
  <c r="F32" i="12"/>
  <c r="Q32" i="12" s="1"/>
  <c r="AK31" i="12"/>
  <c r="AJ31" i="12"/>
  <c r="AF31" i="12"/>
  <c r="AA31" i="12"/>
  <c r="Z31" i="12"/>
  <c r="AB31" i="12" s="1"/>
  <c r="X31" i="12"/>
  <c r="T31" i="12"/>
  <c r="P31" i="12"/>
  <c r="L31" i="12"/>
  <c r="I31" i="12"/>
  <c r="F31" i="12"/>
  <c r="Q31" i="12" s="1"/>
  <c r="AI30" i="12"/>
  <c r="AH30" i="12"/>
  <c r="AJ30" i="12" s="1"/>
  <c r="AG30" i="12"/>
  <c r="AE30" i="12"/>
  <c r="AD30" i="12"/>
  <c r="AF30" i="12" s="1"/>
  <c r="W30" i="12"/>
  <c r="V30" i="12"/>
  <c r="X30" i="12" s="1"/>
  <c r="S30" i="12"/>
  <c r="R30" i="12"/>
  <c r="O30" i="12"/>
  <c r="N30" i="12"/>
  <c r="K30" i="12"/>
  <c r="J30" i="12"/>
  <c r="L30" i="12" s="1"/>
  <c r="H30" i="12"/>
  <c r="I30" i="12" s="1"/>
  <c r="Y30" i="12" s="1"/>
  <c r="G30" i="12"/>
  <c r="E30" i="12"/>
  <c r="D30" i="12"/>
  <c r="AJ29" i="12"/>
  <c r="AF29" i="12"/>
  <c r="AK29" i="12" s="1"/>
  <c r="AA29" i="12"/>
  <c r="Z29" i="12"/>
  <c r="X29" i="12"/>
  <c r="T29" i="12"/>
  <c r="Q29" i="12"/>
  <c r="P29" i="12"/>
  <c r="L29" i="12"/>
  <c r="I29" i="12"/>
  <c r="F29" i="12"/>
  <c r="M29" i="12" s="1"/>
  <c r="AJ28" i="12"/>
  <c r="AF28" i="12"/>
  <c r="AB28" i="12"/>
  <c r="AA28" i="12"/>
  <c r="Z28" i="12"/>
  <c r="X28" i="12"/>
  <c r="T28" i="12"/>
  <c r="U28" i="12" s="1"/>
  <c r="P28" i="12"/>
  <c r="L28" i="12"/>
  <c r="I28" i="12"/>
  <c r="F28" i="12"/>
  <c r="M28" i="12" s="1"/>
  <c r="AJ27" i="12"/>
  <c r="AF27" i="12"/>
  <c r="AB27" i="12"/>
  <c r="AA27" i="12"/>
  <c r="Z27" i="12"/>
  <c r="X27" i="12"/>
  <c r="AK27" i="12" s="1"/>
  <c r="T27" i="12"/>
  <c r="P27" i="12"/>
  <c r="L27" i="12"/>
  <c r="I27" i="12"/>
  <c r="F27" i="12"/>
  <c r="AJ26" i="12"/>
  <c r="AF26" i="12"/>
  <c r="AA26" i="12"/>
  <c r="Z26" i="12"/>
  <c r="X26" i="12"/>
  <c r="AK26" i="12" s="1"/>
  <c r="T26" i="12"/>
  <c r="P26" i="12"/>
  <c r="L26" i="12"/>
  <c r="I26" i="12"/>
  <c r="U26" i="12" s="1"/>
  <c r="F26" i="12"/>
  <c r="AJ25" i="12"/>
  <c r="AF25" i="12"/>
  <c r="AK25" i="12" s="1"/>
  <c r="AA25" i="12"/>
  <c r="Z25" i="12"/>
  <c r="X25" i="12"/>
  <c r="T25" i="12"/>
  <c r="P25" i="12"/>
  <c r="L25" i="12"/>
  <c r="I25" i="12"/>
  <c r="F25" i="12"/>
  <c r="Q25" i="12" s="1"/>
  <c r="AI24" i="12"/>
  <c r="AJ24" i="12" s="1"/>
  <c r="AH24" i="12"/>
  <c r="AG24" i="12"/>
  <c r="AF24" i="12"/>
  <c r="AE24" i="12"/>
  <c r="AD24" i="12"/>
  <c r="W24" i="12"/>
  <c r="X24" i="12" s="1"/>
  <c r="V24" i="12"/>
  <c r="S24" i="12"/>
  <c r="T24" i="12" s="1"/>
  <c r="R24" i="12"/>
  <c r="O24" i="12"/>
  <c r="N24" i="12"/>
  <c r="K24" i="12"/>
  <c r="J24" i="12"/>
  <c r="H24" i="12"/>
  <c r="G24" i="12"/>
  <c r="E24" i="12"/>
  <c r="D24" i="12"/>
  <c r="AJ23" i="12"/>
  <c r="AF23" i="12"/>
  <c r="AK23" i="12" s="1"/>
  <c r="AA23" i="12"/>
  <c r="Z23" i="12"/>
  <c r="AB23" i="12" s="1"/>
  <c r="X23" i="12"/>
  <c r="T23" i="12"/>
  <c r="P23" i="12"/>
  <c r="L23" i="12"/>
  <c r="I23" i="12"/>
  <c r="U23" i="12" s="1"/>
  <c r="F23" i="12"/>
  <c r="M23" i="12" s="1"/>
  <c r="AJ22" i="12"/>
  <c r="AF22" i="12"/>
  <c r="AA22" i="12"/>
  <c r="Z22" i="12"/>
  <c r="X22" i="12"/>
  <c r="T22" i="12"/>
  <c r="P22" i="12"/>
  <c r="L22" i="12"/>
  <c r="I22" i="12"/>
  <c r="F22" i="12"/>
  <c r="AJ21" i="12"/>
  <c r="AF21" i="12"/>
  <c r="AK21" i="12" s="1"/>
  <c r="AA21" i="12"/>
  <c r="AB21" i="12" s="1"/>
  <c r="Z21" i="12"/>
  <c r="X21" i="12"/>
  <c r="T21" i="12"/>
  <c r="P21" i="12"/>
  <c r="L21" i="12"/>
  <c r="I21" i="12"/>
  <c r="U21" i="12" s="1"/>
  <c r="F21" i="12"/>
  <c r="Q21" i="12" s="1"/>
  <c r="AJ20" i="12"/>
  <c r="AF20" i="12"/>
  <c r="AA20" i="12"/>
  <c r="AB20" i="12" s="1"/>
  <c r="Z20" i="12"/>
  <c r="X20" i="12"/>
  <c r="AK20" i="12" s="1"/>
  <c r="T20" i="12"/>
  <c r="U20" i="12" s="1"/>
  <c r="Q20" i="12"/>
  <c r="P20" i="12"/>
  <c r="L20" i="12"/>
  <c r="I20" i="12"/>
  <c r="F20" i="12"/>
  <c r="M20" i="12" s="1"/>
  <c r="AJ19" i="12"/>
  <c r="AF19" i="12"/>
  <c r="AA19" i="12"/>
  <c r="AB19" i="12" s="1"/>
  <c r="Z19" i="12"/>
  <c r="X19" i="12"/>
  <c r="AK19" i="12" s="1"/>
  <c r="T19" i="12"/>
  <c r="P19" i="12"/>
  <c r="L19" i="12"/>
  <c r="I19" i="12"/>
  <c r="U19" i="12" s="1"/>
  <c r="F19" i="12"/>
  <c r="AJ18" i="12"/>
  <c r="AF18" i="12"/>
  <c r="AA18" i="12"/>
  <c r="Z18" i="12"/>
  <c r="X18" i="12"/>
  <c r="T18" i="12"/>
  <c r="P18" i="12"/>
  <c r="Q18" i="12" s="1"/>
  <c r="M18" i="12"/>
  <c r="L18" i="12"/>
  <c r="I18" i="12"/>
  <c r="F18" i="12"/>
  <c r="AI17" i="12"/>
  <c r="AH17" i="12"/>
  <c r="AG17" i="12"/>
  <c r="AE17" i="12"/>
  <c r="AD17" i="12"/>
  <c r="X17" i="12"/>
  <c r="W17" i="12"/>
  <c r="V17" i="12"/>
  <c r="T17" i="12"/>
  <c r="S17" i="12"/>
  <c r="R17" i="12"/>
  <c r="P17" i="12"/>
  <c r="O17" i="12"/>
  <c r="N17" i="12"/>
  <c r="K17" i="12"/>
  <c r="AA17" i="12" s="1"/>
  <c r="J17" i="12"/>
  <c r="I17" i="12"/>
  <c r="Y17" i="12" s="1"/>
  <c r="H17" i="12"/>
  <c r="G17" i="12"/>
  <c r="E17" i="12"/>
  <c r="D17" i="12"/>
  <c r="AJ16" i="12"/>
  <c r="AF16" i="12"/>
  <c r="AA16" i="12"/>
  <c r="Z16" i="12"/>
  <c r="AB16" i="12" s="1"/>
  <c r="AC16" i="12" s="1"/>
  <c r="Y16" i="12"/>
  <c r="X16" i="12"/>
  <c r="T16" i="12"/>
  <c r="P16" i="12"/>
  <c r="L16" i="12"/>
  <c r="I16" i="12"/>
  <c r="U16" i="12" s="1"/>
  <c r="F16" i="12"/>
  <c r="M16" i="12" s="1"/>
  <c r="AJ15" i="12"/>
  <c r="AF15" i="12"/>
  <c r="AK15" i="12" s="1"/>
  <c r="AA15" i="12"/>
  <c r="Z15" i="12"/>
  <c r="X15" i="12"/>
  <c r="T15" i="12"/>
  <c r="Q15" i="12"/>
  <c r="P15" i="12"/>
  <c r="M15" i="12"/>
  <c r="L15" i="12"/>
  <c r="I15" i="12"/>
  <c r="F15" i="12"/>
  <c r="AJ14" i="12"/>
  <c r="AF14" i="12"/>
  <c r="AA14" i="12"/>
  <c r="Z14" i="12"/>
  <c r="X14" i="12"/>
  <c r="T14" i="12"/>
  <c r="P14" i="12"/>
  <c r="L14" i="12"/>
  <c r="I14" i="12"/>
  <c r="F14" i="12"/>
  <c r="Q14" i="12" s="1"/>
  <c r="AJ13" i="12"/>
  <c r="AF13" i="12"/>
  <c r="AB13" i="12"/>
  <c r="AA13" i="12"/>
  <c r="Z13" i="12"/>
  <c r="X13" i="12"/>
  <c r="T13" i="12"/>
  <c r="P13" i="12"/>
  <c r="Q13" i="12" s="1"/>
  <c r="L13" i="12"/>
  <c r="I13" i="12"/>
  <c r="F13" i="12"/>
  <c r="AJ12" i="12"/>
  <c r="AF12" i="12"/>
  <c r="AA12" i="12"/>
  <c r="Z12" i="12"/>
  <c r="AB12" i="12" s="1"/>
  <c r="X12" i="12"/>
  <c r="T12" i="12"/>
  <c r="P12" i="12"/>
  <c r="L12" i="12"/>
  <c r="I12" i="12"/>
  <c r="F12" i="12"/>
  <c r="M12" i="12" s="1"/>
  <c r="AJ11" i="12"/>
  <c r="AF11" i="12"/>
  <c r="AA11" i="12"/>
  <c r="Z11" i="12"/>
  <c r="X11" i="12"/>
  <c r="T11" i="12"/>
  <c r="P11" i="12"/>
  <c r="L11" i="12"/>
  <c r="I11" i="12"/>
  <c r="F11" i="12"/>
  <c r="AI10" i="12"/>
  <c r="AH10" i="12"/>
  <c r="AJ10" i="12" s="1"/>
  <c r="AG10" i="12"/>
  <c r="AE10" i="12"/>
  <c r="AD10" i="12"/>
  <c r="AF10" i="12" s="1"/>
  <c r="X10" i="12"/>
  <c r="W10" i="12"/>
  <c r="V10" i="12"/>
  <c r="S10" i="12"/>
  <c r="R10" i="12"/>
  <c r="T10" i="12" s="1"/>
  <c r="O10" i="12"/>
  <c r="N10" i="12"/>
  <c r="P10" i="12" s="1"/>
  <c r="K10" i="12"/>
  <c r="J10" i="12"/>
  <c r="L10" i="12" s="1"/>
  <c r="H10" i="12"/>
  <c r="G10" i="12"/>
  <c r="I10" i="12" s="1"/>
  <c r="E10" i="12"/>
  <c r="D10" i="12"/>
  <c r="AJ9" i="12"/>
  <c r="AF9" i="12"/>
  <c r="AA9" i="12"/>
  <c r="Z9" i="12"/>
  <c r="AB9" i="12" s="1"/>
  <c r="X9" i="12"/>
  <c r="T9" i="12"/>
  <c r="P9" i="12"/>
  <c r="L9" i="12"/>
  <c r="I9" i="12"/>
  <c r="U9" i="12" s="1"/>
  <c r="F9" i="12"/>
  <c r="AI35" i="11"/>
  <c r="AH35" i="1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J35" i="11"/>
  <c r="L35" i="11" s="1"/>
  <c r="H35" i="11"/>
  <c r="G35" i="11"/>
  <c r="I35" i="11" s="1"/>
  <c r="E35" i="11"/>
  <c r="D35" i="11"/>
  <c r="AJ34" i="11"/>
  <c r="AI34" i="11"/>
  <c r="AH34" i="11"/>
  <c r="AG34" i="11"/>
  <c r="AE34" i="11"/>
  <c r="AD34" i="11"/>
  <c r="X34" i="11"/>
  <c r="W34" i="11"/>
  <c r="V34" i="11"/>
  <c r="T34" i="11"/>
  <c r="S34" i="11"/>
  <c r="R34" i="11"/>
  <c r="O34" i="11"/>
  <c r="N34" i="11"/>
  <c r="P34" i="11" s="1"/>
  <c r="K34" i="11"/>
  <c r="J34" i="11"/>
  <c r="H34" i="11"/>
  <c r="G34" i="11"/>
  <c r="E34" i="11"/>
  <c r="D34" i="11"/>
  <c r="AJ33" i="11"/>
  <c r="AF33" i="11"/>
  <c r="AK33" i="11" s="1"/>
  <c r="AA33" i="11"/>
  <c r="Z33" i="11"/>
  <c r="AB33" i="11" s="1"/>
  <c r="X33" i="11"/>
  <c r="T33" i="11"/>
  <c r="Q33" i="11"/>
  <c r="P33" i="11"/>
  <c r="L33" i="11"/>
  <c r="I33" i="11"/>
  <c r="U33" i="11" s="1"/>
  <c r="F33" i="11"/>
  <c r="AJ32" i="11"/>
  <c r="AF32" i="11"/>
  <c r="AA32" i="11"/>
  <c r="Z32" i="11"/>
  <c r="AB32" i="11" s="1"/>
  <c r="X32" i="11"/>
  <c r="T32" i="11"/>
  <c r="U32" i="11" s="1"/>
  <c r="Q32" i="11"/>
  <c r="P32" i="11"/>
  <c r="L32" i="11"/>
  <c r="M32" i="11" s="1"/>
  <c r="I32" i="11"/>
  <c r="F32" i="11"/>
  <c r="AJ31" i="11"/>
  <c r="AF31" i="11"/>
  <c r="AA31" i="11"/>
  <c r="AB31" i="11" s="1"/>
  <c r="Z31" i="11"/>
  <c r="X31" i="11"/>
  <c r="U31" i="11"/>
  <c r="T31" i="11"/>
  <c r="P31" i="11"/>
  <c r="M31" i="11"/>
  <c r="L31" i="11"/>
  <c r="I31" i="11"/>
  <c r="AC31" i="11" s="1"/>
  <c r="F31" i="11"/>
  <c r="Q31" i="11" s="1"/>
  <c r="AJ30" i="11"/>
  <c r="AF30" i="11"/>
  <c r="AA30" i="11"/>
  <c r="Z30" i="11"/>
  <c r="AB30" i="11" s="1"/>
  <c r="X30" i="11"/>
  <c r="AK30" i="11" s="1"/>
  <c r="T30" i="11"/>
  <c r="P30" i="11"/>
  <c r="L30" i="11"/>
  <c r="I30" i="11"/>
  <c r="F30" i="11"/>
  <c r="AI29" i="11"/>
  <c r="AH29" i="11"/>
  <c r="AJ29" i="11" s="1"/>
  <c r="AG29" i="11"/>
  <c r="AE29" i="11"/>
  <c r="AD29" i="11"/>
  <c r="W29" i="11"/>
  <c r="V29" i="11"/>
  <c r="S29" i="11"/>
  <c r="R29" i="11"/>
  <c r="T29" i="11" s="1"/>
  <c r="O29" i="11"/>
  <c r="N29" i="11"/>
  <c r="P29" i="11" s="1"/>
  <c r="K29" i="11"/>
  <c r="J29" i="11"/>
  <c r="H29" i="11"/>
  <c r="G29" i="11"/>
  <c r="E29" i="11"/>
  <c r="D29" i="11"/>
  <c r="AJ28" i="11"/>
  <c r="AF28" i="11"/>
  <c r="AA28" i="11"/>
  <c r="Z28" i="11"/>
  <c r="X28" i="11"/>
  <c r="T28" i="11"/>
  <c r="P28" i="11"/>
  <c r="L28" i="11"/>
  <c r="I28" i="11"/>
  <c r="F28" i="11"/>
  <c r="AJ27" i="11"/>
  <c r="AF27" i="11"/>
  <c r="AA27" i="11"/>
  <c r="AB27" i="11" s="1"/>
  <c r="Z27" i="11"/>
  <c r="X27" i="11"/>
  <c r="AK27" i="11" s="1"/>
  <c r="T27" i="11"/>
  <c r="P27" i="11"/>
  <c r="L27" i="11"/>
  <c r="I27" i="11"/>
  <c r="F27" i="11"/>
  <c r="M27" i="11" s="1"/>
  <c r="AJ26" i="11"/>
  <c r="AF26" i="11"/>
  <c r="AK26" i="11" s="1"/>
  <c r="AC26" i="11"/>
  <c r="AA26" i="11"/>
  <c r="Z26" i="11"/>
  <c r="AB26" i="11" s="1"/>
  <c r="X26" i="11"/>
  <c r="T26" i="11"/>
  <c r="P26" i="11"/>
  <c r="Q26" i="11" s="1"/>
  <c r="L26" i="11"/>
  <c r="I26" i="11"/>
  <c r="F26" i="11"/>
  <c r="AJ25" i="11"/>
  <c r="AF25" i="11"/>
  <c r="AA25" i="11"/>
  <c r="Z25" i="11"/>
  <c r="X25" i="11"/>
  <c r="T25" i="11"/>
  <c r="P25" i="11"/>
  <c r="L25" i="11"/>
  <c r="I25" i="11"/>
  <c r="U25" i="11" s="1"/>
  <c r="F25" i="11"/>
  <c r="Q25" i="11" s="1"/>
  <c r="AJ24" i="11"/>
  <c r="AF24" i="11"/>
  <c r="AK24" i="11" s="1"/>
  <c r="AA24" i="11"/>
  <c r="Z24" i="11"/>
  <c r="X24" i="11"/>
  <c r="T24" i="11"/>
  <c r="P24" i="11"/>
  <c r="L24" i="11"/>
  <c r="I24" i="11"/>
  <c r="F24" i="11"/>
  <c r="AJ23" i="11"/>
  <c r="AF23" i="11"/>
  <c r="AA23" i="11"/>
  <c r="Z23" i="11"/>
  <c r="X23" i="11"/>
  <c r="T23" i="11"/>
  <c r="P23" i="11"/>
  <c r="L23" i="11"/>
  <c r="I23" i="11"/>
  <c r="U23" i="11" s="1"/>
  <c r="F23" i="11"/>
  <c r="M23" i="11" s="1"/>
  <c r="AI22" i="11"/>
  <c r="AH22" i="11"/>
  <c r="AG22" i="11"/>
  <c r="AE22" i="11"/>
  <c r="AD22" i="11"/>
  <c r="W22" i="11"/>
  <c r="V22" i="11"/>
  <c r="S22" i="11"/>
  <c r="R22" i="11"/>
  <c r="T22" i="11" s="1"/>
  <c r="O22" i="11"/>
  <c r="N22" i="11"/>
  <c r="K22" i="11"/>
  <c r="J22" i="11"/>
  <c r="H22" i="11"/>
  <c r="G22" i="11"/>
  <c r="I22" i="11" s="1"/>
  <c r="E22" i="11"/>
  <c r="D22" i="11"/>
  <c r="F22" i="11" s="1"/>
  <c r="AJ21" i="11"/>
  <c r="AF21" i="11"/>
  <c r="AA21" i="11"/>
  <c r="Z21" i="11"/>
  <c r="AB21" i="11" s="1"/>
  <c r="X21" i="11"/>
  <c r="AK21" i="11" s="1"/>
  <c r="T21" i="11"/>
  <c r="U21" i="11" s="1"/>
  <c r="P21" i="11"/>
  <c r="L21" i="11"/>
  <c r="I21" i="11"/>
  <c r="F21" i="11"/>
  <c r="Q21" i="11" s="1"/>
  <c r="AJ20" i="11"/>
  <c r="AF20" i="11"/>
  <c r="AB20" i="11"/>
  <c r="AA20" i="11"/>
  <c r="Z20" i="11"/>
  <c r="X20" i="11"/>
  <c r="T20" i="11"/>
  <c r="P20" i="11"/>
  <c r="L20" i="11"/>
  <c r="I20" i="11"/>
  <c r="U20" i="11" s="1"/>
  <c r="F20" i="11"/>
  <c r="M20" i="11" s="1"/>
  <c r="AJ19" i="11"/>
  <c r="AF19" i="11"/>
  <c r="AA19" i="11"/>
  <c r="Z19" i="11"/>
  <c r="AB19" i="11" s="1"/>
  <c r="X19" i="11"/>
  <c r="Y19" i="11" s="1"/>
  <c r="T19" i="11"/>
  <c r="P19" i="11"/>
  <c r="L19" i="11"/>
  <c r="I19" i="11"/>
  <c r="F19" i="11"/>
  <c r="AJ18" i="11"/>
  <c r="AF18" i="11"/>
  <c r="AA18" i="11"/>
  <c r="Z18" i="11"/>
  <c r="X18" i="11"/>
  <c r="T18" i="11"/>
  <c r="P18" i="11"/>
  <c r="M18" i="11"/>
  <c r="L18" i="11"/>
  <c r="I18" i="11"/>
  <c r="U18" i="11" s="1"/>
  <c r="F18" i="11"/>
  <c r="AJ17" i="11"/>
  <c r="AF17" i="11"/>
  <c r="AK17" i="11" s="1"/>
  <c r="AA17" i="11"/>
  <c r="Z17" i="11"/>
  <c r="X17" i="11"/>
  <c r="T17" i="11"/>
  <c r="P17" i="11"/>
  <c r="L17" i="11"/>
  <c r="I17" i="11"/>
  <c r="U17" i="11" s="1"/>
  <c r="F17" i="11"/>
  <c r="Q17" i="11" s="1"/>
  <c r="AJ16" i="11"/>
  <c r="AF16" i="11"/>
  <c r="AA16" i="11"/>
  <c r="Z16" i="11"/>
  <c r="X16" i="11"/>
  <c r="T16" i="11"/>
  <c r="P16" i="11"/>
  <c r="L16" i="11"/>
  <c r="I16" i="11"/>
  <c r="F16" i="11"/>
  <c r="AI15" i="11"/>
  <c r="AH15" i="11"/>
  <c r="AG15" i="11"/>
  <c r="AE15" i="11"/>
  <c r="AD15" i="11"/>
  <c r="W15" i="11"/>
  <c r="V15" i="11"/>
  <c r="S15" i="11"/>
  <c r="R15" i="11"/>
  <c r="T15" i="11" s="1"/>
  <c r="O15" i="11"/>
  <c r="N15" i="11"/>
  <c r="K15" i="11"/>
  <c r="J15" i="11"/>
  <c r="L15" i="11" s="1"/>
  <c r="H15" i="11"/>
  <c r="G15" i="11"/>
  <c r="E15" i="11"/>
  <c r="F15" i="11" s="1"/>
  <c r="D15" i="11"/>
  <c r="AJ14" i="11"/>
  <c r="AF14" i="11"/>
  <c r="AA14" i="11"/>
  <c r="Z14" i="11"/>
  <c r="AB14" i="11" s="1"/>
  <c r="X14" i="11"/>
  <c r="U14" i="11"/>
  <c r="T14" i="11"/>
  <c r="P14" i="11"/>
  <c r="M14" i="11"/>
  <c r="L14" i="11"/>
  <c r="I14" i="11"/>
  <c r="F14" i="11"/>
  <c r="Q14" i="11" s="1"/>
  <c r="AJ13" i="11"/>
  <c r="AF13" i="11"/>
  <c r="AA13" i="11"/>
  <c r="Z13" i="11"/>
  <c r="AB13" i="11" s="1"/>
  <c r="X13" i="11"/>
  <c r="AK13" i="11" s="1"/>
  <c r="T13" i="11"/>
  <c r="P13" i="11"/>
  <c r="L13" i="11"/>
  <c r="I13" i="11"/>
  <c r="F13" i="11"/>
  <c r="M13" i="11" s="1"/>
  <c r="AJ12" i="11"/>
  <c r="AF12" i="11"/>
  <c r="AC12" i="11"/>
  <c r="AA12" i="11"/>
  <c r="Z12" i="11"/>
  <c r="AB12" i="11" s="1"/>
  <c r="X12" i="11"/>
  <c r="T12" i="11"/>
  <c r="P12" i="11"/>
  <c r="L12" i="11"/>
  <c r="I12" i="11"/>
  <c r="F12" i="11"/>
  <c r="Q12" i="11" s="1"/>
  <c r="AJ11" i="11"/>
  <c r="AF11" i="11"/>
  <c r="AA11" i="11"/>
  <c r="Z11" i="11"/>
  <c r="X11" i="11"/>
  <c r="U11" i="11"/>
  <c r="T11" i="11"/>
  <c r="Q11" i="11"/>
  <c r="P11" i="11"/>
  <c r="L11" i="11"/>
  <c r="I11" i="11"/>
  <c r="F11" i="11"/>
  <c r="M11" i="11" s="1"/>
  <c r="AJ10" i="11"/>
  <c r="AF10" i="11"/>
  <c r="AK10" i="11" s="1"/>
  <c r="AA10" i="11"/>
  <c r="Z10" i="11"/>
  <c r="X10" i="11"/>
  <c r="T10" i="11"/>
  <c r="P10" i="11"/>
  <c r="L10" i="11"/>
  <c r="I10" i="11"/>
  <c r="U10" i="11" s="1"/>
  <c r="F10" i="11"/>
  <c r="AJ9" i="11"/>
  <c r="AF9" i="11"/>
  <c r="AA9" i="11"/>
  <c r="Z9" i="11"/>
  <c r="X9" i="11"/>
  <c r="AK9" i="11" s="1"/>
  <c r="T9" i="11"/>
  <c r="P9" i="11"/>
  <c r="L9" i="11"/>
  <c r="I9" i="11"/>
  <c r="F9" i="11"/>
  <c r="AI45" i="10"/>
  <c r="AH45" i="10"/>
  <c r="AG45" i="10"/>
  <c r="AE45" i="10"/>
  <c r="AD45" i="10"/>
  <c r="W45" i="10"/>
  <c r="V45" i="10"/>
  <c r="S45" i="10"/>
  <c r="R45" i="10"/>
  <c r="T45" i="10" s="1"/>
  <c r="O45" i="10"/>
  <c r="N45" i="10"/>
  <c r="K45" i="10"/>
  <c r="J45" i="10"/>
  <c r="H45" i="10"/>
  <c r="G45" i="10"/>
  <c r="E45" i="10"/>
  <c r="D45" i="10"/>
  <c r="F45" i="10" s="1"/>
  <c r="AI44" i="10"/>
  <c r="AJ44" i="10" s="1"/>
  <c r="AH44" i="10"/>
  <c r="AG44" i="10"/>
  <c r="AE44" i="10"/>
  <c r="AD44" i="10"/>
  <c r="AF44" i="10" s="1"/>
  <c r="X44" i="10"/>
  <c r="AK44" i="10" s="1"/>
  <c r="W44" i="10"/>
  <c r="V44" i="10"/>
  <c r="S44" i="10"/>
  <c r="R44" i="10"/>
  <c r="T44" i="10" s="1"/>
  <c r="O44" i="10"/>
  <c r="N44" i="10"/>
  <c r="P44" i="10" s="1"/>
  <c r="K44" i="10"/>
  <c r="J44" i="10"/>
  <c r="H44" i="10"/>
  <c r="I44" i="10" s="1"/>
  <c r="G44" i="10"/>
  <c r="E44" i="10"/>
  <c r="D44" i="10"/>
  <c r="F44" i="10" s="1"/>
  <c r="AJ43" i="10"/>
  <c r="AF43" i="10"/>
  <c r="AK43" i="10" s="1"/>
  <c r="AA43" i="10"/>
  <c r="Z43" i="10"/>
  <c r="X43" i="10"/>
  <c r="T43" i="10"/>
  <c r="P43" i="10"/>
  <c r="L43" i="10"/>
  <c r="I43" i="10"/>
  <c r="F43" i="10"/>
  <c r="AJ42" i="10"/>
  <c r="AF42" i="10"/>
  <c r="AK42" i="10" s="1"/>
  <c r="AA42" i="10"/>
  <c r="Z42" i="10"/>
  <c r="X42" i="10"/>
  <c r="T42" i="10"/>
  <c r="U42" i="10" s="1"/>
  <c r="P42" i="10"/>
  <c r="L42" i="10"/>
  <c r="M42" i="10" s="1"/>
  <c r="I42" i="10"/>
  <c r="F42" i="10"/>
  <c r="AJ41" i="10"/>
  <c r="AF41" i="10"/>
  <c r="AA41" i="10"/>
  <c r="AB41" i="10" s="1"/>
  <c r="Z41" i="10"/>
  <c r="X41" i="10"/>
  <c r="T41" i="10"/>
  <c r="P41" i="10"/>
  <c r="L41" i="10"/>
  <c r="I41" i="10"/>
  <c r="U41" i="10" s="1"/>
  <c r="F41" i="10"/>
  <c r="AJ40" i="10"/>
  <c r="AF40" i="10"/>
  <c r="AA40" i="10"/>
  <c r="Z40" i="10"/>
  <c r="Y40" i="10"/>
  <c r="X40" i="10"/>
  <c r="T40" i="10"/>
  <c r="P40" i="10"/>
  <c r="L40" i="10"/>
  <c r="I40" i="10"/>
  <c r="U40" i="10" s="1"/>
  <c r="F40" i="10"/>
  <c r="AJ39" i="10"/>
  <c r="AF39" i="10"/>
  <c r="AK39" i="10" s="1"/>
  <c r="AA39" i="10"/>
  <c r="Z39" i="10"/>
  <c r="X39" i="10"/>
  <c r="T39" i="10"/>
  <c r="Q39" i="10"/>
  <c r="P39" i="10"/>
  <c r="L39" i="10"/>
  <c r="I39" i="10"/>
  <c r="Y39" i="10" s="1"/>
  <c r="F39" i="10"/>
  <c r="AI38" i="10"/>
  <c r="AJ38" i="10" s="1"/>
  <c r="AH38" i="10"/>
  <c r="AG38" i="10"/>
  <c r="AE38" i="10"/>
  <c r="AD38" i="10"/>
  <c r="AF38" i="10" s="1"/>
  <c r="W38" i="10"/>
  <c r="X38" i="10" s="1"/>
  <c r="V38" i="10"/>
  <c r="S38" i="10"/>
  <c r="R38" i="10"/>
  <c r="O38" i="10"/>
  <c r="N38" i="10"/>
  <c r="K38" i="10"/>
  <c r="J38" i="10"/>
  <c r="Z38" i="10" s="1"/>
  <c r="H38" i="10"/>
  <c r="G38" i="10"/>
  <c r="E38" i="10"/>
  <c r="D38" i="10"/>
  <c r="AJ37" i="10"/>
  <c r="AF37" i="10"/>
  <c r="AK37" i="10" s="1"/>
  <c r="AA37" i="10"/>
  <c r="Z37" i="10"/>
  <c r="AB37" i="10" s="1"/>
  <c r="X37" i="10"/>
  <c r="T37" i="10"/>
  <c r="P37" i="10"/>
  <c r="L37" i="10"/>
  <c r="I37" i="10"/>
  <c r="F37" i="10"/>
  <c r="AJ36" i="10"/>
  <c r="AF36" i="10"/>
  <c r="AK36" i="10" s="1"/>
  <c r="AA36" i="10"/>
  <c r="Z36" i="10"/>
  <c r="X36" i="10"/>
  <c r="T36" i="10"/>
  <c r="Q36" i="10"/>
  <c r="P36" i="10"/>
  <c r="L36" i="10"/>
  <c r="I36" i="10"/>
  <c r="U36" i="10" s="1"/>
  <c r="F36" i="10"/>
  <c r="M36" i="10" s="1"/>
  <c r="AJ35" i="10"/>
  <c r="AF35" i="10"/>
  <c r="AB35" i="10"/>
  <c r="AA35" i="10"/>
  <c r="Z35" i="10"/>
  <c r="X35" i="10"/>
  <c r="T35" i="10"/>
  <c r="P35" i="10"/>
  <c r="L35" i="10"/>
  <c r="I35" i="10"/>
  <c r="U35" i="10" s="1"/>
  <c r="F35" i="10"/>
  <c r="Q35" i="10" s="1"/>
  <c r="AK34" i="10"/>
  <c r="AJ34" i="10"/>
  <c r="AF34" i="10"/>
  <c r="AA34" i="10"/>
  <c r="AB34" i="10" s="1"/>
  <c r="Z34" i="10"/>
  <c r="X34" i="10"/>
  <c r="T34" i="10"/>
  <c r="U34" i="10" s="1"/>
  <c r="P34" i="10"/>
  <c r="L34" i="10"/>
  <c r="I34" i="10"/>
  <c r="F34" i="10"/>
  <c r="Q34" i="10" s="1"/>
  <c r="AJ33" i="10"/>
  <c r="AF33" i="10"/>
  <c r="AB33" i="10"/>
  <c r="AA33" i="10"/>
  <c r="Z33" i="10"/>
  <c r="X33" i="10"/>
  <c r="AK33" i="10" s="1"/>
  <c r="T33" i="10"/>
  <c r="P33" i="10"/>
  <c r="L33" i="10"/>
  <c r="I33" i="10"/>
  <c r="F33" i="10"/>
  <c r="AJ32" i="10"/>
  <c r="AF32" i="10"/>
  <c r="AA32" i="10"/>
  <c r="Z32" i="10"/>
  <c r="X32" i="10"/>
  <c r="T32" i="10"/>
  <c r="P32" i="10"/>
  <c r="Q32" i="10" s="1"/>
  <c r="L32" i="10"/>
  <c r="M32" i="10" s="1"/>
  <c r="I32" i="10"/>
  <c r="F32" i="10"/>
  <c r="AI31" i="10"/>
  <c r="AH31" i="10"/>
  <c r="AG31" i="10"/>
  <c r="AE31" i="10"/>
  <c r="AD31" i="10"/>
  <c r="W31" i="10"/>
  <c r="V31" i="10"/>
  <c r="S31" i="10"/>
  <c r="T31" i="10" s="1"/>
  <c r="R31" i="10"/>
  <c r="O31" i="10"/>
  <c r="P31" i="10" s="1"/>
  <c r="N31" i="10"/>
  <c r="K31" i="10"/>
  <c r="J31" i="10"/>
  <c r="Z31" i="10" s="1"/>
  <c r="H31" i="10"/>
  <c r="G31" i="10"/>
  <c r="I31" i="10" s="1"/>
  <c r="E31" i="10"/>
  <c r="D31" i="10"/>
  <c r="AJ30" i="10"/>
  <c r="AF30" i="10"/>
  <c r="AK30" i="10" s="1"/>
  <c r="AA30" i="10"/>
  <c r="Z30" i="10"/>
  <c r="AB30" i="10" s="1"/>
  <c r="X30" i="10"/>
  <c r="T30" i="10"/>
  <c r="P30" i="10"/>
  <c r="L30" i="10"/>
  <c r="I30" i="10"/>
  <c r="F30" i="10"/>
  <c r="M30" i="10" s="1"/>
  <c r="AJ29" i="10"/>
  <c r="AF29" i="10"/>
  <c r="AK29" i="10" s="1"/>
  <c r="AA29" i="10"/>
  <c r="Z29" i="10"/>
  <c r="X29" i="10"/>
  <c r="T29" i="10"/>
  <c r="Q29" i="10"/>
  <c r="P29" i="10"/>
  <c r="M29" i="10"/>
  <c r="L29" i="10"/>
  <c r="I29" i="10"/>
  <c r="F29" i="10"/>
  <c r="AJ28" i="10"/>
  <c r="AF28" i="10"/>
  <c r="AB28" i="10"/>
  <c r="AA28" i="10"/>
  <c r="Z28" i="10"/>
  <c r="X28" i="10"/>
  <c r="T28" i="10"/>
  <c r="P28" i="10"/>
  <c r="L28" i="10"/>
  <c r="I28" i="10"/>
  <c r="F28" i="10"/>
  <c r="Q28" i="10" s="1"/>
  <c r="AJ27" i="10"/>
  <c r="AF27" i="10"/>
  <c r="AA27" i="10"/>
  <c r="AB27" i="10" s="1"/>
  <c r="Z27" i="10"/>
  <c r="X27" i="10"/>
  <c r="U27" i="10"/>
  <c r="T27" i="10"/>
  <c r="Q27" i="10"/>
  <c r="P27" i="10"/>
  <c r="M27" i="10"/>
  <c r="L27" i="10"/>
  <c r="I27" i="10"/>
  <c r="F27" i="10"/>
  <c r="AK26" i="10"/>
  <c r="AJ26" i="10"/>
  <c r="AF26" i="10"/>
  <c r="AA26" i="10"/>
  <c r="Z26" i="10"/>
  <c r="AB26" i="10" s="1"/>
  <c r="X26" i="10"/>
  <c r="T26" i="10"/>
  <c r="P26" i="10"/>
  <c r="L26" i="10"/>
  <c r="I26" i="10"/>
  <c r="F26" i="10"/>
  <c r="AJ25" i="10"/>
  <c r="AF25" i="10"/>
  <c r="AA25" i="10"/>
  <c r="Z25" i="10"/>
  <c r="X25" i="10"/>
  <c r="T25" i="10"/>
  <c r="P25" i="10"/>
  <c r="L25" i="10"/>
  <c r="I25" i="10"/>
  <c r="U25" i="10" s="1"/>
  <c r="F25" i="10"/>
  <c r="AJ24" i="10"/>
  <c r="AF24" i="10"/>
  <c r="AA24" i="10"/>
  <c r="Z24" i="10"/>
  <c r="X24" i="10"/>
  <c r="T24" i="10"/>
  <c r="U24" i="10" s="1"/>
  <c r="P24" i="10"/>
  <c r="L24" i="10"/>
  <c r="I24" i="10"/>
  <c r="F24" i="10"/>
  <c r="AJ23" i="10"/>
  <c r="AF23" i="10"/>
  <c r="AA23" i="10"/>
  <c r="Z23" i="10"/>
  <c r="X23" i="10"/>
  <c r="AK23" i="10" s="1"/>
  <c r="T23" i="10"/>
  <c r="P23" i="10"/>
  <c r="L23" i="10"/>
  <c r="I23" i="10"/>
  <c r="U23" i="10" s="1"/>
  <c r="F23" i="10"/>
  <c r="AJ22" i="10"/>
  <c r="AF22" i="10"/>
  <c r="AA22" i="10"/>
  <c r="Z22" i="10"/>
  <c r="AB22" i="10" s="1"/>
  <c r="AC22" i="10" s="1"/>
  <c r="X22" i="10"/>
  <c r="T22" i="10"/>
  <c r="P22" i="10"/>
  <c r="L22" i="10"/>
  <c r="I22" i="10"/>
  <c r="U22" i="10" s="1"/>
  <c r="F22" i="10"/>
  <c r="AI21" i="10"/>
  <c r="AJ21" i="10" s="1"/>
  <c r="AH21" i="10"/>
  <c r="AG21" i="10"/>
  <c r="AE21" i="10"/>
  <c r="AD21" i="10"/>
  <c r="W21" i="10"/>
  <c r="V21" i="10"/>
  <c r="X21" i="10" s="1"/>
  <c r="S21" i="10"/>
  <c r="R21" i="10"/>
  <c r="O21" i="10"/>
  <c r="N21" i="10"/>
  <c r="K21" i="10"/>
  <c r="J21" i="10"/>
  <c r="L21" i="10" s="1"/>
  <c r="H21" i="10"/>
  <c r="G21" i="10"/>
  <c r="E21" i="10"/>
  <c r="D21" i="10"/>
  <c r="F21" i="10" s="1"/>
  <c r="AJ20" i="10"/>
  <c r="AF20" i="10"/>
  <c r="AA20" i="10"/>
  <c r="AB20" i="10" s="1"/>
  <c r="Z20" i="10"/>
  <c r="X20" i="10"/>
  <c r="T20" i="10"/>
  <c r="P20" i="10"/>
  <c r="L20" i="10"/>
  <c r="I20" i="10"/>
  <c r="U20" i="10" s="1"/>
  <c r="F20" i="10"/>
  <c r="AJ19" i="10"/>
  <c r="AF19" i="10"/>
  <c r="AK19" i="10" s="1"/>
  <c r="AA19" i="10"/>
  <c r="Z19" i="10"/>
  <c r="AB19" i="10" s="1"/>
  <c r="X19" i="10"/>
  <c r="T19" i="10"/>
  <c r="P19" i="10"/>
  <c r="L19" i="10"/>
  <c r="I19" i="10"/>
  <c r="F19" i="10"/>
  <c r="AJ18" i="10"/>
  <c r="AF18" i="10"/>
  <c r="AK18" i="10" s="1"/>
  <c r="AA18" i="10"/>
  <c r="Z18" i="10"/>
  <c r="X18" i="10"/>
  <c r="T18" i="10"/>
  <c r="Q18" i="10"/>
  <c r="P18" i="10"/>
  <c r="M18" i="10"/>
  <c r="L18" i="10"/>
  <c r="I18" i="10"/>
  <c r="F18" i="10"/>
  <c r="AJ17" i="10"/>
  <c r="AF17" i="10"/>
  <c r="AB17" i="10"/>
  <c r="AA17" i="10"/>
  <c r="Z17" i="10"/>
  <c r="X17" i="10"/>
  <c r="T17" i="10"/>
  <c r="P17" i="10"/>
  <c r="L17" i="10"/>
  <c r="I17" i="10"/>
  <c r="U17" i="10" s="1"/>
  <c r="F17" i="10"/>
  <c r="Q17" i="10" s="1"/>
  <c r="AJ16" i="10"/>
  <c r="AF16" i="10"/>
  <c r="AA16" i="10"/>
  <c r="AB16" i="10" s="1"/>
  <c r="Z16" i="10"/>
  <c r="X16" i="10"/>
  <c r="AK16" i="10" s="1"/>
  <c r="T16" i="10"/>
  <c r="P16" i="10"/>
  <c r="M16" i="10"/>
  <c r="L16" i="10"/>
  <c r="I16" i="10"/>
  <c r="F16" i="10"/>
  <c r="AJ15" i="10"/>
  <c r="AF15" i="10"/>
  <c r="AB15" i="10"/>
  <c r="AC15" i="10" s="1"/>
  <c r="AA15" i="10"/>
  <c r="Z15" i="10"/>
  <c r="X15" i="10"/>
  <c r="T15" i="10"/>
  <c r="P15" i="10"/>
  <c r="L15" i="10"/>
  <c r="I15" i="10"/>
  <c r="F15" i="10"/>
  <c r="AJ14" i="10"/>
  <c r="AF14" i="10"/>
  <c r="AK14" i="10" s="1"/>
  <c r="AA14" i="10"/>
  <c r="Z14" i="10"/>
  <c r="AB14" i="10" s="1"/>
  <c r="X14" i="10"/>
  <c r="T14" i="10"/>
  <c r="P14" i="10"/>
  <c r="Q14" i="10" s="1"/>
  <c r="L14" i="10"/>
  <c r="M14" i="10" s="1"/>
  <c r="I14" i="10"/>
  <c r="F14" i="10"/>
  <c r="AI13" i="10"/>
  <c r="AJ13" i="10" s="1"/>
  <c r="AH13" i="10"/>
  <c r="AG13" i="10"/>
  <c r="AE13" i="10"/>
  <c r="AD13" i="10"/>
  <c r="W13" i="10"/>
  <c r="X13" i="10" s="1"/>
  <c r="V13" i="10"/>
  <c r="S13" i="10"/>
  <c r="R13" i="10"/>
  <c r="O13" i="10"/>
  <c r="P13" i="10" s="1"/>
  <c r="N13" i="10"/>
  <c r="K13" i="10"/>
  <c r="J13" i="10"/>
  <c r="Z13" i="10" s="1"/>
  <c r="H13" i="10"/>
  <c r="G13" i="10"/>
  <c r="E13" i="10"/>
  <c r="D13" i="10"/>
  <c r="AJ12" i="10"/>
  <c r="AF12" i="10"/>
  <c r="AA12" i="10"/>
  <c r="Z12" i="10"/>
  <c r="AB12" i="10" s="1"/>
  <c r="X12" i="10"/>
  <c r="T12" i="10"/>
  <c r="P12" i="10"/>
  <c r="L12" i="10"/>
  <c r="I12" i="10"/>
  <c r="F12" i="10"/>
  <c r="AJ11" i="10"/>
  <c r="AF11" i="10"/>
  <c r="AK11" i="10" s="1"/>
  <c r="AA11" i="10"/>
  <c r="Z11" i="10"/>
  <c r="X11" i="10"/>
  <c r="T11" i="10"/>
  <c r="P11" i="10"/>
  <c r="Q11" i="10" s="1"/>
  <c r="L11" i="10"/>
  <c r="M11" i="10" s="1"/>
  <c r="I11" i="10"/>
  <c r="F11" i="10"/>
  <c r="AK10" i="10"/>
  <c r="AJ10" i="10"/>
  <c r="AF10" i="10"/>
  <c r="AA10" i="10"/>
  <c r="AB10" i="10" s="1"/>
  <c r="Z10" i="10"/>
  <c r="X10" i="10"/>
  <c r="T10" i="10"/>
  <c r="U10" i="10" s="1"/>
  <c r="P10" i="10"/>
  <c r="L10" i="10"/>
  <c r="I10" i="10"/>
  <c r="F10" i="10"/>
  <c r="Q10" i="10" s="1"/>
  <c r="AJ9" i="10"/>
  <c r="AF9" i="10"/>
  <c r="AA9" i="10"/>
  <c r="Z9" i="10"/>
  <c r="X9" i="10"/>
  <c r="U9" i="10"/>
  <c r="T9" i="10"/>
  <c r="P9" i="10"/>
  <c r="Q9" i="10" s="1"/>
  <c r="M9" i="10"/>
  <c r="L9" i="10"/>
  <c r="I9" i="10"/>
  <c r="F9" i="10"/>
  <c r="AI32" i="9"/>
  <c r="AH32" i="9"/>
  <c r="AJ32" i="9" s="1"/>
  <c r="AG32" i="9"/>
  <c r="AE32" i="9"/>
  <c r="AD32" i="9"/>
  <c r="W32" i="9"/>
  <c r="V32" i="9"/>
  <c r="S32" i="9"/>
  <c r="R32" i="9"/>
  <c r="O32" i="9"/>
  <c r="N32" i="9"/>
  <c r="P32" i="9" s="1"/>
  <c r="K32" i="9"/>
  <c r="J32" i="9"/>
  <c r="L32" i="9" s="1"/>
  <c r="H32" i="9"/>
  <c r="G32" i="9"/>
  <c r="E32" i="9"/>
  <c r="D32" i="9"/>
  <c r="AI31" i="9"/>
  <c r="AH31" i="9"/>
  <c r="AG31" i="9"/>
  <c r="AE31" i="9"/>
  <c r="AD31" i="9"/>
  <c r="W31" i="9"/>
  <c r="V31" i="9"/>
  <c r="S31" i="9"/>
  <c r="T31" i="9" s="1"/>
  <c r="R31" i="9"/>
  <c r="O31" i="9"/>
  <c r="P31" i="9" s="1"/>
  <c r="N31" i="9"/>
  <c r="K31" i="9"/>
  <c r="J31" i="9"/>
  <c r="Z31" i="9" s="1"/>
  <c r="H31" i="9"/>
  <c r="G31" i="9"/>
  <c r="I31" i="9" s="1"/>
  <c r="E31" i="9"/>
  <c r="D31" i="9"/>
  <c r="AJ30" i="9"/>
  <c r="AF30" i="9"/>
  <c r="AA30" i="9"/>
  <c r="Z30" i="9"/>
  <c r="X30" i="9"/>
  <c r="T30" i="9"/>
  <c r="P30" i="9"/>
  <c r="L30" i="9"/>
  <c r="I30" i="9"/>
  <c r="F30" i="9"/>
  <c r="AJ29" i="9"/>
  <c r="AF29" i="9"/>
  <c r="AA29" i="9"/>
  <c r="Z29" i="9"/>
  <c r="AB29" i="9" s="1"/>
  <c r="Y29" i="9"/>
  <c r="X29" i="9"/>
  <c r="T29" i="9"/>
  <c r="P29" i="9"/>
  <c r="L29" i="9"/>
  <c r="I29" i="9"/>
  <c r="F29" i="9"/>
  <c r="Q29" i="9" s="1"/>
  <c r="AJ28" i="9"/>
  <c r="AF28" i="9"/>
  <c r="AK28" i="9" s="1"/>
  <c r="AA28" i="9"/>
  <c r="Z28" i="9"/>
  <c r="AB28" i="9" s="1"/>
  <c r="X28" i="9"/>
  <c r="T28" i="9"/>
  <c r="P28" i="9"/>
  <c r="L28" i="9"/>
  <c r="M28" i="9" s="1"/>
  <c r="I28" i="9"/>
  <c r="AC28" i="9" s="1"/>
  <c r="F28" i="9"/>
  <c r="Q28" i="9" s="1"/>
  <c r="AJ27" i="9"/>
  <c r="AF27" i="9"/>
  <c r="AA27" i="9"/>
  <c r="Z27" i="9"/>
  <c r="X27" i="9"/>
  <c r="U27" i="9"/>
  <c r="T27" i="9"/>
  <c r="P27" i="9"/>
  <c r="L27" i="9"/>
  <c r="I27" i="9"/>
  <c r="F27" i="9"/>
  <c r="M27" i="9" s="1"/>
  <c r="AJ26" i="9"/>
  <c r="AF26" i="9"/>
  <c r="AB26" i="9"/>
  <c r="AA26" i="9"/>
  <c r="Z26" i="9"/>
  <c r="X26" i="9"/>
  <c r="AK26" i="9" s="1"/>
  <c r="T26" i="9"/>
  <c r="P26" i="9"/>
  <c r="L26" i="9"/>
  <c r="I26" i="9"/>
  <c r="F26" i="9"/>
  <c r="AI25" i="9"/>
  <c r="AH25" i="9"/>
  <c r="AG25" i="9"/>
  <c r="AE25" i="9"/>
  <c r="AD25" i="9"/>
  <c r="W25" i="9"/>
  <c r="V25" i="9"/>
  <c r="S25" i="9"/>
  <c r="R25" i="9"/>
  <c r="O25" i="9"/>
  <c r="N25" i="9"/>
  <c r="K25" i="9"/>
  <c r="J25" i="9"/>
  <c r="L25" i="9" s="1"/>
  <c r="H25" i="9"/>
  <c r="G25" i="9"/>
  <c r="F25" i="9"/>
  <c r="E25" i="9"/>
  <c r="D25" i="9"/>
  <c r="AJ24" i="9"/>
  <c r="AF24" i="9"/>
  <c r="AA24" i="9"/>
  <c r="Z24" i="9"/>
  <c r="X24" i="9"/>
  <c r="AK24" i="9" s="1"/>
  <c r="U24" i="9"/>
  <c r="T24" i="9"/>
  <c r="P24" i="9"/>
  <c r="L24" i="9"/>
  <c r="I24" i="9"/>
  <c r="F24" i="9"/>
  <c r="AJ23" i="9"/>
  <c r="AF23" i="9"/>
  <c r="AA23" i="9"/>
  <c r="Z23" i="9"/>
  <c r="X23" i="9"/>
  <c r="T23" i="9"/>
  <c r="P23" i="9"/>
  <c r="L23" i="9"/>
  <c r="I23" i="9"/>
  <c r="U23" i="9" s="1"/>
  <c r="F23" i="9"/>
  <c r="AJ22" i="9"/>
  <c r="AF22" i="9"/>
  <c r="AA22" i="9"/>
  <c r="Z22" i="9"/>
  <c r="AB22" i="9" s="1"/>
  <c r="X22" i="9"/>
  <c r="Y22" i="9" s="1"/>
  <c r="T22" i="9"/>
  <c r="P22" i="9"/>
  <c r="L22" i="9"/>
  <c r="I22" i="9"/>
  <c r="F22" i="9"/>
  <c r="Q22" i="9" s="1"/>
  <c r="AJ21" i="9"/>
  <c r="AF21" i="9"/>
  <c r="AK21" i="9" s="1"/>
  <c r="AA21" i="9"/>
  <c r="Z21" i="9"/>
  <c r="AB21" i="9" s="1"/>
  <c r="X21" i="9"/>
  <c r="T21" i="9"/>
  <c r="P21" i="9"/>
  <c r="L21" i="9"/>
  <c r="M21" i="9" s="1"/>
  <c r="I21" i="9"/>
  <c r="F21" i="9"/>
  <c r="AJ20" i="9"/>
  <c r="AF20" i="9"/>
  <c r="AA20" i="9"/>
  <c r="AB20" i="9" s="1"/>
  <c r="Z20" i="9"/>
  <c r="X20" i="9"/>
  <c r="AK20" i="9" s="1"/>
  <c r="U20" i="9"/>
  <c r="T20" i="9"/>
  <c r="P20" i="9"/>
  <c r="L20" i="9"/>
  <c r="I20" i="9"/>
  <c r="F20" i="9"/>
  <c r="AJ19" i="9"/>
  <c r="AF19" i="9"/>
  <c r="AA19" i="9"/>
  <c r="Z19" i="9"/>
  <c r="X19" i="9"/>
  <c r="T19" i="9"/>
  <c r="P19" i="9"/>
  <c r="L19" i="9"/>
  <c r="I19" i="9"/>
  <c r="F19" i="9"/>
  <c r="M19" i="9" s="1"/>
  <c r="AJ18" i="9"/>
  <c r="AF18" i="9"/>
  <c r="AA18" i="9"/>
  <c r="Z18" i="9"/>
  <c r="AB18" i="9" s="1"/>
  <c r="X18" i="9"/>
  <c r="T18" i="9"/>
  <c r="P18" i="9"/>
  <c r="L18" i="9"/>
  <c r="I18" i="9"/>
  <c r="F18" i="9"/>
  <c r="AI17" i="9"/>
  <c r="AH17" i="9"/>
  <c r="AG17" i="9"/>
  <c r="AE17" i="9"/>
  <c r="AD17" i="9"/>
  <c r="W17" i="9"/>
  <c r="V17" i="9"/>
  <c r="S17" i="9"/>
  <c r="T17" i="9" s="1"/>
  <c r="R17" i="9"/>
  <c r="P17" i="9"/>
  <c r="O17" i="9"/>
  <c r="N17" i="9"/>
  <c r="K17" i="9"/>
  <c r="AA17" i="9" s="1"/>
  <c r="J17" i="9"/>
  <c r="H17" i="9"/>
  <c r="G17" i="9"/>
  <c r="I17" i="9" s="1"/>
  <c r="E17" i="9"/>
  <c r="D17" i="9"/>
  <c r="F17" i="9" s="1"/>
  <c r="AJ16" i="9"/>
  <c r="AF16" i="9"/>
  <c r="AB16" i="9"/>
  <c r="AA16" i="9"/>
  <c r="Z16" i="9"/>
  <c r="X16" i="9"/>
  <c r="AK16" i="9" s="1"/>
  <c r="T16" i="9"/>
  <c r="P16" i="9"/>
  <c r="L16" i="9"/>
  <c r="I16" i="9"/>
  <c r="F16" i="9"/>
  <c r="M16" i="9" s="1"/>
  <c r="AJ15" i="9"/>
  <c r="AF15" i="9"/>
  <c r="AA15" i="9"/>
  <c r="Z15" i="9"/>
  <c r="X15" i="9"/>
  <c r="T15" i="9"/>
  <c r="P15" i="9"/>
  <c r="L15" i="9"/>
  <c r="I15" i="9"/>
  <c r="F15" i="9"/>
  <c r="Q15" i="9" s="1"/>
  <c r="AJ14" i="9"/>
  <c r="AF14" i="9"/>
  <c r="AA14" i="9"/>
  <c r="Z14" i="9"/>
  <c r="X14" i="9"/>
  <c r="T14" i="9"/>
  <c r="P14" i="9"/>
  <c r="L14" i="9"/>
  <c r="M14" i="9" s="1"/>
  <c r="I14" i="9"/>
  <c r="F14" i="9"/>
  <c r="Q14" i="9" s="1"/>
  <c r="AJ13" i="9"/>
  <c r="AF13" i="9"/>
  <c r="AA13" i="9"/>
  <c r="AB13" i="9" s="1"/>
  <c r="Z13" i="9"/>
  <c r="X13" i="9"/>
  <c r="AK13" i="9" s="1"/>
  <c r="U13" i="9"/>
  <c r="T13" i="9"/>
  <c r="P13" i="9"/>
  <c r="M13" i="9"/>
  <c r="L13" i="9"/>
  <c r="I13" i="9"/>
  <c r="F13" i="9"/>
  <c r="AJ12" i="9"/>
  <c r="AF12" i="9"/>
  <c r="AA12" i="9"/>
  <c r="Z12" i="9"/>
  <c r="AB12" i="9" s="1"/>
  <c r="AC12" i="9" s="1"/>
  <c r="X12" i="9"/>
  <c r="T12" i="9"/>
  <c r="P12" i="9"/>
  <c r="L12" i="9"/>
  <c r="I12" i="9"/>
  <c r="U12" i="9" s="1"/>
  <c r="F12" i="9"/>
  <c r="M12" i="9" s="1"/>
  <c r="AJ11" i="9"/>
  <c r="AF11" i="9"/>
  <c r="AA11" i="9"/>
  <c r="Z11" i="9"/>
  <c r="AB11" i="9" s="1"/>
  <c r="X11" i="9"/>
  <c r="T11" i="9"/>
  <c r="Q11" i="9"/>
  <c r="P11" i="9"/>
  <c r="L11" i="9"/>
  <c r="I11" i="9"/>
  <c r="F11" i="9"/>
  <c r="AJ10" i="9"/>
  <c r="AF10" i="9"/>
  <c r="AK10" i="9" s="1"/>
  <c r="AA10" i="9"/>
  <c r="Z10" i="9"/>
  <c r="AB10" i="9" s="1"/>
  <c r="X10" i="9"/>
  <c r="T10" i="9"/>
  <c r="P10" i="9"/>
  <c r="M10" i="9"/>
  <c r="L10" i="9"/>
  <c r="I10" i="9"/>
  <c r="F10" i="9"/>
  <c r="AK9" i="9"/>
  <c r="AJ9" i="9"/>
  <c r="AF9" i="9"/>
  <c r="AA9" i="9"/>
  <c r="AB9" i="9" s="1"/>
  <c r="Z9" i="9"/>
  <c r="X9" i="9"/>
  <c r="U9" i="9"/>
  <c r="T9" i="9"/>
  <c r="P9" i="9"/>
  <c r="M9" i="9"/>
  <c r="L9" i="9"/>
  <c r="I9" i="9"/>
  <c r="F9" i="9"/>
  <c r="AI41" i="8"/>
  <c r="AH41" i="8"/>
  <c r="AG41" i="8"/>
  <c r="AE41" i="8"/>
  <c r="AD41" i="8"/>
  <c r="W41" i="8"/>
  <c r="V41" i="8"/>
  <c r="X41" i="8" s="1"/>
  <c r="S41" i="8"/>
  <c r="R41" i="8"/>
  <c r="T41" i="8" s="1"/>
  <c r="O41" i="8"/>
  <c r="N41" i="8"/>
  <c r="P41" i="8" s="1"/>
  <c r="K41" i="8"/>
  <c r="AA41" i="8" s="1"/>
  <c r="J41" i="8"/>
  <c r="H41" i="8"/>
  <c r="I41" i="8" s="1"/>
  <c r="Y41" i="8" s="1"/>
  <c r="G41" i="8"/>
  <c r="E41" i="8"/>
  <c r="F41" i="8" s="1"/>
  <c r="D41" i="8"/>
  <c r="AI40" i="8"/>
  <c r="AJ40" i="8" s="1"/>
  <c r="AH40" i="8"/>
  <c r="AG40" i="8"/>
  <c r="AE40" i="8"/>
  <c r="AD40" i="8"/>
  <c r="W40" i="8"/>
  <c r="V40" i="8"/>
  <c r="S40" i="8"/>
  <c r="R40" i="8"/>
  <c r="O40" i="8"/>
  <c r="P40" i="8" s="1"/>
  <c r="N40" i="8"/>
  <c r="K40" i="8"/>
  <c r="L40" i="8" s="1"/>
  <c r="J40" i="8"/>
  <c r="H40" i="8"/>
  <c r="I40" i="8" s="1"/>
  <c r="G40" i="8"/>
  <c r="E40" i="8"/>
  <c r="D40" i="8"/>
  <c r="AJ39" i="8"/>
  <c r="AF39" i="8"/>
  <c r="AB39" i="8"/>
  <c r="AC39" i="8" s="1"/>
  <c r="AA39" i="8"/>
  <c r="Z39" i="8"/>
  <c r="X39" i="8"/>
  <c r="T39" i="8"/>
  <c r="P39" i="8"/>
  <c r="L39" i="8"/>
  <c r="I39" i="8"/>
  <c r="F39" i="8"/>
  <c r="AJ38" i="8"/>
  <c r="AF38" i="8"/>
  <c r="AA38" i="8"/>
  <c r="Z38" i="8"/>
  <c r="AB38" i="8" s="1"/>
  <c r="X38" i="8"/>
  <c r="T38" i="8"/>
  <c r="P38" i="8"/>
  <c r="Q38" i="8" s="1"/>
  <c r="L38" i="8"/>
  <c r="I38" i="8"/>
  <c r="F38" i="8"/>
  <c r="AJ37" i="8"/>
  <c r="AF37" i="8"/>
  <c r="AA37" i="8"/>
  <c r="Z37" i="8"/>
  <c r="AB37" i="8" s="1"/>
  <c r="X37" i="8"/>
  <c r="T37" i="8"/>
  <c r="P37" i="8"/>
  <c r="L37" i="8"/>
  <c r="M37" i="8" s="1"/>
  <c r="I37" i="8"/>
  <c r="F37" i="8"/>
  <c r="AJ36" i="8"/>
  <c r="AF36" i="8"/>
  <c r="AA36" i="8"/>
  <c r="Z36" i="8"/>
  <c r="X36" i="8"/>
  <c r="T36" i="8"/>
  <c r="P36" i="8"/>
  <c r="L36" i="8"/>
  <c r="I36" i="8"/>
  <c r="F36" i="8"/>
  <c r="AJ35" i="8"/>
  <c r="AF35" i="8"/>
  <c r="AA35" i="8"/>
  <c r="Z35" i="8"/>
  <c r="AB35" i="8" s="1"/>
  <c r="AC35" i="8" s="1"/>
  <c r="X35" i="8"/>
  <c r="T35" i="8"/>
  <c r="P35" i="8"/>
  <c r="L35" i="8"/>
  <c r="I35" i="8"/>
  <c r="F35" i="8"/>
  <c r="AI34" i="8"/>
  <c r="AH34" i="8"/>
  <c r="AJ34" i="8" s="1"/>
  <c r="AG34" i="8"/>
  <c r="AE34" i="8"/>
  <c r="AD34" i="8"/>
  <c r="W34" i="8"/>
  <c r="V34" i="8"/>
  <c r="S34" i="8"/>
  <c r="R34" i="8"/>
  <c r="T34" i="8" s="1"/>
  <c r="P34" i="8"/>
  <c r="O34" i="8"/>
  <c r="N34" i="8"/>
  <c r="K34" i="8"/>
  <c r="J34" i="8"/>
  <c r="Z34" i="8" s="1"/>
  <c r="H34" i="8"/>
  <c r="G34" i="8"/>
  <c r="E34" i="8"/>
  <c r="F34" i="8" s="1"/>
  <c r="D34" i="8"/>
  <c r="AJ33" i="8"/>
  <c r="AF33" i="8"/>
  <c r="AA33" i="8"/>
  <c r="AB33" i="8" s="1"/>
  <c r="Z33" i="8"/>
  <c r="X33" i="8"/>
  <c r="T33" i="8"/>
  <c r="P33" i="8"/>
  <c r="M33" i="8"/>
  <c r="L33" i="8"/>
  <c r="I33" i="8"/>
  <c r="AC33" i="8" s="1"/>
  <c r="F33" i="8"/>
  <c r="Q33" i="8" s="1"/>
  <c r="AJ32" i="8"/>
  <c r="AF32" i="8"/>
  <c r="AB32" i="8"/>
  <c r="AC32" i="8" s="1"/>
  <c r="AA32" i="8"/>
  <c r="Z32" i="8"/>
  <c r="X32" i="8"/>
  <c r="T32" i="8"/>
  <c r="P32" i="8"/>
  <c r="L32" i="8"/>
  <c r="I32" i="8"/>
  <c r="F32" i="8"/>
  <c r="AJ31" i="8"/>
  <c r="AF31" i="8"/>
  <c r="AK31" i="8" s="1"/>
  <c r="AA31" i="8"/>
  <c r="Z31" i="8"/>
  <c r="AB31" i="8" s="1"/>
  <c r="Y31" i="8"/>
  <c r="X31" i="8"/>
  <c r="T31" i="8"/>
  <c r="Q31" i="8"/>
  <c r="P31" i="8"/>
  <c r="L31" i="8"/>
  <c r="I31" i="8"/>
  <c r="F31" i="8"/>
  <c r="AJ30" i="8"/>
  <c r="AF30" i="8"/>
  <c r="AK30" i="8" s="1"/>
  <c r="AA30" i="8"/>
  <c r="Z30" i="8"/>
  <c r="AB30" i="8" s="1"/>
  <c r="X30" i="8"/>
  <c r="T30" i="8"/>
  <c r="U30" i="8" s="1"/>
  <c r="P30" i="8"/>
  <c r="M30" i="8"/>
  <c r="L30" i="8"/>
  <c r="I30" i="8"/>
  <c r="F30" i="8"/>
  <c r="Q30" i="8" s="1"/>
  <c r="AJ29" i="8"/>
  <c r="AF29" i="8"/>
  <c r="AA29" i="8"/>
  <c r="Z29" i="8"/>
  <c r="AB29" i="8" s="1"/>
  <c r="X29" i="8"/>
  <c r="AK29" i="8" s="1"/>
  <c r="T29" i="8"/>
  <c r="P29" i="8"/>
  <c r="L29" i="8"/>
  <c r="I29" i="8"/>
  <c r="U29" i="8" s="1"/>
  <c r="F29" i="8"/>
  <c r="AJ28" i="8"/>
  <c r="AF28" i="8"/>
  <c r="AK28" i="8" s="1"/>
  <c r="AA28" i="8"/>
  <c r="Z28" i="8"/>
  <c r="X28" i="8"/>
  <c r="T28" i="8"/>
  <c r="P28" i="8"/>
  <c r="L28" i="8"/>
  <c r="I28" i="8"/>
  <c r="U28" i="8" s="1"/>
  <c r="F28" i="8"/>
  <c r="M28" i="8" s="1"/>
  <c r="AI27" i="8"/>
  <c r="AH27" i="8"/>
  <c r="AJ27" i="8" s="1"/>
  <c r="AG27" i="8"/>
  <c r="AF27" i="8"/>
  <c r="AE27" i="8"/>
  <c r="AD27" i="8"/>
  <c r="W27" i="8"/>
  <c r="V27" i="8"/>
  <c r="S27" i="8"/>
  <c r="R27" i="8"/>
  <c r="T27" i="8" s="1"/>
  <c r="O27" i="8"/>
  <c r="N27" i="8"/>
  <c r="K27" i="8"/>
  <c r="L27" i="8" s="1"/>
  <c r="J27" i="8"/>
  <c r="H27" i="8"/>
  <c r="G27" i="8"/>
  <c r="I27" i="8" s="1"/>
  <c r="E27" i="8"/>
  <c r="D27" i="8"/>
  <c r="F27" i="8" s="1"/>
  <c r="AJ26" i="8"/>
  <c r="AF26" i="8"/>
  <c r="AA26" i="8"/>
  <c r="AB26" i="8" s="1"/>
  <c r="Z26" i="8"/>
  <c r="X26" i="8"/>
  <c r="T26" i="8"/>
  <c r="P26" i="8"/>
  <c r="L26" i="8"/>
  <c r="M26" i="8" s="1"/>
  <c r="I26" i="8"/>
  <c r="AC26" i="8" s="1"/>
  <c r="F26" i="8"/>
  <c r="AJ25" i="8"/>
  <c r="AF25" i="8"/>
  <c r="AA25" i="8"/>
  <c r="Z25" i="8"/>
  <c r="AB25" i="8" s="1"/>
  <c r="X25" i="8"/>
  <c r="AK25" i="8" s="1"/>
  <c r="T25" i="8"/>
  <c r="P25" i="8"/>
  <c r="L25" i="8"/>
  <c r="I25" i="8"/>
  <c r="U25" i="8" s="1"/>
  <c r="F25" i="8"/>
  <c r="AJ24" i="8"/>
  <c r="AF24" i="8"/>
  <c r="AK24" i="8" s="1"/>
  <c r="AA24" i="8"/>
  <c r="Z24" i="8"/>
  <c r="X24" i="8"/>
  <c r="T24" i="8"/>
  <c r="Q24" i="8"/>
  <c r="P24" i="8"/>
  <c r="L24" i="8"/>
  <c r="I24" i="8"/>
  <c r="F24" i="8"/>
  <c r="AJ23" i="8"/>
  <c r="AF23" i="8"/>
  <c r="AK23" i="8" s="1"/>
  <c r="AA23" i="8"/>
  <c r="Z23" i="8"/>
  <c r="AB23" i="8" s="1"/>
  <c r="X23" i="8"/>
  <c r="T23" i="8"/>
  <c r="U23" i="8" s="1"/>
  <c r="P23" i="8"/>
  <c r="M23" i="8"/>
  <c r="L23" i="8"/>
  <c r="I23" i="8"/>
  <c r="F23" i="8"/>
  <c r="Q23" i="8" s="1"/>
  <c r="AJ22" i="8"/>
  <c r="AF22" i="8"/>
  <c r="AA22" i="8"/>
  <c r="Z22" i="8"/>
  <c r="AB22" i="8" s="1"/>
  <c r="X22" i="8"/>
  <c r="AK22" i="8" s="1"/>
  <c r="T22" i="8"/>
  <c r="P22" i="8"/>
  <c r="L22" i="8"/>
  <c r="I22" i="8"/>
  <c r="F22" i="8"/>
  <c r="AI21" i="8"/>
  <c r="AH21" i="8"/>
  <c r="AJ21" i="8" s="1"/>
  <c r="AG21" i="8"/>
  <c r="AE21" i="8"/>
  <c r="AD21" i="8"/>
  <c r="AF21" i="8" s="1"/>
  <c r="W21" i="8"/>
  <c r="V21" i="8"/>
  <c r="S21" i="8"/>
  <c r="R21" i="8"/>
  <c r="O21" i="8"/>
  <c r="N21" i="8"/>
  <c r="K21" i="8"/>
  <c r="J21" i="8"/>
  <c r="H21" i="8"/>
  <c r="G21" i="8"/>
  <c r="E21" i="8"/>
  <c r="F21" i="8" s="1"/>
  <c r="D21" i="8"/>
  <c r="AK20" i="8"/>
  <c r="AJ20" i="8"/>
  <c r="AF20" i="8"/>
  <c r="AA20" i="8"/>
  <c r="Z20" i="8"/>
  <c r="X20" i="8"/>
  <c r="T20" i="8"/>
  <c r="P20" i="8"/>
  <c r="L20" i="8"/>
  <c r="M20" i="8" s="1"/>
  <c r="I20" i="8"/>
  <c r="F20" i="8"/>
  <c r="AJ19" i="8"/>
  <c r="AF19" i="8"/>
  <c r="AA19" i="8"/>
  <c r="Z19" i="8"/>
  <c r="X19" i="8"/>
  <c r="U19" i="8"/>
  <c r="T19" i="8"/>
  <c r="P19" i="8"/>
  <c r="L19" i="8"/>
  <c r="M19" i="8" s="1"/>
  <c r="I19" i="8"/>
  <c r="F19" i="8"/>
  <c r="Q19" i="8" s="1"/>
  <c r="AJ18" i="8"/>
  <c r="AF18" i="8"/>
  <c r="AB18" i="8"/>
  <c r="AA18" i="8"/>
  <c r="Z18" i="8"/>
  <c r="X18" i="8"/>
  <c r="T18" i="8"/>
  <c r="P18" i="8"/>
  <c r="L18" i="8"/>
  <c r="I18" i="8"/>
  <c r="U18" i="8" s="1"/>
  <c r="F18" i="8"/>
  <c r="AJ17" i="8"/>
  <c r="AF17" i="8"/>
  <c r="AK17" i="8" s="1"/>
  <c r="AA17" i="8"/>
  <c r="Z17" i="8"/>
  <c r="AB17" i="8" s="1"/>
  <c r="X17" i="8"/>
  <c r="T17" i="8"/>
  <c r="Q17" i="8"/>
  <c r="P17" i="8"/>
  <c r="L17" i="8"/>
  <c r="M17" i="8" s="1"/>
  <c r="I17" i="8"/>
  <c r="F17" i="8"/>
  <c r="AJ16" i="8"/>
  <c r="AF16" i="8"/>
  <c r="AB16" i="8"/>
  <c r="AA16" i="8"/>
  <c r="Z16" i="8"/>
  <c r="X16" i="8"/>
  <c r="T16" i="8"/>
  <c r="P16" i="8"/>
  <c r="L16" i="8"/>
  <c r="I16" i="8"/>
  <c r="U16" i="8" s="1"/>
  <c r="F16" i="8"/>
  <c r="Q16" i="8" s="1"/>
  <c r="AI15" i="8"/>
  <c r="AH15" i="8"/>
  <c r="AJ15" i="8" s="1"/>
  <c r="AG15" i="8"/>
  <c r="AE15" i="8"/>
  <c r="AD15" i="8"/>
  <c r="AF15" i="8" s="1"/>
  <c r="AK15" i="8" s="1"/>
  <c r="X15" i="8"/>
  <c r="W15" i="8"/>
  <c r="V15" i="8"/>
  <c r="T15" i="8"/>
  <c r="S15" i="8"/>
  <c r="R15" i="8"/>
  <c r="O15" i="8"/>
  <c r="N15" i="8"/>
  <c r="P15" i="8" s="1"/>
  <c r="K15" i="8"/>
  <c r="AA15" i="8" s="1"/>
  <c r="J15" i="8"/>
  <c r="H15" i="8"/>
  <c r="G15" i="8"/>
  <c r="E15" i="8"/>
  <c r="D15" i="8"/>
  <c r="F15" i="8" s="1"/>
  <c r="AJ14" i="8"/>
  <c r="AF14" i="8"/>
  <c r="AA14" i="8"/>
  <c r="Z14" i="8"/>
  <c r="X14" i="8"/>
  <c r="T14" i="8"/>
  <c r="U14" i="8" s="1"/>
  <c r="P14" i="8"/>
  <c r="L14" i="8"/>
  <c r="I14" i="8"/>
  <c r="Y14" i="8" s="1"/>
  <c r="F14" i="8"/>
  <c r="Q14" i="8" s="1"/>
  <c r="AK13" i="8"/>
  <c r="AJ13" i="8"/>
  <c r="AF13" i="8"/>
  <c r="AA13" i="8"/>
  <c r="Z13" i="8"/>
  <c r="AB13" i="8" s="1"/>
  <c r="X13" i="8"/>
  <c r="T13" i="8"/>
  <c r="U13" i="8" s="1"/>
  <c r="P13" i="8"/>
  <c r="L13" i="8"/>
  <c r="I13" i="8"/>
  <c r="F13" i="8"/>
  <c r="AJ12" i="8"/>
  <c r="AF12" i="8"/>
  <c r="AA12" i="8"/>
  <c r="AB12" i="8" s="1"/>
  <c r="Z12" i="8"/>
  <c r="X12" i="8"/>
  <c r="AK12" i="8" s="1"/>
  <c r="T12" i="8"/>
  <c r="P12" i="8"/>
  <c r="L12" i="8"/>
  <c r="M12" i="8" s="1"/>
  <c r="I12" i="8"/>
  <c r="F12" i="8"/>
  <c r="Q12" i="8" s="1"/>
  <c r="AJ11" i="8"/>
  <c r="AF11" i="8"/>
  <c r="AK11" i="8" s="1"/>
  <c r="AA11" i="8"/>
  <c r="Z11" i="8"/>
  <c r="AB11" i="8" s="1"/>
  <c r="X11" i="8"/>
  <c r="T11" i="8"/>
  <c r="P11" i="8"/>
  <c r="L11" i="8"/>
  <c r="I11" i="8"/>
  <c r="F11" i="8"/>
  <c r="M11" i="8" s="1"/>
  <c r="AJ10" i="8"/>
  <c r="AF10" i="8"/>
  <c r="AK10" i="8" s="1"/>
  <c r="AA10" i="8"/>
  <c r="Z10" i="8"/>
  <c r="X10" i="8"/>
  <c r="T10" i="8"/>
  <c r="P10" i="8"/>
  <c r="M10" i="8"/>
  <c r="L10" i="8"/>
  <c r="I10" i="8"/>
  <c r="F10" i="8"/>
  <c r="Q10" i="8" s="1"/>
  <c r="AJ9" i="8"/>
  <c r="AF9" i="8"/>
  <c r="AK9" i="8" s="1"/>
  <c r="AA9" i="8"/>
  <c r="Z9" i="8"/>
  <c r="X9" i="8"/>
  <c r="T9" i="8"/>
  <c r="U9" i="8" s="1"/>
  <c r="P9" i="8"/>
  <c r="L9" i="8"/>
  <c r="I9" i="8"/>
  <c r="F9" i="8"/>
  <c r="Q9" i="8" s="1"/>
  <c r="AI74" i="7"/>
  <c r="AH74" i="7"/>
  <c r="AG74" i="7"/>
  <c r="AF74" i="7"/>
  <c r="AK74" i="7" s="1"/>
  <c r="AE74" i="7"/>
  <c r="AD74" i="7"/>
  <c r="W74" i="7"/>
  <c r="V74" i="7"/>
  <c r="X74" i="7" s="1"/>
  <c r="S74" i="7"/>
  <c r="R74" i="7"/>
  <c r="T74" i="7" s="1"/>
  <c r="O74" i="7"/>
  <c r="N74" i="7"/>
  <c r="K74" i="7"/>
  <c r="J74" i="7"/>
  <c r="H74" i="7"/>
  <c r="I74" i="7" s="1"/>
  <c r="G74" i="7"/>
  <c r="E74" i="7"/>
  <c r="D74" i="7"/>
  <c r="F74" i="7" s="1"/>
  <c r="AJ73" i="7"/>
  <c r="AI73" i="7"/>
  <c r="AH73" i="7"/>
  <c r="AG73" i="7"/>
  <c r="AF73" i="7"/>
  <c r="AE73" i="7"/>
  <c r="AD73" i="7"/>
  <c r="AA73" i="7"/>
  <c r="W73" i="7"/>
  <c r="V73" i="7"/>
  <c r="X73" i="7" s="1"/>
  <c r="S73" i="7"/>
  <c r="R73" i="7"/>
  <c r="T73" i="7" s="1"/>
  <c r="O73" i="7"/>
  <c r="N73" i="7"/>
  <c r="P73" i="7" s="1"/>
  <c r="L73" i="7"/>
  <c r="K73" i="7"/>
  <c r="J73" i="7"/>
  <c r="H73" i="7"/>
  <c r="G73" i="7"/>
  <c r="I73" i="7" s="1"/>
  <c r="E73" i="7"/>
  <c r="D73" i="7"/>
  <c r="F73" i="7" s="1"/>
  <c r="AJ72" i="7"/>
  <c r="AF72" i="7"/>
  <c r="AA72" i="7"/>
  <c r="Z72" i="7"/>
  <c r="AB72" i="7" s="1"/>
  <c r="X72" i="7"/>
  <c r="AK72" i="7" s="1"/>
  <c r="T72" i="7"/>
  <c r="P72" i="7"/>
  <c r="L72" i="7"/>
  <c r="I72" i="7"/>
  <c r="U72" i="7" s="1"/>
  <c r="F72" i="7"/>
  <c r="AJ71" i="7"/>
  <c r="AF71" i="7"/>
  <c r="AB71" i="7"/>
  <c r="AC71" i="7" s="1"/>
  <c r="AA71" i="7"/>
  <c r="Z71" i="7"/>
  <c r="X71" i="7"/>
  <c r="Y71" i="7" s="1"/>
  <c r="T71" i="7"/>
  <c r="P71" i="7"/>
  <c r="L71" i="7"/>
  <c r="I71" i="7"/>
  <c r="F71" i="7"/>
  <c r="AJ70" i="7"/>
  <c r="AF70" i="7"/>
  <c r="AA70" i="7"/>
  <c r="Z70" i="7"/>
  <c r="X70" i="7"/>
  <c r="T70" i="7"/>
  <c r="P70" i="7"/>
  <c r="L70" i="7"/>
  <c r="I70" i="7"/>
  <c r="F70" i="7"/>
  <c r="AJ69" i="7"/>
  <c r="AF69" i="7"/>
  <c r="AA69" i="7"/>
  <c r="Z69" i="7"/>
  <c r="X69" i="7"/>
  <c r="U69" i="7"/>
  <c r="T69" i="7"/>
  <c r="P69" i="7"/>
  <c r="L69" i="7"/>
  <c r="I69" i="7"/>
  <c r="F69" i="7"/>
  <c r="AJ68" i="7"/>
  <c r="AF68" i="7"/>
  <c r="AA68" i="7"/>
  <c r="Z68" i="7"/>
  <c r="AB68" i="7" s="1"/>
  <c r="AC68" i="7" s="1"/>
  <c r="Y68" i="7"/>
  <c r="X68" i="7"/>
  <c r="T68" i="7"/>
  <c r="P68" i="7"/>
  <c r="L68" i="7"/>
  <c r="I68" i="7"/>
  <c r="U68" i="7" s="1"/>
  <c r="F68" i="7"/>
  <c r="AI67" i="7"/>
  <c r="AH67" i="7"/>
  <c r="AJ67" i="7" s="1"/>
  <c r="AG67" i="7"/>
  <c r="AE67" i="7"/>
  <c r="AD67" i="7"/>
  <c r="W67" i="7"/>
  <c r="V67" i="7"/>
  <c r="S67" i="7"/>
  <c r="R67" i="7"/>
  <c r="O67" i="7"/>
  <c r="N67" i="7"/>
  <c r="K67" i="7"/>
  <c r="J67" i="7"/>
  <c r="H67" i="7"/>
  <c r="G67" i="7"/>
  <c r="E67" i="7"/>
  <c r="D67" i="7"/>
  <c r="F67" i="7" s="1"/>
  <c r="AK66" i="7"/>
  <c r="AJ66" i="7"/>
  <c r="AF66" i="7"/>
  <c r="AB66" i="7"/>
  <c r="AA66" i="7"/>
  <c r="Z66" i="7"/>
  <c r="X66" i="7"/>
  <c r="U66" i="7"/>
  <c r="T66" i="7"/>
  <c r="P66" i="7"/>
  <c r="L66" i="7"/>
  <c r="I66" i="7"/>
  <c r="AC66" i="7" s="1"/>
  <c r="F66" i="7"/>
  <c r="Q66" i="7" s="1"/>
  <c r="AJ65" i="7"/>
  <c r="AF65" i="7"/>
  <c r="AA65" i="7"/>
  <c r="AB65" i="7" s="1"/>
  <c r="Z65" i="7"/>
  <c r="X65" i="7"/>
  <c r="T65" i="7"/>
  <c r="P65" i="7"/>
  <c r="Q65" i="7" s="1"/>
  <c r="L65" i="7"/>
  <c r="M65" i="7" s="1"/>
  <c r="I65" i="7"/>
  <c r="U65" i="7" s="1"/>
  <c r="F65" i="7"/>
  <c r="AJ64" i="7"/>
  <c r="AF64" i="7"/>
  <c r="AB64" i="7"/>
  <c r="AA64" i="7"/>
  <c r="Z64" i="7"/>
  <c r="X64" i="7"/>
  <c r="AK64" i="7" s="1"/>
  <c r="T64" i="7"/>
  <c r="P64" i="7"/>
  <c r="L64" i="7"/>
  <c r="I64" i="7"/>
  <c r="F64" i="7"/>
  <c r="AJ63" i="7"/>
  <c r="AF63" i="7"/>
  <c r="AA63" i="7"/>
  <c r="Z63" i="7"/>
  <c r="X63" i="7"/>
  <c r="T63" i="7"/>
  <c r="P63" i="7"/>
  <c r="Q63" i="7" s="1"/>
  <c r="L63" i="7"/>
  <c r="M63" i="7" s="1"/>
  <c r="I63" i="7"/>
  <c r="U63" i="7" s="1"/>
  <c r="F63" i="7"/>
  <c r="AJ62" i="7"/>
  <c r="AF62" i="7"/>
  <c r="AK62" i="7" s="1"/>
  <c r="AA62" i="7"/>
  <c r="Z62" i="7"/>
  <c r="AB62" i="7" s="1"/>
  <c r="X62" i="7"/>
  <c r="U62" i="7"/>
  <c r="T62" i="7"/>
  <c r="P62" i="7"/>
  <c r="L62" i="7"/>
  <c r="M62" i="7" s="1"/>
  <c r="I62" i="7"/>
  <c r="F62" i="7"/>
  <c r="Q62" i="7" s="1"/>
  <c r="AI61" i="7"/>
  <c r="AH61" i="7"/>
  <c r="AG61" i="7"/>
  <c r="AF61" i="7"/>
  <c r="AE61" i="7"/>
  <c r="AD61" i="7"/>
  <c r="X61" i="7"/>
  <c r="W61" i="7"/>
  <c r="V61" i="7"/>
  <c r="S61" i="7"/>
  <c r="R61" i="7"/>
  <c r="T61" i="7" s="1"/>
  <c r="O61" i="7"/>
  <c r="N61" i="7"/>
  <c r="P61" i="7" s="1"/>
  <c r="K61" i="7"/>
  <c r="AA61" i="7" s="1"/>
  <c r="J61" i="7"/>
  <c r="H61" i="7"/>
  <c r="G61" i="7"/>
  <c r="E61" i="7"/>
  <c r="D61" i="7"/>
  <c r="AJ60" i="7"/>
  <c r="AF60" i="7"/>
  <c r="AK60" i="7" s="1"/>
  <c r="AA60" i="7"/>
  <c r="Z60" i="7"/>
  <c r="X60" i="7"/>
  <c r="T60" i="7"/>
  <c r="U60" i="7" s="1"/>
  <c r="Q60" i="7"/>
  <c r="P60" i="7"/>
  <c r="L60" i="7"/>
  <c r="M60" i="7" s="1"/>
  <c r="I60" i="7"/>
  <c r="Y60" i="7" s="1"/>
  <c r="F60" i="7"/>
  <c r="AJ59" i="7"/>
  <c r="AF59" i="7"/>
  <c r="AA59" i="7"/>
  <c r="Z59" i="7"/>
  <c r="X59" i="7"/>
  <c r="T59" i="7"/>
  <c r="U59" i="7" s="1"/>
  <c r="P59" i="7"/>
  <c r="L59" i="7"/>
  <c r="I59" i="7"/>
  <c r="F59" i="7"/>
  <c r="AJ58" i="7"/>
  <c r="AF58" i="7"/>
  <c r="AA58" i="7"/>
  <c r="Z58" i="7"/>
  <c r="X58" i="7"/>
  <c r="AK58" i="7" s="1"/>
  <c r="T58" i="7"/>
  <c r="P58" i="7"/>
  <c r="L58" i="7"/>
  <c r="I58" i="7"/>
  <c r="F58" i="7"/>
  <c r="M58" i="7" s="1"/>
  <c r="AJ57" i="7"/>
  <c r="AF57" i="7"/>
  <c r="AA57" i="7"/>
  <c r="Z57" i="7"/>
  <c r="X57" i="7"/>
  <c r="Y57" i="7" s="1"/>
  <c r="T57" i="7"/>
  <c r="P57" i="7"/>
  <c r="L57" i="7"/>
  <c r="I57" i="7"/>
  <c r="F57" i="7"/>
  <c r="AJ56" i="7"/>
  <c r="AF56" i="7"/>
  <c r="AA56" i="7"/>
  <c r="Z56" i="7"/>
  <c r="X56" i="7"/>
  <c r="T56" i="7"/>
  <c r="U56" i="7" s="1"/>
  <c r="P56" i="7"/>
  <c r="L56" i="7"/>
  <c r="M56" i="7" s="1"/>
  <c r="I56" i="7"/>
  <c r="F56" i="7"/>
  <c r="AJ55" i="7"/>
  <c r="AF55" i="7"/>
  <c r="AA55" i="7"/>
  <c r="Z55" i="7"/>
  <c r="AB55" i="7" s="1"/>
  <c r="X55" i="7"/>
  <c r="T55" i="7"/>
  <c r="P55" i="7"/>
  <c r="L55" i="7"/>
  <c r="I55" i="7"/>
  <c r="U55" i="7" s="1"/>
  <c r="F55" i="7"/>
  <c r="AI54" i="7"/>
  <c r="AJ54" i="7" s="1"/>
  <c r="AH54" i="7"/>
  <c r="AG54" i="7"/>
  <c r="AE54" i="7"/>
  <c r="AD54" i="7"/>
  <c r="W54" i="7"/>
  <c r="V54" i="7"/>
  <c r="X54" i="7" s="1"/>
  <c r="S54" i="7"/>
  <c r="R54" i="7"/>
  <c r="O54" i="7"/>
  <c r="N54" i="7"/>
  <c r="K54" i="7"/>
  <c r="J54" i="7"/>
  <c r="H54" i="7"/>
  <c r="G54" i="7"/>
  <c r="E54" i="7"/>
  <c r="D54" i="7"/>
  <c r="AJ53" i="7"/>
  <c r="AF53" i="7"/>
  <c r="AK53" i="7" s="1"/>
  <c r="AA53" i="7"/>
  <c r="Z53" i="7"/>
  <c r="AB53" i="7" s="1"/>
  <c r="AC53" i="7" s="1"/>
  <c r="Y53" i="7"/>
  <c r="X53" i="7"/>
  <c r="T53" i="7"/>
  <c r="P53" i="7"/>
  <c r="L53" i="7"/>
  <c r="M53" i="7" s="1"/>
  <c r="I53" i="7"/>
  <c r="F53" i="7"/>
  <c r="AJ52" i="7"/>
  <c r="AF52" i="7"/>
  <c r="AA52" i="7"/>
  <c r="Z52" i="7"/>
  <c r="X52" i="7"/>
  <c r="U52" i="7"/>
  <c r="T52" i="7"/>
  <c r="P52" i="7"/>
  <c r="M52" i="7"/>
  <c r="L52" i="7"/>
  <c r="I52" i="7"/>
  <c r="F52" i="7"/>
  <c r="AJ51" i="7"/>
  <c r="AF51" i="7"/>
  <c r="AA51" i="7"/>
  <c r="Z51" i="7"/>
  <c r="X51" i="7"/>
  <c r="T51" i="7"/>
  <c r="P51" i="7"/>
  <c r="L51" i="7"/>
  <c r="I51" i="7"/>
  <c r="U51" i="7" s="1"/>
  <c r="F51" i="7"/>
  <c r="AJ50" i="7"/>
  <c r="AF50" i="7"/>
  <c r="AK50" i="7" s="1"/>
  <c r="AA50" i="7"/>
  <c r="Z50" i="7"/>
  <c r="AB50" i="7" s="1"/>
  <c r="AC50" i="7" s="1"/>
  <c r="X50" i="7"/>
  <c r="T50" i="7"/>
  <c r="P50" i="7"/>
  <c r="L50" i="7"/>
  <c r="I50" i="7"/>
  <c r="F50" i="7"/>
  <c r="AJ49" i="7"/>
  <c r="AF49" i="7"/>
  <c r="AK49" i="7" s="1"/>
  <c r="AA49" i="7"/>
  <c r="Z49" i="7"/>
  <c r="AB49" i="7" s="1"/>
  <c r="X49" i="7"/>
  <c r="T49" i="7"/>
  <c r="Q49" i="7"/>
  <c r="P49" i="7"/>
  <c r="L49" i="7"/>
  <c r="M49" i="7" s="1"/>
  <c r="I49" i="7"/>
  <c r="F49" i="7"/>
  <c r="AI48" i="7"/>
  <c r="AJ48" i="7" s="1"/>
  <c r="AH48" i="7"/>
  <c r="AG48" i="7"/>
  <c r="AE48" i="7"/>
  <c r="AF48" i="7" s="1"/>
  <c r="AD48" i="7"/>
  <c r="X48" i="7"/>
  <c r="W48" i="7"/>
  <c r="V48" i="7"/>
  <c r="T48" i="7"/>
  <c r="S48" i="7"/>
  <c r="R48" i="7"/>
  <c r="O48" i="7"/>
  <c r="N48" i="7"/>
  <c r="K48" i="7"/>
  <c r="L48" i="7" s="1"/>
  <c r="J48" i="7"/>
  <c r="H48" i="7"/>
  <c r="G48" i="7"/>
  <c r="E48" i="7"/>
  <c r="D48" i="7"/>
  <c r="AJ47" i="7"/>
  <c r="AF47" i="7"/>
  <c r="AB47" i="7"/>
  <c r="AA47" i="7"/>
  <c r="Z47" i="7"/>
  <c r="X47" i="7"/>
  <c r="T47" i="7"/>
  <c r="P47" i="7"/>
  <c r="L47" i="7"/>
  <c r="I47" i="7"/>
  <c r="F47" i="7"/>
  <c r="AJ46" i="7"/>
  <c r="AF46" i="7"/>
  <c r="AA46" i="7"/>
  <c r="Z46" i="7"/>
  <c r="X46" i="7"/>
  <c r="T46" i="7"/>
  <c r="P46" i="7"/>
  <c r="Q46" i="7" s="1"/>
  <c r="M46" i="7"/>
  <c r="L46" i="7"/>
  <c r="I46" i="7"/>
  <c r="F46" i="7"/>
  <c r="AJ45" i="7"/>
  <c r="AF45" i="7"/>
  <c r="AA45" i="7"/>
  <c r="Z45" i="7"/>
  <c r="X45" i="7"/>
  <c r="U45" i="7"/>
  <c r="T45" i="7"/>
  <c r="P45" i="7"/>
  <c r="L45" i="7"/>
  <c r="M45" i="7" s="1"/>
  <c r="I45" i="7"/>
  <c r="F45" i="7"/>
  <c r="AJ44" i="7"/>
  <c r="AF44" i="7"/>
  <c r="AK44" i="7" s="1"/>
  <c r="AA44" i="7"/>
  <c r="Z44" i="7"/>
  <c r="X44" i="7"/>
  <c r="T44" i="7"/>
  <c r="P44" i="7"/>
  <c r="L44" i="7"/>
  <c r="I44" i="7"/>
  <c r="U44" i="7" s="1"/>
  <c r="F44" i="7"/>
  <c r="AJ43" i="7"/>
  <c r="AF43" i="7"/>
  <c r="AB43" i="7"/>
  <c r="AA43" i="7"/>
  <c r="Z43" i="7"/>
  <c r="X43" i="7"/>
  <c r="T43" i="7"/>
  <c r="P43" i="7"/>
  <c r="L43" i="7"/>
  <c r="I43" i="7"/>
  <c r="F43" i="7"/>
  <c r="AJ42" i="7"/>
  <c r="AF42" i="7"/>
  <c r="AK42" i="7" s="1"/>
  <c r="AA42" i="7"/>
  <c r="Z42" i="7"/>
  <c r="AB42" i="7" s="1"/>
  <c r="AC42" i="7" s="1"/>
  <c r="Y42" i="7"/>
  <c r="X42" i="7"/>
  <c r="T42" i="7"/>
  <c r="P42" i="7"/>
  <c r="L42" i="7"/>
  <c r="I42" i="7"/>
  <c r="F42" i="7"/>
  <c r="Q42" i="7" s="1"/>
  <c r="AI41" i="7"/>
  <c r="AH41" i="7"/>
  <c r="AJ41" i="7" s="1"/>
  <c r="AG41" i="7"/>
  <c r="AF41" i="7"/>
  <c r="AE41" i="7"/>
  <c r="AD41" i="7"/>
  <c r="W41" i="7"/>
  <c r="X41" i="7" s="1"/>
  <c r="V41" i="7"/>
  <c r="S41" i="7"/>
  <c r="R41" i="7"/>
  <c r="O41" i="7"/>
  <c r="N41" i="7"/>
  <c r="K41" i="7"/>
  <c r="L41" i="7" s="1"/>
  <c r="J41" i="7"/>
  <c r="H41" i="7"/>
  <c r="G41" i="7"/>
  <c r="E41" i="7"/>
  <c r="D41" i="7"/>
  <c r="AJ40" i="7"/>
  <c r="AF40" i="7"/>
  <c r="AK40" i="7" s="1"/>
  <c r="AA40" i="7"/>
  <c r="Z40" i="7"/>
  <c r="AB40" i="7" s="1"/>
  <c r="X40" i="7"/>
  <c r="T40" i="7"/>
  <c r="P40" i="7"/>
  <c r="L40" i="7"/>
  <c r="I40" i="7"/>
  <c r="Y40" i="7" s="1"/>
  <c r="F40" i="7"/>
  <c r="AJ39" i="7"/>
  <c r="AF39" i="7"/>
  <c r="AA39" i="7"/>
  <c r="Z39" i="7"/>
  <c r="AB39" i="7" s="1"/>
  <c r="X39" i="7"/>
  <c r="T39" i="7"/>
  <c r="P39" i="7"/>
  <c r="L39" i="7"/>
  <c r="I39" i="7"/>
  <c r="F39" i="7"/>
  <c r="AJ38" i="7"/>
  <c r="AF38" i="7"/>
  <c r="AB38" i="7"/>
  <c r="AA38" i="7"/>
  <c r="Z38" i="7"/>
  <c r="X38" i="7"/>
  <c r="AK38" i="7" s="1"/>
  <c r="U38" i="7"/>
  <c r="T38" i="7"/>
  <c r="P38" i="7"/>
  <c r="L38" i="7"/>
  <c r="I38" i="7"/>
  <c r="AC38" i="7" s="1"/>
  <c r="F38" i="7"/>
  <c r="AJ37" i="7"/>
  <c r="AF37" i="7"/>
  <c r="AA37" i="7"/>
  <c r="Z37" i="7"/>
  <c r="X37" i="7"/>
  <c r="T37" i="7"/>
  <c r="Q37" i="7"/>
  <c r="P37" i="7"/>
  <c r="L37" i="7"/>
  <c r="M37" i="7" s="1"/>
  <c r="I37" i="7"/>
  <c r="F37" i="7"/>
  <c r="AI36" i="7"/>
  <c r="AH36" i="7"/>
  <c r="AJ36" i="7" s="1"/>
  <c r="AG36" i="7"/>
  <c r="AE36" i="7"/>
  <c r="AD36" i="7"/>
  <c r="W36" i="7"/>
  <c r="V36" i="7"/>
  <c r="S36" i="7"/>
  <c r="R36" i="7"/>
  <c r="O36" i="7"/>
  <c r="N36" i="7"/>
  <c r="K36" i="7"/>
  <c r="J36" i="7"/>
  <c r="L36" i="7" s="1"/>
  <c r="I36" i="7"/>
  <c r="H36" i="7"/>
  <c r="G36" i="7"/>
  <c r="E36" i="7"/>
  <c r="D36" i="7"/>
  <c r="AJ35" i="7"/>
  <c r="AF35" i="7"/>
  <c r="AA35" i="7"/>
  <c r="AB35" i="7" s="1"/>
  <c r="Z35" i="7"/>
  <c r="X35" i="7"/>
  <c r="Y35" i="7" s="1"/>
  <c r="T35" i="7"/>
  <c r="P35" i="7"/>
  <c r="L35" i="7"/>
  <c r="I35" i="7"/>
  <c r="F35" i="7"/>
  <c r="AJ34" i="7"/>
  <c r="AF34" i="7"/>
  <c r="AA34" i="7"/>
  <c r="Z34" i="7"/>
  <c r="X34" i="7"/>
  <c r="T34" i="7"/>
  <c r="P34" i="7"/>
  <c r="L34" i="7"/>
  <c r="M34" i="7" s="1"/>
  <c r="I34" i="7"/>
  <c r="F34" i="7"/>
  <c r="Q34" i="7" s="1"/>
  <c r="AJ33" i="7"/>
  <c r="AF33" i="7"/>
  <c r="AA33" i="7"/>
  <c r="AB33" i="7" s="1"/>
  <c r="Z33" i="7"/>
  <c r="X33" i="7"/>
  <c r="T33" i="7"/>
  <c r="U33" i="7" s="1"/>
  <c r="P33" i="7"/>
  <c r="L33" i="7"/>
  <c r="I33" i="7"/>
  <c r="F33" i="7"/>
  <c r="AJ32" i="7"/>
  <c r="AF32" i="7"/>
  <c r="AA32" i="7"/>
  <c r="AB32" i="7" s="1"/>
  <c r="Z32" i="7"/>
  <c r="X32" i="7"/>
  <c r="AK32" i="7" s="1"/>
  <c r="T32" i="7"/>
  <c r="P32" i="7"/>
  <c r="L32" i="7"/>
  <c r="I32" i="7"/>
  <c r="F32" i="7"/>
  <c r="M32" i="7" s="1"/>
  <c r="AJ31" i="7"/>
  <c r="AF31" i="7"/>
  <c r="AK31" i="7" s="1"/>
  <c r="AA31" i="7"/>
  <c r="Z31" i="7"/>
  <c r="X31" i="7"/>
  <c r="T31" i="7"/>
  <c r="P31" i="7"/>
  <c r="L31" i="7"/>
  <c r="I31" i="7"/>
  <c r="Y31" i="7" s="1"/>
  <c r="F31" i="7"/>
  <c r="AI30" i="7"/>
  <c r="AJ30" i="7" s="1"/>
  <c r="AH30" i="7"/>
  <c r="AG30" i="7"/>
  <c r="AE30" i="7"/>
  <c r="AD30" i="7"/>
  <c r="W30" i="7"/>
  <c r="X30" i="7" s="1"/>
  <c r="V30" i="7"/>
  <c r="S30" i="7"/>
  <c r="T30" i="7" s="1"/>
  <c r="R30" i="7"/>
  <c r="O30" i="7"/>
  <c r="N30" i="7"/>
  <c r="K30" i="7"/>
  <c r="J30" i="7"/>
  <c r="Z30" i="7" s="1"/>
  <c r="H30" i="7"/>
  <c r="G30" i="7"/>
  <c r="E30" i="7"/>
  <c r="D30" i="7"/>
  <c r="AJ29" i="7"/>
  <c r="AF29" i="7"/>
  <c r="AA29" i="7"/>
  <c r="Z29" i="7"/>
  <c r="AB29" i="7" s="1"/>
  <c r="X29" i="7"/>
  <c r="T29" i="7"/>
  <c r="P29" i="7"/>
  <c r="L29" i="7"/>
  <c r="I29" i="7"/>
  <c r="U29" i="7" s="1"/>
  <c r="F29" i="7"/>
  <c r="AJ28" i="7"/>
  <c r="AF28" i="7"/>
  <c r="AK28" i="7" s="1"/>
  <c r="AA28" i="7"/>
  <c r="Z28" i="7"/>
  <c r="AB28" i="7" s="1"/>
  <c r="X28" i="7"/>
  <c r="T28" i="7"/>
  <c r="Q28" i="7"/>
  <c r="P28" i="7"/>
  <c r="L28" i="7"/>
  <c r="I28" i="7"/>
  <c r="AC28" i="7" s="1"/>
  <c r="F28" i="7"/>
  <c r="AJ27" i="7"/>
  <c r="AF27" i="7"/>
  <c r="AK27" i="7" s="1"/>
  <c r="AA27" i="7"/>
  <c r="Z27" i="7"/>
  <c r="X27" i="7"/>
  <c r="T27" i="7"/>
  <c r="U27" i="7" s="1"/>
  <c r="Q27" i="7"/>
  <c r="P27" i="7"/>
  <c r="L27" i="7"/>
  <c r="I27" i="7"/>
  <c r="F27" i="7"/>
  <c r="AJ26" i="7"/>
  <c r="AF26" i="7"/>
  <c r="AA26" i="7"/>
  <c r="Z26" i="7"/>
  <c r="X26" i="7"/>
  <c r="AK26" i="7" s="1"/>
  <c r="T26" i="7"/>
  <c r="P26" i="7"/>
  <c r="L26" i="7"/>
  <c r="I26" i="7"/>
  <c r="F26" i="7"/>
  <c r="AI25" i="7"/>
  <c r="AH25" i="7"/>
  <c r="AJ25" i="7" s="1"/>
  <c r="AG25" i="7"/>
  <c r="AE25" i="7"/>
  <c r="AD25" i="7"/>
  <c r="W25" i="7"/>
  <c r="V25" i="7"/>
  <c r="X25" i="7" s="1"/>
  <c r="S25" i="7"/>
  <c r="R25" i="7"/>
  <c r="O25" i="7"/>
  <c r="N25" i="7"/>
  <c r="K25" i="7"/>
  <c r="AA25" i="7" s="1"/>
  <c r="J25" i="7"/>
  <c r="H25" i="7"/>
  <c r="G25" i="7"/>
  <c r="E25" i="7"/>
  <c r="D25" i="7"/>
  <c r="AJ24" i="7"/>
  <c r="AF24" i="7"/>
  <c r="AA24" i="7"/>
  <c r="Z24" i="7"/>
  <c r="X24" i="7"/>
  <c r="T24" i="7"/>
  <c r="P24" i="7"/>
  <c r="L24" i="7"/>
  <c r="I24" i="7"/>
  <c r="F24" i="7"/>
  <c r="Q24" i="7" s="1"/>
  <c r="AJ23" i="7"/>
  <c r="AF23" i="7"/>
  <c r="AA23" i="7"/>
  <c r="AB23" i="7" s="1"/>
  <c r="Z23" i="7"/>
  <c r="X23" i="7"/>
  <c r="T23" i="7"/>
  <c r="P23" i="7"/>
  <c r="L23" i="7"/>
  <c r="I23" i="7"/>
  <c r="F23" i="7"/>
  <c r="AJ22" i="7"/>
  <c r="AF22" i="7"/>
  <c r="AB22" i="7"/>
  <c r="AA22" i="7"/>
  <c r="Z22" i="7"/>
  <c r="X22" i="7"/>
  <c r="AK22" i="7" s="1"/>
  <c r="T22" i="7"/>
  <c r="P22" i="7"/>
  <c r="L22" i="7"/>
  <c r="I22" i="7"/>
  <c r="F22" i="7"/>
  <c r="M22" i="7" s="1"/>
  <c r="AJ21" i="7"/>
  <c r="AF21" i="7"/>
  <c r="AA21" i="7"/>
  <c r="Z21" i="7"/>
  <c r="AB21" i="7" s="1"/>
  <c r="X21" i="7"/>
  <c r="T21" i="7"/>
  <c r="P21" i="7"/>
  <c r="L21" i="7"/>
  <c r="I21" i="7"/>
  <c r="F21" i="7"/>
  <c r="AJ20" i="7"/>
  <c r="AF20" i="7"/>
  <c r="AA20" i="7"/>
  <c r="Z20" i="7"/>
  <c r="X20" i="7"/>
  <c r="T20" i="7"/>
  <c r="U20" i="7" s="1"/>
  <c r="P20" i="7"/>
  <c r="L20" i="7"/>
  <c r="M20" i="7" s="1"/>
  <c r="I20" i="7"/>
  <c r="F20" i="7"/>
  <c r="AJ19" i="7"/>
  <c r="AF19" i="7"/>
  <c r="AA19" i="7"/>
  <c r="AB19" i="7" s="1"/>
  <c r="Z19" i="7"/>
  <c r="X19" i="7"/>
  <c r="AK19" i="7" s="1"/>
  <c r="U19" i="7"/>
  <c r="T19" i="7"/>
  <c r="P19" i="7"/>
  <c r="L19" i="7"/>
  <c r="M19" i="7" s="1"/>
  <c r="I19" i="7"/>
  <c r="AC19" i="7" s="1"/>
  <c r="F19" i="7"/>
  <c r="AJ18" i="7"/>
  <c r="AF18" i="7"/>
  <c r="AA18" i="7"/>
  <c r="AB18" i="7" s="1"/>
  <c r="Z18" i="7"/>
  <c r="X18" i="7"/>
  <c r="T18" i="7"/>
  <c r="P18" i="7"/>
  <c r="L18" i="7"/>
  <c r="I18" i="7"/>
  <c r="U18" i="7" s="1"/>
  <c r="F18" i="7"/>
  <c r="AJ17" i="7"/>
  <c r="AF17" i="7"/>
  <c r="AK17" i="7" s="1"/>
  <c r="AA17" i="7"/>
  <c r="Z17" i="7"/>
  <c r="X17" i="7"/>
  <c r="T17" i="7"/>
  <c r="P17" i="7"/>
  <c r="L17" i="7"/>
  <c r="I17" i="7"/>
  <c r="F17" i="7"/>
  <c r="M17" i="7" s="1"/>
  <c r="AI16" i="7"/>
  <c r="AJ16" i="7" s="1"/>
  <c r="AH16" i="7"/>
  <c r="AG16" i="7"/>
  <c r="AE16" i="7"/>
  <c r="AF16" i="7" s="1"/>
  <c r="AK16" i="7" s="1"/>
  <c r="AD16" i="7"/>
  <c r="W16" i="7"/>
  <c r="X16" i="7" s="1"/>
  <c r="V16" i="7"/>
  <c r="S16" i="7"/>
  <c r="T16" i="7" s="1"/>
  <c r="R16" i="7"/>
  <c r="O16" i="7"/>
  <c r="N16" i="7"/>
  <c r="K16" i="7"/>
  <c r="L16" i="7" s="1"/>
  <c r="J16" i="7"/>
  <c r="H16" i="7"/>
  <c r="G16" i="7"/>
  <c r="E16" i="7"/>
  <c r="D16" i="7"/>
  <c r="AJ15" i="7"/>
  <c r="AF15" i="7"/>
  <c r="AB15" i="7"/>
  <c r="AA15" i="7"/>
  <c r="Z15" i="7"/>
  <c r="X15" i="7"/>
  <c r="T15" i="7"/>
  <c r="P15" i="7"/>
  <c r="L15" i="7"/>
  <c r="I15" i="7"/>
  <c r="F15" i="7"/>
  <c r="M15" i="7" s="1"/>
  <c r="AJ14" i="7"/>
  <c r="AF14" i="7"/>
  <c r="AA14" i="7"/>
  <c r="Z14" i="7"/>
  <c r="AB14" i="7" s="1"/>
  <c r="X14" i="7"/>
  <c r="T14" i="7"/>
  <c r="P14" i="7"/>
  <c r="Q14" i="7" s="1"/>
  <c r="L14" i="7"/>
  <c r="I14" i="7"/>
  <c r="F14" i="7"/>
  <c r="AJ13" i="7"/>
  <c r="AF13" i="7"/>
  <c r="AA13" i="7"/>
  <c r="Z13" i="7"/>
  <c r="AB13" i="7" s="1"/>
  <c r="X13" i="7"/>
  <c r="T13" i="7"/>
  <c r="Q13" i="7"/>
  <c r="P13" i="7"/>
  <c r="L13" i="7"/>
  <c r="M13" i="7" s="1"/>
  <c r="I13" i="7"/>
  <c r="F13" i="7"/>
  <c r="AJ12" i="7"/>
  <c r="AF12" i="7"/>
  <c r="AA12" i="7"/>
  <c r="AB12" i="7" s="1"/>
  <c r="Z12" i="7"/>
  <c r="X12" i="7"/>
  <c r="U12" i="7"/>
  <c r="T12" i="7"/>
  <c r="P12" i="7"/>
  <c r="L12" i="7"/>
  <c r="M12" i="7" s="1"/>
  <c r="I12" i="7"/>
  <c r="AC12" i="7" s="1"/>
  <c r="F12" i="7"/>
  <c r="Q12" i="7" s="1"/>
  <c r="AJ11" i="7"/>
  <c r="AF11" i="7"/>
  <c r="AA11" i="7"/>
  <c r="Z11" i="7"/>
  <c r="AB11" i="7" s="1"/>
  <c r="X11" i="7"/>
  <c r="T11" i="7"/>
  <c r="P11" i="7"/>
  <c r="L11" i="7"/>
  <c r="I11" i="7"/>
  <c r="U11" i="7" s="1"/>
  <c r="F11" i="7"/>
  <c r="M11" i="7" s="1"/>
  <c r="AI10" i="7"/>
  <c r="AH10" i="7"/>
  <c r="AJ10" i="7" s="1"/>
  <c r="AG10" i="7"/>
  <c r="AE10" i="7"/>
  <c r="AD10" i="7"/>
  <c r="W10" i="7"/>
  <c r="V10" i="7"/>
  <c r="X10" i="7" s="1"/>
  <c r="S10" i="7"/>
  <c r="R10" i="7"/>
  <c r="O10" i="7"/>
  <c r="N10" i="7"/>
  <c r="K10" i="7"/>
  <c r="J10" i="7"/>
  <c r="L10" i="7" s="1"/>
  <c r="H10" i="7"/>
  <c r="G10" i="7"/>
  <c r="I10" i="7" s="1"/>
  <c r="E10" i="7"/>
  <c r="D10" i="7"/>
  <c r="F10" i="7" s="1"/>
  <c r="AJ9" i="7"/>
  <c r="AF9" i="7"/>
  <c r="AA9" i="7"/>
  <c r="AB9" i="7" s="1"/>
  <c r="Z9" i="7"/>
  <c r="X9" i="7"/>
  <c r="AK9" i="7" s="1"/>
  <c r="U9" i="7"/>
  <c r="T9" i="7"/>
  <c r="P9" i="7"/>
  <c r="M9" i="7"/>
  <c r="L9" i="7"/>
  <c r="I9" i="7"/>
  <c r="AC9" i="7" s="1"/>
  <c r="F9" i="7"/>
  <c r="AI23" i="6"/>
  <c r="AH23" i="6"/>
  <c r="AG23" i="6"/>
  <c r="AE23" i="6"/>
  <c r="AD23" i="6"/>
  <c r="AF23" i="6" s="1"/>
  <c r="W23" i="6"/>
  <c r="V23" i="6"/>
  <c r="X23" i="6" s="1"/>
  <c r="S23" i="6"/>
  <c r="R23" i="6"/>
  <c r="T23" i="6" s="1"/>
  <c r="O23" i="6"/>
  <c r="N23" i="6"/>
  <c r="K23" i="6"/>
  <c r="AA23" i="6" s="1"/>
  <c r="J23" i="6"/>
  <c r="H23" i="6"/>
  <c r="G23" i="6"/>
  <c r="I23" i="6" s="1"/>
  <c r="E23" i="6"/>
  <c r="D23" i="6"/>
  <c r="F23" i="6" s="1"/>
  <c r="AI22" i="6"/>
  <c r="AH22" i="6"/>
  <c r="AJ22" i="6" s="1"/>
  <c r="AG22" i="6"/>
  <c r="AE22" i="6"/>
  <c r="AD22" i="6"/>
  <c r="AF22" i="6" s="1"/>
  <c r="W22" i="6"/>
  <c r="V22" i="6"/>
  <c r="X22" i="6" s="1"/>
  <c r="T22" i="6"/>
  <c r="S22" i="6"/>
  <c r="R22" i="6"/>
  <c r="O22" i="6"/>
  <c r="N22" i="6"/>
  <c r="P22" i="6" s="1"/>
  <c r="K22" i="6"/>
  <c r="J22" i="6"/>
  <c r="H22" i="6"/>
  <c r="G22" i="6"/>
  <c r="E22" i="6"/>
  <c r="D22" i="6"/>
  <c r="F22" i="6" s="1"/>
  <c r="AJ21" i="6"/>
  <c r="AF21" i="6"/>
  <c r="AA21" i="6"/>
  <c r="Z21" i="6"/>
  <c r="AB21" i="6" s="1"/>
  <c r="X21" i="6"/>
  <c r="T21" i="6"/>
  <c r="P21" i="6"/>
  <c r="L21" i="6"/>
  <c r="I21" i="6"/>
  <c r="F21" i="6"/>
  <c r="Q21" i="6" s="1"/>
  <c r="AJ20" i="6"/>
  <c r="AF20" i="6"/>
  <c r="AA20" i="6"/>
  <c r="Z20" i="6"/>
  <c r="X20" i="6"/>
  <c r="T20" i="6"/>
  <c r="P20" i="6"/>
  <c r="L20" i="6"/>
  <c r="M20" i="6" s="1"/>
  <c r="I20" i="6"/>
  <c r="F20" i="6"/>
  <c r="Q20" i="6" s="1"/>
  <c r="AJ19" i="6"/>
  <c r="AF19" i="6"/>
  <c r="AA19" i="6"/>
  <c r="AB19" i="6" s="1"/>
  <c r="Z19" i="6"/>
  <c r="X19" i="6"/>
  <c r="T19" i="6"/>
  <c r="P19" i="6"/>
  <c r="L19" i="6"/>
  <c r="I19" i="6"/>
  <c r="F19" i="6"/>
  <c r="Q19" i="6" s="1"/>
  <c r="AJ18" i="6"/>
  <c r="AF18" i="6"/>
  <c r="AB18" i="6"/>
  <c r="AA18" i="6"/>
  <c r="Z18" i="6"/>
  <c r="X18" i="6"/>
  <c r="T18" i="6"/>
  <c r="P18" i="6"/>
  <c r="L18" i="6"/>
  <c r="I18" i="6"/>
  <c r="F18" i="6"/>
  <c r="M18" i="6" s="1"/>
  <c r="AI17" i="6"/>
  <c r="AH17" i="6"/>
  <c r="AJ17" i="6" s="1"/>
  <c r="AG17" i="6"/>
  <c r="AE17" i="6"/>
  <c r="AD17" i="6"/>
  <c r="W17" i="6"/>
  <c r="V17" i="6"/>
  <c r="X17" i="6" s="1"/>
  <c r="S17" i="6"/>
  <c r="R17" i="6"/>
  <c r="O17" i="6"/>
  <c r="N17" i="6"/>
  <c r="K17" i="6"/>
  <c r="AA17" i="6" s="1"/>
  <c r="J17" i="6"/>
  <c r="H17" i="6"/>
  <c r="G17" i="6"/>
  <c r="I17" i="6" s="1"/>
  <c r="F17" i="6"/>
  <c r="E17" i="6"/>
  <c r="D17" i="6"/>
  <c r="AJ16" i="6"/>
  <c r="AF16" i="6"/>
  <c r="AA16" i="6"/>
  <c r="AB16" i="6" s="1"/>
  <c r="Z16" i="6"/>
  <c r="X16" i="6"/>
  <c r="U16" i="6"/>
  <c r="T16" i="6"/>
  <c r="P16" i="6"/>
  <c r="L16" i="6"/>
  <c r="M16" i="6" s="1"/>
  <c r="I16" i="6"/>
  <c r="AC16" i="6" s="1"/>
  <c r="F16" i="6"/>
  <c r="AJ15" i="6"/>
  <c r="AF15" i="6"/>
  <c r="AA15" i="6"/>
  <c r="AB15" i="6" s="1"/>
  <c r="Z15" i="6"/>
  <c r="X15" i="6"/>
  <c r="T15" i="6"/>
  <c r="P15" i="6"/>
  <c r="L15" i="6"/>
  <c r="I15" i="6"/>
  <c r="U15" i="6" s="1"/>
  <c r="F15" i="6"/>
  <c r="AJ14" i="6"/>
  <c r="AF14" i="6"/>
  <c r="AK14" i="6" s="1"/>
  <c r="AA14" i="6"/>
  <c r="Z14" i="6"/>
  <c r="X14" i="6"/>
  <c r="T14" i="6"/>
  <c r="Q14" i="6"/>
  <c r="P14" i="6"/>
  <c r="L14" i="6"/>
  <c r="I14" i="6"/>
  <c r="F14" i="6"/>
  <c r="AJ13" i="6"/>
  <c r="AF13" i="6"/>
  <c r="AA13" i="6"/>
  <c r="Z13" i="6"/>
  <c r="AB13" i="6" s="1"/>
  <c r="X13" i="6"/>
  <c r="T13" i="6"/>
  <c r="P13" i="6"/>
  <c r="L13" i="6"/>
  <c r="M13" i="6" s="1"/>
  <c r="I13" i="6"/>
  <c r="F13" i="6"/>
  <c r="AI12" i="6"/>
  <c r="AJ12" i="6" s="1"/>
  <c r="AH12" i="6"/>
  <c r="AG12" i="6"/>
  <c r="AE12" i="6"/>
  <c r="AD12" i="6"/>
  <c r="AF12" i="6" s="1"/>
  <c r="W12" i="6"/>
  <c r="V12" i="6"/>
  <c r="X12" i="6" s="1"/>
  <c r="S12" i="6"/>
  <c r="T12" i="6" s="1"/>
  <c r="R12" i="6"/>
  <c r="P12" i="6"/>
  <c r="O12" i="6"/>
  <c r="N12" i="6"/>
  <c r="K12" i="6"/>
  <c r="J12" i="6"/>
  <c r="H12" i="6"/>
  <c r="I12" i="6" s="1"/>
  <c r="G12" i="6"/>
  <c r="E12" i="6"/>
  <c r="D12" i="6"/>
  <c r="AJ11" i="6"/>
  <c r="AF11" i="6"/>
  <c r="AK11" i="6" s="1"/>
  <c r="AA11" i="6"/>
  <c r="Z11" i="6"/>
  <c r="X11" i="6"/>
  <c r="T11" i="6"/>
  <c r="P11" i="6"/>
  <c r="L11" i="6"/>
  <c r="I11" i="6"/>
  <c r="Y11" i="6" s="1"/>
  <c r="F11" i="6"/>
  <c r="Q11" i="6" s="1"/>
  <c r="AJ10" i="6"/>
  <c r="AF10" i="6"/>
  <c r="AA10" i="6"/>
  <c r="Z10" i="6"/>
  <c r="AB10" i="6" s="1"/>
  <c r="X10" i="6"/>
  <c r="T10" i="6"/>
  <c r="P10" i="6"/>
  <c r="L10" i="6"/>
  <c r="M10" i="6" s="1"/>
  <c r="I10" i="6"/>
  <c r="F10" i="6"/>
  <c r="AJ9" i="6"/>
  <c r="AF9" i="6"/>
  <c r="AA9" i="6"/>
  <c r="AB9" i="6" s="1"/>
  <c r="Z9" i="6"/>
  <c r="X9" i="6"/>
  <c r="U9" i="6"/>
  <c r="T9" i="6"/>
  <c r="P9" i="6"/>
  <c r="L9" i="6"/>
  <c r="M9" i="6" s="1"/>
  <c r="I9" i="6"/>
  <c r="AC9" i="6" s="1"/>
  <c r="F9" i="6"/>
  <c r="AI37" i="5"/>
  <c r="AH37" i="5"/>
  <c r="AG37" i="5"/>
  <c r="AE37" i="5"/>
  <c r="AD37" i="5"/>
  <c r="AF37" i="5" s="1"/>
  <c r="AK37" i="5" s="1"/>
  <c r="W37" i="5"/>
  <c r="V37" i="5"/>
  <c r="X37" i="5" s="1"/>
  <c r="S37" i="5"/>
  <c r="R37" i="5"/>
  <c r="O37" i="5"/>
  <c r="N37" i="5"/>
  <c r="K37" i="5"/>
  <c r="J37" i="5"/>
  <c r="I37" i="5"/>
  <c r="Y37" i="5" s="1"/>
  <c r="H37" i="5"/>
  <c r="G37" i="5"/>
  <c r="E37" i="5"/>
  <c r="F37" i="5" s="1"/>
  <c r="D37" i="5"/>
  <c r="AI36" i="5"/>
  <c r="AJ36" i="5" s="1"/>
  <c r="AH36" i="5"/>
  <c r="AG36" i="5"/>
  <c r="AE36" i="5"/>
  <c r="AF36" i="5" s="1"/>
  <c r="AK36" i="5" s="1"/>
  <c r="AD36" i="5"/>
  <c r="W36" i="5"/>
  <c r="X36" i="5" s="1"/>
  <c r="V36" i="5"/>
  <c r="S36" i="5"/>
  <c r="R36" i="5"/>
  <c r="O36" i="5"/>
  <c r="P36" i="5" s="1"/>
  <c r="N36" i="5"/>
  <c r="K36" i="5"/>
  <c r="L36" i="5" s="1"/>
  <c r="J36" i="5"/>
  <c r="H36" i="5"/>
  <c r="G36" i="5"/>
  <c r="E36" i="5"/>
  <c r="D36" i="5"/>
  <c r="F36" i="5" s="1"/>
  <c r="AJ35" i="5"/>
  <c r="AF35" i="5"/>
  <c r="AB35" i="5"/>
  <c r="AA35" i="5"/>
  <c r="Z35" i="5"/>
  <c r="X35" i="5"/>
  <c r="AK35" i="5" s="1"/>
  <c r="T35" i="5"/>
  <c r="P35" i="5"/>
  <c r="L35" i="5"/>
  <c r="I35" i="5"/>
  <c r="F35" i="5"/>
  <c r="AJ34" i="5"/>
  <c r="AF34" i="5"/>
  <c r="AK34" i="5" s="1"/>
  <c r="AA34" i="5"/>
  <c r="Z34" i="5"/>
  <c r="AB34" i="5" s="1"/>
  <c r="AC34" i="5" s="1"/>
  <c r="Y34" i="5"/>
  <c r="X34" i="5"/>
  <c r="T34" i="5"/>
  <c r="P34" i="5"/>
  <c r="L34" i="5"/>
  <c r="I34" i="5"/>
  <c r="F34" i="5"/>
  <c r="AJ33" i="5"/>
  <c r="AF33" i="5"/>
  <c r="AA33" i="5"/>
  <c r="Z33" i="5"/>
  <c r="AB33" i="5" s="1"/>
  <c r="X33" i="5"/>
  <c r="T33" i="5"/>
  <c r="Q33" i="5"/>
  <c r="P33" i="5"/>
  <c r="L33" i="5"/>
  <c r="I33" i="5"/>
  <c r="F33" i="5"/>
  <c r="AJ32" i="5"/>
  <c r="AF32" i="5"/>
  <c r="AA32" i="5"/>
  <c r="Z32" i="5"/>
  <c r="X32" i="5"/>
  <c r="AK32" i="5" s="1"/>
  <c r="T32" i="5"/>
  <c r="P32" i="5"/>
  <c r="L32" i="5"/>
  <c r="I32" i="5"/>
  <c r="U32" i="5" s="1"/>
  <c r="F32" i="5"/>
  <c r="AJ31" i="5"/>
  <c r="AF31" i="5"/>
  <c r="AK31" i="5" s="1"/>
  <c r="AB31" i="5"/>
  <c r="AA31" i="5"/>
  <c r="Z31" i="5"/>
  <c r="X31" i="5"/>
  <c r="T31" i="5"/>
  <c r="P31" i="5"/>
  <c r="L31" i="5"/>
  <c r="I31" i="5"/>
  <c r="F31" i="5"/>
  <c r="AI30" i="5"/>
  <c r="AH30" i="5"/>
  <c r="AJ30" i="5" s="1"/>
  <c r="AG30" i="5"/>
  <c r="AE30" i="5"/>
  <c r="AD30" i="5"/>
  <c r="W30" i="5"/>
  <c r="V30" i="5"/>
  <c r="X30" i="5" s="1"/>
  <c r="S30" i="5"/>
  <c r="R30" i="5"/>
  <c r="O30" i="5"/>
  <c r="N30" i="5"/>
  <c r="K30" i="5"/>
  <c r="J30" i="5"/>
  <c r="H30" i="5"/>
  <c r="G30" i="5"/>
  <c r="I30" i="5" s="1"/>
  <c r="F30" i="5"/>
  <c r="E30" i="5"/>
  <c r="D30" i="5"/>
  <c r="AJ29" i="5"/>
  <c r="AF29" i="5"/>
  <c r="AA29" i="5"/>
  <c r="Z29" i="5"/>
  <c r="X29" i="5"/>
  <c r="T29" i="5"/>
  <c r="P29" i="5"/>
  <c r="L29" i="5"/>
  <c r="I29" i="5"/>
  <c r="U29" i="5" s="1"/>
  <c r="F29" i="5"/>
  <c r="AJ28" i="5"/>
  <c r="AF28" i="5"/>
  <c r="AA28" i="5"/>
  <c r="Z28" i="5"/>
  <c r="AB28" i="5" s="1"/>
  <c r="Y28" i="5"/>
  <c r="X28" i="5"/>
  <c r="T28" i="5"/>
  <c r="P28" i="5"/>
  <c r="L28" i="5"/>
  <c r="I28" i="5"/>
  <c r="F28" i="5"/>
  <c r="M28" i="5" s="1"/>
  <c r="AJ27" i="5"/>
  <c r="AF27" i="5"/>
  <c r="AA27" i="5"/>
  <c r="Z27" i="5"/>
  <c r="AB27" i="5" s="1"/>
  <c r="X27" i="5"/>
  <c r="T27" i="5"/>
  <c r="Q27" i="5"/>
  <c r="P27" i="5"/>
  <c r="L27" i="5"/>
  <c r="I27" i="5"/>
  <c r="U27" i="5" s="1"/>
  <c r="F27" i="5"/>
  <c r="AJ26" i="5"/>
  <c r="AF26" i="5"/>
  <c r="AK26" i="5" s="1"/>
  <c r="AA26" i="5"/>
  <c r="Z26" i="5"/>
  <c r="AB26" i="5" s="1"/>
  <c r="X26" i="5"/>
  <c r="T26" i="5"/>
  <c r="U26" i="5" s="1"/>
  <c r="Q26" i="5"/>
  <c r="P26" i="5"/>
  <c r="L26" i="5"/>
  <c r="M26" i="5" s="1"/>
  <c r="I26" i="5"/>
  <c r="AC26" i="5" s="1"/>
  <c r="F26" i="5"/>
  <c r="AJ25" i="5"/>
  <c r="AF25" i="5"/>
  <c r="AB25" i="5"/>
  <c r="AA25" i="5"/>
  <c r="Z25" i="5"/>
  <c r="X25" i="5"/>
  <c r="AK25" i="5" s="1"/>
  <c r="U25" i="5"/>
  <c r="T25" i="5"/>
  <c r="P25" i="5"/>
  <c r="L25" i="5"/>
  <c r="M25" i="5" s="1"/>
  <c r="I25" i="5"/>
  <c r="F25" i="5"/>
  <c r="AJ24" i="5"/>
  <c r="AF24" i="5"/>
  <c r="AA24" i="5"/>
  <c r="Z24" i="5"/>
  <c r="AB24" i="5" s="1"/>
  <c r="X24" i="5"/>
  <c r="T24" i="5"/>
  <c r="P24" i="5"/>
  <c r="L24" i="5"/>
  <c r="I24" i="5"/>
  <c r="U24" i="5" s="1"/>
  <c r="F24" i="5"/>
  <c r="AJ23" i="5"/>
  <c r="AF23" i="5"/>
  <c r="AA23" i="5"/>
  <c r="Z23" i="5"/>
  <c r="X23" i="5"/>
  <c r="T23" i="5"/>
  <c r="P23" i="5"/>
  <c r="L23" i="5"/>
  <c r="I23" i="5"/>
  <c r="F23" i="5"/>
  <c r="AI22" i="5"/>
  <c r="AH22" i="5"/>
  <c r="AJ22" i="5" s="1"/>
  <c r="AG22" i="5"/>
  <c r="AE22" i="5"/>
  <c r="AD22" i="5"/>
  <c r="AF22" i="5" s="1"/>
  <c r="AK22" i="5" s="1"/>
  <c r="X22" i="5"/>
  <c r="W22" i="5"/>
  <c r="V22" i="5"/>
  <c r="T22" i="5"/>
  <c r="S22" i="5"/>
  <c r="R22" i="5"/>
  <c r="O22" i="5"/>
  <c r="N22" i="5"/>
  <c r="K22" i="5"/>
  <c r="L22" i="5" s="1"/>
  <c r="J22" i="5"/>
  <c r="H22" i="5"/>
  <c r="G22" i="5"/>
  <c r="E22" i="5"/>
  <c r="D22" i="5"/>
  <c r="F22" i="5" s="1"/>
  <c r="AJ21" i="5"/>
  <c r="AF21" i="5"/>
  <c r="AA21" i="5"/>
  <c r="Z21" i="5"/>
  <c r="X21" i="5"/>
  <c r="T21" i="5"/>
  <c r="P21" i="5"/>
  <c r="L21" i="5"/>
  <c r="I21" i="5"/>
  <c r="F21" i="5"/>
  <c r="AJ20" i="5"/>
  <c r="AF20" i="5"/>
  <c r="AA20" i="5"/>
  <c r="Z20" i="5"/>
  <c r="AB20" i="5" s="1"/>
  <c r="X20" i="5"/>
  <c r="T20" i="5"/>
  <c r="P20" i="5"/>
  <c r="L20" i="5"/>
  <c r="I20" i="5"/>
  <c r="U20" i="5" s="1"/>
  <c r="F20" i="5"/>
  <c r="AJ19" i="5"/>
  <c r="AF19" i="5"/>
  <c r="AK19" i="5" s="1"/>
  <c r="AA19" i="5"/>
  <c r="Z19" i="5"/>
  <c r="X19" i="5"/>
  <c r="T19" i="5"/>
  <c r="P19" i="5"/>
  <c r="L19" i="5"/>
  <c r="I19" i="5"/>
  <c r="F19" i="5"/>
  <c r="Q19" i="5" s="1"/>
  <c r="AJ18" i="5"/>
  <c r="AF18" i="5"/>
  <c r="AA18" i="5"/>
  <c r="AB18" i="5" s="1"/>
  <c r="Z18" i="5"/>
  <c r="X18" i="5"/>
  <c r="T18" i="5"/>
  <c r="U18" i="5" s="1"/>
  <c r="P18" i="5"/>
  <c r="M18" i="5"/>
  <c r="L18" i="5"/>
  <c r="I18" i="5"/>
  <c r="F18" i="5"/>
  <c r="AJ17" i="5"/>
  <c r="AF17" i="5"/>
  <c r="AB17" i="5"/>
  <c r="AC17" i="5" s="1"/>
  <c r="AA17" i="5"/>
  <c r="Z17" i="5"/>
  <c r="X17" i="5"/>
  <c r="T17" i="5"/>
  <c r="P17" i="5"/>
  <c r="L17" i="5"/>
  <c r="I17" i="5"/>
  <c r="U17" i="5" s="1"/>
  <c r="F17" i="5"/>
  <c r="M17" i="5" s="1"/>
  <c r="AJ16" i="5"/>
  <c r="AF16" i="5"/>
  <c r="AK16" i="5" s="1"/>
  <c r="AA16" i="5"/>
  <c r="Z16" i="5"/>
  <c r="AB16" i="5" s="1"/>
  <c r="AC16" i="5" s="1"/>
  <c r="X16" i="5"/>
  <c r="T16" i="5"/>
  <c r="Q16" i="5"/>
  <c r="P16" i="5"/>
  <c r="L16" i="5"/>
  <c r="I16" i="5"/>
  <c r="Y16" i="5" s="1"/>
  <c r="F16" i="5"/>
  <c r="M16" i="5" s="1"/>
  <c r="AI15" i="5"/>
  <c r="AH15" i="5"/>
  <c r="AJ15" i="5" s="1"/>
  <c r="AG15" i="5"/>
  <c r="AE15" i="5"/>
  <c r="AD15" i="5"/>
  <c r="AF15" i="5" s="1"/>
  <c r="W15" i="5"/>
  <c r="X15" i="5" s="1"/>
  <c r="V15" i="5"/>
  <c r="S15" i="5"/>
  <c r="T15" i="5" s="1"/>
  <c r="R15" i="5"/>
  <c r="O15" i="5"/>
  <c r="N15" i="5"/>
  <c r="K15" i="5"/>
  <c r="J15" i="5"/>
  <c r="Z15" i="5" s="1"/>
  <c r="H15" i="5"/>
  <c r="G15" i="5"/>
  <c r="E15" i="5"/>
  <c r="D15" i="5"/>
  <c r="AJ14" i="5"/>
  <c r="AF14" i="5"/>
  <c r="AB14" i="5"/>
  <c r="AA14" i="5"/>
  <c r="Z14" i="5"/>
  <c r="Y14" i="5"/>
  <c r="X14" i="5"/>
  <c r="T14" i="5"/>
  <c r="P14" i="5"/>
  <c r="L14" i="5"/>
  <c r="I14" i="5"/>
  <c r="U14" i="5" s="1"/>
  <c r="F14" i="5"/>
  <c r="AJ13" i="5"/>
  <c r="AF13" i="5"/>
  <c r="AK13" i="5" s="1"/>
  <c r="AA13" i="5"/>
  <c r="Z13" i="5"/>
  <c r="AB13" i="5" s="1"/>
  <c r="X13" i="5"/>
  <c r="T13" i="5"/>
  <c r="Q13" i="5"/>
  <c r="P13" i="5"/>
  <c r="L13" i="5"/>
  <c r="I13" i="5"/>
  <c r="U13" i="5" s="1"/>
  <c r="F13" i="5"/>
  <c r="AJ12" i="5"/>
  <c r="AF12" i="5"/>
  <c r="AK12" i="5" s="1"/>
  <c r="AA12" i="5"/>
  <c r="Z12" i="5"/>
  <c r="AB12" i="5" s="1"/>
  <c r="X12" i="5"/>
  <c r="T12" i="5"/>
  <c r="Q12" i="5"/>
  <c r="P12" i="5"/>
  <c r="L12" i="5"/>
  <c r="M12" i="5" s="1"/>
  <c r="I12" i="5"/>
  <c r="F12" i="5"/>
  <c r="AJ11" i="5"/>
  <c r="AF11" i="5"/>
  <c r="AA11" i="5"/>
  <c r="AB11" i="5" s="1"/>
  <c r="Z11" i="5"/>
  <c r="X11" i="5"/>
  <c r="AK11" i="5" s="1"/>
  <c r="T11" i="5"/>
  <c r="P11" i="5"/>
  <c r="L11" i="5"/>
  <c r="M11" i="5" s="1"/>
  <c r="I11" i="5"/>
  <c r="U11" i="5" s="1"/>
  <c r="F11" i="5"/>
  <c r="AI10" i="5"/>
  <c r="AH10" i="5"/>
  <c r="AG10" i="5"/>
  <c r="AE10" i="5"/>
  <c r="AD10" i="5"/>
  <c r="AF10" i="5" s="1"/>
  <c r="W10" i="5"/>
  <c r="V10" i="5"/>
  <c r="S10" i="5"/>
  <c r="R10" i="5"/>
  <c r="T10" i="5" s="1"/>
  <c r="O10" i="5"/>
  <c r="N10" i="5"/>
  <c r="P10" i="5" s="1"/>
  <c r="K10" i="5"/>
  <c r="J10" i="5"/>
  <c r="L10" i="5" s="1"/>
  <c r="I10" i="5"/>
  <c r="H10" i="5"/>
  <c r="G10" i="5"/>
  <c r="E10" i="5"/>
  <c r="F10" i="5" s="1"/>
  <c r="D10" i="5"/>
  <c r="AJ9" i="5"/>
  <c r="AF9" i="5"/>
  <c r="AK9" i="5" s="1"/>
  <c r="AA9" i="5"/>
  <c r="Z9" i="5"/>
  <c r="X9" i="5"/>
  <c r="T9" i="5"/>
  <c r="U9" i="5" s="1"/>
  <c r="Q9" i="5"/>
  <c r="P9" i="5"/>
  <c r="L9" i="5"/>
  <c r="M9" i="5" s="1"/>
  <c r="I9" i="5"/>
  <c r="F9" i="5"/>
  <c r="AJ55" i="4"/>
  <c r="AI55" i="4"/>
  <c r="AH55" i="4"/>
  <c r="AG55" i="4"/>
  <c r="AE55" i="4"/>
  <c r="AF55" i="4" s="1"/>
  <c r="AD55" i="4"/>
  <c r="W55" i="4"/>
  <c r="X55" i="4" s="1"/>
  <c r="V55" i="4"/>
  <c r="S55" i="4"/>
  <c r="T55" i="4" s="1"/>
  <c r="R55" i="4"/>
  <c r="P55" i="4"/>
  <c r="O55" i="4"/>
  <c r="N55" i="4"/>
  <c r="L55" i="4"/>
  <c r="K55" i="4"/>
  <c r="J55" i="4"/>
  <c r="Z55" i="4" s="1"/>
  <c r="H55" i="4"/>
  <c r="I55" i="4" s="1"/>
  <c r="G55" i="4"/>
  <c r="E55" i="4"/>
  <c r="D55" i="4"/>
  <c r="AI54" i="4"/>
  <c r="AJ54" i="4" s="1"/>
  <c r="AH54" i="4"/>
  <c r="AG54" i="4"/>
  <c r="AE54" i="4"/>
  <c r="AD54" i="4"/>
  <c r="AF54" i="4" s="1"/>
  <c r="W54" i="4"/>
  <c r="V54" i="4"/>
  <c r="S54" i="4"/>
  <c r="R54" i="4"/>
  <c r="O54" i="4"/>
  <c r="P54" i="4" s="1"/>
  <c r="N54" i="4"/>
  <c r="K54" i="4"/>
  <c r="L54" i="4" s="1"/>
  <c r="J54" i="4"/>
  <c r="H54" i="4"/>
  <c r="G54" i="4"/>
  <c r="I54" i="4" s="1"/>
  <c r="E54" i="4"/>
  <c r="D54" i="4"/>
  <c r="AJ53" i="4"/>
  <c r="AF53" i="4"/>
  <c r="AA53" i="4"/>
  <c r="AB53" i="4" s="1"/>
  <c r="Z53" i="4"/>
  <c r="X53" i="4"/>
  <c r="T53" i="4"/>
  <c r="U53" i="4" s="1"/>
  <c r="P53" i="4"/>
  <c r="M53" i="4"/>
  <c r="L53" i="4"/>
  <c r="I53" i="4"/>
  <c r="AC53" i="4" s="1"/>
  <c r="F53" i="4"/>
  <c r="AJ52" i="4"/>
  <c r="AF52" i="4"/>
  <c r="AB52" i="4"/>
  <c r="AC52" i="4" s="1"/>
  <c r="AA52" i="4"/>
  <c r="Z52" i="4"/>
  <c r="X52" i="4"/>
  <c r="T52" i="4"/>
  <c r="P52" i="4"/>
  <c r="L52" i="4"/>
  <c r="I52" i="4"/>
  <c r="U52" i="4" s="1"/>
  <c r="F52" i="4"/>
  <c r="AJ51" i="4"/>
  <c r="AF51" i="4"/>
  <c r="AK51" i="4" s="1"/>
  <c r="AA51" i="4"/>
  <c r="Z51" i="4"/>
  <c r="AB51" i="4" s="1"/>
  <c r="X51" i="4"/>
  <c r="T51" i="4"/>
  <c r="P51" i="4"/>
  <c r="Q51" i="4" s="1"/>
  <c r="L51" i="4"/>
  <c r="M51" i="4" s="1"/>
  <c r="I51" i="4"/>
  <c r="F51" i="4"/>
  <c r="AJ50" i="4"/>
  <c r="AF50" i="4"/>
  <c r="AA50" i="4"/>
  <c r="Z50" i="4"/>
  <c r="AB50" i="4" s="1"/>
  <c r="X50" i="4"/>
  <c r="T50" i="4"/>
  <c r="U50" i="4" s="1"/>
  <c r="P50" i="4"/>
  <c r="L50" i="4"/>
  <c r="M50" i="4" s="1"/>
  <c r="I50" i="4"/>
  <c r="F50" i="4"/>
  <c r="AJ49" i="4"/>
  <c r="AF49" i="4"/>
  <c r="AA49" i="4"/>
  <c r="AB49" i="4" s="1"/>
  <c r="Z49" i="4"/>
  <c r="X49" i="4"/>
  <c r="T49" i="4"/>
  <c r="P49" i="4"/>
  <c r="L49" i="4"/>
  <c r="I49" i="4"/>
  <c r="U49" i="4" s="1"/>
  <c r="F49" i="4"/>
  <c r="AI48" i="4"/>
  <c r="AH48" i="4"/>
  <c r="AG48" i="4"/>
  <c r="AE48" i="4"/>
  <c r="AD48" i="4"/>
  <c r="AF48" i="4" s="1"/>
  <c r="W48" i="4"/>
  <c r="V48" i="4"/>
  <c r="X48" i="4" s="1"/>
  <c r="S48" i="4"/>
  <c r="R48" i="4"/>
  <c r="T48" i="4" s="1"/>
  <c r="O48" i="4"/>
  <c r="N48" i="4"/>
  <c r="P48" i="4" s="1"/>
  <c r="K48" i="4"/>
  <c r="J48" i="4"/>
  <c r="H48" i="4"/>
  <c r="G48" i="4"/>
  <c r="I48" i="4" s="1"/>
  <c r="E48" i="4"/>
  <c r="D48" i="4"/>
  <c r="AJ47" i="4"/>
  <c r="AF47" i="4"/>
  <c r="AA47" i="4"/>
  <c r="Z47" i="4"/>
  <c r="X47" i="4"/>
  <c r="AK47" i="4" s="1"/>
  <c r="T47" i="4"/>
  <c r="P47" i="4"/>
  <c r="L47" i="4"/>
  <c r="M47" i="4" s="1"/>
  <c r="I47" i="4"/>
  <c r="F47" i="4"/>
  <c r="AJ46" i="4"/>
  <c r="AF46" i="4"/>
  <c r="AA46" i="4"/>
  <c r="AB46" i="4" s="1"/>
  <c r="Z46" i="4"/>
  <c r="X46" i="4"/>
  <c r="T46" i="4"/>
  <c r="P46" i="4"/>
  <c r="L46" i="4"/>
  <c r="I46" i="4"/>
  <c r="F46" i="4"/>
  <c r="Q46" i="4" s="1"/>
  <c r="AJ45" i="4"/>
  <c r="AF45" i="4"/>
  <c r="AB45" i="4"/>
  <c r="AA45" i="4"/>
  <c r="Z45" i="4"/>
  <c r="X45" i="4"/>
  <c r="AK45" i="4" s="1"/>
  <c r="T45" i="4"/>
  <c r="P45" i="4"/>
  <c r="L45" i="4"/>
  <c r="I45" i="4"/>
  <c r="F45" i="4"/>
  <c r="AJ44" i="4"/>
  <c r="AF44" i="4"/>
  <c r="AA44" i="4"/>
  <c r="Z44" i="4"/>
  <c r="X44" i="4"/>
  <c r="T44" i="4"/>
  <c r="P44" i="4"/>
  <c r="L44" i="4"/>
  <c r="I44" i="4"/>
  <c r="U44" i="4" s="1"/>
  <c r="F44" i="4"/>
  <c r="Q44" i="4" s="1"/>
  <c r="AJ43" i="4"/>
  <c r="AF43" i="4"/>
  <c r="AK43" i="4" s="1"/>
  <c r="AA43" i="4"/>
  <c r="AB43" i="4" s="1"/>
  <c r="Z43" i="4"/>
  <c r="X43" i="4"/>
  <c r="T43" i="4"/>
  <c r="U43" i="4" s="1"/>
  <c r="P43" i="4"/>
  <c r="L43" i="4"/>
  <c r="I43" i="4"/>
  <c r="F43" i="4"/>
  <c r="Q43" i="4" s="1"/>
  <c r="AJ42" i="4"/>
  <c r="AF42" i="4"/>
  <c r="AA42" i="4"/>
  <c r="Z42" i="4"/>
  <c r="X42" i="4"/>
  <c r="AK42" i="4" s="1"/>
  <c r="T42" i="4"/>
  <c r="P42" i="4"/>
  <c r="L42" i="4"/>
  <c r="I42" i="4"/>
  <c r="Y42" i="4" s="1"/>
  <c r="F42" i="4"/>
  <c r="AI41" i="4"/>
  <c r="AH41" i="4"/>
  <c r="AJ41" i="4" s="1"/>
  <c r="AG41" i="4"/>
  <c r="AE41" i="4"/>
  <c r="AD41" i="4"/>
  <c r="W41" i="4"/>
  <c r="V41" i="4"/>
  <c r="X41" i="4" s="1"/>
  <c r="S41" i="4"/>
  <c r="R41" i="4"/>
  <c r="O41" i="4"/>
  <c r="N41" i="4"/>
  <c r="K41" i="4"/>
  <c r="J41" i="4"/>
  <c r="H41" i="4"/>
  <c r="G41" i="4"/>
  <c r="I41" i="4" s="1"/>
  <c r="F41" i="4"/>
  <c r="E41" i="4"/>
  <c r="D41" i="4"/>
  <c r="AJ40" i="4"/>
  <c r="AF40" i="4"/>
  <c r="AA40" i="4"/>
  <c r="Z40" i="4"/>
  <c r="AB40" i="4" s="1"/>
  <c r="X40" i="4"/>
  <c r="AK40" i="4" s="1"/>
  <c r="T40" i="4"/>
  <c r="P40" i="4"/>
  <c r="L40" i="4"/>
  <c r="I40" i="4"/>
  <c r="F40" i="4"/>
  <c r="AJ39" i="4"/>
  <c r="AF39" i="4"/>
  <c r="AA39" i="4"/>
  <c r="AB39" i="4" s="1"/>
  <c r="Z39" i="4"/>
  <c r="X39" i="4"/>
  <c r="T39" i="4"/>
  <c r="Q39" i="4"/>
  <c r="P39" i="4"/>
  <c r="L39" i="4"/>
  <c r="I39" i="4"/>
  <c r="F39" i="4"/>
  <c r="M39" i="4" s="1"/>
  <c r="AJ38" i="4"/>
  <c r="AF38" i="4"/>
  <c r="AK38" i="4" s="1"/>
  <c r="AA38" i="4"/>
  <c r="Z38" i="4"/>
  <c r="X38" i="4"/>
  <c r="T38" i="4"/>
  <c r="P38" i="4"/>
  <c r="L38" i="4"/>
  <c r="I38" i="4"/>
  <c r="F38" i="4"/>
  <c r="AJ37" i="4"/>
  <c r="AF37" i="4"/>
  <c r="AA37" i="4"/>
  <c r="Z37" i="4"/>
  <c r="X37" i="4"/>
  <c r="T37" i="4"/>
  <c r="P37" i="4"/>
  <c r="L37" i="4"/>
  <c r="I37" i="4"/>
  <c r="F37" i="4"/>
  <c r="AI36" i="4"/>
  <c r="AH36" i="4"/>
  <c r="AG36" i="4"/>
  <c r="AE36" i="4"/>
  <c r="AF36" i="4" s="1"/>
  <c r="AD36" i="4"/>
  <c r="W36" i="4"/>
  <c r="X36" i="4" s="1"/>
  <c r="V36" i="4"/>
  <c r="S36" i="4"/>
  <c r="R36" i="4"/>
  <c r="T36" i="4" s="1"/>
  <c r="O36" i="4"/>
  <c r="N36" i="4"/>
  <c r="P36" i="4" s="1"/>
  <c r="L36" i="4"/>
  <c r="K36" i="4"/>
  <c r="AA36" i="4" s="1"/>
  <c r="J36" i="4"/>
  <c r="H36" i="4"/>
  <c r="G36" i="4"/>
  <c r="E36" i="4"/>
  <c r="D36" i="4"/>
  <c r="F36" i="4" s="1"/>
  <c r="AJ35" i="4"/>
  <c r="AF35" i="4"/>
  <c r="AA35" i="4"/>
  <c r="AB35" i="4" s="1"/>
  <c r="AC35" i="4" s="1"/>
  <c r="Z35" i="4"/>
  <c r="X35" i="4"/>
  <c r="T35" i="4"/>
  <c r="P35" i="4"/>
  <c r="L35" i="4"/>
  <c r="I35" i="4"/>
  <c r="U35" i="4" s="1"/>
  <c r="F35" i="4"/>
  <c r="AJ34" i="4"/>
  <c r="AF34" i="4"/>
  <c r="AK34" i="4" s="1"/>
  <c r="AA34" i="4"/>
  <c r="Z34" i="4"/>
  <c r="X34" i="4"/>
  <c r="T34" i="4"/>
  <c r="Q34" i="4"/>
  <c r="P34" i="4"/>
  <c r="L34" i="4"/>
  <c r="I34" i="4"/>
  <c r="F34" i="4"/>
  <c r="AJ33" i="4"/>
  <c r="AF33" i="4"/>
  <c r="AA33" i="4"/>
  <c r="Z33" i="4"/>
  <c r="X33" i="4"/>
  <c r="T33" i="4"/>
  <c r="U33" i="4" s="1"/>
  <c r="P33" i="4"/>
  <c r="L33" i="4"/>
  <c r="I33" i="4"/>
  <c r="F33" i="4"/>
  <c r="AJ32" i="4"/>
  <c r="AF32" i="4"/>
  <c r="AA32" i="4"/>
  <c r="Z32" i="4"/>
  <c r="AB32" i="4" s="1"/>
  <c r="X32" i="4"/>
  <c r="T32" i="4"/>
  <c r="P32" i="4"/>
  <c r="L32" i="4"/>
  <c r="I32" i="4"/>
  <c r="U32" i="4" s="1"/>
  <c r="F32" i="4"/>
  <c r="AJ31" i="4"/>
  <c r="AF31" i="4"/>
  <c r="AA31" i="4"/>
  <c r="Z31" i="4"/>
  <c r="AB31" i="4" s="1"/>
  <c r="X31" i="4"/>
  <c r="Y31" i="4" s="1"/>
  <c r="T31" i="4"/>
  <c r="P31" i="4"/>
  <c r="L31" i="4"/>
  <c r="I31" i="4"/>
  <c r="U31" i="4" s="1"/>
  <c r="F31" i="4"/>
  <c r="AJ30" i="4"/>
  <c r="AF30" i="4"/>
  <c r="AK30" i="4" s="1"/>
  <c r="AA30" i="4"/>
  <c r="Z30" i="4"/>
  <c r="X30" i="4"/>
  <c r="T30" i="4"/>
  <c r="P30" i="4"/>
  <c r="L30" i="4"/>
  <c r="I30" i="4"/>
  <c r="Y30" i="4" s="1"/>
  <c r="F30" i="4"/>
  <c r="Q30" i="4" s="1"/>
  <c r="AK29" i="4"/>
  <c r="AJ29" i="4"/>
  <c r="AF29" i="4"/>
  <c r="AA29" i="4"/>
  <c r="Z29" i="4"/>
  <c r="X29" i="4"/>
  <c r="T29" i="4"/>
  <c r="U29" i="4" s="1"/>
  <c r="P29" i="4"/>
  <c r="L29" i="4"/>
  <c r="I29" i="4"/>
  <c r="F29" i="4"/>
  <c r="AI28" i="4"/>
  <c r="AH28" i="4"/>
  <c r="AG28" i="4"/>
  <c r="AE28" i="4"/>
  <c r="AD28" i="4"/>
  <c r="AF28" i="4" s="1"/>
  <c r="AK28" i="4" s="1"/>
  <c r="W28" i="4"/>
  <c r="V28" i="4"/>
  <c r="X28" i="4" s="1"/>
  <c r="S28" i="4"/>
  <c r="R28" i="4"/>
  <c r="T28" i="4" s="1"/>
  <c r="O28" i="4"/>
  <c r="N28" i="4"/>
  <c r="P28" i="4" s="1"/>
  <c r="K28" i="4"/>
  <c r="AA28" i="4" s="1"/>
  <c r="J28" i="4"/>
  <c r="L28" i="4" s="1"/>
  <c r="H28" i="4"/>
  <c r="I28" i="4" s="1"/>
  <c r="G28" i="4"/>
  <c r="E28" i="4"/>
  <c r="F28" i="4" s="1"/>
  <c r="D28" i="4"/>
  <c r="AJ27" i="4"/>
  <c r="AF27" i="4"/>
  <c r="AK27" i="4" s="1"/>
  <c r="AA27" i="4"/>
  <c r="Z27" i="4"/>
  <c r="AB27" i="4" s="1"/>
  <c r="X27" i="4"/>
  <c r="T27" i="4"/>
  <c r="P27" i="4"/>
  <c r="L27" i="4"/>
  <c r="M27" i="4" s="1"/>
  <c r="I27" i="4"/>
  <c r="U27" i="4" s="1"/>
  <c r="F27" i="4"/>
  <c r="Q27" i="4" s="1"/>
  <c r="AJ26" i="4"/>
  <c r="AF26" i="4"/>
  <c r="AB26" i="4"/>
  <c r="AA26" i="4"/>
  <c r="Z26" i="4"/>
  <c r="X26" i="4"/>
  <c r="U26" i="4"/>
  <c r="T26" i="4"/>
  <c r="P26" i="4"/>
  <c r="L26" i="4"/>
  <c r="M26" i="4" s="1"/>
  <c r="I26" i="4"/>
  <c r="F26" i="4"/>
  <c r="AJ25" i="4"/>
  <c r="AF25" i="4"/>
  <c r="AA25" i="4"/>
  <c r="AB25" i="4" s="1"/>
  <c r="Z25" i="4"/>
  <c r="X25" i="4"/>
  <c r="T25" i="4"/>
  <c r="P25" i="4"/>
  <c r="L25" i="4"/>
  <c r="I25" i="4"/>
  <c r="F25" i="4"/>
  <c r="Q25" i="4" s="1"/>
  <c r="AJ24" i="4"/>
  <c r="AF24" i="4"/>
  <c r="AB24" i="4"/>
  <c r="AC24" i="4" s="1"/>
  <c r="AA24" i="4"/>
  <c r="Z24" i="4"/>
  <c r="X24" i="4"/>
  <c r="AK24" i="4" s="1"/>
  <c r="T24" i="4"/>
  <c r="P24" i="4"/>
  <c r="L24" i="4"/>
  <c r="I24" i="4"/>
  <c r="F24" i="4"/>
  <c r="AJ23" i="4"/>
  <c r="AF23" i="4"/>
  <c r="AA23" i="4"/>
  <c r="Z23" i="4"/>
  <c r="AB23" i="4" s="1"/>
  <c r="X23" i="4"/>
  <c r="T23" i="4"/>
  <c r="P23" i="4"/>
  <c r="L23" i="4"/>
  <c r="I23" i="4"/>
  <c r="F23" i="4"/>
  <c r="Q23" i="4" s="1"/>
  <c r="AJ22" i="4"/>
  <c r="AF22" i="4"/>
  <c r="AA22" i="4"/>
  <c r="Z22" i="4"/>
  <c r="X22" i="4"/>
  <c r="T22" i="4"/>
  <c r="P22" i="4"/>
  <c r="M22" i="4"/>
  <c r="L22" i="4"/>
  <c r="I22" i="4"/>
  <c r="F22" i="4"/>
  <c r="Q22" i="4" s="1"/>
  <c r="AJ21" i="4"/>
  <c r="AF21" i="4"/>
  <c r="AA21" i="4"/>
  <c r="Z21" i="4"/>
  <c r="AB21" i="4" s="1"/>
  <c r="X21" i="4"/>
  <c r="AK21" i="4" s="1"/>
  <c r="T21" i="4"/>
  <c r="P21" i="4"/>
  <c r="L21" i="4"/>
  <c r="I21" i="4"/>
  <c r="U21" i="4" s="1"/>
  <c r="F21" i="4"/>
  <c r="AI20" i="4"/>
  <c r="AH20" i="4"/>
  <c r="AJ20" i="4" s="1"/>
  <c r="AG20" i="4"/>
  <c r="AE20" i="4"/>
  <c r="AD20" i="4"/>
  <c r="AF20" i="4" s="1"/>
  <c r="W20" i="4"/>
  <c r="V20" i="4"/>
  <c r="X20" i="4" s="1"/>
  <c r="S20" i="4"/>
  <c r="R20" i="4"/>
  <c r="T20" i="4" s="1"/>
  <c r="O20" i="4"/>
  <c r="N20" i="4"/>
  <c r="K20" i="4"/>
  <c r="J20" i="4"/>
  <c r="H20" i="4"/>
  <c r="G20" i="4"/>
  <c r="I20" i="4" s="1"/>
  <c r="E20" i="4"/>
  <c r="D20" i="4"/>
  <c r="AK19" i="4"/>
  <c r="AJ19" i="4"/>
  <c r="AF19" i="4"/>
  <c r="AA19" i="4"/>
  <c r="AB19" i="4" s="1"/>
  <c r="Z19" i="4"/>
  <c r="X19" i="4"/>
  <c r="T19" i="4"/>
  <c r="P19" i="4"/>
  <c r="L19" i="4"/>
  <c r="M19" i="4" s="1"/>
  <c r="I19" i="4"/>
  <c r="F19" i="4"/>
  <c r="Q19" i="4" s="1"/>
  <c r="AJ18" i="4"/>
  <c r="AF18" i="4"/>
  <c r="AK18" i="4" s="1"/>
  <c r="AA18" i="4"/>
  <c r="Z18" i="4"/>
  <c r="X18" i="4"/>
  <c r="T18" i="4"/>
  <c r="U18" i="4" s="1"/>
  <c r="P18" i="4"/>
  <c r="L18" i="4"/>
  <c r="M18" i="4" s="1"/>
  <c r="I18" i="4"/>
  <c r="F18" i="4"/>
  <c r="AJ17" i="4"/>
  <c r="AF17" i="4"/>
  <c r="AA17" i="4"/>
  <c r="Z17" i="4"/>
  <c r="X17" i="4"/>
  <c r="AK17" i="4" s="1"/>
  <c r="T17" i="4"/>
  <c r="U17" i="4" s="1"/>
  <c r="P17" i="4"/>
  <c r="L17" i="4"/>
  <c r="I17" i="4"/>
  <c r="F17" i="4"/>
  <c r="AJ16" i="4"/>
  <c r="AF16" i="4"/>
  <c r="AA16" i="4"/>
  <c r="Z16" i="4"/>
  <c r="AB16" i="4" s="1"/>
  <c r="X16" i="4"/>
  <c r="T16" i="4"/>
  <c r="P16" i="4"/>
  <c r="L16" i="4"/>
  <c r="I16" i="4"/>
  <c r="U16" i="4" s="1"/>
  <c r="F16" i="4"/>
  <c r="AJ15" i="4"/>
  <c r="AF15" i="4"/>
  <c r="AA15" i="4"/>
  <c r="Z15" i="4"/>
  <c r="AB15" i="4" s="1"/>
  <c r="X15" i="4"/>
  <c r="T15" i="4"/>
  <c r="P15" i="4"/>
  <c r="Q15" i="4" s="1"/>
  <c r="L15" i="4"/>
  <c r="M15" i="4" s="1"/>
  <c r="I15" i="4"/>
  <c r="F15" i="4"/>
  <c r="AJ14" i="4"/>
  <c r="AF14" i="4"/>
  <c r="AK14" i="4" s="1"/>
  <c r="AA14" i="4"/>
  <c r="Z14" i="4"/>
  <c r="X14" i="4"/>
  <c r="T14" i="4"/>
  <c r="U14" i="4" s="1"/>
  <c r="P14" i="4"/>
  <c r="L14" i="4"/>
  <c r="I14" i="4"/>
  <c r="F14" i="4"/>
  <c r="Q14" i="4" s="1"/>
  <c r="AJ13" i="4"/>
  <c r="AF13" i="4"/>
  <c r="AA13" i="4"/>
  <c r="AB13" i="4" s="1"/>
  <c r="Z13" i="4"/>
  <c r="X13" i="4"/>
  <c r="AK13" i="4" s="1"/>
  <c r="T13" i="4"/>
  <c r="P13" i="4"/>
  <c r="M13" i="4"/>
  <c r="L13" i="4"/>
  <c r="I13" i="4"/>
  <c r="U13" i="4" s="1"/>
  <c r="F13" i="4"/>
  <c r="AJ12" i="4"/>
  <c r="AF12" i="4"/>
  <c r="AA12" i="4"/>
  <c r="Z12" i="4"/>
  <c r="AB12" i="4" s="1"/>
  <c r="X12" i="4"/>
  <c r="AK12" i="4" s="1"/>
  <c r="T12" i="4"/>
  <c r="P12" i="4"/>
  <c r="L12" i="4"/>
  <c r="I12" i="4"/>
  <c r="F12" i="4"/>
  <c r="AI11" i="4"/>
  <c r="AH11" i="4"/>
  <c r="AJ11" i="4" s="1"/>
  <c r="AG11" i="4"/>
  <c r="AE11" i="4"/>
  <c r="AD11" i="4"/>
  <c r="W11" i="4"/>
  <c r="V11" i="4"/>
  <c r="S11" i="4"/>
  <c r="R11" i="4"/>
  <c r="T11" i="4" s="1"/>
  <c r="O11" i="4"/>
  <c r="N11" i="4"/>
  <c r="K11" i="4"/>
  <c r="J11" i="4"/>
  <c r="H11" i="4"/>
  <c r="G11" i="4"/>
  <c r="E11" i="4"/>
  <c r="D11" i="4"/>
  <c r="AK10" i="4"/>
  <c r="AJ10" i="4"/>
  <c r="AF10" i="4"/>
  <c r="AA10" i="4"/>
  <c r="AB10" i="4" s="1"/>
  <c r="Z10" i="4"/>
  <c r="X10" i="4"/>
  <c r="U10" i="4"/>
  <c r="T10" i="4"/>
  <c r="P10" i="4"/>
  <c r="M10" i="4"/>
  <c r="L10" i="4"/>
  <c r="I10" i="4"/>
  <c r="AC10" i="4" s="1"/>
  <c r="F10" i="4"/>
  <c r="AJ9" i="4"/>
  <c r="AF9" i="4"/>
  <c r="AB9" i="4"/>
  <c r="AA9" i="4"/>
  <c r="Z9" i="4"/>
  <c r="X9" i="4"/>
  <c r="T9" i="4"/>
  <c r="P9" i="4"/>
  <c r="L9" i="4"/>
  <c r="I9" i="4"/>
  <c r="U9" i="4" s="1"/>
  <c r="F9" i="4"/>
  <c r="M9" i="4" s="1"/>
  <c r="AI28" i="3"/>
  <c r="AH28" i="3"/>
  <c r="AG28" i="3"/>
  <c r="AE28" i="3"/>
  <c r="AF28" i="3" s="1"/>
  <c r="AD28" i="3"/>
  <c r="W28" i="3"/>
  <c r="V28" i="3"/>
  <c r="S28" i="3"/>
  <c r="T28" i="3" s="1"/>
  <c r="R28" i="3"/>
  <c r="O28" i="3"/>
  <c r="P28" i="3" s="1"/>
  <c r="N28" i="3"/>
  <c r="K28" i="3"/>
  <c r="L28" i="3" s="1"/>
  <c r="J28" i="3"/>
  <c r="H28" i="3"/>
  <c r="G28" i="3"/>
  <c r="I28" i="3" s="1"/>
  <c r="E28" i="3"/>
  <c r="D28" i="3"/>
  <c r="AJ27" i="3"/>
  <c r="AF27" i="3"/>
  <c r="AA27" i="3"/>
  <c r="Z27" i="3"/>
  <c r="AB27" i="3" s="1"/>
  <c r="X27" i="3"/>
  <c r="T27" i="3"/>
  <c r="P27" i="3"/>
  <c r="L27" i="3"/>
  <c r="I27" i="3"/>
  <c r="U27" i="3" s="1"/>
  <c r="F27" i="3"/>
  <c r="AJ26" i="3"/>
  <c r="AF26" i="3"/>
  <c r="AK26" i="3" s="1"/>
  <c r="AA26" i="3"/>
  <c r="Z26" i="3"/>
  <c r="X26" i="3"/>
  <c r="T26" i="3"/>
  <c r="Q26" i="3"/>
  <c r="P26" i="3"/>
  <c r="L26" i="3"/>
  <c r="I26" i="3"/>
  <c r="U26" i="3" s="1"/>
  <c r="F26" i="3"/>
  <c r="AJ25" i="3"/>
  <c r="AF25" i="3"/>
  <c r="AK25" i="3" s="1"/>
  <c r="AA25" i="3"/>
  <c r="Z25" i="3"/>
  <c r="AB25" i="3" s="1"/>
  <c r="X25" i="3"/>
  <c r="T25" i="3"/>
  <c r="P25" i="3"/>
  <c r="L25" i="3"/>
  <c r="M25" i="3" s="1"/>
  <c r="I25" i="3"/>
  <c r="F25" i="3"/>
  <c r="AJ24" i="3"/>
  <c r="AF24" i="3"/>
  <c r="AA24" i="3"/>
  <c r="Z24" i="3"/>
  <c r="X24" i="3"/>
  <c r="U24" i="3"/>
  <c r="T24" i="3"/>
  <c r="P24" i="3"/>
  <c r="L24" i="3"/>
  <c r="M24" i="3" s="1"/>
  <c r="I24" i="3"/>
  <c r="F24" i="3"/>
  <c r="AK23" i="3"/>
  <c r="AJ23" i="3"/>
  <c r="AF23" i="3"/>
  <c r="AA23" i="3"/>
  <c r="Z23" i="3"/>
  <c r="AB23" i="3" s="1"/>
  <c r="X23" i="3"/>
  <c r="T23" i="3"/>
  <c r="P23" i="3"/>
  <c r="L23" i="3"/>
  <c r="I23" i="3"/>
  <c r="U23" i="3" s="1"/>
  <c r="F23" i="3"/>
  <c r="AJ22" i="3"/>
  <c r="AF22" i="3"/>
  <c r="AK22" i="3" s="1"/>
  <c r="AA22" i="3"/>
  <c r="Z22" i="3"/>
  <c r="AB22" i="3" s="1"/>
  <c r="AC22" i="3" s="1"/>
  <c r="Y22" i="3"/>
  <c r="X22" i="3"/>
  <c r="T22" i="3"/>
  <c r="Q22" i="3"/>
  <c r="P22" i="3"/>
  <c r="L22" i="3"/>
  <c r="M22" i="3" s="1"/>
  <c r="I22" i="3"/>
  <c r="F22" i="3"/>
  <c r="AJ21" i="3"/>
  <c r="AF21" i="3"/>
  <c r="AK21" i="3" s="1"/>
  <c r="AA21" i="3"/>
  <c r="Z21" i="3"/>
  <c r="AB21" i="3" s="1"/>
  <c r="X21" i="3"/>
  <c r="T21" i="3"/>
  <c r="P21" i="3"/>
  <c r="L21" i="3"/>
  <c r="I21" i="3"/>
  <c r="AC21" i="3" s="1"/>
  <c r="F21" i="3"/>
  <c r="Q21" i="3" s="1"/>
  <c r="AJ20" i="3"/>
  <c r="AF20" i="3"/>
  <c r="AA20" i="3"/>
  <c r="Z20" i="3"/>
  <c r="X20" i="3"/>
  <c r="T20" i="3"/>
  <c r="P20" i="3"/>
  <c r="L20" i="3"/>
  <c r="I20" i="3"/>
  <c r="Y20" i="3" s="1"/>
  <c r="F20" i="3"/>
  <c r="AJ19" i="3"/>
  <c r="AF19" i="3"/>
  <c r="AA19" i="3"/>
  <c r="AB19" i="3" s="1"/>
  <c r="Z19" i="3"/>
  <c r="X19" i="3"/>
  <c r="AK19" i="3" s="1"/>
  <c r="T19" i="3"/>
  <c r="P19" i="3"/>
  <c r="L19" i="3"/>
  <c r="I19" i="3"/>
  <c r="F19" i="3"/>
  <c r="AJ18" i="3"/>
  <c r="AF18" i="3"/>
  <c r="AK18" i="3" s="1"/>
  <c r="AA18" i="3"/>
  <c r="Z18" i="3"/>
  <c r="AB18" i="3" s="1"/>
  <c r="AC18" i="3" s="1"/>
  <c r="X18" i="3"/>
  <c r="T18" i="3"/>
  <c r="Q18" i="3"/>
  <c r="P18" i="3"/>
  <c r="L18" i="3"/>
  <c r="I18" i="3"/>
  <c r="Y18" i="3" s="1"/>
  <c r="F18" i="3"/>
  <c r="AJ17" i="3"/>
  <c r="AF17" i="3"/>
  <c r="AA17" i="3"/>
  <c r="Z17" i="3"/>
  <c r="X17" i="3"/>
  <c r="T17" i="3"/>
  <c r="U17" i="3" s="1"/>
  <c r="P17" i="3"/>
  <c r="L17" i="3"/>
  <c r="M17" i="3" s="1"/>
  <c r="I17" i="3"/>
  <c r="F17" i="3"/>
  <c r="AJ16" i="3"/>
  <c r="AF16" i="3"/>
  <c r="AA16" i="3"/>
  <c r="Z16" i="3"/>
  <c r="X16" i="3"/>
  <c r="U16" i="3"/>
  <c r="T16" i="3"/>
  <c r="P16" i="3"/>
  <c r="M16" i="3"/>
  <c r="L16" i="3"/>
  <c r="I16" i="3"/>
  <c r="F16" i="3"/>
  <c r="Q16" i="3" s="1"/>
  <c r="AJ15" i="3"/>
  <c r="AF15" i="3"/>
  <c r="AA15" i="3"/>
  <c r="Z15" i="3"/>
  <c r="AB15" i="3" s="1"/>
  <c r="X15" i="3"/>
  <c r="AK15" i="3" s="1"/>
  <c r="T15" i="3"/>
  <c r="P15" i="3"/>
  <c r="L15" i="3"/>
  <c r="I15" i="3"/>
  <c r="U15" i="3" s="1"/>
  <c r="F15" i="3"/>
  <c r="AJ14" i="3"/>
  <c r="AF14" i="3"/>
  <c r="AK14" i="3" s="1"/>
  <c r="AA14" i="3"/>
  <c r="Z14" i="3"/>
  <c r="X14" i="3"/>
  <c r="T14" i="3"/>
  <c r="P14" i="3"/>
  <c r="L14" i="3"/>
  <c r="I14" i="3"/>
  <c r="U14" i="3" s="1"/>
  <c r="F14" i="3"/>
  <c r="Q14" i="3" s="1"/>
  <c r="AJ13" i="3"/>
  <c r="AF13" i="3"/>
  <c r="AK13" i="3" s="1"/>
  <c r="AA13" i="3"/>
  <c r="Z13" i="3"/>
  <c r="AB13" i="3" s="1"/>
  <c r="X13" i="3"/>
  <c r="T13" i="3"/>
  <c r="P13" i="3"/>
  <c r="L13" i="3"/>
  <c r="M13" i="3" s="1"/>
  <c r="I13" i="3"/>
  <c r="F13" i="3"/>
  <c r="AJ12" i="3"/>
  <c r="AF12" i="3"/>
  <c r="AA12" i="3"/>
  <c r="Z12" i="3"/>
  <c r="X12" i="3"/>
  <c r="AK12" i="3" s="1"/>
  <c r="U12" i="3"/>
  <c r="T12" i="3"/>
  <c r="P12" i="3"/>
  <c r="L12" i="3"/>
  <c r="M12" i="3" s="1"/>
  <c r="I12" i="3"/>
  <c r="F12" i="3"/>
  <c r="AK11" i="3"/>
  <c r="AJ11" i="3"/>
  <c r="AF11" i="3"/>
  <c r="AA11" i="3"/>
  <c r="Z11" i="3"/>
  <c r="AB11" i="3" s="1"/>
  <c r="X11" i="3"/>
  <c r="T11" i="3"/>
  <c r="P11" i="3"/>
  <c r="L11" i="3"/>
  <c r="I11" i="3"/>
  <c r="U11" i="3" s="1"/>
  <c r="F11" i="3"/>
  <c r="AJ10" i="3"/>
  <c r="AF10" i="3"/>
  <c r="AK10" i="3" s="1"/>
  <c r="AA10" i="3"/>
  <c r="Z10" i="3"/>
  <c r="AB10" i="3" s="1"/>
  <c r="X10" i="3"/>
  <c r="T10" i="3"/>
  <c r="P10" i="3"/>
  <c r="Q10" i="3" s="1"/>
  <c r="L10" i="3"/>
  <c r="M10" i="3" s="1"/>
  <c r="I10" i="3"/>
  <c r="F10" i="3"/>
  <c r="AJ9" i="3"/>
  <c r="AF9" i="3"/>
  <c r="AK9" i="3" s="1"/>
  <c r="AA9" i="3"/>
  <c r="Z9" i="3"/>
  <c r="X9" i="3"/>
  <c r="T9" i="3"/>
  <c r="U9" i="3" s="1"/>
  <c r="P9" i="3"/>
  <c r="L9" i="3"/>
  <c r="I9" i="3"/>
  <c r="F9" i="3"/>
  <c r="Q9" i="3" s="1"/>
  <c r="AJ17" i="2"/>
  <c r="AI17" i="2"/>
  <c r="AH17" i="2"/>
  <c r="AG17" i="2"/>
  <c r="AF17" i="2"/>
  <c r="AE17" i="2"/>
  <c r="AD17" i="2"/>
  <c r="X17" i="2"/>
  <c r="W17" i="2"/>
  <c r="V17" i="2"/>
  <c r="S17" i="2"/>
  <c r="R17" i="2"/>
  <c r="T17" i="2" s="1"/>
  <c r="O17" i="2"/>
  <c r="N17" i="2"/>
  <c r="P17" i="2" s="1"/>
  <c r="L17" i="2"/>
  <c r="K17" i="2"/>
  <c r="J17" i="2"/>
  <c r="H17" i="2"/>
  <c r="G17" i="2"/>
  <c r="E17" i="2"/>
  <c r="D17" i="2"/>
  <c r="F17" i="2" s="1"/>
  <c r="AJ16" i="2"/>
  <c r="AF16" i="2"/>
  <c r="AK16" i="2" s="1"/>
  <c r="AA16" i="2"/>
  <c r="Z16" i="2"/>
  <c r="AB16" i="2" s="1"/>
  <c r="X16" i="2"/>
  <c r="T16" i="2"/>
  <c r="P16" i="2"/>
  <c r="L16" i="2"/>
  <c r="M16" i="2" s="1"/>
  <c r="I16" i="2"/>
  <c r="Y16" i="2" s="1"/>
  <c r="F16" i="2"/>
  <c r="Q16" i="2" s="1"/>
  <c r="AJ15" i="2"/>
  <c r="AF15" i="2"/>
  <c r="AK15" i="2" s="1"/>
  <c r="AA15" i="2"/>
  <c r="Z15" i="2"/>
  <c r="X15" i="2"/>
  <c r="T15" i="2"/>
  <c r="U15" i="2" s="1"/>
  <c r="P15" i="2"/>
  <c r="L15" i="2"/>
  <c r="M15" i="2" s="1"/>
  <c r="I15" i="2"/>
  <c r="F15" i="2"/>
  <c r="AJ14" i="2"/>
  <c r="AF14" i="2"/>
  <c r="AA14" i="2"/>
  <c r="Z14" i="2"/>
  <c r="X14" i="2"/>
  <c r="AK14" i="2" s="1"/>
  <c r="U14" i="2"/>
  <c r="T14" i="2"/>
  <c r="P14" i="2"/>
  <c r="M14" i="2"/>
  <c r="L14" i="2"/>
  <c r="I14" i="2"/>
  <c r="F14" i="2"/>
  <c r="Q14" i="2" s="1"/>
  <c r="AJ13" i="2"/>
  <c r="AF13" i="2"/>
  <c r="AA13" i="2"/>
  <c r="Z13" i="2"/>
  <c r="AB13" i="2" s="1"/>
  <c r="X13" i="2"/>
  <c r="T13" i="2"/>
  <c r="P13" i="2"/>
  <c r="L13" i="2"/>
  <c r="I13" i="2"/>
  <c r="U13" i="2" s="1"/>
  <c r="F13" i="2"/>
  <c r="AJ12" i="2"/>
  <c r="AF12" i="2"/>
  <c r="AA12" i="2"/>
  <c r="Z12" i="2"/>
  <c r="AB12" i="2" s="1"/>
  <c r="X12" i="2"/>
  <c r="T12" i="2"/>
  <c r="Q12" i="2"/>
  <c r="P12" i="2"/>
  <c r="L12" i="2"/>
  <c r="M12" i="2" s="1"/>
  <c r="I12" i="2"/>
  <c r="AC12" i="2" s="1"/>
  <c r="F12" i="2"/>
  <c r="AJ11" i="2"/>
  <c r="AF11" i="2"/>
  <c r="AK11" i="2" s="1"/>
  <c r="AA11" i="2"/>
  <c r="Z11" i="2"/>
  <c r="X11" i="2"/>
  <c r="T11" i="2"/>
  <c r="U11" i="2" s="1"/>
  <c r="P11" i="2"/>
  <c r="L11" i="2"/>
  <c r="I11" i="2"/>
  <c r="F11" i="2"/>
  <c r="Q11" i="2" s="1"/>
  <c r="AJ10" i="2"/>
  <c r="AF10" i="2"/>
  <c r="AA10" i="2"/>
  <c r="AB10" i="2" s="1"/>
  <c r="Z10" i="2"/>
  <c r="X10" i="2"/>
  <c r="AK10" i="2" s="1"/>
  <c r="T10" i="2"/>
  <c r="P10" i="2"/>
  <c r="M10" i="2"/>
  <c r="L10" i="2"/>
  <c r="I10" i="2"/>
  <c r="U10" i="2" s="1"/>
  <c r="F10" i="2"/>
  <c r="AJ9" i="2"/>
  <c r="AF9" i="2"/>
  <c r="AA9" i="2"/>
  <c r="Z9" i="2"/>
  <c r="AB9" i="2" s="1"/>
  <c r="X9" i="2"/>
  <c r="AK9" i="2" s="1"/>
  <c r="T9" i="2"/>
  <c r="P9" i="2"/>
  <c r="L9" i="2"/>
  <c r="I9" i="2"/>
  <c r="F9" i="2"/>
  <c r="AI18" i="1"/>
  <c r="AH18" i="1"/>
  <c r="AJ18" i="1" s="1"/>
  <c r="AG18" i="1"/>
  <c r="AE18" i="1"/>
  <c r="AD18" i="1"/>
  <c r="W18" i="1"/>
  <c r="V18" i="1"/>
  <c r="S18" i="1"/>
  <c r="R18" i="1"/>
  <c r="T18" i="1" s="1"/>
  <c r="O18" i="1"/>
  <c r="N18" i="1"/>
  <c r="K18" i="1"/>
  <c r="J18" i="1"/>
  <c r="H18" i="1"/>
  <c r="G18" i="1"/>
  <c r="E18" i="1"/>
  <c r="D18" i="1"/>
  <c r="F18" i="1" s="1"/>
  <c r="AJ17" i="1"/>
  <c r="AF17" i="1"/>
  <c r="AA17" i="1"/>
  <c r="Z17" i="1"/>
  <c r="X17" i="1"/>
  <c r="T17" i="1"/>
  <c r="P17" i="1"/>
  <c r="L17" i="1"/>
  <c r="I17" i="1"/>
  <c r="U17" i="1" s="1"/>
  <c r="F17" i="1"/>
  <c r="AJ16" i="1"/>
  <c r="AF16" i="1"/>
  <c r="AB16" i="1"/>
  <c r="AC16" i="1" s="1"/>
  <c r="AA16" i="1"/>
  <c r="Z16" i="1"/>
  <c r="X16" i="1"/>
  <c r="AK16" i="1" s="1"/>
  <c r="T16" i="1"/>
  <c r="P16" i="1"/>
  <c r="L16" i="1"/>
  <c r="I16" i="1"/>
  <c r="F16" i="1"/>
  <c r="M16" i="1" s="1"/>
  <c r="AJ15" i="1"/>
  <c r="AF15" i="1"/>
  <c r="AA15" i="1"/>
  <c r="Z15" i="1"/>
  <c r="X15" i="1"/>
  <c r="T15" i="1"/>
  <c r="P15" i="1"/>
  <c r="L15" i="1"/>
  <c r="I15" i="1"/>
  <c r="U15" i="1" s="1"/>
  <c r="F15" i="1"/>
  <c r="AJ14" i="1"/>
  <c r="AF14" i="1"/>
  <c r="AK14" i="1" s="1"/>
  <c r="AA14" i="1"/>
  <c r="Z14" i="1"/>
  <c r="AB14" i="1" s="1"/>
  <c r="X14" i="1"/>
  <c r="T14" i="1"/>
  <c r="U14" i="1" s="1"/>
  <c r="P14" i="1"/>
  <c r="L14" i="1"/>
  <c r="I14" i="1"/>
  <c r="F14" i="1"/>
  <c r="Q14" i="1" s="1"/>
  <c r="AJ13" i="1"/>
  <c r="AF13" i="1"/>
  <c r="AK13" i="1" s="1"/>
  <c r="AA13" i="1"/>
  <c r="AB13" i="1" s="1"/>
  <c r="Z13" i="1"/>
  <c r="X13" i="1"/>
  <c r="T13" i="1"/>
  <c r="P13" i="1"/>
  <c r="L13" i="1"/>
  <c r="I13" i="1"/>
  <c r="U13" i="1" s="1"/>
  <c r="F13" i="1"/>
  <c r="Q13" i="1" s="1"/>
  <c r="AJ12" i="1"/>
  <c r="AF12" i="1"/>
  <c r="AB12" i="1"/>
  <c r="AA12" i="1"/>
  <c r="Z12" i="1"/>
  <c r="X12" i="1"/>
  <c r="AK12" i="1" s="1"/>
  <c r="T12" i="1"/>
  <c r="P12" i="1"/>
  <c r="L12" i="1"/>
  <c r="I12" i="1"/>
  <c r="F12" i="1"/>
  <c r="M12" i="1" s="1"/>
  <c r="AJ11" i="1"/>
  <c r="AF11" i="1"/>
  <c r="AA11" i="1"/>
  <c r="Z11" i="1"/>
  <c r="X11" i="1"/>
  <c r="T11" i="1"/>
  <c r="P11" i="1"/>
  <c r="L11" i="1"/>
  <c r="I11" i="1"/>
  <c r="F11" i="1"/>
  <c r="AJ10" i="1"/>
  <c r="AF10" i="1"/>
  <c r="AA10" i="1"/>
  <c r="Z10" i="1"/>
  <c r="X10" i="1"/>
  <c r="T10" i="1"/>
  <c r="P10" i="1"/>
  <c r="L10" i="1"/>
  <c r="M10" i="1" s="1"/>
  <c r="I10" i="1"/>
  <c r="F10" i="1"/>
  <c r="Q10" i="1" s="1"/>
  <c r="AJ9" i="1"/>
  <c r="AF9" i="1"/>
  <c r="AA9" i="1"/>
  <c r="AB9" i="1" s="1"/>
  <c r="Z9" i="1"/>
  <c r="X9" i="1"/>
  <c r="T9" i="1"/>
  <c r="P9" i="1"/>
  <c r="M9" i="1"/>
  <c r="L9" i="1"/>
  <c r="I9" i="1"/>
  <c r="U9" i="1" s="1"/>
  <c r="F9" i="1"/>
  <c r="AC25" i="4" l="1"/>
  <c r="U25" i="4"/>
  <c r="AA44" i="10"/>
  <c r="L44" i="10"/>
  <c r="AK17" i="2"/>
  <c r="U10" i="3"/>
  <c r="AB17" i="3"/>
  <c r="AC17" i="3" s="1"/>
  <c r="U21" i="3"/>
  <c r="F11" i="4"/>
  <c r="AB33" i="4"/>
  <c r="AC39" i="4"/>
  <c r="AC46" i="4"/>
  <c r="U46" i="4"/>
  <c r="AK55" i="4"/>
  <c r="AC19" i="6"/>
  <c r="U19" i="6"/>
  <c r="Q20" i="10"/>
  <c r="M20" i="10"/>
  <c r="Q42" i="4"/>
  <c r="M42" i="4"/>
  <c r="AB11" i="1"/>
  <c r="Q17" i="1"/>
  <c r="M17" i="1"/>
  <c r="P20" i="4"/>
  <c r="Q20" i="3"/>
  <c r="M20" i="3"/>
  <c r="Q33" i="4"/>
  <c r="M33" i="4"/>
  <c r="M11" i="1"/>
  <c r="Q11" i="1"/>
  <c r="AK24" i="3"/>
  <c r="Q37" i="4"/>
  <c r="M37" i="4"/>
  <c r="Q15" i="1"/>
  <c r="AK12" i="2"/>
  <c r="Q17" i="4"/>
  <c r="M17" i="4"/>
  <c r="AC27" i="4"/>
  <c r="M21" i="7"/>
  <c r="Q21" i="7"/>
  <c r="AK27" i="3"/>
  <c r="M34" i="5"/>
  <c r="Q34" i="5"/>
  <c r="AB42" i="4"/>
  <c r="AC42" i="4" s="1"/>
  <c r="AA12" i="6"/>
  <c r="AB26" i="7"/>
  <c r="Q22" i="12"/>
  <c r="M22" i="12"/>
  <c r="AK9" i="1"/>
  <c r="U11" i="1"/>
  <c r="AK11" i="1"/>
  <c r="M13" i="1"/>
  <c r="U16" i="1"/>
  <c r="M9" i="2"/>
  <c r="AC14" i="2"/>
  <c r="AB14" i="2"/>
  <c r="Q12" i="3"/>
  <c r="U13" i="3"/>
  <c r="M14" i="3"/>
  <c r="Q17" i="3"/>
  <c r="AK17" i="3"/>
  <c r="U19" i="3"/>
  <c r="U20" i="3"/>
  <c r="M21" i="3"/>
  <c r="Q24" i="3"/>
  <c r="U25" i="3"/>
  <c r="M26" i="3"/>
  <c r="X28" i="3"/>
  <c r="M12" i="4"/>
  <c r="AB17" i="4"/>
  <c r="AC17" i="4" s="1"/>
  <c r="AC23" i="4"/>
  <c r="AK23" i="4"/>
  <c r="M25" i="4"/>
  <c r="M30" i="4"/>
  <c r="AC31" i="4"/>
  <c r="AK33" i="4"/>
  <c r="Q36" i="4"/>
  <c r="M44" i="4"/>
  <c r="AK44" i="4"/>
  <c r="M46" i="4"/>
  <c r="AB47" i="4"/>
  <c r="AK48" i="4"/>
  <c r="Q50" i="4"/>
  <c r="AK53" i="4"/>
  <c r="X54" i="4"/>
  <c r="U12" i="5"/>
  <c r="AK18" i="5"/>
  <c r="M19" i="5"/>
  <c r="Y24" i="5"/>
  <c r="AK9" i="6"/>
  <c r="L12" i="6"/>
  <c r="AK12" i="6"/>
  <c r="AK15" i="6"/>
  <c r="Z22" i="6"/>
  <c r="L22" i="6"/>
  <c r="Q17" i="7"/>
  <c r="Q26" i="7"/>
  <c r="M26" i="7"/>
  <c r="U17" i="8"/>
  <c r="AC17" i="8"/>
  <c r="AK18" i="8"/>
  <c r="U32" i="8"/>
  <c r="U33" i="8"/>
  <c r="Q11" i="12"/>
  <c r="M11" i="12"/>
  <c r="Y37" i="4"/>
  <c r="Q9" i="1"/>
  <c r="U10" i="1"/>
  <c r="AK17" i="1"/>
  <c r="I18" i="1"/>
  <c r="X18" i="1"/>
  <c r="U9" i="2"/>
  <c r="M11" i="2"/>
  <c r="AK13" i="2"/>
  <c r="AB15" i="2"/>
  <c r="M9" i="3"/>
  <c r="AC12" i="3"/>
  <c r="AB12" i="3"/>
  <c r="AK20" i="3"/>
  <c r="U22" i="3"/>
  <c r="Y24" i="3"/>
  <c r="AB24" i="3"/>
  <c r="Z28" i="3"/>
  <c r="Q10" i="4"/>
  <c r="I11" i="4"/>
  <c r="X11" i="4"/>
  <c r="U12" i="4"/>
  <c r="M14" i="4"/>
  <c r="AK16" i="4"/>
  <c r="AB18" i="4"/>
  <c r="F20" i="4"/>
  <c r="M21" i="4"/>
  <c r="U22" i="4"/>
  <c r="M23" i="4"/>
  <c r="Q26" i="4"/>
  <c r="AJ28" i="4"/>
  <c r="AB29" i="4"/>
  <c r="M31" i="4"/>
  <c r="AK32" i="4"/>
  <c r="AB34" i="4"/>
  <c r="AC34" i="4" s="1"/>
  <c r="AK37" i="4"/>
  <c r="AB38" i="4"/>
  <c r="Q40" i="4"/>
  <c r="L41" i="4"/>
  <c r="M41" i="4" s="1"/>
  <c r="Q47" i="4"/>
  <c r="AA48" i="4"/>
  <c r="AK50" i="4"/>
  <c r="Q53" i="4"/>
  <c r="Z54" i="4"/>
  <c r="F55" i="4"/>
  <c r="AA10" i="5"/>
  <c r="M14" i="5"/>
  <c r="M20" i="5"/>
  <c r="Q20" i="5"/>
  <c r="AB21" i="5"/>
  <c r="AC21" i="5" s="1"/>
  <c r="M23" i="5"/>
  <c r="Q23" i="5"/>
  <c r="AC24" i="5"/>
  <c r="Q32" i="5"/>
  <c r="M32" i="5"/>
  <c r="Z36" i="5"/>
  <c r="AA22" i="6"/>
  <c r="AK22" i="6"/>
  <c r="P10" i="7"/>
  <c r="AK11" i="7"/>
  <c r="U15" i="7"/>
  <c r="U24" i="7"/>
  <c r="I25" i="7"/>
  <c r="U25" i="7" s="1"/>
  <c r="AC26" i="7"/>
  <c r="U26" i="7"/>
  <c r="AC39" i="7"/>
  <c r="Y28" i="8"/>
  <c r="AB23" i="9"/>
  <c r="T25" i="9"/>
  <c r="Y11" i="10"/>
  <c r="U11" i="10"/>
  <c r="AA30" i="5"/>
  <c r="Z23" i="6"/>
  <c r="U23" i="5"/>
  <c r="Y23" i="5"/>
  <c r="AK29" i="5"/>
  <c r="AB10" i="1"/>
  <c r="AC10" i="1" s="1"/>
  <c r="U12" i="1"/>
  <c r="AB15" i="1"/>
  <c r="AB17" i="1"/>
  <c r="AC17" i="1" s="1"/>
  <c r="L18" i="1"/>
  <c r="AF18" i="1"/>
  <c r="Q10" i="2"/>
  <c r="Q15" i="2"/>
  <c r="I17" i="2"/>
  <c r="AK16" i="3"/>
  <c r="U18" i="3"/>
  <c r="AB20" i="3"/>
  <c r="AK9" i="4"/>
  <c r="L11" i="4"/>
  <c r="AF11" i="4"/>
  <c r="Q13" i="4"/>
  <c r="Q18" i="4"/>
  <c r="AB22" i="4"/>
  <c r="U24" i="4"/>
  <c r="AK26" i="4"/>
  <c r="Q29" i="4"/>
  <c r="U30" i="4"/>
  <c r="I36" i="4"/>
  <c r="M38" i="4"/>
  <c r="U45" i="4"/>
  <c r="AJ48" i="4"/>
  <c r="AK52" i="4"/>
  <c r="AJ10" i="5"/>
  <c r="AC14" i="5"/>
  <c r="L15" i="5"/>
  <c r="U16" i="5"/>
  <c r="Y17" i="5"/>
  <c r="U19" i="5"/>
  <c r="M21" i="5"/>
  <c r="AK16" i="6"/>
  <c r="U18" i="6"/>
  <c r="Q10" i="7"/>
  <c r="M23" i="7"/>
  <c r="Q31" i="7"/>
  <c r="Q39" i="7"/>
  <c r="M39" i="7"/>
  <c r="Q70" i="7"/>
  <c r="AC25" i="8"/>
  <c r="AB17" i="9"/>
  <c r="AB23" i="11"/>
  <c r="AK15" i="4"/>
  <c r="AK36" i="4"/>
  <c r="AA41" i="4"/>
  <c r="AK49" i="4"/>
  <c r="M14" i="1"/>
  <c r="M15" i="1"/>
  <c r="AA18" i="1"/>
  <c r="Y10" i="2"/>
  <c r="M13" i="2"/>
  <c r="Z17" i="2"/>
  <c r="Q13" i="3"/>
  <c r="M18" i="3"/>
  <c r="Q25" i="3"/>
  <c r="AA11" i="4"/>
  <c r="Y13" i="4"/>
  <c r="M16" i="4"/>
  <c r="AK20" i="4"/>
  <c r="AK25" i="4"/>
  <c r="M32" i="4"/>
  <c r="M34" i="4"/>
  <c r="Z36" i="4"/>
  <c r="AB36" i="4" s="1"/>
  <c r="U38" i="4"/>
  <c r="AK39" i="4"/>
  <c r="U42" i="4"/>
  <c r="M43" i="4"/>
  <c r="AK46" i="4"/>
  <c r="AC51" i="4"/>
  <c r="AK15" i="5"/>
  <c r="AC33" i="5"/>
  <c r="U33" i="5"/>
  <c r="AK18" i="7"/>
  <c r="Q20" i="7"/>
  <c r="AC23" i="7"/>
  <c r="U23" i="7"/>
  <c r="Y39" i="7"/>
  <c r="U39" i="7"/>
  <c r="U15" i="4"/>
  <c r="AK31" i="4"/>
  <c r="Y35" i="4"/>
  <c r="AK10" i="1"/>
  <c r="AK15" i="1"/>
  <c r="P18" i="1"/>
  <c r="AB11" i="2"/>
  <c r="AA17" i="2"/>
  <c r="AB9" i="3"/>
  <c r="AB14" i="3"/>
  <c r="AC16" i="3"/>
  <c r="AB16" i="3"/>
  <c r="AB26" i="3"/>
  <c r="F28" i="3"/>
  <c r="AJ28" i="3"/>
  <c r="P11" i="4"/>
  <c r="AB14" i="4"/>
  <c r="AA20" i="4"/>
  <c r="AK22" i="4"/>
  <c r="AB30" i="4"/>
  <c r="AC30" i="4" s="1"/>
  <c r="AJ36" i="4"/>
  <c r="U37" i="4"/>
  <c r="U40" i="4"/>
  <c r="T41" i="4"/>
  <c r="AB44" i="4"/>
  <c r="AC44" i="4" s="1"/>
  <c r="U47" i="4"/>
  <c r="F48" i="4"/>
  <c r="M49" i="4"/>
  <c r="F54" i="4"/>
  <c r="P15" i="5"/>
  <c r="Q15" i="5" s="1"/>
  <c r="AK24" i="7"/>
  <c r="U43" i="7"/>
  <c r="AC43" i="7"/>
  <c r="Y43" i="7"/>
  <c r="AK59" i="7"/>
  <c r="T54" i="4"/>
  <c r="AA55" i="4"/>
  <c r="AB55" i="4" s="1"/>
  <c r="AC55" i="4" s="1"/>
  <c r="X10" i="5"/>
  <c r="AK10" i="5" s="1"/>
  <c r="M13" i="5"/>
  <c r="AK14" i="5"/>
  <c r="F15" i="5"/>
  <c r="AB19" i="5"/>
  <c r="AC19" i="5" s="1"/>
  <c r="U21" i="5"/>
  <c r="Z22" i="5"/>
  <c r="Q25" i="5"/>
  <c r="M27" i="5"/>
  <c r="AK28" i="5"/>
  <c r="Q29" i="5"/>
  <c r="AB29" i="5"/>
  <c r="M33" i="5"/>
  <c r="AK33" i="5"/>
  <c r="U35" i="5"/>
  <c r="L37" i="5"/>
  <c r="M37" i="5" s="1"/>
  <c r="Q9" i="6"/>
  <c r="U10" i="6"/>
  <c r="M11" i="6"/>
  <c r="Q13" i="6"/>
  <c r="AK13" i="6"/>
  <c r="Q16" i="6"/>
  <c r="AK19" i="6"/>
  <c r="Y21" i="6"/>
  <c r="AK21" i="6"/>
  <c r="P23" i="6"/>
  <c r="Q23" i="6" s="1"/>
  <c r="T10" i="7"/>
  <c r="P16" i="7"/>
  <c r="Q19" i="7"/>
  <c r="AK21" i="7"/>
  <c r="AB24" i="7"/>
  <c r="AC24" i="7" s="1"/>
  <c r="M29" i="7"/>
  <c r="L30" i="7"/>
  <c r="M30" i="7" s="1"/>
  <c r="AF30" i="7"/>
  <c r="U32" i="7"/>
  <c r="AK33" i="7"/>
  <c r="AK39" i="7"/>
  <c r="I41" i="7"/>
  <c r="U41" i="7" s="1"/>
  <c r="U46" i="7"/>
  <c r="AK46" i="7"/>
  <c r="AK63" i="7"/>
  <c r="M68" i="7"/>
  <c r="AJ74" i="7"/>
  <c r="U20" i="8"/>
  <c r="M22" i="8"/>
  <c r="M24" i="8"/>
  <c r="U26" i="8"/>
  <c r="AK36" i="8"/>
  <c r="AC38" i="8"/>
  <c r="AK38" i="8"/>
  <c r="Q20" i="9"/>
  <c r="AB30" i="9"/>
  <c r="AC9" i="10"/>
  <c r="AB9" i="10"/>
  <c r="Q24" i="10"/>
  <c r="Y25" i="10"/>
  <c r="AK27" i="10"/>
  <c r="Y32" i="10"/>
  <c r="Q19" i="11"/>
  <c r="AK9" i="12"/>
  <c r="Y9" i="12"/>
  <c r="AB23" i="5"/>
  <c r="AC23" i="5" s="1"/>
  <c r="AK27" i="5"/>
  <c r="AF30" i="5"/>
  <c r="AA37" i="5"/>
  <c r="F12" i="6"/>
  <c r="AB14" i="6"/>
  <c r="Z17" i="6"/>
  <c r="AF17" i="6"/>
  <c r="U20" i="6"/>
  <c r="M21" i="6"/>
  <c r="AJ23" i="6"/>
  <c r="AC13" i="7"/>
  <c r="AK13" i="7"/>
  <c r="F16" i="7"/>
  <c r="AB17" i="7"/>
  <c r="L25" i="7"/>
  <c r="AF25" i="7"/>
  <c r="AK25" i="7" s="1"/>
  <c r="AB27" i="7"/>
  <c r="U34" i="7"/>
  <c r="P36" i="7"/>
  <c r="I54" i="7"/>
  <c r="AK55" i="7"/>
  <c r="AK61" i="7"/>
  <c r="M70" i="7"/>
  <c r="U11" i="8"/>
  <c r="M14" i="8"/>
  <c r="AK26" i="8"/>
  <c r="X34" i="8"/>
  <c r="Y34" i="8" s="1"/>
  <c r="M35" i="8"/>
  <c r="AB36" i="8"/>
  <c r="Q9" i="9"/>
  <c r="AB24" i="9"/>
  <c r="U18" i="10"/>
  <c r="Y18" i="10"/>
  <c r="P21" i="10"/>
  <c r="AK41" i="10"/>
  <c r="AA45" i="10"/>
  <c r="AK11" i="9"/>
  <c r="Q24" i="9"/>
  <c r="M24" i="9"/>
  <c r="U16" i="10"/>
  <c r="M25" i="10"/>
  <c r="Q25" i="10"/>
  <c r="Z34" i="11"/>
  <c r="L34" i="11"/>
  <c r="F35" i="11"/>
  <c r="F30" i="12"/>
  <c r="Q30" i="12" s="1"/>
  <c r="P22" i="5"/>
  <c r="AK23" i="5"/>
  <c r="P30" i="5"/>
  <c r="AC32" i="5"/>
  <c r="AB32" i="5"/>
  <c r="U34" i="5"/>
  <c r="T36" i="5"/>
  <c r="P37" i="5"/>
  <c r="Q37" i="5" s="1"/>
  <c r="U14" i="6"/>
  <c r="P17" i="6"/>
  <c r="Q17" i="6" s="1"/>
  <c r="AK18" i="6"/>
  <c r="AB20" i="6"/>
  <c r="AC20" i="6" s="1"/>
  <c r="Q9" i="7"/>
  <c r="AK12" i="7"/>
  <c r="M14" i="7"/>
  <c r="AK15" i="7"/>
  <c r="I16" i="7"/>
  <c r="U16" i="7" s="1"/>
  <c r="AB20" i="7"/>
  <c r="AC20" i="7" s="1"/>
  <c r="U22" i="7"/>
  <c r="M24" i="7"/>
  <c r="P25" i="7"/>
  <c r="F30" i="7"/>
  <c r="AB31" i="7"/>
  <c r="AC33" i="7"/>
  <c r="U40" i="7"/>
  <c r="AC40" i="7"/>
  <c r="M42" i="7"/>
  <c r="AB45" i="7"/>
  <c r="AB51" i="7"/>
  <c r="Q53" i="7"/>
  <c r="L54" i="7"/>
  <c r="AF54" i="7"/>
  <c r="AK54" i="7" s="1"/>
  <c r="Q56" i="7"/>
  <c r="AB57" i="7"/>
  <c r="AC57" i="7" s="1"/>
  <c r="AJ61" i="7"/>
  <c r="U12" i="8"/>
  <c r="AB20" i="8"/>
  <c r="AK21" i="8"/>
  <c r="Z27" i="8"/>
  <c r="AF34" i="8"/>
  <c r="U39" i="8"/>
  <c r="AF40" i="8"/>
  <c r="U30" i="9"/>
  <c r="L31" i="10"/>
  <c r="AF31" i="10"/>
  <c r="U33" i="10"/>
  <c r="Y33" i="10"/>
  <c r="AC33" i="10"/>
  <c r="U24" i="11"/>
  <c r="AK21" i="5"/>
  <c r="U28" i="5"/>
  <c r="I36" i="5"/>
  <c r="Y36" i="5" s="1"/>
  <c r="Q10" i="6"/>
  <c r="AK10" i="6"/>
  <c r="U13" i="6"/>
  <c r="M14" i="6"/>
  <c r="M19" i="6"/>
  <c r="AF10" i="7"/>
  <c r="AK14" i="7"/>
  <c r="AK23" i="7"/>
  <c r="M27" i="7"/>
  <c r="M31" i="7"/>
  <c r="AK41" i="7"/>
  <c r="Q45" i="7"/>
  <c r="AA48" i="7"/>
  <c r="AK48" i="7"/>
  <c r="U50" i="7"/>
  <c r="Y50" i="7"/>
  <c r="AA54" i="7"/>
  <c r="AB60" i="7"/>
  <c r="Z61" i="7"/>
  <c r="AB61" i="7" s="1"/>
  <c r="L61" i="7"/>
  <c r="M61" i="7" s="1"/>
  <c r="Q69" i="7"/>
  <c r="Q72" i="7"/>
  <c r="M72" i="7"/>
  <c r="Z73" i="7"/>
  <c r="AB73" i="7" s="1"/>
  <c r="AC73" i="7" s="1"/>
  <c r="AA74" i="7"/>
  <c r="Q13" i="8"/>
  <c r="M29" i="8"/>
  <c r="M31" i="8"/>
  <c r="U36" i="8"/>
  <c r="Q18" i="9"/>
  <c r="AB19" i="9"/>
  <c r="AC19" i="9" s="1"/>
  <c r="AA22" i="11"/>
  <c r="AC13" i="12"/>
  <c r="Y26" i="12"/>
  <c r="AK20" i="5"/>
  <c r="Y21" i="5"/>
  <c r="M24" i="5"/>
  <c r="AC28" i="5"/>
  <c r="T37" i="5"/>
  <c r="AJ37" i="5"/>
  <c r="AB11" i="6"/>
  <c r="Z12" i="6"/>
  <c r="M15" i="6"/>
  <c r="T17" i="6"/>
  <c r="AK20" i="6"/>
  <c r="I22" i="6"/>
  <c r="Y22" i="6" s="1"/>
  <c r="AA10" i="7"/>
  <c r="U13" i="7"/>
  <c r="Z16" i="7"/>
  <c r="M18" i="7"/>
  <c r="AK20" i="7"/>
  <c r="Q23" i="7"/>
  <c r="F25" i="7"/>
  <c r="T25" i="7"/>
  <c r="M28" i="7"/>
  <c r="AK29" i="7"/>
  <c r="AK34" i="7"/>
  <c r="U37" i="7"/>
  <c r="AB37" i="7"/>
  <c r="AC37" i="7" s="1"/>
  <c r="P41" i="7"/>
  <c r="AK45" i="7"/>
  <c r="M57" i="7"/>
  <c r="AB58" i="7"/>
  <c r="AC58" i="7" s="1"/>
  <c r="AK68" i="7"/>
  <c r="P74" i="7"/>
  <c r="Y10" i="8"/>
  <c r="U10" i="8"/>
  <c r="AB14" i="8"/>
  <c r="AC14" i="8" s="1"/>
  <c r="Z15" i="8"/>
  <c r="AB15" i="8" s="1"/>
  <c r="L15" i="8"/>
  <c r="P21" i="8"/>
  <c r="AB24" i="8"/>
  <c r="P27" i="8"/>
  <c r="AK37" i="8"/>
  <c r="F40" i="8"/>
  <c r="AK11" i="11"/>
  <c r="Q18" i="11"/>
  <c r="M25" i="11"/>
  <c r="Z48" i="7"/>
  <c r="AB48" i="7" s="1"/>
  <c r="AC49" i="7"/>
  <c r="Q52" i="7"/>
  <c r="AB52" i="7"/>
  <c r="P54" i="7"/>
  <c r="AB56" i="7"/>
  <c r="AC56" i="7" s="1"/>
  <c r="U58" i="7"/>
  <c r="T67" i="7"/>
  <c r="AB70" i="7"/>
  <c r="AC70" i="7" s="1"/>
  <c r="Z74" i="7"/>
  <c r="AB74" i="7" s="1"/>
  <c r="AC74" i="7" s="1"/>
  <c r="M16" i="8"/>
  <c r="AK16" i="8"/>
  <c r="AK19" i="8"/>
  <c r="T21" i="8"/>
  <c r="U21" i="8" s="1"/>
  <c r="AC24" i="8"/>
  <c r="AC31" i="8"/>
  <c r="Y32" i="8"/>
  <c r="AA34" i="8"/>
  <c r="AB34" i="8" s="1"/>
  <c r="AC34" i="8" s="1"/>
  <c r="U35" i="8"/>
  <c r="AK35" i="8"/>
  <c r="Y39" i="8"/>
  <c r="T40" i="8"/>
  <c r="U40" i="8" s="1"/>
  <c r="AJ41" i="8"/>
  <c r="Q10" i="9"/>
  <c r="U21" i="9"/>
  <c r="AA32" i="9"/>
  <c r="AF32" i="9"/>
  <c r="L13" i="10"/>
  <c r="AF13" i="10"/>
  <c r="AK13" i="10" s="1"/>
  <c r="U15" i="10"/>
  <c r="M17" i="10"/>
  <c r="AK20" i="10"/>
  <c r="Q23" i="10"/>
  <c r="M23" i="10"/>
  <c r="AB23" i="10"/>
  <c r="Q43" i="10"/>
  <c r="AA15" i="11"/>
  <c r="AJ35" i="11"/>
  <c r="AB14" i="12"/>
  <c r="AC14" i="12" s="1"/>
  <c r="Z17" i="12"/>
  <c r="AB17" i="12" s="1"/>
  <c r="L17" i="12"/>
  <c r="Y25" i="12"/>
  <c r="AB26" i="12"/>
  <c r="I39" i="12"/>
  <c r="AK22" i="12"/>
  <c r="Z24" i="12"/>
  <c r="M25" i="12"/>
  <c r="P30" i="7"/>
  <c r="Q33" i="7"/>
  <c r="T41" i="7"/>
  <c r="AK47" i="7"/>
  <c r="M50" i="7"/>
  <c r="AK51" i="7"/>
  <c r="F54" i="7"/>
  <c r="Q54" i="7" s="1"/>
  <c r="T54" i="7"/>
  <c r="Y56" i="7"/>
  <c r="AK56" i="7"/>
  <c r="F61" i="7"/>
  <c r="I67" i="7"/>
  <c r="X67" i="7"/>
  <c r="AK70" i="7"/>
  <c r="L74" i="7"/>
  <c r="AB9" i="8"/>
  <c r="I15" i="8"/>
  <c r="AC19" i="8"/>
  <c r="AB19" i="8"/>
  <c r="I21" i="8"/>
  <c r="Y21" i="8" s="1"/>
  <c r="X21" i="8"/>
  <c r="U22" i="8"/>
  <c r="M36" i="8"/>
  <c r="U37" i="8"/>
  <c r="M38" i="8"/>
  <c r="Z40" i="8"/>
  <c r="X40" i="8"/>
  <c r="U22" i="9"/>
  <c r="AC22" i="9"/>
  <c r="F31" i="9"/>
  <c r="AJ31" i="9"/>
  <c r="AA21" i="10"/>
  <c r="AF21" i="10"/>
  <c r="AK21" i="10" s="1"/>
  <c r="AB24" i="10"/>
  <c r="AC28" i="10"/>
  <c r="U28" i="10"/>
  <c r="AK28" i="10"/>
  <c r="AB39" i="10"/>
  <c r="M43" i="10"/>
  <c r="U12" i="11"/>
  <c r="Y12" i="11"/>
  <c r="AK12" i="11"/>
  <c r="AB16" i="11"/>
  <c r="AK18" i="11"/>
  <c r="Q28" i="11"/>
  <c r="AA29" i="11"/>
  <c r="F34" i="11"/>
  <c r="Q34" i="11" s="1"/>
  <c r="AF34" i="11"/>
  <c r="AA10" i="12"/>
  <c r="AK10" i="12"/>
  <c r="Y11" i="12"/>
  <c r="U11" i="12"/>
  <c r="AK11" i="12"/>
  <c r="AK14" i="12"/>
  <c r="AA24" i="12"/>
  <c r="AB24" i="12" s="1"/>
  <c r="U37" i="12"/>
  <c r="Y37" i="12"/>
  <c r="AC37" i="12"/>
  <c r="AB38" i="12"/>
  <c r="AJ44" i="12"/>
  <c r="AA45" i="12"/>
  <c r="AF17" i="12"/>
  <c r="AK17" i="12" s="1"/>
  <c r="M27" i="12"/>
  <c r="I30" i="7"/>
  <c r="M33" i="7"/>
  <c r="AB34" i="7"/>
  <c r="F36" i="7"/>
  <c r="Q36" i="7" s="1"/>
  <c r="AK37" i="7"/>
  <c r="M40" i="7"/>
  <c r="Z41" i="7"/>
  <c r="U42" i="7"/>
  <c r="AK43" i="7"/>
  <c r="Q44" i="7"/>
  <c r="AB44" i="7"/>
  <c r="M51" i="7"/>
  <c r="U53" i="7"/>
  <c r="U57" i="7"/>
  <c r="AK57" i="7"/>
  <c r="Y58" i="7"/>
  <c r="I61" i="7"/>
  <c r="AK65" i="7"/>
  <c r="AA67" i="7"/>
  <c r="AB69" i="7"/>
  <c r="U71" i="7"/>
  <c r="M9" i="8"/>
  <c r="AK14" i="8"/>
  <c r="Q20" i="8"/>
  <c r="AA21" i="8"/>
  <c r="Q26" i="8"/>
  <c r="X27" i="8"/>
  <c r="Y27" i="8" s="1"/>
  <c r="AB28" i="8"/>
  <c r="AC28" i="8" s="1"/>
  <c r="AK33" i="8"/>
  <c r="I34" i="8"/>
  <c r="Y35" i="8"/>
  <c r="Q37" i="8"/>
  <c r="L41" i="8"/>
  <c r="M41" i="8" s="1"/>
  <c r="AF41" i="8"/>
  <c r="AK41" i="8" s="1"/>
  <c r="U10" i="9"/>
  <c r="M11" i="9"/>
  <c r="AK14" i="9"/>
  <c r="AB15" i="9"/>
  <c r="AJ17" i="9"/>
  <c r="AK19" i="9"/>
  <c r="I25" i="9"/>
  <c r="AK27" i="9"/>
  <c r="U29" i="9"/>
  <c r="AC29" i="9"/>
  <c r="I32" i="9"/>
  <c r="I13" i="10"/>
  <c r="T21" i="10"/>
  <c r="M24" i="10"/>
  <c r="Y29" i="10"/>
  <c r="U29" i="10"/>
  <c r="AB9" i="11"/>
  <c r="U13" i="11"/>
  <c r="I15" i="11"/>
  <c r="U16" i="11"/>
  <c r="AB17" i="11"/>
  <c r="AK19" i="11"/>
  <c r="M21" i="11"/>
  <c r="M28" i="11"/>
  <c r="F29" i="11"/>
  <c r="Q29" i="11" s="1"/>
  <c r="F10" i="12"/>
  <c r="M10" i="12" s="1"/>
  <c r="U12" i="12"/>
  <c r="AC27" i="12"/>
  <c r="U27" i="12"/>
  <c r="Y33" i="12"/>
  <c r="AB36" i="12"/>
  <c r="U38" i="12"/>
  <c r="AB43" i="12"/>
  <c r="AC43" i="12" s="1"/>
  <c r="Z44" i="12"/>
  <c r="AB44" i="12" s="1"/>
  <c r="L44" i="12"/>
  <c r="U11" i="9"/>
  <c r="Y12" i="9"/>
  <c r="U16" i="9"/>
  <c r="AF17" i="9"/>
  <c r="U19" i="9"/>
  <c r="Q21" i="9"/>
  <c r="M23" i="9"/>
  <c r="AJ25" i="9"/>
  <c r="L31" i="9"/>
  <c r="AF31" i="9"/>
  <c r="AK31" i="9" s="1"/>
  <c r="X32" i="9"/>
  <c r="AK9" i="10"/>
  <c r="T13" i="10"/>
  <c r="Y15" i="10"/>
  <c r="X31" i="10"/>
  <c r="Y31" i="10" s="1"/>
  <c r="AK32" i="10"/>
  <c r="T38" i="10"/>
  <c r="U39" i="10"/>
  <c r="AK40" i="10"/>
  <c r="AB43" i="10"/>
  <c r="AC43" i="10" s="1"/>
  <c r="Z44" i="10"/>
  <c r="L45" i="10"/>
  <c r="M45" i="10" s="1"/>
  <c r="Q10" i="11"/>
  <c r="AB10" i="11"/>
  <c r="AK14" i="11"/>
  <c r="M16" i="11"/>
  <c r="AK23" i="11"/>
  <c r="U26" i="11"/>
  <c r="AB28" i="11"/>
  <c r="AC28" i="11" s="1"/>
  <c r="L29" i="11"/>
  <c r="AF29" i="11"/>
  <c r="AK31" i="11"/>
  <c r="M33" i="11"/>
  <c r="AA34" i="11"/>
  <c r="AA35" i="11"/>
  <c r="M13" i="12"/>
  <c r="U14" i="12"/>
  <c r="Y15" i="12"/>
  <c r="AK18" i="12"/>
  <c r="Y22" i="12"/>
  <c r="I24" i="12"/>
  <c r="U24" i="12" s="1"/>
  <c r="AB25" i="12"/>
  <c r="AK28" i="12"/>
  <c r="T30" i="12"/>
  <c r="AB33" i="12"/>
  <c r="AC33" i="12" s="1"/>
  <c r="Q34" i="12"/>
  <c r="Q35" i="12"/>
  <c r="P39" i="12"/>
  <c r="AB40" i="12"/>
  <c r="AC40" i="12" s="1"/>
  <c r="Q42" i="12"/>
  <c r="I45" i="12"/>
  <c r="AC45" i="12" s="1"/>
  <c r="M33" i="12"/>
  <c r="T39" i="12"/>
  <c r="U39" i="12" s="1"/>
  <c r="AC38" i="12"/>
  <c r="Z39" i="12"/>
  <c r="U15" i="9"/>
  <c r="AK15" i="9"/>
  <c r="U18" i="9"/>
  <c r="AK18" i="9"/>
  <c r="Y19" i="9"/>
  <c r="M22" i="9"/>
  <c r="AK23" i="9"/>
  <c r="Q27" i="9"/>
  <c r="U28" i="9"/>
  <c r="M29" i="9"/>
  <c r="AK30" i="9"/>
  <c r="F32" i="9"/>
  <c r="M12" i="10"/>
  <c r="AK12" i="10"/>
  <c r="Y22" i="10"/>
  <c r="AJ31" i="10"/>
  <c r="M35" i="10"/>
  <c r="M39" i="10"/>
  <c r="AB40" i="10"/>
  <c r="AC40" i="10" s="1"/>
  <c r="Q42" i="10"/>
  <c r="AB42" i="10"/>
  <c r="M9" i="11"/>
  <c r="AK16" i="11"/>
  <c r="U19" i="11"/>
  <c r="AK25" i="11"/>
  <c r="U27" i="11"/>
  <c r="U28" i="11"/>
  <c r="AK16" i="12"/>
  <c r="AJ17" i="12"/>
  <c r="P24" i="12"/>
  <c r="Q28" i="12"/>
  <c r="AA30" i="12"/>
  <c r="U31" i="12"/>
  <c r="Y32" i="12"/>
  <c r="AC34" i="12"/>
  <c r="M36" i="12"/>
  <c r="AA39" i="12"/>
  <c r="AC41" i="12"/>
  <c r="AB41" i="12"/>
  <c r="M43" i="12"/>
  <c r="Y11" i="9"/>
  <c r="Q13" i="9"/>
  <c r="U14" i="9"/>
  <c r="M15" i="9"/>
  <c r="Z17" i="9"/>
  <c r="X17" i="9"/>
  <c r="Y17" i="9" s="1"/>
  <c r="M18" i="9"/>
  <c r="AK22" i="9"/>
  <c r="AA25" i="9"/>
  <c r="AB27" i="9"/>
  <c r="AC27" i="9" s="1"/>
  <c r="AK29" i="9"/>
  <c r="X31" i="9"/>
  <c r="T32" i="9"/>
  <c r="U32" i="9" s="1"/>
  <c r="Q16" i="10"/>
  <c r="AK25" i="10"/>
  <c r="AB32" i="10"/>
  <c r="P38" i="10"/>
  <c r="M40" i="10"/>
  <c r="I45" i="10"/>
  <c r="Y45" i="10" s="1"/>
  <c r="U9" i="11"/>
  <c r="AC19" i="11"/>
  <c r="AK20" i="11"/>
  <c r="L22" i="11"/>
  <c r="Q24" i="11"/>
  <c r="AB24" i="11"/>
  <c r="AC24" i="11" s="1"/>
  <c r="Y26" i="11"/>
  <c r="AK28" i="11"/>
  <c r="I29" i="11"/>
  <c r="X29" i="11"/>
  <c r="Y29" i="11" s="1"/>
  <c r="U30" i="11"/>
  <c r="AK32" i="11"/>
  <c r="I34" i="11"/>
  <c r="AC9" i="12"/>
  <c r="Z10" i="12"/>
  <c r="AK12" i="12"/>
  <c r="AK13" i="12"/>
  <c r="U15" i="12"/>
  <c r="U22" i="12"/>
  <c r="AC26" i="12"/>
  <c r="P30" i="12"/>
  <c r="L39" i="12"/>
  <c r="AF39" i="12"/>
  <c r="AK39" i="12" s="1"/>
  <c r="Y24" i="12"/>
  <c r="AC24" i="12"/>
  <c r="AK24" i="12"/>
  <c r="AK30" i="12"/>
  <c r="AB39" i="12"/>
  <c r="AC44" i="12"/>
  <c r="Y44" i="12"/>
  <c r="U44" i="12"/>
  <c r="AC20" i="12"/>
  <c r="Y18" i="12"/>
  <c r="Y29" i="12"/>
  <c r="AC31" i="12"/>
  <c r="Y34" i="12"/>
  <c r="AC39" i="12"/>
  <c r="Y39" i="12"/>
  <c r="Q40" i="12"/>
  <c r="Y41" i="12"/>
  <c r="M9" i="12"/>
  <c r="Q9" i="12"/>
  <c r="U13" i="12"/>
  <c r="AB18" i="12"/>
  <c r="AC18" i="12" s="1"/>
  <c r="Y19" i="12"/>
  <c r="AC19" i="12"/>
  <c r="M21" i="12"/>
  <c r="L24" i="12"/>
  <c r="U25" i="12"/>
  <c r="M26" i="12"/>
  <c r="Q26" i="12"/>
  <c r="Q27" i="12"/>
  <c r="Y27" i="12"/>
  <c r="AB29" i="12"/>
  <c r="AC29" i="12" s="1"/>
  <c r="AC35" i="12"/>
  <c r="U36" i="12"/>
  <c r="M37" i="12"/>
  <c r="Q37" i="12"/>
  <c r="Q38" i="12"/>
  <c r="Y38" i="12"/>
  <c r="AC42" i="12"/>
  <c r="U43" i="12"/>
  <c r="F44" i="12"/>
  <c r="L45" i="12"/>
  <c r="M45" i="12" s="1"/>
  <c r="T45" i="12"/>
  <c r="Z45" i="12"/>
  <c r="AB45" i="12" s="1"/>
  <c r="U10" i="12"/>
  <c r="Q16" i="12"/>
  <c r="Z30" i="12"/>
  <c r="AB30" i="12" s="1"/>
  <c r="AC30" i="12" s="1"/>
  <c r="Q33" i="12"/>
  <c r="AB11" i="12"/>
  <c r="AC11" i="12" s="1"/>
  <c r="Y12" i="12"/>
  <c r="AC12" i="12"/>
  <c r="M14" i="12"/>
  <c r="AC17" i="12"/>
  <c r="U18" i="12"/>
  <c r="M19" i="12"/>
  <c r="Q19" i="12"/>
  <c r="Y20" i="12"/>
  <c r="AB22" i="12"/>
  <c r="AC22" i="12" s="1"/>
  <c r="Y23" i="12"/>
  <c r="AC23" i="12"/>
  <c r="F24" i="12"/>
  <c r="AC25" i="12"/>
  <c r="AC28" i="12"/>
  <c r="U29" i="12"/>
  <c r="M31" i="12"/>
  <c r="U34" i="12"/>
  <c r="AC36" i="12"/>
  <c r="U41" i="12"/>
  <c r="Q45" i="12"/>
  <c r="Y10" i="12"/>
  <c r="Q12" i="12"/>
  <c r="Y13" i="12"/>
  <c r="AB15" i="12"/>
  <c r="AC15" i="12" s="1"/>
  <c r="F17" i="12"/>
  <c r="U17" i="12"/>
  <c r="AC21" i="12"/>
  <c r="Q23" i="12"/>
  <c r="U30" i="12"/>
  <c r="AB32" i="12"/>
  <c r="AC32" i="12" s="1"/>
  <c r="M35" i="12"/>
  <c r="Q39" i="12"/>
  <c r="M39" i="12"/>
  <c r="M42" i="12"/>
  <c r="P45" i="12"/>
  <c r="X45" i="12"/>
  <c r="Y45" i="12" s="1"/>
  <c r="AF45" i="12"/>
  <c r="Y14" i="12"/>
  <c r="Y21" i="12"/>
  <c r="Y28" i="12"/>
  <c r="Y31" i="12"/>
  <c r="Y35" i="12"/>
  <c r="Y42" i="12"/>
  <c r="AC10" i="11"/>
  <c r="Q16" i="11"/>
  <c r="AK34" i="11"/>
  <c r="Y35" i="11"/>
  <c r="U35" i="11"/>
  <c r="Z15" i="11"/>
  <c r="Z22" i="11"/>
  <c r="U29" i="11"/>
  <c r="M30" i="11"/>
  <c r="Q30" i="11"/>
  <c r="M10" i="11"/>
  <c r="AB11" i="11"/>
  <c r="AC11" i="11" s="1"/>
  <c r="M12" i="11"/>
  <c r="Y13" i="11"/>
  <c r="AC13" i="11"/>
  <c r="M15" i="11"/>
  <c r="AJ15" i="11"/>
  <c r="M17" i="11"/>
  <c r="AB18" i="11"/>
  <c r="AC18" i="11" s="1"/>
  <c r="M19" i="11"/>
  <c r="Y20" i="11"/>
  <c r="AC20" i="11"/>
  <c r="Q22" i="11"/>
  <c r="M22" i="11"/>
  <c r="AJ22" i="11"/>
  <c r="M24" i="11"/>
  <c r="AB25" i="11"/>
  <c r="AC25" i="11" s="1"/>
  <c r="M26" i="11"/>
  <c r="Y27" i="11"/>
  <c r="AC27" i="11"/>
  <c r="AC32" i="11"/>
  <c r="AC33" i="11"/>
  <c r="Z35" i="11"/>
  <c r="Q9" i="11"/>
  <c r="AC17" i="11"/>
  <c r="Q23" i="11"/>
  <c r="M29" i="11"/>
  <c r="Y34" i="11"/>
  <c r="U34" i="11"/>
  <c r="Y9" i="11"/>
  <c r="AC9" i="11"/>
  <c r="Q13" i="11"/>
  <c r="AC14" i="11"/>
  <c r="U15" i="11"/>
  <c r="P15" i="11"/>
  <c r="Q15" i="11" s="1"/>
  <c r="X15" i="11"/>
  <c r="AF15" i="11"/>
  <c r="Y16" i="11"/>
  <c r="AC16" i="11"/>
  <c r="Q20" i="11"/>
  <c r="AC21" i="11"/>
  <c r="U22" i="11"/>
  <c r="P22" i="11"/>
  <c r="X22" i="11"/>
  <c r="Y22" i="11" s="1"/>
  <c r="AF22" i="11"/>
  <c r="Y23" i="11"/>
  <c r="AC23" i="11"/>
  <c r="Q27" i="11"/>
  <c r="Z29" i="11"/>
  <c r="Y33" i="11"/>
  <c r="Q35" i="11"/>
  <c r="M35" i="11"/>
  <c r="AK35" i="11"/>
  <c r="Y30" i="11"/>
  <c r="AC30" i="11"/>
  <c r="Y10" i="11"/>
  <c r="Y14" i="11"/>
  <c r="Y17" i="11"/>
  <c r="Y21" i="11"/>
  <c r="Y24" i="11"/>
  <c r="Y28" i="11"/>
  <c r="Y31" i="11"/>
  <c r="Y11" i="11"/>
  <c r="Y18" i="11"/>
  <c r="Y25" i="11"/>
  <c r="Y32" i="11"/>
  <c r="U12" i="10"/>
  <c r="AC12" i="10"/>
  <c r="Y12" i="10"/>
  <c r="Y13" i="10"/>
  <c r="U13" i="10"/>
  <c r="AC14" i="10"/>
  <c r="U14" i="10"/>
  <c r="AK15" i="10"/>
  <c r="AK22" i="10"/>
  <c r="AK38" i="10"/>
  <c r="M41" i="10"/>
  <c r="Q41" i="10"/>
  <c r="AC10" i="10"/>
  <c r="Q21" i="10"/>
  <c r="M21" i="10"/>
  <c r="AA31" i="10"/>
  <c r="AB31" i="10" s="1"/>
  <c r="AC31" i="10" s="1"/>
  <c r="AC34" i="10"/>
  <c r="AK35" i="10"/>
  <c r="U43" i="10"/>
  <c r="Y43" i="10"/>
  <c r="AA13" i="10"/>
  <c r="AB13" i="10" s="1"/>
  <c r="AC13" i="10" s="1"/>
  <c r="Y14" i="10"/>
  <c r="AC16" i="10"/>
  <c r="AK17" i="10"/>
  <c r="Z21" i="10"/>
  <c r="AB21" i="10" s="1"/>
  <c r="AC23" i="10"/>
  <c r="AK24" i="10"/>
  <c r="Q30" i="10"/>
  <c r="U37" i="10"/>
  <c r="AC37" i="10"/>
  <c r="Y37" i="10"/>
  <c r="AA38" i="10"/>
  <c r="AB38" i="10" s="1"/>
  <c r="Y44" i="10"/>
  <c r="U44" i="10"/>
  <c r="Q12" i="10"/>
  <c r="U19" i="10"/>
  <c r="AC19" i="10"/>
  <c r="Y19" i="10"/>
  <c r="AC20" i="10"/>
  <c r="U26" i="10"/>
  <c r="AC26" i="10"/>
  <c r="Y26" i="10"/>
  <c r="AC27" i="10"/>
  <c r="U30" i="10"/>
  <c r="AC30" i="10"/>
  <c r="Y30" i="10"/>
  <c r="U31" i="10"/>
  <c r="AC32" i="10"/>
  <c r="U32" i="10"/>
  <c r="M34" i="10"/>
  <c r="Y36" i="10"/>
  <c r="I38" i="10"/>
  <c r="L38" i="10"/>
  <c r="Q44" i="10"/>
  <c r="Q40" i="10"/>
  <c r="Y41" i="10"/>
  <c r="AC41" i="10"/>
  <c r="M44" i="10"/>
  <c r="Z45" i="10"/>
  <c r="AB45" i="10" s="1"/>
  <c r="AC45" i="10" s="1"/>
  <c r="M10" i="10"/>
  <c r="M15" i="10"/>
  <c r="Q15" i="10"/>
  <c r="Y16" i="10"/>
  <c r="AB18" i="10"/>
  <c r="AC18" i="10" s="1"/>
  <c r="I21" i="10"/>
  <c r="M22" i="10"/>
  <c r="Q22" i="10"/>
  <c r="Y23" i="10"/>
  <c r="AB25" i="10"/>
  <c r="AC25" i="10" s="1"/>
  <c r="M28" i="10"/>
  <c r="M33" i="10"/>
  <c r="Q33" i="10"/>
  <c r="Y34" i="10"/>
  <c r="AB36" i="10"/>
  <c r="AC36" i="10" s="1"/>
  <c r="F38" i="10"/>
  <c r="AC39" i="10"/>
  <c r="AC42" i="10"/>
  <c r="AJ45" i="10"/>
  <c r="Y9" i="10"/>
  <c r="AB11" i="10"/>
  <c r="AC11" i="10" s="1"/>
  <c r="F13" i="10"/>
  <c r="AC17" i="10"/>
  <c r="M19" i="10"/>
  <c r="Q19" i="10"/>
  <c r="Y20" i="10"/>
  <c r="AC24" i="10"/>
  <c r="M26" i="10"/>
  <c r="Q26" i="10"/>
  <c r="Y27" i="10"/>
  <c r="AB29" i="10"/>
  <c r="AC29" i="10" s="1"/>
  <c r="F31" i="10"/>
  <c r="AC35" i="10"/>
  <c r="M37" i="10"/>
  <c r="Q37" i="10"/>
  <c r="U45" i="10"/>
  <c r="P45" i="10"/>
  <c r="Q45" i="10" s="1"/>
  <c r="X45" i="10"/>
  <c r="AF45" i="10"/>
  <c r="Y10" i="10"/>
  <c r="Y17" i="10"/>
  <c r="Y24" i="10"/>
  <c r="Y28" i="10"/>
  <c r="Y35" i="10"/>
  <c r="Y42" i="10"/>
  <c r="AC9" i="9"/>
  <c r="AK12" i="9"/>
  <c r="Q16" i="9"/>
  <c r="M26" i="9"/>
  <c r="Q26" i="9"/>
  <c r="AC15" i="9"/>
  <c r="AC17" i="9"/>
  <c r="U17" i="9"/>
  <c r="L17" i="9"/>
  <c r="M17" i="9" s="1"/>
  <c r="Q19" i="9"/>
  <c r="AC20" i="9"/>
  <c r="Z25" i="9"/>
  <c r="AB25" i="9" s="1"/>
  <c r="U26" i="9"/>
  <c r="Y26" i="9"/>
  <c r="AC26" i="9"/>
  <c r="Y31" i="9"/>
  <c r="U31" i="9"/>
  <c r="Y32" i="9"/>
  <c r="AC10" i="9"/>
  <c r="Q12" i="9"/>
  <c r="AC13" i="9"/>
  <c r="Y15" i="9"/>
  <c r="AC18" i="9"/>
  <c r="Y23" i="9"/>
  <c r="AC23" i="9"/>
  <c r="M25" i="9"/>
  <c r="AC11" i="9"/>
  <c r="AB14" i="9"/>
  <c r="AC14" i="9" s="1"/>
  <c r="Y16" i="9"/>
  <c r="AC16" i="9"/>
  <c r="Q17" i="9"/>
  <c r="Y18" i="9"/>
  <c r="M20" i="9"/>
  <c r="AC21" i="9"/>
  <c r="Q23" i="9"/>
  <c r="AC24" i="9"/>
  <c r="AC25" i="9"/>
  <c r="U25" i="9"/>
  <c r="P25" i="9"/>
  <c r="Q25" i="9" s="1"/>
  <c r="X25" i="9"/>
  <c r="Y25" i="9" s="1"/>
  <c r="AF25" i="9"/>
  <c r="M30" i="9"/>
  <c r="Q30" i="9"/>
  <c r="Q31" i="9"/>
  <c r="M31" i="9"/>
  <c r="AA31" i="9"/>
  <c r="AB31" i="9" s="1"/>
  <c r="AC31" i="9" s="1"/>
  <c r="AC30" i="9"/>
  <c r="Z32" i="9"/>
  <c r="AB32" i="9" s="1"/>
  <c r="AC32" i="9" s="1"/>
  <c r="Y9" i="9"/>
  <c r="Y13" i="9"/>
  <c r="Y20" i="9"/>
  <c r="Y27" i="9"/>
  <c r="Y30" i="9"/>
  <c r="Y24" i="9"/>
  <c r="Y10" i="9"/>
  <c r="Y14" i="9"/>
  <c r="Y21" i="9"/>
  <c r="Y28" i="9"/>
  <c r="Y15" i="8"/>
  <c r="U15" i="8"/>
  <c r="AC15" i="8"/>
  <c r="Q15" i="8"/>
  <c r="M15" i="8"/>
  <c r="AK40" i="8"/>
  <c r="Q21" i="8"/>
  <c r="Y40" i="8"/>
  <c r="Q41" i="8"/>
  <c r="Y12" i="8"/>
  <c r="AC12" i="8"/>
  <c r="AC20" i="8"/>
  <c r="Y17" i="8"/>
  <c r="Y22" i="8"/>
  <c r="Y25" i="8"/>
  <c r="U27" i="8"/>
  <c r="Q29" i="8"/>
  <c r="L34" i="8"/>
  <c r="M34" i="8" s="1"/>
  <c r="Q36" i="8"/>
  <c r="Y36" i="8"/>
  <c r="Q40" i="8"/>
  <c r="M40" i="8"/>
  <c r="U41" i="8"/>
  <c r="Z41" i="8"/>
  <c r="AB41" i="8" s="1"/>
  <c r="AC41" i="8" s="1"/>
  <c r="Y18" i="8"/>
  <c r="AC18" i="8"/>
  <c r="AC23" i="8"/>
  <c r="U24" i="8"/>
  <c r="M25" i="8"/>
  <c r="Q25" i="8"/>
  <c r="Y26" i="8"/>
  <c r="AC30" i="8"/>
  <c r="U31" i="8"/>
  <c r="M32" i="8"/>
  <c r="Q32" i="8"/>
  <c r="Y33" i="8"/>
  <c r="AC37" i="8"/>
  <c r="U38" i="8"/>
  <c r="M39" i="8"/>
  <c r="Q39" i="8"/>
  <c r="AA40" i="8"/>
  <c r="AB40" i="8" s="1"/>
  <c r="AC40" i="8" s="1"/>
  <c r="AC9" i="8"/>
  <c r="Q11" i="8"/>
  <c r="Y24" i="8"/>
  <c r="Q27" i="8"/>
  <c r="M27" i="8"/>
  <c r="AA27" i="8"/>
  <c r="AB27" i="8" s="1"/>
  <c r="AC27" i="8" s="1"/>
  <c r="AK32" i="8"/>
  <c r="Q34" i="8"/>
  <c r="AK34" i="8"/>
  <c r="Y38" i="8"/>
  <c r="AK39" i="8"/>
  <c r="AC13" i="8"/>
  <c r="Q22" i="8"/>
  <c r="AC22" i="8"/>
  <c r="Q28" i="8"/>
  <c r="Y29" i="8"/>
  <c r="AC29" i="8"/>
  <c r="U34" i="8"/>
  <c r="Q35" i="8"/>
  <c r="AC36" i="8"/>
  <c r="AB10" i="8"/>
  <c r="AC10" i="8" s="1"/>
  <c r="Y11" i="8"/>
  <c r="AC11" i="8"/>
  <c r="M13" i="8"/>
  <c r="AC16" i="8"/>
  <c r="M18" i="8"/>
  <c r="Q18" i="8"/>
  <c r="Y19" i="8"/>
  <c r="L21" i="8"/>
  <c r="M21" i="8" s="1"/>
  <c r="Z21" i="8"/>
  <c r="Y9" i="8"/>
  <c r="Y13" i="8"/>
  <c r="Y16" i="8"/>
  <c r="Y20" i="8"/>
  <c r="Y23" i="8"/>
  <c r="Y30" i="8"/>
  <c r="Y37" i="8"/>
  <c r="Q16" i="7"/>
  <c r="M16" i="7"/>
  <c r="M25" i="7"/>
  <c r="Q25" i="7"/>
  <c r="M36" i="7"/>
  <c r="AB41" i="7"/>
  <c r="AC41" i="7" s="1"/>
  <c r="Y16" i="7"/>
  <c r="AC17" i="7"/>
  <c r="AC27" i="7"/>
  <c r="Q30" i="7"/>
  <c r="AC34" i="7"/>
  <c r="Y41" i="7"/>
  <c r="AB16" i="7"/>
  <c r="AC16" i="7" s="1"/>
  <c r="Y30" i="7"/>
  <c r="U30" i="7"/>
  <c r="Y10" i="7"/>
  <c r="U10" i="7"/>
  <c r="M54" i="7"/>
  <c r="AK10" i="7"/>
  <c r="AC14" i="7"/>
  <c r="AC21" i="7"/>
  <c r="AK30" i="7"/>
  <c r="Z10" i="7"/>
  <c r="AB10" i="7" s="1"/>
  <c r="AC10" i="7" s="1"/>
  <c r="Y14" i="7"/>
  <c r="Y17" i="7"/>
  <c r="Y21" i="7"/>
  <c r="Y25" i="7"/>
  <c r="AC31" i="7"/>
  <c r="Z36" i="7"/>
  <c r="AA41" i="7"/>
  <c r="Q59" i="7"/>
  <c r="M59" i="7"/>
  <c r="Q61" i="7"/>
  <c r="Q11" i="7"/>
  <c r="AC15" i="7"/>
  <c r="Y18" i="7"/>
  <c r="AC18" i="7"/>
  <c r="Y22" i="7"/>
  <c r="Z25" i="7"/>
  <c r="AB25" i="7" s="1"/>
  <c r="AC25" i="7" s="1"/>
  <c r="Q29" i="7"/>
  <c r="AC29" i="7"/>
  <c r="AC32" i="7"/>
  <c r="AK35" i="7"/>
  <c r="P48" i="7"/>
  <c r="Y51" i="7"/>
  <c r="AC51" i="7"/>
  <c r="Q57" i="7"/>
  <c r="Q68" i="7"/>
  <c r="AK71" i="7"/>
  <c r="Y9" i="7"/>
  <c r="Y12" i="7"/>
  <c r="U14" i="7"/>
  <c r="U17" i="7"/>
  <c r="Y19" i="7"/>
  <c r="U21" i="7"/>
  <c r="Y23" i="7"/>
  <c r="Y26" i="7"/>
  <c r="U28" i="7"/>
  <c r="U31" i="7"/>
  <c r="Y33" i="7"/>
  <c r="M35" i="7"/>
  <c r="Q35" i="7"/>
  <c r="AA36" i="7"/>
  <c r="T36" i="7"/>
  <c r="U36" i="7" s="1"/>
  <c r="AF36" i="7"/>
  <c r="AK36" i="7" s="1"/>
  <c r="Q40" i="7"/>
  <c r="I48" i="7"/>
  <c r="U49" i="7"/>
  <c r="Q55" i="7"/>
  <c r="M55" i="7"/>
  <c r="Q58" i="7"/>
  <c r="AB59" i="7"/>
  <c r="AC59" i="7" s="1"/>
  <c r="AC63" i="7"/>
  <c r="U64" i="7"/>
  <c r="AC64" i="7"/>
  <c r="Y64" i="7"/>
  <c r="AC65" i="7"/>
  <c r="U67" i="7"/>
  <c r="Y67" i="7"/>
  <c r="AK69" i="7"/>
  <c r="Q73" i="7"/>
  <c r="M73" i="7"/>
  <c r="AA16" i="7"/>
  <c r="Y28" i="7"/>
  <c r="AA30" i="7"/>
  <c r="AB30" i="7" s="1"/>
  <c r="AC30" i="7" s="1"/>
  <c r="U47" i="7"/>
  <c r="AC47" i="7"/>
  <c r="Y47" i="7"/>
  <c r="Y49" i="7"/>
  <c r="AK52" i="7"/>
  <c r="Y54" i="7"/>
  <c r="Q74" i="7"/>
  <c r="M74" i="7"/>
  <c r="Y11" i="7"/>
  <c r="AC11" i="7"/>
  <c r="Q15" i="7"/>
  <c r="Y15" i="7"/>
  <c r="Q18" i="7"/>
  <c r="Q22" i="7"/>
  <c r="AC22" i="7"/>
  <c r="Y29" i="7"/>
  <c r="Q32" i="7"/>
  <c r="Y32" i="7"/>
  <c r="Y37" i="7"/>
  <c r="AC44" i="7"/>
  <c r="Y46" i="7"/>
  <c r="Q50" i="7"/>
  <c r="Q51" i="7"/>
  <c r="U54" i="7"/>
  <c r="Z54" i="7"/>
  <c r="AB54" i="7" s="1"/>
  <c r="AC54" i="7" s="1"/>
  <c r="U70" i="7"/>
  <c r="M10" i="7"/>
  <c r="Y13" i="7"/>
  <c r="Y20" i="7"/>
  <c r="Y24" i="7"/>
  <c r="Y27" i="7"/>
  <c r="Y34" i="7"/>
  <c r="AC35" i="7"/>
  <c r="U35" i="7"/>
  <c r="Q38" i="7"/>
  <c r="M38" i="7"/>
  <c r="F41" i="7"/>
  <c r="M44" i="7"/>
  <c r="AC45" i="7"/>
  <c r="M47" i="7"/>
  <c r="Q47" i="7"/>
  <c r="AC55" i="7"/>
  <c r="Y61" i="7"/>
  <c r="U61" i="7"/>
  <c r="Y63" i="7"/>
  <c r="M69" i="7"/>
  <c r="Y70" i="7"/>
  <c r="AC72" i="7"/>
  <c r="Y73" i="7"/>
  <c r="U73" i="7"/>
  <c r="AK73" i="7"/>
  <c r="Y74" i="7"/>
  <c r="U74" i="7"/>
  <c r="X36" i="7"/>
  <c r="Y36" i="7" s="1"/>
  <c r="M43" i="7"/>
  <c r="Q43" i="7"/>
  <c r="Y44" i="7"/>
  <c r="AB46" i="7"/>
  <c r="AC46" i="7" s="1"/>
  <c r="F48" i="7"/>
  <c r="AC52" i="7"/>
  <c r="AC60" i="7"/>
  <c r="AB63" i="7"/>
  <c r="M66" i="7"/>
  <c r="P67" i="7"/>
  <c r="Q67" i="7" s="1"/>
  <c r="AF67" i="7"/>
  <c r="AK67" i="7" s="1"/>
  <c r="AC69" i="7"/>
  <c r="M71" i="7"/>
  <c r="Q71" i="7"/>
  <c r="Y72" i="7"/>
  <c r="AC62" i="7"/>
  <c r="M64" i="7"/>
  <c r="Q64" i="7"/>
  <c r="Y65" i="7"/>
  <c r="L67" i="7"/>
  <c r="M67" i="7" s="1"/>
  <c r="Z67" i="7"/>
  <c r="Y38" i="7"/>
  <c r="Y45" i="7"/>
  <c r="Y52" i="7"/>
  <c r="Y55" i="7"/>
  <c r="Y59" i="7"/>
  <c r="Y62" i="7"/>
  <c r="Y66" i="7"/>
  <c r="Y69" i="7"/>
  <c r="Y17" i="6"/>
  <c r="U17" i="6"/>
  <c r="AC12" i="6"/>
  <c r="Y12" i="6"/>
  <c r="U12" i="6"/>
  <c r="AC10" i="6"/>
  <c r="M12" i="6"/>
  <c r="Q12" i="6"/>
  <c r="AB12" i="6"/>
  <c r="AC13" i="6"/>
  <c r="AB17" i="6"/>
  <c r="AC17" i="6" s="1"/>
  <c r="AK17" i="6"/>
  <c r="U22" i="6"/>
  <c r="Y23" i="6"/>
  <c r="U23" i="6"/>
  <c r="Q22" i="6"/>
  <c r="M22" i="6"/>
  <c r="AB22" i="6"/>
  <c r="AB23" i="6"/>
  <c r="AC23" i="6" s="1"/>
  <c r="AK23" i="6"/>
  <c r="AC11" i="6"/>
  <c r="AC14" i="6"/>
  <c r="Q15" i="6"/>
  <c r="Y15" i="6"/>
  <c r="AC15" i="6"/>
  <c r="Q18" i="6"/>
  <c r="Y18" i="6"/>
  <c r="AC18" i="6"/>
  <c r="Y14" i="6"/>
  <c r="AC21" i="6"/>
  <c r="Y9" i="6"/>
  <c r="U11" i="6"/>
  <c r="Y16" i="6"/>
  <c r="L17" i="6"/>
  <c r="M17" i="6" s="1"/>
  <c r="Y19" i="6"/>
  <c r="U21" i="6"/>
  <c r="L23" i="6"/>
  <c r="Y10" i="6"/>
  <c r="Y13" i="6"/>
  <c r="Y20" i="6"/>
  <c r="M23" i="6"/>
  <c r="M10" i="5"/>
  <c r="Q10" i="5"/>
  <c r="AA15" i="5"/>
  <c r="AB15" i="5" s="1"/>
  <c r="AK17" i="5"/>
  <c r="Q22" i="5"/>
  <c r="M22" i="5"/>
  <c r="AA22" i="5"/>
  <c r="AB22" i="5" s="1"/>
  <c r="AK24" i="5"/>
  <c r="Q30" i="5"/>
  <c r="M15" i="5"/>
  <c r="AC12" i="5"/>
  <c r="U10" i="5"/>
  <c r="Z10" i="5"/>
  <c r="AB10" i="5" s="1"/>
  <c r="AC10" i="5" s="1"/>
  <c r="Q11" i="5"/>
  <c r="Q18" i="5"/>
  <c r="Q28" i="5"/>
  <c r="AC29" i="5"/>
  <c r="Y30" i="5"/>
  <c r="U30" i="5"/>
  <c r="AK30" i="5"/>
  <c r="U36" i="5"/>
  <c r="AC11" i="5"/>
  <c r="AC13" i="5"/>
  <c r="I15" i="5"/>
  <c r="Q17" i="5"/>
  <c r="AC18" i="5"/>
  <c r="AC20" i="5"/>
  <c r="I22" i="5"/>
  <c r="Q24" i="5"/>
  <c r="AC25" i="5"/>
  <c r="AC27" i="5"/>
  <c r="M31" i="5"/>
  <c r="Q31" i="5"/>
  <c r="U37" i="5"/>
  <c r="Q14" i="5"/>
  <c r="Q21" i="5"/>
  <c r="AB9" i="5"/>
  <c r="AC9" i="5" s="1"/>
  <c r="Y13" i="5"/>
  <c r="Y20" i="5"/>
  <c r="Y27" i="5"/>
  <c r="M29" i="5"/>
  <c r="L30" i="5"/>
  <c r="M30" i="5" s="1"/>
  <c r="T30" i="5"/>
  <c r="Z30" i="5"/>
  <c r="AB30" i="5" s="1"/>
  <c r="AC30" i="5" s="1"/>
  <c r="U31" i="5"/>
  <c r="AC31" i="5"/>
  <c r="Y31" i="5"/>
  <c r="M35" i="5"/>
  <c r="Q35" i="5"/>
  <c r="Q36" i="5"/>
  <c r="M36" i="5"/>
  <c r="AA36" i="5"/>
  <c r="AB36" i="5" s="1"/>
  <c r="Y35" i="5"/>
  <c r="AC35" i="5"/>
  <c r="Z37" i="5"/>
  <c r="Y11" i="5"/>
  <c r="Y18" i="5"/>
  <c r="Y25" i="5"/>
  <c r="Y29" i="5"/>
  <c r="Y32" i="5"/>
  <c r="Y9" i="5"/>
  <c r="Y12" i="5"/>
  <c r="Y19" i="5"/>
  <c r="Y26" i="5"/>
  <c r="Y33" i="5"/>
  <c r="Q11" i="4"/>
  <c r="AC14" i="4"/>
  <c r="AC18" i="4"/>
  <c r="AC11" i="4"/>
  <c r="Y11" i="4"/>
  <c r="U11" i="4"/>
  <c r="Q20" i="4"/>
  <c r="Q48" i="4"/>
  <c r="Y55" i="4"/>
  <c r="U55" i="4"/>
  <c r="Y36" i="4"/>
  <c r="U36" i="4"/>
  <c r="AC36" i="4"/>
  <c r="Y41" i="4"/>
  <c r="U41" i="4"/>
  <c r="AC41" i="4"/>
  <c r="U20" i="4"/>
  <c r="Y20" i="4"/>
  <c r="Q28" i="4"/>
  <c r="M28" i="4"/>
  <c r="U48" i="4"/>
  <c r="Y48" i="4"/>
  <c r="AB54" i="4"/>
  <c r="Q55" i="4"/>
  <c r="M55" i="4"/>
  <c r="AC15" i="4"/>
  <c r="AC19" i="4"/>
  <c r="Y19" i="4"/>
  <c r="U28" i="4"/>
  <c r="AK35" i="4"/>
  <c r="Q38" i="4"/>
  <c r="Y39" i="4"/>
  <c r="AA54" i="4"/>
  <c r="Y9" i="4"/>
  <c r="Y12" i="4"/>
  <c r="Q16" i="4"/>
  <c r="Y21" i="4"/>
  <c r="AC29" i="4"/>
  <c r="Q31" i="4"/>
  <c r="Q32" i="4"/>
  <c r="Y32" i="4"/>
  <c r="AC32" i="4"/>
  <c r="M36" i="4"/>
  <c r="AC40" i="4"/>
  <c r="Y44" i="4"/>
  <c r="Q49" i="4"/>
  <c r="Y49" i="4"/>
  <c r="AC49" i="4"/>
  <c r="Y52" i="4"/>
  <c r="AC54" i="4"/>
  <c r="Y54" i="4"/>
  <c r="U54" i="4"/>
  <c r="Y15" i="4"/>
  <c r="Y23" i="4"/>
  <c r="Y34" i="4"/>
  <c r="Z41" i="4"/>
  <c r="AB41" i="4" s="1"/>
  <c r="Y51" i="4"/>
  <c r="AK54" i="4"/>
  <c r="AC12" i="4"/>
  <c r="Y16" i="4"/>
  <c r="Q21" i="4"/>
  <c r="AC21" i="4"/>
  <c r="Y24" i="4"/>
  <c r="Y10" i="4"/>
  <c r="AC13" i="4"/>
  <c r="Y17" i="4"/>
  <c r="AC22" i="4"/>
  <c r="AC33" i="4"/>
  <c r="U34" i="4"/>
  <c r="M35" i="4"/>
  <c r="Q35" i="4"/>
  <c r="U39" i="4"/>
  <c r="Y45" i="4"/>
  <c r="AC45" i="4"/>
  <c r="AC50" i="4"/>
  <c r="U51" i="4"/>
  <c r="M52" i="4"/>
  <c r="Q52" i="4"/>
  <c r="Y53" i="4"/>
  <c r="Z11" i="4"/>
  <c r="AB11" i="4" s="1"/>
  <c r="Y28" i="4"/>
  <c r="AC47" i="4"/>
  <c r="Q54" i="4"/>
  <c r="M54" i="4"/>
  <c r="Q9" i="4"/>
  <c r="AC9" i="4"/>
  <c r="Q12" i="4"/>
  <c r="AC16" i="4"/>
  <c r="U19" i="4"/>
  <c r="Y27" i="4"/>
  <c r="Z28" i="4"/>
  <c r="AB28" i="4" s="1"/>
  <c r="AC28" i="4" s="1"/>
  <c r="U23" i="4"/>
  <c r="M24" i="4"/>
  <c r="Q24" i="4"/>
  <c r="Y25" i="4"/>
  <c r="M11" i="4"/>
  <c r="Y14" i="4"/>
  <c r="Y18" i="4"/>
  <c r="L20" i="4"/>
  <c r="M20" i="4" s="1"/>
  <c r="Z20" i="4"/>
  <c r="AB20" i="4" s="1"/>
  <c r="AC20" i="4" s="1"/>
  <c r="AC26" i="4"/>
  <c r="M29" i="4"/>
  <c r="AB37" i="4"/>
  <c r="AC37" i="4" s="1"/>
  <c r="Y38" i="4"/>
  <c r="AC38" i="4"/>
  <c r="M40" i="4"/>
  <c r="P41" i="4"/>
  <c r="Q41" i="4" s="1"/>
  <c r="AF41" i="4"/>
  <c r="AK41" i="4" s="1"/>
  <c r="AC43" i="4"/>
  <c r="M45" i="4"/>
  <c r="Q45" i="4"/>
  <c r="Y46" i="4"/>
  <c r="L48" i="4"/>
  <c r="M48" i="4" s="1"/>
  <c r="Z48" i="4"/>
  <c r="AB48" i="4" s="1"/>
  <c r="AC48" i="4" s="1"/>
  <c r="Y22" i="4"/>
  <c r="Y26" i="4"/>
  <c r="Y29" i="4"/>
  <c r="Y33" i="4"/>
  <c r="Y40" i="4"/>
  <c r="Y43" i="4"/>
  <c r="Y47" i="4"/>
  <c r="Y50" i="4"/>
  <c r="M15" i="3"/>
  <c r="Q15" i="3"/>
  <c r="M11" i="3"/>
  <c r="Q11" i="3"/>
  <c r="AC14" i="3"/>
  <c r="M27" i="3"/>
  <c r="Q27" i="3"/>
  <c r="M28" i="3"/>
  <c r="Q28" i="3"/>
  <c r="AB28" i="3"/>
  <c r="AA28" i="3"/>
  <c r="AC10" i="3"/>
  <c r="AC13" i="3"/>
  <c r="Y14" i="3"/>
  <c r="M23" i="3"/>
  <c r="Q23" i="3"/>
  <c r="AC26" i="3"/>
  <c r="AC9" i="3"/>
  <c r="Y10" i="3"/>
  <c r="M19" i="3"/>
  <c r="Q19" i="3"/>
  <c r="AC25" i="3"/>
  <c r="Y26" i="3"/>
  <c r="AC28" i="3"/>
  <c r="Y28" i="3"/>
  <c r="U28" i="3"/>
  <c r="AK28" i="3"/>
  <c r="Y11" i="3"/>
  <c r="Y15" i="3"/>
  <c r="Y19" i="3"/>
  <c r="AC19" i="3"/>
  <c r="AC23" i="3"/>
  <c r="Y12" i="3"/>
  <c r="Y16" i="3"/>
  <c r="AC20" i="3"/>
  <c r="AC24" i="3"/>
  <c r="AC11" i="3"/>
  <c r="AC15" i="3"/>
  <c r="Y23" i="3"/>
  <c r="Y27" i="3"/>
  <c r="AC27" i="3"/>
  <c r="Y9" i="3"/>
  <c r="Y13" i="3"/>
  <c r="Y17" i="3"/>
  <c r="Y21" i="3"/>
  <c r="Y25" i="3"/>
  <c r="Y17" i="2"/>
  <c r="U17" i="2"/>
  <c r="AC11" i="2"/>
  <c r="AC15" i="2"/>
  <c r="Q17" i="2"/>
  <c r="M17" i="2"/>
  <c r="AB17" i="2"/>
  <c r="AC17" i="2" s="1"/>
  <c r="Y12" i="2"/>
  <c r="AC16" i="2"/>
  <c r="Q9" i="2"/>
  <c r="Y9" i="2"/>
  <c r="AC9" i="2"/>
  <c r="Q13" i="2"/>
  <c r="Y13" i="2"/>
  <c r="AC13" i="2"/>
  <c r="AC10" i="2"/>
  <c r="U12" i="2"/>
  <c r="Y14" i="2"/>
  <c r="U16" i="2"/>
  <c r="Y11" i="2"/>
  <c r="Y15" i="2"/>
  <c r="Q18" i="1"/>
  <c r="Y18" i="1"/>
  <c r="U18" i="1"/>
  <c r="AC13" i="1"/>
  <c r="AC9" i="1"/>
  <c r="AC14" i="1"/>
  <c r="AK18" i="1"/>
  <c r="Y11" i="1"/>
  <c r="Y15" i="1"/>
  <c r="AC15" i="1"/>
  <c r="Z18" i="1"/>
  <c r="AB18" i="1" s="1"/>
  <c r="AC18" i="1" s="1"/>
  <c r="AC12" i="1"/>
  <c r="Q16" i="1"/>
  <c r="Y16" i="1"/>
  <c r="AC11" i="1"/>
  <c r="Q12" i="1"/>
  <c r="Y9" i="1"/>
  <c r="Y13" i="1"/>
  <c r="Y17" i="1"/>
  <c r="Y12" i="1"/>
  <c r="Y10" i="1"/>
  <c r="Y14" i="1"/>
  <c r="M18" i="1"/>
  <c r="AC36" i="5" l="1"/>
  <c r="AC22" i="6"/>
  <c r="AB21" i="8"/>
  <c r="AC21" i="8" s="1"/>
  <c r="AB44" i="10"/>
  <c r="AC44" i="10" s="1"/>
  <c r="AB10" i="12"/>
  <c r="AC10" i="12" s="1"/>
  <c r="Q32" i="9"/>
  <c r="M32" i="9"/>
  <c r="AK17" i="9"/>
  <c r="AK11" i="4"/>
  <c r="AK27" i="8"/>
  <c r="AB22" i="11"/>
  <c r="AC22" i="11" s="1"/>
  <c r="AK45" i="10"/>
  <c r="Y15" i="11"/>
  <c r="AB35" i="11"/>
  <c r="AC35" i="11" s="1"/>
  <c r="AB15" i="11"/>
  <c r="AC15" i="11" s="1"/>
  <c r="U45" i="12"/>
  <c r="M30" i="12"/>
  <c r="Q10" i="12"/>
  <c r="AC61" i="7"/>
  <c r="AB37" i="5"/>
  <c r="AC37" i="5" s="1"/>
  <c r="Y10" i="5"/>
  <c r="AB67" i="7"/>
  <c r="AC67" i="7" s="1"/>
  <c r="AB36" i="7"/>
  <c r="AC36" i="7" s="1"/>
  <c r="M34" i="11"/>
  <c r="AK29" i="11"/>
  <c r="AK32" i="9"/>
  <c r="AB29" i="11"/>
  <c r="AC29" i="11" s="1"/>
  <c r="AK31" i="10"/>
  <c r="AB34" i="11"/>
  <c r="AC34" i="11" s="1"/>
  <c r="AK45" i="12"/>
  <c r="Q17" i="12"/>
  <c r="M17" i="12"/>
  <c r="Q24" i="12"/>
  <c r="M24" i="12"/>
  <c r="Q44" i="12"/>
  <c r="M44" i="12"/>
  <c r="AK22" i="11"/>
  <c r="AK15" i="11"/>
  <c r="Q31" i="10"/>
  <c r="M31" i="10"/>
  <c r="AC21" i="10"/>
  <c r="Y21" i="10"/>
  <c r="U21" i="10"/>
  <c r="Y38" i="10"/>
  <c r="U38" i="10"/>
  <c r="AC38" i="10"/>
  <c r="Q13" i="10"/>
  <c r="M13" i="10"/>
  <c r="Q38" i="10"/>
  <c r="M38" i="10"/>
  <c r="AK25" i="9"/>
  <c r="Y48" i="7"/>
  <c r="U48" i="7"/>
  <c r="AC48" i="7"/>
  <c r="Q48" i="7"/>
  <c r="M48" i="7"/>
  <c r="M41" i="7"/>
  <c r="Q41" i="7"/>
  <c r="AC22" i="5"/>
  <c r="Y22" i="5"/>
  <c r="U22" i="5"/>
  <c r="AC15" i="5"/>
  <c r="Y15" i="5"/>
  <c r="U15" i="5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<sst xmlns="http://schemas.openxmlformats.org/spreadsheetml/2006/main" count="1719" uniqueCount="618">
  <si>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</si>
  <si>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4th Quarter Ended 30 June 2022 (Preliminary results)</t>
  </si>
  <si>
    <t>Figures Finalised as at 2022/08/09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</si>
  <si>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</si>
  <si>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</si>
  <si>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</si>
  <si>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</si>
  <si>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</si>
  <si>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</si>
  <si>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30 June 2022</t>
  </si>
  <si>
    <t>Fourth Quarter 2020/21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</si>
  <si>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</si>
  <si>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</si>
  <si>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</si>
  <si>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</si>
  <si>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</si>
  <si>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</si>
  <si>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</si>
  <si>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</si>
  <si>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</si>
  <si>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</si>
  <si>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Q4 of 2020/21 to Q4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</si>
  <si>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</si>
  <si>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</si>
  <si>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</si>
  <si>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</si>
  <si>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</si>
  <si>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</si>
  <si>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</si>
  <si>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</si>
  <si>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</si>
  <si>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</si>
  <si>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</si>
  <si>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</si>
  <si>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</si>
  <si>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</si>
  <si>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</si>
  <si>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</si>
  <si>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</si>
  <si>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</si>
  <si>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</si>
  <si>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</si>
  <si>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4th Quarter Ended 30 June 2022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</si>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</sst>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4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24</v>
      </c>
      <c r="C9" s="38" t="s">
        <v>25</v>
      </c>
      <c r="D9" s="70">
        <v>39101920396</v>
      </c>
      <c r="E9" s="71">
        <v>8924215292</v>
      </c>
      <c r="F9" s="72">
        <f>$D9       +$E9</f>
        <v>48026135688</v>
      </c>
      <c r="G9" s="70">
        <v>40631939138</v>
      </c>
      <c r="H9" s="71">
        <v>8991182717</v>
      </c>
      <c r="I9" s="73">
        <f>$G9       +$H9</f>
        <v>49623121855</v>
      </c>
      <c r="J9" s="70">
        <v>9813800681</v>
      </c>
      <c r="K9" s="71">
        <v>1664792967</v>
      </c>
      <c r="L9" s="71">
        <f>$J9       +$K9</f>
        <v>11478593648</v>
      </c>
      <c r="M9" s="96">
        <f>IF(($F9       =0),0,($L9       /$F9       ))</f>
        <v>0.23900722978359648</v>
      </c>
      <c r="N9" s="106">
        <v>9049688076</v>
      </c>
      <c r="O9" s="107">
        <v>1737498285</v>
      </c>
      <c r="P9" s="108">
        <f>$N9       +$O9</f>
        <v>10787186361</v>
      </c>
      <c r="Q9" s="96">
        <f>IF(($F9       =0),0,($P9       /$F9       ))</f>
        <v>0.22461075009404366</v>
      </c>
      <c r="R9" s="106">
        <v>8869709670</v>
      </c>
      <c r="S9" s="108">
        <v>1345857364</v>
      </c>
      <c r="T9" s="108">
        <f>$R9       +$S9</f>
        <v>10215567034</v>
      </c>
      <c r="U9" s="96">
        <f>IF(($I9       =0),0,($T9       /$I9       ))</f>
        <v>0.20586304634057773</v>
      </c>
      <c r="V9" s="106">
        <v>5872852724</v>
      </c>
      <c r="W9" s="108">
        <v>1991127715</v>
      </c>
      <c r="X9" s="108">
        <f>$V9       +$W9</f>
        <v>7863980439</v>
      </c>
      <c r="Y9" s="96">
        <f>IF(($I9       =0),0,($X9       /$I9       ))</f>
        <v>0.15847411740798467</v>
      </c>
      <c r="Z9" s="70">
        <f>$J9       +$N9       +$R9       +$V9</f>
        <v>33606051151</v>
      </c>
      <c r="AA9" s="71">
        <f>$K9       +$O9       +$S9       +$W9</f>
        <v>6739276331</v>
      </c>
      <c r="AB9" s="71">
        <f>$Z9       +$AA9</f>
        <v>40345327482</v>
      </c>
      <c r="AC9" s="96">
        <f>IF(($I9       =0),0,($AB9       /$I9       ))</f>
        <v>0.81303485096907147</v>
      </c>
      <c r="AD9" s="70">
        <v>3320683356</v>
      </c>
      <c r="AE9" s="71">
        <v>1850953903</v>
      </c>
      <c r="AF9" s="71">
        <f>$AD9       +$AE9</f>
        <v>5171637259</v>
      </c>
      <c r="AG9" s="71">
        <v>31860700381</v>
      </c>
      <c r="AH9" s="71">
        <v>32750386094</v>
      </c>
      <c r="AI9" s="71">
        <v>30815590169</v>
      </c>
      <c r="AJ9" s="96">
        <f>IF(($AH9       =0),0,($AI9       /$AH9       ))</f>
        <v>0.94092295829897221</v>
      </c>
      <c r="AK9" s="96">
        <f>IF(($AF9       =0),0,(($X9       /$AF9       )-1))</f>
        <v>0.52059783878202581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26</v>
      </c>
      <c r="C10" s="38" t="s">
        <v>27</v>
      </c>
      <c r="D10" s="70">
        <v>21835041265</v>
      </c>
      <c r="E10" s="71">
        <v>3182773679</v>
      </c>
      <c r="F10" s="73">
        <f t="shared" ref="F10:F18" si="0">$D10      +$E10</f>
        <v>25017814944</v>
      </c>
      <c r="G10" s="70">
        <v>21664751156</v>
      </c>
      <c r="H10" s="71">
        <v>3232312009</v>
      </c>
      <c r="I10" s="73">
        <f t="shared" ref="I10:I18" si="1">$G10      +$H10</f>
        <v>24897063165</v>
      </c>
      <c r="J10" s="70">
        <v>5048544456</v>
      </c>
      <c r="K10" s="71">
        <v>348211496</v>
      </c>
      <c r="L10" s="71">
        <f t="shared" ref="L10:L18" si="2">$J10      +$K10</f>
        <v>5396755952</v>
      </c>
      <c r="M10" s="96">
        <f t="shared" ref="M10:M18" si="3">IF(($F10      =0),0,($L10      /$F10      ))</f>
        <v>0.2157165189717857</v>
      </c>
      <c r="N10" s="106">
        <v>5246926069</v>
      </c>
      <c r="O10" s="107">
        <v>550266581</v>
      </c>
      <c r="P10" s="108">
        <f t="shared" ref="P10:P18" si="4">$N10      +$O10</f>
        <v>5797192650</v>
      </c>
      <c r="Q10" s="96">
        <f t="shared" ref="Q10:Q18" si="5">IF(($F10      =0),0,($P10      /$F10      ))</f>
        <v>0.23172258100783241</v>
      </c>
      <c r="R10" s="106">
        <v>4992973111</v>
      </c>
      <c r="S10" s="108">
        <v>337277049</v>
      </c>
      <c r="T10" s="108">
        <f t="shared" ref="T10:T18" si="6">$R10      +$S10</f>
        <v>5330250160</v>
      </c>
      <c r="U10" s="96">
        <f t="shared" ref="U10:U18" si="7">IF(($I10      =0),0,($T10      /$I10      ))</f>
        <v>0.21409152254926209</v>
      </c>
      <c r="V10" s="106">
        <v>3520853599</v>
      </c>
      <c r="W10" s="108">
        <v>609665290</v>
      </c>
      <c r="X10" s="108">
        <f t="shared" ref="X10:X18" si="8">$V10      +$W10</f>
        <v>4130518889</v>
      </c>
      <c r="Y10" s="96">
        <f t="shared" ref="Y10:Y18" si="9">IF(($I10      =0),0,($X10      /$I10      ))</f>
        <v>0.16590386029170842</v>
      </c>
      <c r="Z10" s="70">
        <f t="shared" ref="Z10:Z18" si="10">$J10      +$N10      +$R10      +$V10</f>
        <v>18809297235</v>
      </c>
      <c r="AA10" s="71">
        <f t="shared" ref="AA10:AA18" si="11">$K10      +$O10      +$S10      +$W10</f>
        <v>1845420416</v>
      </c>
      <c r="AB10" s="71">
        <f t="shared" ref="AB10:AB18" si="12">$Z10      +$AA10</f>
        <v>20654717651</v>
      </c>
      <c r="AC10" s="96">
        <f t="shared" ref="AC10:AC18" si="13">IF(($I10      =0),0,($AB10      /$I10      ))</f>
        <v>0.8296045808341026</v>
      </c>
      <c r="AD10" s="70">
        <v>3408722419</v>
      </c>
      <c r="AE10" s="71">
        <v>775195506</v>
      </c>
      <c r="AF10" s="71">
        <f t="shared" ref="AF10:AF18" si="14">$AD10      +$AE10</f>
        <v>4183917925</v>
      </c>
      <c r="AG10" s="71">
        <v>24252878261</v>
      </c>
      <c r="AH10" s="71">
        <v>23646016046</v>
      </c>
      <c r="AI10" s="71">
        <v>20014502589</v>
      </c>
      <c r="AJ10" s="96">
        <f t="shared" ref="AJ10:AJ18" si="15">IF(($AH10      =0),0,($AI10      /$AH10      ))</f>
        <v>0.8464217629754035</v>
      </c>
      <c r="AK10" s="96">
        <f t="shared" ref="AK10:AK18" si="16">IF(($AF10      =0),0,(($X10      /$AF10      )-1))</f>
        <v>-1.2762926270834973E-2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28</v>
      </c>
      <c r="C11" s="38" t="s">
        <v>29</v>
      </c>
      <c r="D11" s="70">
        <v>164848970031</v>
      </c>
      <c r="E11" s="71">
        <v>17483753475</v>
      </c>
      <c r="F11" s="73">
        <f t="shared" si="0"/>
        <v>182332723506</v>
      </c>
      <c r="G11" s="70">
        <v>166711814671</v>
      </c>
      <c r="H11" s="71">
        <v>15297954479</v>
      </c>
      <c r="I11" s="73">
        <f t="shared" si="1"/>
        <v>182009769150</v>
      </c>
      <c r="J11" s="70">
        <v>46904371905</v>
      </c>
      <c r="K11" s="71">
        <v>977236630</v>
      </c>
      <c r="L11" s="71">
        <f t="shared" si="2"/>
        <v>47881608535</v>
      </c>
      <c r="M11" s="96">
        <f t="shared" si="3"/>
        <v>0.26260567831327525</v>
      </c>
      <c r="N11" s="106">
        <v>40161032257</v>
      </c>
      <c r="O11" s="107">
        <v>2481309059</v>
      </c>
      <c r="P11" s="108">
        <f t="shared" si="4"/>
        <v>42642341316</v>
      </c>
      <c r="Q11" s="96">
        <f t="shared" si="5"/>
        <v>0.23387102707647964</v>
      </c>
      <c r="R11" s="106">
        <v>42494649828</v>
      </c>
      <c r="S11" s="108">
        <v>2237645241</v>
      </c>
      <c r="T11" s="108">
        <f t="shared" si="6"/>
        <v>44732295069</v>
      </c>
      <c r="U11" s="96">
        <f t="shared" si="7"/>
        <v>0.24576864900111325</v>
      </c>
      <c r="V11" s="106">
        <v>40205612704</v>
      </c>
      <c r="W11" s="108">
        <v>5823421027</v>
      </c>
      <c r="X11" s="108">
        <f t="shared" si="8"/>
        <v>46029033731</v>
      </c>
      <c r="Y11" s="96">
        <f t="shared" si="9"/>
        <v>0.25289320428216144</v>
      </c>
      <c r="Z11" s="70">
        <f t="shared" si="10"/>
        <v>169765666694</v>
      </c>
      <c r="AA11" s="71">
        <f t="shared" si="11"/>
        <v>11519611957</v>
      </c>
      <c r="AB11" s="71">
        <f t="shared" si="12"/>
        <v>181285278651</v>
      </c>
      <c r="AC11" s="96">
        <f t="shared" si="13"/>
        <v>0.99601949663260703</v>
      </c>
      <c r="AD11" s="70">
        <v>33828490596</v>
      </c>
      <c r="AE11" s="71">
        <v>6115597866</v>
      </c>
      <c r="AF11" s="71">
        <f t="shared" si="14"/>
        <v>39944088462</v>
      </c>
      <c r="AG11" s="71">
        <v>179971285876</v>
      </c>
      <c r="AH11" s="71">
        <v>173878151616</v>
      </c>
      <c r="AI11" s="71">
        <v>170231160062</v>
      </c>
      <c r="AJ11" s="96">
        <f t="shared" si="15"/>
        <v>0.97902559050630944</v>
      </c>
      <c r="AK11" s="96">
        <f t="shared" si="16"/>
        <v>0.15233656601749201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30</v>
      </c>
      <c r="C12" s="38" t="s">
        <v>31</v>
      </c>
      <c r="D12" s="70">
        <v>77285962695</v>
      </c>
      <c r="E12" s="71">
        <v>12053278398</v>
      </c>
      <c r="F12" s="73">
        <f t="shared" si="0"/>
        <v>89339241093</v>
      </c>
      <c r="G12" s="70">
        <v>77597610741</v>
      </c>
      <c r="H12" s="71">
        <v>12889165121</v>
      </c>
      <c r="I12" s="73">
        <f t="shared" si="1"/>
        <v>90486775862</v>
      </c>
      <c r="J12" s="70">
        <v>21759718940</v>
      </c>
      <c r="K12" s="71">
        <v>1486812784</v>
      </c>
      <c r="L12" s="71">
        <f t="shared" si="2"/>
        <v>23246531724</v>
      </c>
      <c r="M12" s="96">
        <f t="shared" si="3"/>
        <v>0.26020516225116486</v>
      </c>
      <c r="N12" s="106">
        <v>22146523852</v>
      </c>
      <c r="O12" s="107">
        <v>2382089091</v>
      </c>
      <c r="P12" s="108">
        <f t="shared" si="4"/>
        <v>24528612943</v>
      </c>
      <c r="Q12" s="96">
        <f t="shared" si="5"/>
        <v>0.27455586865201043</v>
      </c>
      <c r="R12" s="106">
        <v>16236310063</v>
      </c>
      <c r="S12" s="108">
        <v>7427228677</v>
      </c>
      <c r="T12" s="108">
        <f t="shared" si="6"/>
        <v>23663538740</v>
      </c>
      <c r="U12" s="96">
        <f t="shared" si="7"/>
        <v>0.26151377938461307</v>
      </c>
      <c r="V12" s="106">
        <v>13247856814</v>
      </c>
      <c r="W12" s="108">
        <v>-2679524931</v>
      </c>
      <c r="X12" s="108">
        <f t="shared" si="8"/>
        <v>10568331883</v>
      </c>
      <c r="Y12" s="96">
        <f t="shared" si="9"/>
        <v>0.11679421420780427</v>
      </c>
      <c r="Z12" s="70">
        <f t="shared" si="10"/>
        <v>73390409669</v>
      </c>
      <c r="AA12" s="71">
        <f t="shared" si="11"/>
        <v>8616605621</v>
      </c>
      <c r="AB12" s="71">
        <f t="shared" si="12"/>
        <v>82007015290</v>
      </c>
      <c r="AC12" s="96">
        <f t="shared" si="13"/>
        <v>0.9062872945663093</v>
      </c>
      <c r="AD12" s="70">
        <v>15339187756</v>
      </c>
      <c r="AE12" s="71">
        <v>5932409455</v>
      </c>
      <c r="AF12" s="71">
        <f t="shared" si="14"/>
        <v>21271597211</v>
      </c>
      <c r="AG12" s="71">
        <v>82913006473</v>
      </c>
      <c r="AH12" s="71">
        <v>85633919015</v>
      </c>
      <c r="AI12" s="71">
        <v>94603295429</v>
      </c>
      <c r="AJ12" s="96">
        <f t="shared" si="15"/>
        <v>1.104740931130676</v>
      </c>
      <c r="AK12" s="96">
        <f t="shared" si="16"/>
        <v>-0.50317168108397192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32</v>
      </c>
      <c r="C13" s="38" t="s">
        <v>33</v>
      </c>
      <c r="D13" s="70">
        <v>22384956422</v>
      </c>
      <c r="E13" s="71">
        <v>6243631305</v>
      </c>
      <c r="F13" s="73">
        <f t="shared" si="0"/>
        <v>28628587727</v>
      </c>
      <c r="G13" s="70">
        <v>22198866858</v>
      </c>
      <c r="H13" s="71">
        <v>6386507080</v>
      </c>
      <c r="I13" s="73">
        <f t="shared" si="1"/>
        <v>28585373938</v>
      </c>
      <c r="J13" s="70">
        <v>6626409812</v>
      </c>
      <c r="K13" s="71">
        <v>899356443</v>
      </c>
      <c r="L13" s="71">
        <f t="shared" si="2"/>
        <v>7525766255</v>
      </c>
      <c r="M13" s="96">
        <f t="shared" si="3"/>
        <v>0.2628759171344785</v>
      </c>
      <c r="N13" s="106">
        <v>5470388633</v>
      </c>
      <c r="O13" s="107">
        <v>1162096161</v>
      </c>
      <c r="P13" s="108">
        <f t="shared" si="4"/>
        <v>6632484794</v>
      </c>
      <c r="Q13" s="96">
        <f t="shared" si="5"/>
        <v>0.23167348865570536</v>
      </c>
      <c r="R13" s="106">
        <v>5051661054</v>
      </c>
      <c r="S13" s="108">
        <v>945505583</v>
      </c>
      <c r="T13" s="108">
        <f t="shared" si="6"/>
        <v>5997166637</v>
      </c>
      <c r="U13" s="96">
        <f t="shared" si="7"/>
        <v>0.20979843223347378</v>
      </c>
      <c r="V13" s="106">
        <v>2498186055</v>
      </c>
      <c r="W13" s="108">
        <v>1483557669</v>
      </c>
      <c r="X13" s="108">
        <f t="shared" si="8"/>
        <v>3981743724</v>
      </c>
      <c r="Y13" s="96">
        <f t="shared" si="9"/>
        <v>0.1392930431008588</v>
      </c>
      <c r="Z13" s="70">
        <f t="shared" si="10"/>
        <v>19646645554</v>
      </c>
      <c r="AA13" s="71">
        <f t="shared" si="11"/>
        <v>4490515856</v>
      </c>
      <c r="AB13" s="71">
        <f t="shared" si="12"/>
        <v>24137161410</v>
      </c>
      <c r="AC13" s="96">
        <f t="shared" si="13"/>
        <v>0.8443885135927236</v>
      </c>
      <c r="AD13" s="70">
        <v>2667015604</v>
      </c>
      <c r="AE13" s="71">
        <v>1526525390</v>
      </c>
      <c r="AF13" s="71">
        <f t="shared" si="14"/>
        <v>4193540994</v>
      </c>
      <c r="AG13" s="71">
        <v>26428646389</v>
      </c>
      <c r="AH13" s="71">
        <v>28769463364</v>
      </c>
      <c r="AI13" s="71">
        <v>24993002247</v>
      </c>
      <c r="AJ13" s="96">
        <f t="shared" si="15"/>
        <v>0.86873369623829733</v>
      </c>
      <c r="AK13" s="96">
        <f t="shared" si="16"/>
        <v>-5.0505591885958268E-2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34</v>
      </c>
      <c r="C14" s="38" t="s">
        <v>35</v>
      </c>
      <c r="D14" s="70">
        <v>22433143175</v>
      </c>
      <c r="E14" s="71">
        <v>4499126530</v>
      </c>
      <c r="F14" s="73">
        <f t="shared" si="0"/>
        <v>26932269705</v>
      </c>
      <c r="G14" s="70">
        <v>22233454080</v>
      </c>
      <c r="H14" s="71">
        <v>5013568385</v>
      </c>
      <c r="I14" s="73">
        <f t="shared" si="1"/>
        <v>27247022465</v>
      </c>
      <c r="J14" s="70">
        <v>5922813700</v>
      </c>
      <c r="K14" s="71">
        <v>754076057</v>
      </c>
      <c r="L14" s="71">
        <f t="shared" si="2"/>
        <v>6676889757</v>
      </c>
      <c r="M14" s="96">
        <f t="shared" si="3"/>
        <v>0.2479141130745631</v>
      </c>
      <c r="N14" s="106">
        <v>5100622688</v>
      </c>
      <c r="O14" s="107">
        <v>811684896</v>
      </c>
      <c r="P14" s="108">
        <f t="shared" si="4"/>
        <v>5912307584</v>
      </c>
      <c r="Q14" s="96">
        <f t="shared" si="5"/>
        <v>0.21952503998956965</v>
      </c>
      <c r="R14" s="106">
        <v>4796635319</v>
      </c>
      <c r="S14" s="108">
        <v>571736423</v>
      </c>
      <c r="T14" s="108">
        <f t="shared" si="6"/>
        <v>5368371742</v>
      </c>
      <c r="U14" s="96">
        <f t="shared" si="7"/>
        <v>0.19702599610272681</v>
      </c>
      <c r="V14" s="106">
        <v>3386460436</v>
      </c>
      <c r="W14" s="108">
        <v>1045523412</v>
      </c>
      <c r="X14" s="108">
        <f t="shared" si="8"/>
        <v>4431983848</v>
      </c>
      <c r="Y14" s="96">
        <f t="shared" si="9"/>
        <v>0.16265938245887521</v>
      </c>
      <c r="Z14" s="70">
        <f t="shared" si="10"/>
        <v>19206532143</v>
      </c>
      <c r="AA14" s="71">
        <f t="shared" si="11"/>
        <v>3183020788</v>
      </c>
      <c r="AB14" s="71">
        <f t="shared" si="12"/>
        <v>22389552931</v>
      </c>
      <c r="AC14" s="96">
        <f t="shared" si="13"/>
        <v>0.82172475762297936</v>
      </c>
      <c r="AD14" s="70">
        <v>3188098068</v>
      </c>
      <c r="AE14" s="71">
        <v>1060469850</v>
      </c>
      <c r="AF14" s="71">
        <f t="shared" si="14"/>
        <v>4248567918</v>
      </c>
      <c r="AG14" s="71">
        <v>24829035328</v>
      </c>
      <c r="AH14" s="71">
        <v>25597850852</v>
      </c>
      <c r="AI14" s="71">
        <v>23023001051</v>
      </c>
      <c r="AJ14" s="96">
        <f t="shared" si="15"/>
        <v>0.89941148513259572</v>
      </c>
      <c r="AK14" s="96">
        <f t="shared" si="16"/>
        <v>4.3171236411901903E-2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36</v>
      </c>
      <c r="C15" s="38" t="s">
        <v>37</v>
      </c>
      <c r="D15" s="70">
        <v>21373887641</v>
      </c>
      <c r="E15" s="71">
        <v>3486189121</v>
      </c>
      <c r="F15" s="73">
        <f t="shared" si="0"/>
        <v>24860076762</v>
      </c>
      <c r="G15" s="70">
        <v>22362135672</v>
      </c>
      <c r="H15" s="71">
        <v>3963350166</v>
      </c>
      <c r="I15" s="73">
        <f t="shared" si="1"/>
        <v>26325485838</v>
      </c>
      <c r="J15" s="70">
        <v>6392130272</v>
      </c>
      <c r="K15" s="71">
        <v>355317995</v>
      </c>
      <c r="L15" s="71">
        <f t="shared" si="2"/>
        <v>6747448267</v>
      </c>
      <c r="M15" s="96">
        <f t="shared" si="3"/>
        <v>0.27141703268245121</v>
      </c>
      <c r="N15" s="106">
        <v>4152208444</v>
      </c>
      <c r="O15" s="107">
        <v>569917661</v>
      </c>
      <c r="P15" s="108">
        <f t="shared" si="4"/>
        <v>4722126105</v>
      </c>
      <c r="Q15" s="96">
        <f t="shared" si="5"/>
        <v>0.18994817072399514</v>
      </c>
      <c r="R15" s="106">
        <v>6733979698</v>
      </c>
      <c r="S15" s="108">
        <v>413290279</v>
      </c>
      <c r="T15" s="108">
        <f t="shared" si="6"/>
        <v>7147269977</v>
      </c>
      <c r="U15" s="96">
        <f t="shared" si="7"/>
        <v>0.27149622312698757</v>
      </c>
      <c r="V15" s="106">
        <v>2949672084</v>
      </c>
      <c r="W15" s="108">
        <v>681239137</v>
      </c>
      <c r="X15" s="108">
        <f t="shared" si="8"/>
        <v>3630911221</v>
      </c>
      <c r="Y15" s="96">
        <f t="shared" si="9"/>
        <v>0.13792380673783788</v>
      </c>
      <c r="Z15" s="70">
        <f t="shared" si="10"/>
        <v>20227990498</v>
      </c>
      <c r="AA15" s="71">
        <f t="shared" si="11"/>
        <v>2019765072</v>
      </c>
      <c r="AB15" s="71">
        <f t="shared" si="12"/>
        <v>22247755570</v>
      </c>
      <c r="AC15" s="96">
        <f t="shared" si="13"/>
        <v>0.84510332333111493</v>
      </c>
      <c r="AD15" s="70">
        <v>3980569003</v>
      </c>
      <c r="AE15" s="71">
        <v>759789643</v>
      </c>
      <c r="AF15" s="71">
        <f t="shared" si="14"/>
        <v>4740358646</v>
      </c>
      <c r="AG15" s="71">
        <v>28245339302</v>
      </c>
      <c r="AH15" s="71">
        <v>24463261361</v>
      </c>
      <c r="AI15" s="71">
        <v>18767609890</v>
      </c>
      <c r="AJ15" s="96">
        <f t="shared" si="15"/>
        <v>0.76717530067024653</v>
      </c>
      <c r="AK15" s="96">
        <f t="shared" si="16"/>
        <v>-0.2340429296285782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38</v>
      </c>
      <c r="C16" s="38" t="s">
        <v>39</v>
      </c>
      <c r="D16" s="70">
        <v>8471459505</v>
      </c>
      <c r="E16" s="71">
        <v>1365725071</v>
      </c>
      <c r="F16" s="73">
        <f t="shared" si="0"/>
        <v>9837184576</v>
      </c>
      <c r="G16" s="70">
        <v>8649114627</v>
      </c>
      <c r="H16" s="71">
        <v>1593504846</v>
      </c>
      <c r="I16" s="73">
        <f t="shared" si="1"/>
        <v>10242619473</v>
      </c>
      <c r="J16" s="70">
        <v>2393615181</v>
      </c>
      <c r="K16" s="71">
        <v>168183279</v>
      </c>
      <c r="L16" s="71">
        <f t="shared" si="2"/>
        <v>2561798460</v>
      </c>
      <c r="M16" s="96">
        <f t="shared" si="3"/>
        <v>0.26041988337293959</v>
      </c>
      <c r="N16" s="106">
        <v>1721941138</v>
      </c>
      <c r="O16" s="107">
        <v>232767030</v>
      </c>
      <c r="P16" s="108">
        <f t="shared" si="4"/>
        <v>1954708168</v>
      </c>
      <c r="Q16" s="96">
        <f t="shared" si="5"/>
        <v>0.19870605790694884</v>
      </c>
      <c r="R16" s="106">
        <v>1799521201</v>
      </c>
      <c r="S16" s="108">
        <v>218285032</v>
      </c>
      <c r="T16" s="108">
        <f t="shared" si="6"/>
        <v>2017806233</v>
      </c>
      <c r="U16" s="96">
        <f t="shared" si="7"/>
        <v>0.19700099552844141</v>
      </c>
      <c r="V16" s="106">
        <v>1273305094</v>
      </c>
      <c r="W16" s="108">
        <v>357626895</v>
      </c>
      <c r="X16" s="108">
        <f t="shared" si="8"/>
        <v>1630931989</v>
      </c>
      <c r="Y16" s="96">
        <f t="shared" si="9"/>
        <v>0.15922996976498144</v>
      </c>
      <c r="Z16" s="70">
        <f t="shared" si="10"/>
        <v>7188382614</v>
      </c>
      <c r="AA16" s="71">
        <f t="shared" si="11"/>
        <v>976862236</v>
      </c>
      <c r="AB16" s="71">
        <f t="shared" si="12"/>
        <v>8165244850</v>
      </c>
      <c r="AC16" s="96">
        <f t="shared" si="13"/>
        <v>0.79718326659737271</v>
      </c>
      <c r="AD16" s="70">
        <v>1954178661</v>
      </c>
      <c r="AE16" s="71">
        <v>440417476</v>
      </c>
      <c r="AF16" s="71">
        <f t="shared" si="14"/>
        <v>2394596137</v>
      </c>
      <c r="AG16" s="71">
        <v>9323256252</v>
      </c>
      <c r="AH16" s="71">
        <v>9643069139</v>
      </c>
      <c r="AI16" s="71">
        <v>8694085649</v>
      </c>
      <c r="AJ16" s="96">
        <f t="shared" si="15"/>
        <v>0.90158906087668989</v>
      </c>
      <c r="AK16" s="96">
        <f t="shared" si="16"/>
        <v>-0.31891145909753882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9" t="s">
        <v>40</v>
      </c>
      <c r="C17" s="38" t="s">
        <v>41</v>
      </c>
      <c r="D17" s="70">
        <v>70139500867</v>
      </c>
      <c r="E17" s="71">
        <v>11619848243</v>
      </c>
      <c r="F17" s="73">
        <f t="shared" si="0"/>
        <v>81759349110</v>
      </c>
      <c r="G17" s="70">
        <v>73585093959</v>
      </c>
      <c r="H17" s="71">
        <v>9578123051</v>
      </c>
      <c r="I17" s="73">
        <f t="shared" si="1"/>
        <v>83163217010</v>
      </c>
      <c r="J17" s="70">
        <v>18272056007</v>
      </c>
      <c r="K17" s="71">
        <v>836033135</v>
      </c>
      <c r="L17" s="71">
        <f t="shared" si="2"/>
        <v>19108089142</v>
      </c>
      <c r="M17" s="96">
        <f t="shared" si="3"/>
        <v>0.23371136573374318</v>
      </c>
      <c r="N17" s="106">
        <v>17312881766</v>
      </c>
      <c r="O17" s="107">
        <v>1879917630</v>
      </c>
      <c r="P17" s="108">
        <f t="shared" si="4"/>
        <v>19192799396</v>
      </c>
      <c r="Q17" s="96">
        <f t="shared" si="5"/>
        <v>0.23474745830201973</v>
      </c>
      <c r="R17" s="106">
        <v>18682498472</v>
      </c>
      <c r="S17" s="108">
        <v>1487459334</v>
      </c>
      <c r="T17" s="108">
        <f t="shared" si="6"/>
        <v>20169957806</v>
      </c>
      <c r="U17" s="96">
        <f t="shared" si="7"/>
        <v>0.24253460281093567</v>
      </c>
      <c r="V17" s="106">
        <v>16406948473</v>
      </c>
      <c r="W17" s="108">
        <v>2844187712</v>
      </c>
      <c r="X17" s="108">
        <f t="shared" si="8"/>
        <v>19251136185</v>
      </c>
      <c r="Y17" s="96">
        <f t="shared" si="9"/>
        <v>0.23148618917285438</v>
      </c>
      <c r="Z17" s="70">
        <f t="shared" si="10"/>
        <v>70674384718</v>
      </c>
      <c r="AA17" s="71">
        <f t="shared" si="11"/>
        <v>7047597811</v>
      </c>
      <c r="AB17" s="71">
        <f t="shared" si="12"/>
        <v>77721982529</v>
      </c>
      <c r="AC17" s="96">
        <f t="shared" si="13"/>
        <v>0.93457162100468383</v>
      </c>
      <c r="AD17" s="70">
        <v>13857608066</v>
      </c>
      <c r="AE17" s="71">
        <v>2604424923</v>
      </c>
      <c r="AF17" s="71">
        <f t="shared" si="14"/>
        <v>16462032989</v>
      </c>
      <c r="AG17" s="71">
        <v>76435105346</v>
      </c>
      <c r="AH17" s="71">
        <v>74666244983</v>
      </c>
      <c r="AI17" s="71">
        <v>70084247700</v>
      </c>
      <c r="AJ17" s="96">
        <f t="shared" si="15"/>
        <v>0.93863361839016779</v>
      </c>
      <c r="AK17" s="96">
        <f t="shared" si="16"/>
        <v>0.16942641275616999</v>
      </c>
      <c r="AL17" s="11"/>
      <c r="AM17" s="11"/>
      <c r="AN17" s="11"/>
      <c r="AO17" s="11"/>
    </row>
    <row r="18" spans="1:41" s="12" customFormat="1" x14ac:dyDescent="0.2">
      <c r="A18" s="40" t="s">
        <v>0</v>
      </c>
      <c r="B18" s="41" t="s">
        <v>616</v>
      </c>
      <c r="C18" s="40" t="s">
        <v>0</v>
      </c>
      <c r="D18" s="74">
        <f>SUM(D9:D17)</f>
        <v>447874841997</v>
      </c>
      <c r="E18" s="75">
        <f>SUM(E9:E17)</f>
        <v>68858541114</v>
      </c>
      <c r="F18" s="76">
        <f t="shared" si="0"/>
        <v>516733383111</v>
      </c>
      <c r="G18" s="74">
        <f>SUM(G9:G17)</f>
        <v>455634780902</v>
      </c>
      <c r="H18" s="75">
        <f>SUM(H9:H17)</f>
        <v>66945667854</v>
      </c>
      <c r="I18" s="76">
        <f t="shared" si="1"/>
        <v>522580448756</v>
      </c>
      <c r="J18" s="74">
        <f>SUM(J9:J17)</f>
        <v>123133460954</v>
      </c>
      <c r="K18" s="75">
        <f>SUM(K9:K17)</f>
        <v>7490020786</v>
      </c>
      <c r="L18" s="75">
        <f t="shared" si="2"/>
        <v>130623481740</v>
      </c>
      <c r="M18" s="97">
        <f t="shared" si="3"/>
        <v>0.25278700004551602</v>
      </c>
      <c r="N18" s="109">
        <f>SUM(N9:N17)</f>
        <v>110362212923</v>
      </c>
      <c r="O18" s="110">
        <f>SUM(O9:O17)</f>
        <v>11807546394</v>
      </c>
      <c r="P18" s="111">
        <f t="shared" si="4"/>
        <v>122169759317</v>
      </c>
      <c r="Q18" s="97">
        <f t="shared" si="5"/>
        <v>0.23642706918116144</v>
      </c>
      <c r="R18" s="109">
        <f>SUM(R9:R17)</f>
        <v>109657938416</v>
      </c>
      <c r="S18" s="111">
        <f>SUM(S9:S17)</f>
        <v>14984284982</v>
      </c>
      <c r="T18" s="111">
        <f t="shared" si="6"/>
        <v>124642223398</v>
      </c>
      <c r="U18" s="97">
        <f t="shared" si="7"/>
        <v>0.23851298626787543</v>
      </c>
      <c r="V18" s="109">
        <f>SUM(V9:V17)</f>
        <v>89361747983</v>
      </c>
      <c r="W18" s="111">
        <f>SUM(W9:W17)</f>
        <v>12156823926</v>
      </c>
      <c r="X18" s="111">
        <f t="shared" si="8"/>
        <v>101518571909</v>
      </c>
      <c r="Y18" s="97">
        <f t="shared" si="9"/>
        <v>0.19426400691159501</v>
      </c>
      <c r="Z18" s="74">
        <f t="shared" si="10"/>
        <v>432515360276</v>
      </c>
      <c r="AA18" s="75">
        <f t="shared" si="11"/>
        <v>46438676088</v>
      </c>
      <c r="AB18" s="75">
        <f t="shared" si="12"/>
        <v>478954036364</v>
      </c>
      <c r="AC18" s="97">
        <f t="shared" si="13"/>
        <v>0.91651732762706217</v>
      </c>
      <c r="AD18" s="74">
        <f>SUM(AD9:AD17)</f>
        <v>81544553529</v>
      </c>
      <c r="AE18" s="75">
        <f>SUM(AE9:AE17)</f>
        <v>21065784012</v>
      </c>
      <c r="AF18" s="75">
        <f t="shared" si="14"/>
        <v>102610337541</v>
      </c>
      <c r="AG18" s="75">
        <f>SUM(AG9:AG17)</f>
        <v>484259253608</v>
      </c>
      <c r="AH18" s="75">
        <f>SUM(AH9:AH17)</f>
        <v>479048362470</v>
      </c>
      <c r="AI18" s="75">
        <f>SUM(AI9:AI17)</f>
        <v>461226494786</v>
      </c>
      <c r="AJ18" s="97">
        <f t="shared" si="15"/>
        <v>0.96279735183289328</v>
      </c>
      <c r="AK18" s="97">
        <f t="shared" si="16"/>
        <v>-1.0639918532221571E-2</v>
      </c>
      <c r="AL18" s="11"/>
      <c r="AM18" s="11"/>
      <c r="AN18" s="11"/>
      <c r="AO18" s="11"/>
    </row>
    <row r="19" spans="1:41" s="12" customFormat="1" ht="12.75" customHeight="1" x14ac:dyDescent="0.2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x14ac:dyDescent="0.2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4"/>
  <sheetViews>
    <sheetView showGridLines="0" view="pageBreakPreview" zoomScale="60" zoomScaleNormal="100" workbookViewId="0">
      <selection activeCell="AC8" sqref="AC8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4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451</v>
      </c>
      <c r="C9" s="63" t="s">
        <v>452</v>
      </c>
      <c r="D9" s="83">
        <v>278759442</v>
      </c>
      <c r="E9" s="84">
        <v>113980950</v>
      </c>
      <c r="F9" s="85">
        <f>$D9       +$E9</f>
        <v>392740392</v>
      </c>
      <c r="G9" s="83">
        <v>307581616</v>
      </c>
      <c r="H9" s="84">
        <v>176422318</v>
      </c>
      <c r="I9" s="85">
        <f>$G9       +$H9</f>
        <v>484003934</v>
      </c>
      <c r="J9" s="83">
        <v>77481095</v>
      </c>
      <c r="K9" s="84">
        <v>4822864</v>
      </c>
      <c r="L9" s="84">
        <f>$J9       +$K9</f>
        <v>82303959</v>
      </c>
      <c r="M9" s="101">
        <f>IF(($F9       =0),0,($L9       /$F9       ))</f>
        <v>0.20956326539491768</v>
      </c>
      <c r="N9" s="83">
        <v>21359151</v>
      </c>
      <c r="O9" s="84">
        <v>53096195</v>
      </c>
      <c r="P9" s="84">
        <f>$N9       +$O9</f>
        <v>74455346</v>
      </c>
      <c r="Q9" s="101">
        <f>IF(($F9       =0),0,($P9       /$F9       ))</f>
        <v>0.1895790387661476</v>
      </c>
      <c r="R9" s="83">
        <v>103080156</v>
      </c>
      <c r="S9" s="84">
        <v>27701429</v>
      </c>
      <c r="T9" s="84">
        <f>$R9       +$S9</f>
        <v>130781585</v>
      </c>
      <c r="U9" s="101">
        <f>IF(($I9       =0),0,($T9       /$I9       ))</f>
        <v>0.27020769008873385</v>
      </c>
      <c r="V9" s="83">
        <v>10196962</v>
      </c>
      <c r="W9" s="84">
        <v>48889284</v>
      </c>
      <c r="X9" s="84">
        <f>$V9       +$W9</f>
        <v>59086246</v>
      </c>
      <c r="Y9" s="101">
        <f>IF(($I9       =0),0,($X9       /$I9       ))</f>
        <v>0.12207802839883529</v>
      </c>
      <c r="Z9" s="83">
        <f>$J9       +$N9       +$R9       +$V9</f>
        <v>212117364</v>
      </c>
      <c r="AA9" s="84">
        <f>$K9       +$O9       +$S9       +$W9</f>
        <v>134509772</v>
      </c>
      <c r="AB9" s="84">
        <f>$Z9       +$AA9</f>
        <v>346627136</v>
      </c>
      <c r="AC9" s="101">
        <f>IF(($I9       =0),0,($AB9       /$I9       ))</f>
        <v>0.71616594752719509</v>
      </c>
      <c r="AD9" s="83">
        <v>26328840</v>
      </c>
      <c r="AE9" s="84">
        <v>40213936</v>
      </c>
      <c r="AF9" s="84">
        <f>$AD9       +$AE9</f>
        <v>66542776</v>
      </c>
      <c r="AG9" s="84">
        <v>357697125</v>
      </c>
      <c r="AH9" s="84">
        <v>424296161</v>
      </c>
      <c r="AI9" s="85">
        <v>375519240</v>
      </c>
      <c r="AJ9" s="120">
        <f>IF(($AH9       =0),0,($AI9       /$AH9       ))</f>
        <v>0.88504039045500582</v>
      </c>
      <c r="AK9" s="121">
        <f>IF(($AF9       =0),0,(($X9       /$AF9       )-1))</f>
        <v>-0.11205619074262851</v>
      </c>
    </row>
    <row r="10" spans="1:37" x14ac:dyDescent="0.2">
      <c r="A10" s="61" t="s">
        <v>101</v>
      </c>
      <c r="B10" s="62" t="s">
        <v>453</v>
      </c>
      <c r="C10" s="63" t="s">
        <v>454</v>
      </c>
      <c r="D10" s="83">
        <v>504974073</v>
      </c>
      <c r="E10" s="84">
        <v>112261957</v>
      </c>
      <c r="F10" s="85">
        <f t="shared" ref="F10:F45" si="0">$D10      +$E10</f>
        <v>617236030</v>
      </c>
      <c r="G10" s="83">
        <v>519597793</v>
      </c>
      <c r="H10" s="84">
        <v>181459052</v>
      </c>
      <c r="I10" s="85">
        <f t="shared" ref="I10:I45" si="1">$G10      +$H10</f>
        <v>701056845</v>
      </c>
      <c r="J10" s="83">
        <v>148220171</v>
      </c>
      <c r="K10" s="84">
        <v>22120060</v>
      </c>
      <c r="L10" s="84">
        <f t="shared" ref="L10:L45" si="2">$J10      +$K10</f>
        <v>170340231</v>
      </c>
      <c r="M10" s="101">
        <f t="shared" ref="M10:M45" si="3">IF(($F10      =0),0,($L10      /$F10      ))</f>
        <v>0.27597259835917226</v>
      </c>
      <c r="N10" s="83">
        <v>123596459</v>
      </c>
      <c r="O10" s="84">
        <v>34622789</v>
      </c>
      <c r="P10" s="84">
        <f t="shared" ref="P10:P45" si="4">$N10      +$O10</f>
        <v>158219248</v>
      </c>
      <c r="Q10" s="101">
        <f t="shared" ref="Q10:Q45" si="5">IF(($F10      =0),0,($P10      /$F10      ))</f>
        <v>0.25633508141123906</v>
      </c>
      <c r="R10" s="83">
        <v>109383412</v>
      </c>
      <c r="S10" s="84">
        <v>29817043</v>
      </c>
      <c r="T10" s="84">
        <f t="shared" ref="T10:T45" si="6">$R10      +$S10</f>
        <v>139200455</v>
      </c>
      <c r="U10" s="101">
        <f t="shared" ref="U10:U45" si="7">IF(($I10      =0),0,($T10      /$I10      ))</f>
        <v>0.19855801422208494</v>
      </c>
      <c r="V10" s="83">
        <v>73234656</v>
      </c>
      <c r="W10" s="84">
        <v>68213323</v>
      </c>
      <c r="X10" s="84">
        <f t="shared" ref="X10:X45" si="8">$V10      +$W10</f>
        <v>141447979</v>
      </c>
      <c r="Y10" s="101">
        <f t="shared" ref="Y10:Y45" si="9">IF(($I10      =0),0,($X10      /$I10      ))</f>
        <v>0.20176392258177009</v>
      </c>
      <c r="Z10" s="83">
        <f t="shared" ref="Z10:Z45" si="10">$J10      +$N10      +$R10      +$V10</f>
        <v>454434698</v>
      </c>
      <c r="AA10" s="84">
        <f t="shared" ref="AA10:AA45" si="11">$K10      +$O10      +$S10      +$W10</f>
        <v>154773215</v>
      </c>
      <c r="AB10" s="84">
        <f t="shared" ref="AB10:AB45" si="12">$Z10      +$AA10</f>
        <v>609207913</v>
      </c>
      <c r="AC10" s="101">
        <f t="shared" ref="AC10:AC45" si="13">IF(($I10      =0),0,($AB10      /$I10      ))</f>
        <v>0.86898504357374895</v>
      </c>
      <c r="AD10" s="83">
        <v>60138835</v>
      </c>
      <c r="AE10" s="84">
        <v>43755896</v>
      </c>
      <c r="AF10" s="84">
        <f t="shared" ref="AF10:AF45" si="14">$AD10      +$AE10</f>
        <v>103894731</v>
      </c>
      <c r="AG10" s="84">
        <v>563480964</v>
      </c>
      <c r="AH10" s="84">
        <v>655609950</v>
      </c>
      <c r="AI10" s="85">
        <v>584343721</v>
      </c>
      <c r="AJ10" s="120">
        <f t="shared" ref="AJ10:AJ45" si="15">IF(($AH10      =0),0,($AI10      /$AH10      ))</f>
        <v>0.89129782273743707</v>
      </c>
      <c r="AK10" s="121">
        <f t="shared" ref="AK10:AK45" si="16">IF(($AF10      =0),0,(($X10      /$AF10      )-1))</f>
        <v>0.36145478830875466</v>
      </c>
    </row>
    <row r="11" spans="1:37" x14ac:dyDescent="0.2">
      <c r="A11" s="61" t="s">
        <v>101</v>
      </c>
      <c r="B11" s="62" t="s">
        <v>455</v>
      </c>
      <c r="C11" s="63" t="s">
        <v>456</v>
      </c>
      <c r="D11" s="83">
        <v>560387155</v>
      </c>
      <c r="E11" s="84">
        <v>67286987</v>
      </c>
      <c r="F11" s="85">
        <f t="shared" si="0"/>
        <v>627674142</v>
      </c>
      <c r="G11" s="83">
        <v>602466478</v>
      </c>
      <c r="H11" s="84">
        <v>38969673</v>
      </c>
      <c r="I11" s="85">
        <f t="shared" si="1"/>
        <v>641436151</v>
      </c>
      <c r="J11" s="83">
        <v>133138675</v>
      </c>
      <c r="K11" s="84">
        <v>4483413</v>
      </c>
      <c r="L11" s="84">
        <f t="shared" si="2"/>
        <v>137622088</v>
      </c>
      <c r="M11" s="101">
        <f t="shared" si="3"/>
        <v>0.2192572208908998</v>
      </c>
      <c r="N11" s="83">
        <v>137540123</v>
      </c>
      <c r="O11" s="84">
        <v>9166485</v>
      </c>
      <c r="P11" s="84">
        <f t="shared" si="4"/>
        <v>146706608</v>
      </c>
      <c r="Q11" s="101">
        <f t="shared" si="5"/>
        <v>0.23373052700966609</v>
      </c>
      <c r="R11" s="83">
        <v>149311493</v>
      </c>
      <c r="S11" s="84">
        <v>6302897</v>
      </c>
      <c r="T11" s="84">
        <f t="shared" si="6"/>
        <v>155614390</v>
      </c>
      <c r="U11" s="101">
        <f t="shared" si="7"/>
        <v>0.24260308646058834</v>
      </c>
      <c r="V11" s="83">
        <v>127124833</v>
      </c>
      <c r="W11" s="84">
        <v>7774668</v>
      </c>
      <c r="X11" s="84">
        <f t="shared" si="8"/>
        <v>134899501</v>
      </c>
      <c r="Y11" s="101">
        <f t="shared" si="9"/>
        <v>0.21030854090417489</v>
      </c>
      <c r="Z11" s="83">
        <f t="shared" si="10"/>
        <v>547115124</v>
      </c>
      <c r="AA11" s="84">
        <f t="shared" si="11"/>
        <v>27727463</v>
      </c>
      <c r="AB11" s="84">
        <f t="shared" si="12"/>
        <v>574842587</v>
      </c>
      <c r="AC11" s="101">
        <f t="shared" si="13"/>
        <v>0.89618052569038942</v>
      </c>
      <c r="AD11" s="83">
        <v>115224868</v>
      </c>
      <c r="AE11" s="84">
        <v>28534427</v>
      </c>
      <c r="AF11" s="84">
        <f t="shared" si="14"/>
        <v>143759295</v>
      </c>
      <c r="AG11" s="84">
        <v>646492996</v>
      </c>
      <c r="AH11" s="84">
        <v>528183499</v>
      </c>
      <c r="AI11" s="85">
        <v>517838688</v>
      </c>
      <c r="AJ11" s="120">
        <f t="shared" si="15"/>
        <v>0.98041436163835938</v>
      </c>
      <c r="AK11" s="121">
        <f t="shared" si="16"/>
        <v>-6.1629364556914368E-2</v>
      </c>
    </row>
    <row r="12" spans="1:37" x14ac:dyDescent="0.2">
      <c r="A12" s="61" t="s">
        <v>116</v>
      </c>
      <c r="B12" s="62" t="s">
        <v>457</v>
      </c>
      <c r="C12" s="63" t="s">
        <v>458</v>
      </c>
      <c r="D12" s="83">
        <v>110851782</v>
      </c>
      <c r="E12" s="84">
        <v>696464</v>
      </c>
      <c r="F12" s="85">
        <f t="shared" si="0"/>
        <v>111548246</v>
      </c>
      <c r="G12" s="83">
        <v>164855354</v>
      </c>
      <c r="H12" s="84">
        <v>3000611</v>
      </c>
      <c r="I12" s="85">
        <f t="shared" si="1"/>
        <v>167855965</v>
      </c>
      <c r="J12" s="83">
        <v>42488451</v>
      </c>
      <c r="K12" s="84">
        <v>160068</v>
      </c>
      <c r="L12" s="84">
        <f t="shared" si="2"/>
        <v>42648519</v>
      </c>
      <c r="M12" s="101">
        <f t="shared" si="3"/>
        <v>0.38233249315278339</v>
      </c>
      <c r="N12" s="83">
        <v>35556224</v>
      </c>
      <c r="O12" s="84">
        <v>32092</v>
      </c>
      <c r="P12" s="84">
        <f t="shared" si="4"/>
        <v>35588316</v>
      </c>
      <c r="Q12" s="101">
        <f t="shared" si="5"/>
        <v>0.31903967364937319</v>
      </c>
      <c r="R12" s="83">
        <v>28231700</v>
      </c>
      <c r="S12" s="84">
        <v>476223</v>
      </c>
      <c r="T12" s="84">
        <f t="shared" si="6"/>
        <v>28707923</v>
      </c>
      <c r="U12" s="101">
        <f t="shared" si="7"/>
        <v>0.17102712435628964</v>
      </c>
      <c r="V12" s="83">
        <v>17584561</v>
      </c>
      <c r="W12" s="84">
        <v>4726621</v>
      </c>
      <c r="X12" s="84">
        <f t="shared" si="8"/>
        <v>22311182</v>
      </c>
      <c r="Y12" s="101">
        <f t="shared" si="9"/>
        <v>0.13291861269273331</v>
      </c>
      <c r="Z12" s="83">
        <f t="shared" si="10"/>
        <v>123860936</v>
      </c>
      <c r="AA12" s="84">
        <f t="shared" si="11"/>
        <v>5395004</v>
      </c>
      <c r="AB12" s="84">
        <f t="shared" si="12"/>
        <v>129255940</v>
      </c>
      <c r="AC12" s="101">
        <f t="shared" si="13"/>
        <v>0.7700407906266542</v>
      </c>
      <c r="AD12" s="83">
        <v>7358132</v>
      </c>
      <c r="AE12" s="84">
        <v>1078076</v>
      </c>
      <c r="AF12" s="84">
        <f t="shared" si="14"/>
        <v>8436208</v>
      </c>
      <c r="AG12" s="84">
        <v>107713677</v>
      </c>
      <c r="AH12" s="84">
        <v>114069614</v>
      </c>
      <c r="AI12" s="85">
        <v>110395187</v>
      </c>
      <c r="AJ12" s="120">
        <f t="shared" si="15"/>
        <v>0.96778785452890193</v>
      </c>
      <c r="AK12" s="121">
        <f t="shared" si="16"/>
        <v>1.6446932081333223</v>
      </c>
    </row>
    <row r="13" spans="1:37" ht="16.5" x14ac:dyDescent="0.3">
      <c r="A13" s="64" t="s">
        <v>0</v>
      </c>
      <c r="B13" s="65" t="s">
        <v>459</v>
      </c>
      <c r="C13" s="66" t="s">
        <v>0</v>
      </c>
      <c r="D13" s="86">
        <f>SUM(D9:D12)</f>
        <v>1454972452</v>
      </c>
      <c r="E13" s="87">
        <f>SUM(E9:E12)</f>
        <v>294226358</v>
      </c>
      <c r="F13" s="88">
        <f t="shared" si="0"/>
        <v>1749198810</v>
      </c>
      <c r="G13" s="86">
        <f>SUM(G9:G12)</f>
        <v>1594501241</v>
      </c>
      <c r="H13" s="87">
        <f>SUM(H9:H12)</f>
        <v>399851654</v>
      </c>
      <c r="I13" s="88">
        <f t="shared" si="1"/>
        <v>1994352895</v>
      </c>
      <c r="J13" s="86">
        <f>SUM(J9:J12)</f>
        <v>401328392</v>
      </c>
      <c r="K13" s="87">
        <f>SUM(K9:K12)</f>
        <v>31586405</v>
      </c>
      <c r="L13" s="87">
        <f t="shared" si="2"/>
        <v>432914797</v>
      </c>
      <c r="M13" s="102">
        <f t="shared" si="3"/>
        <v>0.24749319204030329</v>
      </c>
      <c r="N13" s="86">
        <f>SUM(N9:N12)</f>
        <v>318051957</v>
      </c>
      <c r="O13" s="87">
        <f>SUM(O9:O12)</f>
        <v>96917561</v>
      </c>
      <c r="P13" s="87">
        <f t="shared" si="4"/>
        <v>414969518</v>
      </c>
      <c r="Q13" s="102">
        <f t="shared" si="5"/>
        <v>0.23723405002773812</v>
      </c>
      <c r="R13" s="86">
        <f>SUM(R9:R12)</f>
        <v>390006761</v>
      </c>
      <c r="S13" s="87">
        <f>SUM(S9:S12)</f>
        <v>64297592</v>
      </c>
      <c r="T13" s="87">
        <f t="shared" si="6"/>
        <v>454304353</v>
      </c>
      <c r="U13" s="102">
        <f t="shared" si="7"/>
        <v>0.22779536868273256</v>
      </c>
      <c r="V13" s="86">
        <f>SUM(V9:V12)</f>
        <v>228141012</v>
      </c>
      <c r="W13" s="87">
        <f>SUM(W9:W12)</f>
        <v>129603896</v>
      </c>
      <c r="X13" s="87">
        <f t="shared" si="8"/>
        <v>357744908</v>
      </c>
      <c r="Y13" s="102">
        <f t="shared" si="9"/>
        <v>0.17937893985407233</v>
      </c>
      <c r="Z13" s="86">
        <f t="shared" si="10"/>
        <v>1337528122</v>
      </c>
      <c r="AA13" s="87">
        <f t="shared" si="11"/>
        <v>322405454</v>
      </c>
      <c r="AB13" s="87">
        <f t="shared" si="12"/>
        <v>1659933576</v>
      </c>
      <c r="AC13" s="102">
        <f t="shared" si="13"/>
        <v>0.83231687840280644</v>
      </c>
      <c r="AD13" s="86">
        <f>SUM(AD9:AD12)</f>
        <v>209050675</v>
      </c>
      <c r="AE13" s="87">
        <f>SUM(AE9:AE12)</f>
        <v>113582335</v>
      </c>
      <c r="AF13" s="87">
        <f t="shared" si="14"/>
        <v>322633010</v>
      </c>
      <c r="AG13" s="87">
        <f>SUM(AG9:AG12)</f>
        <v>1675384762</v>
      </c>
      <c r="AH13" s="87">
        <f>SUM(AH9:AH12)</f>
        <v>1722159224</v>
      </c>
      <c r="AI13" s="88">
        <f>SUM(AI9:AI12)</f>
        <v>1588096836</v>
      </c>
      <c r="AJ13" s="122">
        <f t="shared" si="15"/>
        <v>0.92215447553762309</v>
      </c>
      <c r="AK13" s="123">
        <f t="shared" si="16"/>
        <v>0.10882921744430307</v>
      </c>
    </row>
    <row r="14" spans="1:37" x14ac:dyDescent="0.2">
      <c r="A14" s="61" t="s">
        <v>101</v>
      </c>
      <c r="B14" s="62" t="s">
        <v>460</v>
      </c>
      <c r="C14" s="63" t="s">
        <v>461</v>
      </c>
      <c r="D14" s="83">
        <v>135264965</v>
      </c>
      <c r="E14" s="84">
        <v>24480000</v>
      </c>
      <c r="F14" s="85">
        <f t="shared" si="0"/>
        <v>159744965</v>
      </c>
      <c r="G14" s="83">
        <v>99511809</v>
      </c>
      <c r="H14" s="84">
        <v>26160000</v>
      </c>
      <c r="I14" s="85">
        <f t="shared" si="1"/>
        <v>125671809</v>
      </c>
      <c r="J14" s="83">
        <v>10168039</v>
      </c>
      <c r="K14" s="84">
        <v>0</v>
      </c>
      <c r="L14" s="84">
        <f t="shared" si="2"/>
        <v>10168039</v>
      </c>
      <c r="M14" s="101">
        <f t="shared" si="3"/>
        <v>6.3651702574788513E-2</v>
      </c>
      <c r="N14" s="83">
        <v>8351506</v>
      </c>
      <c r="O14" s="84">
        <v>4053069</v>
      </c>
      <c r="P14" s="84">
        <f t="shared" si="4"/>
        <v>12404575</v>
      </c>
      <c r="Q14" s="101">
        <f t="shared" si="5"/>
        <v>7.7652369199868052E-2</v>
      </c>
      <c r="R14" s="83">
        <v>8176905</v>
      </c>
      <c r="S14" s="84">
        <v>1386523</v>
      </c>
      <c r="T14" s="84">
        <f t="shared" si="6"/>
        <v>9563428</v>
      </c>
      <c r="U14" s="101">
        <f t="shared" si="7"/>
        <v>7.6098435091357677E-2</v>
      </c>
      <c r="V14" s="83">
        <v>3848027</v>
      </c>
      <c r="W14" s="84">
        <v>10948696</v>
      </c>
      <c r="X14" s="84">
        <f t="shared" si="8"/>
        <v>14796723</v>
      </c>
      <c r="Y14" s="101">
        <f t="shared" si="9"/>
        <v>0.11774098835483461</v>
      </c>
      <c r="Z14" s="83">
        <f t="shared" si="10"/>
        <v>30544477</v>
      </c>
      <c r="AA14" s="84">
        <f t="shared" si="11"/>
        <v>16388288</v>
      </c>
      <c r="AB14" s="84">
        <f t="shared" si="12"/>
        <v>46932765</v>
      </c>
      <c r="AC14" s="101">
        <f t="shared" si="13"/>
        <v>0.37345499657763342</v>
      </c>
      <c r="AD14" s="83">
        <v>2832205</v>
      </c>
      <c r="AE14" s="84">
        <v>2347946</v>
      </c>
      <c r="AF14" s="84">
        <f t="shared" si="14"/>
        <v>5180151</v>
      </c>
      <c r="AG14" s="84">
        <v>90951935</v>
      </c>
      <c r="AH14" s="84">
        <v>97950114</v>
      </c>
      <c r="AI14" s="85">
        <v>68307993</v>
      </c>
      <c r="AJ14" s="120">
        <f t="shared" si="15"/>
        <v>0.69737532924157697</v>
      </c>
      <c r="AK14" s="121">
        <f t="shared" si="16"/>
        <v>1.8564269651598959</v>
      </c>
    </row>
    <row r="15" spans="1:37" x14ac:dyDescent="0.2">
      <c r="A15" s="61" t="s">
        <v>101</v>
      </c>
      <c r="B15" s="62" t="s">
        <v>462</v>
      </c>
      <c r="C15" s="63" t="s">
        <v>463</v>
      </c>
      <c r="D15" s="83">
        <v>313894780</v>
      </c>
      <c r="E15" s="84">
        <v>32162000</v>
      </c>
      <c r="F15" s="85">
        <f t="shared" si="0"/>
        <v>346056780</v>
      </c>
      <c r="G15" s="83">
        <v>313194799</v>
      </c>
      <c r="H15" s="84">
        <v>25796860</v>
      </c>
      <c r="I15" s="85">
        <f t="shared" si="1"/>
        <v>338991659</v>
      </c>
      <c r="J15" s="83">
        <v>121603793</v>
      </c>
      <c r="K15" s="84">
        <v>34578342</v>
      </c>
      <c r="L15" s="84">
        <f t="shared" si="2"/>
        <v>156182135</v>
      </c>
      <c r="M15" s="101">
        <f t="shared" si="3"/>
        <v>0.45131939041910984</v>
      </c>
      <c r="N15" s="83">
        <v>63544395</v>
      </c>
      <c r="O15" s="84">
        <v>2135685</v>
      </c>
      <c r="P15" s="84">
        <f t="shared" si="4"/>
        <v>65680080</v>
      </c>
      <c r="Q15" s="101">
        <f t="shared" si="5"/>
        <v>0.18979567457109206</v>
      </c>
      <c r="R15" s="83">
        <v>64004161</v>
      </c>
      <c r="S15" s="84">
        <v>4945948</v>
      </c>
      <c r="T15" s="84">
        <f t="shared" si="6"/>
        <v>68950109</v>
      </c>
      <c r="U15" s="101">
        <f t="shared" si="7"/>
        <v>0.20339765645974198</v>
      </c>
      <c r="V15" s="83">
        <v>55212713</v>
      </c>
      <c r="W15" s="84">
        <v>2878885</v>
      </c>
      <c r="X15" s="84">
        <f t="shared" si="8"/>
        <v>58091598</v>
      </c>
      <c r="Y15" s="101">
        <f t="shared" si="9"/>
        <v>0.17136586242672125</v>
      </c>
      <c r="Z15" s="83">
        <f t="shared" si="10"/>
        <v>304365062</v>
      </c>
      <c r="AA15" s="84">
        <f t="shared" si="11"/>
        <v>44538860</v>
      </c>
      <c r="AB15" s="84">
        <f t="shared" si="12"/>
        <v>348903922</v>
      </c>
      <c r="AC15" s="101">
        <f t="shared" si="13"/>
        <v>1.0292404333169742</v>
      </c>
      <c r="AD15" s="83">
        <v>40005732</v>
      </c>
      <c r="AE15" s="84">
        <v>10526779</v>
      </c>
      <c r="AF15" s="84">
        <f t="shared" si="14"/>
        <v>50532511</v>
      </c>
      <c r="AG15" s="84">
        <v>329064651</v>
      </c>
      <c r="AH15" s="84">
        <v>340340888</v>
      </c>
      <c r="AI15" s="85">
        <v>315551879</v>
      </c>
      <c r="AJ15" s="120">
        <f t="shared" si="15"/>
        <v>0.92716417605398027</v>
      </c>
      <c r="AK15" s="121">
        <f t="shared" si="16"/>
        <v>0.14958858862168944</v>
      </c>
    </row>
    <row r="16" spans="1:37" x14ac:dyDescent="0.2">
      <c r="A16" s="61" t="s">
        <v>101</v>
      </c>
      <c r="B16" s="62" t="s">
        <v>464</v>
      </c>
      <c r="C16" s="63" t="s">
        <v>465</v>
      </c>
      <c r="D16" s="83">
        <v>72292474</v>
      </c>
      <c r="E16" s="84">
        <v>13483425</v>
      </c>
      <c r="F16" s="85">
        <f t="shared" si="0"/>
        <v>85775899</v>
      </c>
      <c r="G16" s="83">
        <v>73818238</v>
      </c>
      <c r="H16" s="84">
        <v>13483425</v>
      </c>
      <c r="I16" s="85">
        <f t="shared" si="1"/>
        <v>87301663</v>
      </c>
      <c r="J16" s="83">
        <v>33295450</v>
      </c>
      <c r="K16" s="84">
        <v>2781827</v>
      </c>
      <c r="L16" s="84">
        <f t="shared" si="2"/>
        <v>36077277</v>
      </c>
      <c r="M16" s="101">
        <f t="shared" si="3"/>
        <v>0.42059922916109571</v>
      </c>
      <c r="N16" s="83">
        <v>8060289</v>
      </c>
      <c r="O16" s="84">
        <v>1253000</v>
      </c>
      <c r="P16" s="84">
        <f t="shared" si="4"/>
        <v>9313289</v>
      </c>
      <c r="Q16" s="101">
        <f t="shared" si="5"/>
        <v>0.1085769908398162</v>
      </c>
      <c r="R16" s="83">
        <v>13809373</v>
      </c>
      <c r="S16" s="84">
        <v>5239667</v>
      </c>
      <c r="T16" s="84">
        <f t="shared" si="6"/>
        <v>19049040</v>
      </c>
      <c r="U16" s="101">
        <f t="shared" si="7"/>
        <v>0.21819790534803443</v>
      </c>
      <c r="V16" s="83">
        <v>5600090</v>
      </c>
      <c r="W16" s="84">
        <v>42510</v>
      </c>
      <c r="X16" s="84">
        <f t="shared" si="8"/>
        <v>5642600</v>
      </c>
      <c r="Y16" s="101">
        <f t="shared" si="9"/>
        <v>6.4633362138817443E-2</v>
      </c>
      <c r="Z16" s="83">
        <f t="shared" si="10"/>
        <v>60765202</v>
      </c>
      <c r="AA16" s="84">
        <f t="shared" si="11"/>
        <v>9317004</v>
      </c>
      <c r="AB16" s="84">
        <f t="shared" si="12"/>
        <v>70082206</v>
      </c>
      <c r="AC16" s="101">
        <f t="shared" si="13"/>
        <v>0.80275911811668466</v>
      </c>
      <c r="AD16" s="83">
        <v>28349365</v>
      </c>
      <c r="AE16" s="84">
        <v>591936</v>
      </c>
      <c r="AF16" s="84">
        <f t="shared" si="14"/>
        <v>28941301</v>
      </c>
      <c r="AG16" s="84">
        <v>86662011</v>
      </c>
      <c r="AH16" s="84">
        <v>93688011</v>
      </c>
      <c r="AI16" s="85">
        <v>58821598</v>
      </c>
      <c r="AJ16" s="120">
        <f t="shared" si="15"/>
        <v>0.62784552017013151</v>
      </c>
      <c r="AK16" s="121">
        <f t="shared" si="16"/>
        <v>-0.8050329527342257</v>
      </c>
    </row>
    <row r="17" spans="1:37" x14ac:dyDescent="0.2">
      <c r="A17" s="61" t="s">
        <v>101</v>
      </c>
      <c r="B17" s="62" t="s">
        <v>466</v>
      </c>
      <c r="C17" s="63" t="s">
        <v>467</v>
      </c>
      <c r="D17" s="83">
        <v>118557168</v>
      </c>
      <c r="E17" s="84">
        <v>25201000</v>
      </c>
      <c r="F17" s="85">
        <f t="shared" si="0"/>
        <v>143758168</v>
      </c>
      <c r="G17" s="83">
        <v>108758886</v>
      </c>
      <c r="H17" s="84">
        <v>25051000</v>
      </c>
      <c r="I17" s="85">
        <f t="shared" si="1"/>
        <v>133809886</v>
      </c>
      <c r="J17" s="83">
        <v>32015618</v>
      </c>
      <c r="K17" s="84">
        <v>1003066</v>
      </c>
      <c r="L17" s="84">
        <f t="shared" si="2"/>
        <v>33018684</v>
      </c>
      <c r="M17" s="101">
        <f t="shared" si="3"/>
        <v>0.22968214230442893</v>
      </c>
      <c r="N17" s="83">
        <v>13142387</v>
      </c>
      <c r="O17" s="84">
        <v>3864115</v>
      </c>
      <c r="P17" s="84">
        <f t="shared" si="4"/>
        <v>17006502</v>
      </c>
      <c r="Q17" s="101">
        <f t="shared" si="5"/>
        <v>0.11829937899598164</v>
      </c>
      <c r="R17" s="83">
        <v>16667695</v>
      </c>
      <c r="S17" s="84">
        <v>5604253</v>
      </c>
      <c r="T17" s="84">
        <f t="shared" si="6"/>
        <v>22271948</v>
      </c>
      <c r="U17" s="101">
        <f t="shared" si="7"/>
        <v>0.1664447124631733</v>
      </c>
      <c r="V17" s="83">
        <v>15243668</v>
      </c>
      <c r="W17" s="84">
        <v>7849391</v>
      </c>
      <c r="X17" s="84">
        <f t="shared" si="8"/>
        <v>23093059</v>
      </c>
      <c r="Y17" s="101">
        <f t="shared" si="9"/>
        <v>0.17258111257937997</v>
      </c>
      <c r="Z17" s="83">
        <f t="shared" si="10"/>
        <v>77069368</v>
      </c>
      <c r="AA17" s="84">
        <f t="shared" si="11"/>
        <v>18320825</v>
      </c>
      <c r="AB17" s="84">
        <f t="shared" si="12"/>
        <v>95390193</v>
      </c>
      <c r="AC17" s="101">
        <f t="shared" si="13"/>
        <v>0.71287851631530419</v>
      </c>
      <c r="AD17" s="83">
        <v>12765997</v>
      </c>
      <c r="AE17" s="84">
        <v>16957413</v>
      </c>
      <c r="AF17" s="84">
        <f t="shared" si="14"/>
        <v>29723410</v>
      </c>
      <c r="AG17" s="84">
        <v>173462117</v>
      </c>
      <c r="AH17" s="84">
        <v>222487723</v>
      </c>
      <c r="AI17" s="85">
        <v>137803096</v>
      </c>
      <c r="AJ17" s="120">
        <f t="shared" si="15"/>
        <v>0.61937393282594744</v>
      </c>
      <c r="AK17" s="121">
        <f t="shared" si="16"/>
        <v>-0.22306831551292394</v>
      </c>
    </row>
    <row r="18" spans="1:37" x14ac:dyDescent="0.2">
      <c r="A18" s="61" t="s">
        <v>101</v>
      </c>
      <c r="B18" s="62" t="s">
        <v>468</v>
      </c>
      <c r="C18" s="63" t="s">
        <v>469</v>
      </c>
      <c r="D18" s="83">
        <v>64825013</v>
      </c>
      <c r="E18" s="84">
        <v>18346001</v>
      </c>
      <c r="F18" s="85">
        <f t="shared" si="0"/>
        <v>83171014</v>
      </c>
      <c r="G18" s="83">
        <v>65124022</v>
      </c>
      <c r="H18" s="84">
        <v>18346001</v>
      </c>
      <c r="I18" s="85">
        <f t="shared" si="1"/>
        <v>83470023</v>
      </c>
      <c r="J18" s="83">
        <v>20246591</v>
      </c>
      <c r="K18" s="84">
        <v>1495652</v>
      </c>
      <c r="L18" s="84">
        <f t="shared" si="2"/>
        <v>21742243</v>
      </c>
      <c r="M18" s="101">
        <f t="shared" si="3"/>
        <v>0.26141611066567011</v>
      </c>
      <c r="N18" s="83">
        <v>14033330</v>
      </c>
      <c r="O18" s="84">
        <v>9948775</v>
      </c>
      <c r="P18" s="84">
        <f t="shared" si="4"/>
        <v>23982105</v>
      </c>
      <c r="Q18" s="101">
        <f t="shared" si="5"/>
        <v>0.2883469113410112</v>
      </c>
      <c r="R18" s="83">
        <v>15048703</v>
      </c>
      <c r="S18" s="84">
        <v>3642503</v>
      </c>
      <c r="T18" s="84">
        <f t="shared" si="6"/>
        <v>18691206</v>
      </c>
      <c r="U18" s="101">
        <f t="shared" si="7"/>
        <v>0.22392716963789502</v>
      </c>
      <c r="V18" s="83">
        <v>11966833</v>
      </c>
      <c r="W18" s="84">
        <v>12417258</v>
      </c>
      <c r="X18" s="84">
        <f t="shared" si="8"/>
        <v>24384091</v>
      </c>
      <c r="Y18" s="101">
        <f t="shared" si="9"/>
        <v>0.29212991830612051</v>
      </c>
      <c r="Z18" s="83">
        <f t="shared" si="10"/>
        <v>61295457</v>
      </c>
      <c r="AA18" s="84">
        <f t="shared" si="11"/>
        <v>27504188</v>
      </c>
      <c r="AB18" s="84">
        <f t="shared" si="12"/>
        <v>88799645</v>
      </c>
      <c r="AC18" s="101">
        <f t="shared" si="13"/>
        <v>1.0638507311780661</v>
      </c>
      <c r="AD18" s="83">
        <v>8759666</v>
      </c>
      <c r="AE18" s="84">
        <v>2355754</v>
      </c>
      <c r="AF18" s="84">
        <f t="shared" si="14"/>
        <v>11115420</v>
      </c>
      <c r="AG18" s="84">
        <v>71421404</v>
      </c>
      <c r="AH18" s="84">
        <v>74947407</v>
      </c>
      <c r="AI18" s="85">
        <v>76364925</v>
      </c>
      <c r="AJ18" s="120">
        <f t="shared" si="15"/>
        <v>1.0189135029047769</v>
      </c>
      <c r="AK18" s="121">
        <f t="shared" si="16"/>
        <v>1.1937174663665431</v>
      </c>
    </row>
    <row r="19" spans="1:37" x14ac:dyDescent="0.2">
      <c r="A19" s="61" t="s">
        <v>101</v>
      </c>
      <c r="B19" s="62" t="s">
        <v>470</v>
      </c>
      <c r="C19" s="63" t="s">
        <v>471</v>
      </c>
      <c r="D19" s="83">
        <v>66552824</v>
      </c>
      <c r="E19" s="84">
        <v>19106187</v>
      </c>
      <c r="F19" s="85">
        <f t="shared" si="0"/>
        <v>85659011</v>
      </c>
      <c r="G19" s="83">
        <v>59148518</v>
      </c>
      <c r="H19" s="84">
        <v>22906187</v>
      </c>
      <c r="I19" s="85">
        <f t="shared" si="1"/>
        <v>82054705</v>
      </c>
      <c r="J19" s="83">
        <v>24891292</v>
      </c>
      <c r="K19" s="84">
        <v>2009515</v>
      </c>
      <c r="L19" s="84">
        <f t="shared" si="2"/>
        <v>26900807</v>
      </c>
      <c r="M19" s="101">
        <f t="shared" si="3"/>
        <v>0.31404526722821957</v>
      </c>
      <c r="N19" s="83">
        <v>15012332</v>
      </c>
      <c r="O19" s="84">
        <v>2655334</v>
      </c>
      <c r="P19" s="84">
        <f t="shared" si="4"/>
        <v>17667666</v>
      </c>
      <c r="Q19" s="101">
        <f t="shared" si="5"/>
        <v>0.20625577850764584</v>
      </c>
      <c r="R19" s="83">
        <v>7158918</v>
      </c>
      <c r="S19" s="84">
        <v>2453907</v>
      </c>
      <c r="T19" s="84">
        <f t="shared" si="6"/>
        <v>9612825</v>
      </c>
      <c r="U19" s="101">
        <f t="shared" si="7"/>
        <v>0.11715141745985194</v>
      </c>
      <c r="V19" s="83">
        <v>15720139</v>
      </c>
      <c r="W19" s="84">
        <v>7507289</v>
      </c>
      <c r="X19" s="84">
        <f t="shared" si="8"/>
        <v>23227428</v>
      </c>
      <c r="Y19" s="101">
        <f t="shared" si="9"/>
        <v>0.28307246976270284</v>
      </c>
      <c r="Z19" s="83">
        <f t="shared" si="10"/>
        <v>62782681</v>
      </c>
      <c r="AA19" s="84">
        <f t="shared" si="11"/>
        <v>14626045</v>
      </c>
      <c r="AB19" s="84">
        <f t="shared" si="12"/>
        <v>77408726</v>
      </c>
      <c r="AC19" s="101">
        <f t="shared" si="13"/>
        <v>0.94337949298580748</v>
      </c>
      <c r="AD19" s="83">
        <v>7187034</v>
      </c>
      <c r="AE19" s="84">
        <v>3709067</v>
      </c>
      <c r="AF19" s="84">
        <f t="shared" si="14"/>
        <v>10896101</v>
      </c>
      <c r="AG19" s="84">
        <v>66458699</v>
      </c>
      <c r="AH19" s="84">
        <v>75271879</v>
      </c>
      <c r="AI19" s="85">
        <v>58269236</v>
      </c>
      <c r="AJ19" s="120">
        <f t="shared" si="15"/>
        <v>0.77411693150372929</v>
      </c>
      <c r="AK19" s="121">
        <f t="shared" si="16"/>
        <v>1.1317192269051102</v>
      </c>
    </row>
    <row r="20" spans="1:37" x14ac:dyDescent="0.2">
      <c r="A20" s="61" t="s">
        <v>116</v>
      </c>
      <c r="B20" s="62" t="s">
        <v>472</v>
      </c>
      <c r="C20" s="63" t="s">
        <v>473</v>
      </c>
      <c r="D20" s="83">
        <v>72790647</v>
      </c>
      <c r="E20" s="84">
        <v>428700</v>
      </c>
      <c r="F20" s="85">
        <f t="shared" si="0"/>
        <v>73219347</v>
      </c>
      <c r="G20" s="83">
        <v>74263507</v>
      </c>
      <c r="H20" s="84">
        <v>1137540</v>
      </c>
      <c r="I20" s="85">
        <f t="shared" si="1"/>
        <v>75401047</v>
      </c>
      <c r="J20" s="83">
        <v>23499524</v>
      </c>
      <c r="K20" s="84">
        <v>2800</v>
      </c>
      <c r="L20" s="84">
        <f t="shared" si="2"/>
        <v>23502324</v>
      </c>
      <c r="M20" s="101">
        <f t="shared" si="3"/>
        <v>0.32098516256912263</v>
      </c>
      <c r="N20" s="83">
        <v>21904091</v>
      </c>
      <c r="O20" s="84">
        <v>31765</v>
      </c>
      <c r="P20" s="84">
        <f t="shared" si="4"/>
        <v>21935856</v>
      </c>
      <c r="Q20" s="101">
        <f t="shared" si="5"/>
        <v>0.29959098105586768</v>
      </c>
      <c r="R20" s="83">
        <v>14186684</v>
      </c>
      <c r="S20" s="84">
        <v>269471</v>
      </c>
      <c r="T20" s="84">
        <f t="shared" si="6"/>
        <v>14456155</v>
      </c>
      <c r="U20" s="101">
        <f t="shared" si="7"/>
        <v>0.19172353137218373</v>
      </c>
      <c r="V20" s="83">
        <v>3609119</v>
      </c>
      <c r="W20" s="84">
        <v>305019</v>
      </c>
      <c r="X20" s="84">
        <f t="shared" si="8"/>
        <v>3914138</v>
      </c>
      <c r="Y20" s="101">
        <f t="shared" si="9"/>
        <v>5.1910923730276587E-2</v>
      </c>
      <c r="Z20" s="83">
        <f t="shared" si="10"/>
        <v>63199418</v>
      </c>
      <c r="AA20" s="84">
        <f t="shared" si="11"/>
        <v>609055</v>
      </c>
      <c r="AB20" s="84">
        <f t="shared" si="12"/>
        <v>63808473</v>
      </c>
      <c r="AC20" s="101">
        <f t="shared" si="13"/>
        <v>0.8462544691189765</v>
      </c>
      <c r="AD20" s="83">
        <v>3254660</v>
      </c>
      <c r="AE20" s="84">
        <v>755331</v>
      </c>
      <c r="AF20" s="84">
        <f t="shared" si="14"/>
        <v>4009991</v>
      </c>
      <c r="AG20" s="84">
        <v>74000133</v>
      </c>
      <c r="AH20" s="84">
        <v>74739181</v>
      </c>
      <c r="AI20" s="85">
        <v>63329122</v>
      </c>
      <c r="AJ20" s="120">
        <f t="shared" si="15"/>
        <v>0.84733497414160852</v>
      </c>
      <c r="AK20" s="121">
        <f t="shared" si="16"/>
        <v>-2.3903544920674369E-2</v>
      </c>
    </row>
    <row r="21" spans="1:37" ht="16.5" x14ac:dyDescent="0.3">
      <c r="A21" s="64" t="s">
        <v>0</v>
      </c>
      <c r="B21" s="65" t="s">
        <v>474</v>
      </c>
      <c r="C21" s="66" t="s">
        <v>0</v>
      </c>
      <c r="D21" s="86">
        <f>SUM(D14:D20)</f>
        <v>844177871</v>
      </c>
      <c r="E21" s="87">
        <f>SUM(E14:E20)</f>
        <v>133207313</v>
      </c>
      <c r="F21" s="88">
        <f t="shared" si="0"/>
        <v>977385184</v>
      </c>
      <c r="G21" s="86">
        <f>SUM(G14:G20)</f>
        <v>793819779</v>
      </c>
      <c r="H21" s="87">
        <f>SUM(H14:H20)</f>
        <v>132881013</v>
      </c>
      <c r="I21" s="88">
        <f t="shared" si="1"/>
        <v>926700792</v>
      </c>
      <c r="J21" s="86">
        <f>SUM(J14:J20)</f>
        <v>265720307</v>
      </c>
      <c r="K21" s="87">
        <f>SUM(K14:K20)</f>
        <v>41871202</v>
      </c>
      <c r="L21" s="87">
        <f t="shared" si="2"/>
        <v>307591509</v>
      </c>
      <c r="M21" s="102">
        <f t="shared" si="3"/>
        <v>0.31470858576059613</v>
      </c>
      <c r="N21" s="86">
        <f>SUM(N14:N20)</f>
        <v>144048330</v>
      </c>
      <c r="O21" s="87">
        <f>SUM(O14:O20)</f>
        <v>23941743</v>
      </c>
      <c r="P21" s="87">
        <f t="shared" si="4"/>
        <v>167990073</v>
      </c>
      <c r="Q21" s="102">
        <f t="shared" si="5"/>
        <v>0.17187704064889939</v>
      </c>
      <c r="R21" s="86">
        <f>SUM(R14:R20)</f>
        <v>139052439</v>
      </c>
      <c r="S21" s="87">
        <f>SUM(S14:S20)</f>
        <v>23542272</v>
      </c>
      <c r="T21" s="87">
        <f t="shared" si="6"/>
        <v>162594711</v>
      </c>
      <c r="U21" s="102">
        <f t="shared" si="7"/>
        <v>0.17545545704033455</v>
      </c>
      <c r="V21" s="86">
        <f>SUM(V14:V20)</f>
        <v>111200589</v>
      </c>
      <c r="W21" s="87">
        <f>SUM(W14:W20)</f>
        <v>41949048</v>
      </c>
      <c r="X21" s="87">
        <f t="shared" si="8"/>
        <v>153149637</v>
      </c>
      <c r="Y21" s="102">
        <f t="shared" si="9"/>
        <v>0.16526330647616411</v>
      </c>
      <c r="Z21" s="86">
        <f t="shared" si="10"/>
        <v>660021665</v>
      </c>
      <c r="AA21" s="87">
        <f t="shared" si="11"/>
        <v>131304265</v>
      </c>
      <c r="AB21" s="87">
        <f t="shared" si="12"/>
        <v>791325930</v>
      </c>
      <c r="AC21" s="102">
        <f t="shared" si="13"/>
        <v>0.85391739904760977</v>
      </c>
      <c r="AD21" s="86">
        <f>SUM(AD14:AD20)</f>
        <v>103154659</v>
      </c>
      <c r="AE21" s="87">
        <f>SUM(AE14:AE20)</f>
        <v>37244226</v>
      </c>
      <c r="AF21" s="87">
        <f t="shared" si="14"/>
        <v>140398885</v>
      </c>
      <c r="AG21" s="87">
        <f>SUM(AG14:AG20)</f>
        <v>892020950</v>
      </c>
      <c r="AH21" s="87">
        <f>SUM(AH14:AH20)</f>
        <v>979425203</v>
      </c>
      <c r="AI21" s="88">
        <f>SUM(AI14:AI20)</f>
        <v>778447849</v>
      </c>
      <c r="AJ21" s="122">
        <f t="shared" si="15"/>
        <v>0.79480071231125959</v>
      </c>
      <c r="AK21" s="123">
        <f t="shared" si="16"/>
        <v>9.0818043177479657E-2</v>
      </c>
    </row>
    <row r="22" spans="1:37" x14ac:dyDescent="0.2">
      <c r="A22" s="61" t="s">
        <v>101</v>
      </c>
      <c r="B22" s="62" t="s">
        <v>475</v>
      </c>
      <c r="C22" s="63" t="s">
        <v>476</v>
      </c>
      <c r="D22" s="83">
        <v>144360299</v>
      </c>
      <c r="E22" s="84">
        <v>24274000</v>
      </c>
      <c r="F22" s="85">
        <f t="shared" si="0"/>
        <v>168634299</v>
      </c>
      <c r="G22" s="83">
        <v>150600153</v>
      </c>
      <c r="H22" s="84">
        <v>24274000</v>
      </c>
      <c r="I22" s="85">
        <f t="shared" si="1"/>
        <v>174874153</v>
      </c>
      <c r="J22" s="83">
        <v>47641793</v>
      </c>
      <c r="K22" s="84">
        <v>3125526</v>
      </c>
      <c r="L22" s="84">
        <f t="shared" si="2"/>
        <v>50767319</v>
      </c>
      <c r="M22" s="101">
        <f t="shared" si="3"/>
        <v>0.3010497822865798</v>
      </c>
      <c r="N22" s="83">
        <v>15655467</v>
      </c>
      <c r="O22" s="84">
        <v>2328955</v>
      </c>
      <c r="P22" s="84">
        <f t="shared" si="4"/>
        <v>17984422</v>
      </c>
      <c r="Q22" s="101">
        <f t="shared" si="5"/>
        <v>0.10664747389260354</v>
      </c>
      <c r="R22" s="83">
        <v>26684144</v>
      </c>
      <c r="S22" s="84">
        <v>2023465</v>
      </c>
      <c r="T22" s="84">
        <f t="shared" si="6"/>
        <v>28707609</v>
      </c>
      <c r="U22" s="101">
        <f t="shared" si="7"/>
        <v>0.16416153277951831</v>
      </c>
      <c r="V22" s="83">
        <v>16770964</v>
      </c>
      <c r="W22" s="84">
        <v>13505359</v>
      </c>
      <c r="X22" s="84">
        <f t="shared" si="8"/>
        <v>30276323</v>
      </c>
      <c r="Y22" s="101">
        <f t="shared" si="9"/>
        <v>0.17313206371898768</v>
      </c>
      <c r="Z22" s="83">
        <f t="shared" si="10"/>
        <v>106752368</v>
      </c>
      <c r="AA22" s="84">
        <f t="shared" si="11"/>
        <v>20983305</v>
      </c>
      <c r="AB22" s="84">
        <f t="shared" si="12"/>
        <v>127735673</v>
      </c>
      <c r="AC22" s="101">
        <f t="shared" si="13"/>
        <v>0.73044341206902086</v>
      </c>
      <c r="AD22" s="83">
        <v>11123502</v>
      </c>
      <c r="AE22" s="84">
        <v>9303007</v>
      </c>
      <c r="AF22" s="84">
        <f t="shared" si="14"/>
        <v>20426509</v>
      </c>
      <c r="AG22" s="84">
        <v>162717738</v>
      </c>
      <c r="AH22" s="84">
        <v>179216661</v>
      </c>
      <c r="AI22" s="85">
        <v>124316006</v>
      </c>
      <c r="AJ22" s="120">
        <f t="shared" si="15"/>
        <v>0.69366321918027474</v>
      </c>
      <c r="AK22" s="121">
        <f t="shared" si="16"/>
        <v>0.4822074099886573</v>
      </c>
    </row>
    <row r="23" spans="1:37" x14ac:dyDescent="0.2">
      <c r="A23" s="61" t="s">
        <v>101</v>
      </c>
      <c r="B23" s="62" t="s">
        <v>477</v>
      </c>
      <c r="C23" s="63" t="s">
        <v>478</v>
      </c>
      <c r="D23" s="83">
        <v>203134426</v>
      </c>
      <c r="E23" s="84">
        <v>21477650</v>
      </c>
      <c r="F23" s="85">
        <f t="shared" si="0"/>
        <v>224612076</v>
      </c>
      <c r="G23" s="83">
        <v>202821050</v>
      </c>
      <c r="H23" s="84">
        <v>22908650</v>
      </c>
      <c r="I23" s="85">
        <f t="shared" si="1"/>
        <v>225729700</v>
      </c>
      <c r="J23" s="83">
        <v>55837251</v>
      </c>
      <c r="K23" s="84">
        <v>1437525</v>
      </c>
      <c r="L23" s="84">
        <f t="shared" si="2"/>
        <v>57274776</v>
      </c>
      <c r="M23" s="101">
        <f t="shared" si="3"/>
        <v>0.25499419719534583</v>
      </c>
      <c r="N23" s="83">
        <v>39677081</v>
      </c>
      <c r="O23" s="84">
        <v>3967655</v>
      </c>
      <c r="P23" s="84">
        <f t="shared" si="4"/>
        <v>43644736</v>
      </c>
      <c r="Q23" s="101">
        <f t="shared" si="5"/>
        <v>0.19431161840114064</v>
      </c>
      <c r="R23" s="83">
        <v>17794234</v>
      </c>
      <c r="S23" s="84">
        <v>1430897</v>
      </c>
      <c r="T23" s="84">
        <f t="shared" si="6"/>
        <v>19225131</v>
      </c>
      <c r="U23" s="101">
        <f t="shared" si="7"/>
        <v>8.5168814737272058E-2</v>
      </c>
      <c r="V23" s="83">
        <v>27130999</v>
      </c>
      <c r="W23" s="84">
        <v>8559066</v>
      </c>
      <c r="X23" s="84">
        <f t="shared" si="8"/>
        <v>35690065</v>
      </c>
      <c r="Y23" s="101">
        <f t="shared" si="9"/>
        <v>0.158109743644722</v>
      </c>
      <c r="Z23" s="83">
        <f t="shared" si="10"/>
        <v>140439565</v>
      </c>
      <c r="AA23" s="84">
        <f t="shared" si="11"/>
        <v>15395143</v>
      </c>
      <c r="AB23" s="84">
        <f t="shared" si="12"/>
        <v>155834708</v>
      </c>
      <c r="AC23" s="101">
        <f t="shared" si="13"/>
        <v>0.69035978872075765</v>
      </c>
      <c r="AD23" s="83">
        <v>27066714</v>
      </c>
      <c r="AE23" s="84">
        <v>2139137</v>
      </c>
      <c r="AF23" s="84">
        <f t="shared" si="14"/>
        <v>29205851</v>
      </c>
      <c r="AG23" s="84">
        <v>232902398</v>
      </c>
      <c r="AH23" s="84">
        <v>225590789</v>
      </c>
      <c r="AI23" s="85">
        <v>168288609</v>
      </c>
      <c r="AJ23" s="120">
        <f t="shared" si="15"/>
        <v>0.74599060425290675</v>
      </c>
      <c r="AK23" s="121">
        <f t="shared" si="16"/>
        <v>0.22201763612366587</v>
      </c>
    </row>
    <row r="24" spans="1:37" x14ac:dyDescent="0.2">
      <c r="A24" s="61" t="s">
        <v>101</v>
      </c>
      <c r="B24" s="62" t="s">
        <v>479</v>
      </c>
      <c r="C24" s="63" t="s">
        <v>480</v>
      </c>
      <c r="D24" s="83">
        <v>268065258</v>
      </c>
      <c r="E24" s="84">
        <v>28455620</v>
      </c>
      <c r="F24" s="85">
        <f t="shared" si="0"/>
        <v>296520878</v>
      </c>
      <c r="G24" s="83">
        <v>268065258</v>
      </c>
      <c r="H24" s="84">
        <v>28585620</v>
      </c>
      <c r="I24" s="85">
        <f t="shared" si="1"/>
        <v>296650878</v>
      </c>
      <c r="J24" s="83">
        <v>161699028</v>
      </c>
      <c r="K24" s="84">
        <v>420462</v>
      </c>
      <c r="L24" s="84">
        <f t="shared" si="2"/>
        <v>162119490</v>
      </c>
      <c r="M24" s="101">
        <f t="shared" si="3"/>
        <v>0.54673887077860328</v>
      </c>
      <c r="N24" s="83">
        <v>139754766</v>
      </c>
      <c r="O24" s="84">
        <v>631909</v>
      </c>
      <c r="P24" s="84">
        <f t="shared" si="4"/>
        <v>140386675</v>
      </c>
      <c r="Q24" s="101">
        <f t="shared" si="5"/>
        <v>0.47344617332476668</v>
      </c>
      <c r="R24" s="83">
        <v>40892166</v>
      </c>
      <c r="S24" s="84">
        <v>0</v>
      </c>
      <c r="T24" s="84">
        <f t="shared" si="6"/>
        <v>40892166</v>
      </c>
      <c r="U24" s="101">
        <f t="shared" si="7"/>
        <v>0.13784609799806491</v>
      </c>
      <c r="V24" s="83">
        <v>25377453</v>
      </c>
      <c r="W24" s="84">
        <v>0</v>
      </c>
      <c r="X24" s="84">
        <f t="shared" si="8"/>
        <v>25377453</v>
      </c>
      <c r="Y24" s="101">
        <f t="shared" si="9"/>
        <v>8.5546529210002872E-2</v>
      </c>
      <c r="Z24" s="83">
        <f t="shared" si="10"/>
        <v>367723413</v>
      </c>
      <c r="AA24" s="84">
        <f t="shared" si="11"/>
        <v>1052371</v>
      </c>
      <c r="AB24" s="84">
        <f t="shared" si="12"/>
        <v>368775784</v>
      </c>
      <c r="AC24" s="101">
        <f t="shared" si="13"/>
        <v>1.2431306001393327</v>
      </c>
      <c r="AD24" s="83">
        <v>474526240</v>
      </c>
      <c r="AE24" s="84">
        <v>18604310</v>
      </c>
      <c r="AF24" s="84">
        <f t="shared" si="14"/>
        <v>493130550</v>
      </c>
      <c r="AG24" s="84">
        <v>320276634</v>
      </c>
      <c r="AH24" s="84">
        <v>301641645</v>
      </c>
      <c r="AI24" s="85">
        <v>688438187</v>
      </c>
      <c r="AJ24" s="120">
        <f t="shared" si="15"/>
        <v>2.2823048422242889</v>
      </c>
      <c r="AK24" s="121">
        <f t="shared" si="16"/>
        <v>-0.94853806360202186</v>
      </c>
    </row>
    <row r="25" spans="1:37" x14ac:dyDescent="0.2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85413137</v>
      </c>
      <c r="H25" s="84">
        <v>148879362</v>
      </c>
      <c r="I25" s="85">
        <f t="shared" si="1"/>
        <v>234292499</v>
      </c>
      <c r="J25" s="83">
        <v>31788310</v>
      </c>
      <c r="K25" s="84">
        <v>30455830</v>
      </c>
      <c r="L25" s="84">
        <f t="shared" si="2"/>
        <v>62244140</v>
      </c>
      <c r="M25" s="101">
        <f t="shared" si="3"/>
        <v>0.35022093172242119</v>
      </c>
      <c r="N25" s="83">
        <v>11730956</v>
      </c>
      <c r="O25" s="84">
        <v>9778478</v>
      </c>
      <c r="P25" s="84">
        <f t="shared" si="4"/>
        <v>21509434</v>
      </c>
      <c r="Q25" s="101">
        <f t="shared" si="5"/>
        <v>0.12102430873495762</v>
      </c>
      <c r="R25" s="83">
        <v>9272426</v>
      </c>
      <c r="S25" s="84">
        <v>6863901</v>
      </c>
      <c r="T25" s="84">
        <f t="shared" si="6"/>
        <v>16136327</v>
      </c>
      <c r="U25" s="101">
        <f t="shared" si="7"/>
        <v>6.8872571972523972E-2</v>
      </c>
      <c r="V25" s="83">
        <v>974268</v>
      </c>
      <c r="W25" s="84">
        <v>3921909</v>
      </c>
      <c r="X25" s="84">
        <f t="shared" si="8"/>
        <v>4896177</v>
      </c>
      <c r="Y25" s="101">
        <f t="shared" si="9"/>
        <v>2.0897711283535372E-2</v>
      </c>
      <c r="Z25" s="83">
        <f t="shared" si="10"/>
        <v>53765960</v>
      </c>
      <c r="AA25" s="84">
        <f t="shared" si="11"/>
        <v>51020118</v>
      </c>
      <c r="AB25" s="84">
        <f t="shared" si="12"/>
        <v>104786078</v>
      </c>
      <c r="AC25" s="101">
        <f t="shared" si="13"/>
        <v>0.44724469817533508</v>
      </c>
      <c r="AD25" s="83">
        <v>9510991</v>
      </c>
      <c r="AE25" s="84">
        <v>15458454</v>
      </c>
      <c r="AF25" s="84">
        <f t="shared" si="14"/>
        <v>24969445</v>
      </c>
      <c r="AG25" s="84">
        <v>177735890</v>
      </c>
      <c r="AH25" s="84">
        <v>140172939</v>
      </c>
      <c r="AI25" s="85">
        <v>81672981</v>
      </c>
      <c r="AJ25" s="120">
        <f t="shared" si="15"/>
        <v>0.58265868992017067</v>
      </c>
      <c r="AK25" s="121">
        <f t="shared" si="16"/>
        <v>-0.8039132627897817</v>
      </c>
    </row>
    <row r="26" spans="1:37" x14ac:dyDescent="0.2">
      <c r="A26" s="61" t="s">
        <v>101</v>
      </c>
      <c r="B26" s="62" t="s">
        <v>483</v>
      </c>
      <c r="C26" s="63" t="s">
        <v>484</v>
      </c>
      <c r="D26" s="83">
        <v>63747361</v>
      </c>
      <c r="E26" s="84">
        <v>12631000</v>
      </c>
      <c r="F26" s="85">
        <f t="shared" si="0"/>
        <v>76378361</v>
      </c>
      <c r="G26" s="83">
        <v>63747361</v>
      </c>
      <c r="H26" s="84">
        <v>12631000</v>
      </c>
      <c r="I26" s="85">
        <f t="shared" si="1"/>
        <v>76378361</v>
      </c>
      <c r="J26" s="83">
        <v>6967113</v>
      </c>
      <c r="K26" s="84">
        <v>3226918</v>
      </c>
      <c r="L26" s="84">
        <f t="shared" si="2"/>
        <v>10194031</v>
      </c>
      <c r="M26" s="101">
        <f t="shared" si="3"/>
        <v>0.1334675275370206</v>
      </c>
      <c r="N26" s="83">
        <v>5501178</v>
      </c>
      <c r="O26" s="84">
        <v>4879785</v>
      </c>
      <c r="P26" s="84">
        <f t="shared" si="4"/>
        <v>10380963</v>
      </c>
      <c r="Q26" s="101">
        <f t="shared" si="5"/>
        <v>0.13591497466147512</v>
      </c>
      <c r="R26" s="83">
        <v>5501178</v>
      </c>
      <c r="S26" s="84">
        <v>4879785</v>
      </c>
      <c r="T26" s="84">
        <f t="shared" si="6"/>
        <v>10380963</v>
      </c>
      <c r="U26" s="101">
        <f t="shared" si="7"/>
        <v>0.13591497466147512</v>
      </c>
      <c r="V26" s="83">
        <v>5501178</v>
      </c>
      <c r="W26" s="84">
        <v>4879785</v>
      </c>
      <c r="X26" s="84">
        <f t="shared" si="8"/>
        <v>10380963</v>
      </c>
      <c r="Y26" s="101">
        <f t="shared" si="9"/>
        <v>0.13591497466147512</v>
      </c>
      <c r="Z26" s="83">
        <f t="shared" si="10"/>
        <v>23470647</v>
      </c>
      <c r="AA26" s="84">
        <f t="shared" si="11"/>
        <v>17866273</v>
      </c>
      <c r="AB26" s="84">
        <f t="shared" si="12"/>
        <v>41336920</v>
      </c>
      <c r="AC26" s="101">
        <f t="shared" si="13"/>
        <v>0.54121245152144593</v>
      </c>
      <c r="AD26" s="83">
        <v>6435939</v>
      </c>
      <c r="AE26" s="84">
        <v>8327315</v>
      </c>
      <c r="AF26" s="84">
        <f t="shared" si="14"/>
        <v>14763254</v>
      </c>
      <c r="AG26" s="84">
        <v>85353009</v>
      </c>
      <c r="AH26" s="84">
        <v>68740837</v>
      </c>
      <c r="AI26" s="85">
        <v>35572839</v>
      </c>
      <c r="AJ26" s="120">
        <f t="shared" si="15"/>
        <v>0.5174920840722379</v>
      </c>
      <c r="AK26" s="121">
        <f t="shared" si="16"/>
        <v>-0.29683774322381773</v>
      </c>
    </row>
    <row r="27" spans="1:37" x14ac:dyDescent="0.2">
      <c r="A27" s="61" t="s">
        <v>101</v>
      </c>
      <c r="B27" s="62" t="s">
        <v>485</v>
      </c>
      <c r="C27" s="63" t="s">
        <v>486</v>
      </c>
      <c r="D27" s="83">
        <v>91209274</v>
      </c>
      <c r="E27" s="84">
        <v>18736001</v>
      </c>
      <c r="F27" s="85">
        <f t="shared" si="0"/>
        <v>109945275</v>
      </c>
      <c r="G27" s="83">
        <v>89209274</v>
      </c>
      <c r="H27" s="84">
        <v>16236001</v>
      </c>
      <c r="I27" s="85">
        <f t="shared" si="1"/>
        <v>105445275</v>
      </c>
      <c r="J27" s="83">
        <v>25580401</v>
      </c>
      <c r="K27" s="84">
        <v>1091509</v>
      </c>
      <c r="L27" s="84">
        <f t="shared" si="2"/>
        <v>26671910</v>
      </c>
      <c r="M27" s="101">
        <f t="shared" si="3"/>
        <v>0.24259259890886625</v>
      </c>
      <c r="N27" s="83">
        <v>20418955</v>
      </c>
      <c r="O27" s="84">
        <v>2549371</v>
      </c>
      <c r="P27" s="84">
        <f t="shared" si="4"/>
        <v>22968326</v>
      </c>
      <c r="Q27" s="101">
        <f t="shared" si="5"/>
        <v>0.20890689481653485</v>
      </c>
      <c r="R27" s="83">
        <v>18363799</v>
      </c>
      <c r="S27" s="84">
        <v>2074357</v>
      </c>
      <c r="T27" s="84">
        <f t="shared" si="6"/>
        <v>20438156</v>
      </c>
      <c r="U27" s="101">
        <f t="shared" si="7"/>
        <v>0.19382713924355549</v>
      </c>
      <c r="V27" s="83">
        <v>11653294</v>
      </c>
      <c r="W27" s="84">
        <v>0</v>
      </c>
      <c r="X27" s="84">
        <f t="shared" si="8"/>
        <v>11653294</v>
      </c>
      <c r="Y27" s="101">
        <f t="shared" si="9"/>
        <v>0.11051508946228268</v>
      </c>
      <c r="Z27" s="83">
        <f t="shared" si="10"/>
        <v>76016449</v>
      </c>
      <c r="AA27" s="84">
        <f t="shared" si="11"/>
        <v>5715237</v>
      </c>
      <c r="AB27" s="84">
        <f t="shared" si="12"/>
        <v>81731686</v>
      </c>
      <c r="AC27" s="101">
        <f t="shared" si="13"/>
        <v>0.7751099895182596</v>
      </c>
      <c r="AD27" s="83">
        <v>9859574</v>
      </c>
      <c r="AE27" s="84">
        <v>434783</v>
      </c>
      <c r="AF27" s="84">
        <f t="shared" si="14"/>
        <v>10294357</v>
      </c>
      <c r="AG27" s="84">
        <v>104398689</v>
      </c>
      <c r="AH27" s="84">
        <v>109455976</v>
      </c>
      <c r="AI27" s="85">
        <v>36184640</v>
      </c>
      <c r="AJ27" s="120">
        <f t="shared" si="15"/>
        <v>0.33058624409872328</v>
      </c>
      <c r="AK27" s="121">
        <f t="shared" si="16"/>
        <v>0.13200795348364158</v>
      </c>
    </row>
    <row r="28" spans="1:37" x14ac:dyDescent="0.2">
      <c r="A28" s="61" t="s">
        <v>101</v>
      </c>
      <c r="B28" s="62" t="s">
        <v>487</v>
      </c>
      <c r="C28" s="63" t="s">
        <v>488</v>
      </c>
      <c r="D28" s="83">
        <v>146375072</v>
      </c>
      <c r="E28" s="84">
        <v>27243999</v>
      </c>
      <c r="F28" s="85">
        <f t="shared" si="0"/>
        <v>173619071</v>
      </c>
      <c r="G28" s="83">
        <v>133350273</v>
      </c>
      <c r="H28" s="84">
        <v>36110000</v>
      </c>
      <c r="I28" s="85">
        <f t="shared" si="1"/>
        <v>169460273</v>
      </c>
      <c r="J28" s="83">
        <v>73331838</v>
      </c>
      <c r="K28" s="84">
        <v>8163592</v>
      </c>
      <c r="L28" s="84">
        <f t="shared" si="2"/>
        <v>81495430</v>
      </c>
      <c r="M28" s="101">
        <f t="shared" si="3"/>
        <v>0.46939215565783093</v>
      </c>
      <c r="N28" s="83">
        <v>21973020</v>
      </c>
      <c r="O28" s="84">
        <v>3469523</v>
      </c>
      <c r="P28" s="84">
        <f t="shared" si="4"/>
        <v>25442543</v>
      </c>
      <c r="Q28" s="101">
        <f t="shared" si="5"/>
        <v>0.14654232886662549</v>
      </c>
      <c r="R28" s="83">
        <v>29107613</v>
      </c>
      <c r="S28" s="84">
        <v>0</v>
      </c>
      <c r="T28" s="84">
        <f t="shared" si="6"/>
        <v>29107613</v>
      </c>
      <c r="U28" s="101">
        <f t="shared" si="7"/>
        <v>0.17176658862103922</v>
      </c>
      <c r="V28" s="83">
        <v>18803175</v>
      </c>
      <c r="W28" s="84">
        <v>4174327</v>
      </c>
      <c r="X28" s="84">
        <f t="shared" si="8"/>
        <v>22977502</v>
      </c>
      <c r="Y28" s="101">
        <f t="shared" si="9"/>
        <v>0.13559226356256371</v>
      </c>
      <c r="Z28" s="83">
        <f t="shared" si="10"/>
        <v>143215646</v>
      </c>
      <c r="AA28" s="84">
        <f t="shared" si="11"/>
        <v>15807442</v>
      </c>
      <c r="AB28" s="84">
        <f t="shared" si="12"/>
        <v>159023088</v>
      </c>
      <c r="AC28" s="101">
        <f t="shared" si="13"/>
        <v>0.93840925182505752</v>
      </c>
      <c r="AD28" s="83">
        <v>224049814</v>
      </c>
      <c r="AE28" s="84">
        <v>92962649</v>
      </c>
      <c r="AF28" s="84">
        <f t="shared" si="14"/>
        <v>317012463</v>
      </c>
      <c r="AG28" s="84">
        <v>140487500</v>
      </c>
      <c r="AH28" s="84">
        <v>144473703</v>
      </c>
      <c r="AI28" s="85">
        <v>431494454</v>
      </c>
      <c r="AJ28" s="120">
        <f t="shared" si="15"/>
        <v>2.9866643204957515</v>
      </c>
      <c r="AK28" s="121">
        <f t="shared" si="16"/>
        <v>-0.92751861620027221</v>
      </c>
    </row>
    <row r="29" spans="1:37" x14ac:dyDescent="0.2">
      <c r="A29" s="61" t="s">
        <v>101</v>
      </c>
      <c r="B29" s="62" t="s">
        <v>489</v>
      </c>
      <c r="C29" s="63" t="s">
        <v>490</v>
      </c>
      <c r="D29" s="83">
        <v>200543208</v>
      </c>
      <c r="E29" s="84">
        <v>41820008</v>
      </c>
      <c r="F29" s="85">
        <f t="shared" si="0"/>
        <v>242363216</v>
      </c>
      <c r="G29" s="83">
        <v>197868215</v>
      </c>
      <c r="H29" s="84">
        <v>43845008</v>
      </c>
      <c r="I29" s="85">
        <f t="shared" si="1"/>
        <v>241713223</v>
      </c>
      <c r="J29" s="83">
        <v>73091129</v>
      </c>
      <c r="K29" s="84">
        <v>311629</v>
      </c>
      <c r="L29" s="84">
        <f t="shared" si="2"/>
        <v>73402758</v>
      </c>
      <c r="M29" s="101">
        <f t="shared" si="3"/>
        <v>0.3028626175681709</v>
      </c>
      <c r="N29" s="83">
        <v>35862751</v>
      </c>
      <c r="O29" s="84">
        <v>8451534</v>
      </c>
      <c r="P29" s="84">
        <f t="shared" si="4"/>
        <v>44314285</v>
      </c>
      <c r="Q29" s="101">
        <f t="shared" si="5"/>
        <v>0.18284245328713578</v>
      </c>
      <c r="R29" s="83">
        <v>39528586</v>
      </c>
      <c r="S29" s="84">
        <v>2575841</v>
      </c>
      <c r="T29" s="84">
        <f t="shared" si="6"/>
        <v>42104427</v>
      </c>
      <c r="U29" s="101">
        <f t="shared" si="7"/>
        <v>0.17419165769015457</v>
      </c>
      <c r="V29" s="83">
        <v>-12826997</v>
      </c>
      <c r="W29" s="84">
        <v>3066286</v>
      </c>
      <c r="X29" s="84">
        <f t="shared" si="8"/>
        <v>-9760711</v>
      </c>
      <c r="Y29" s="101">
        <f t="shared" si="9"/>
        <v>-4.0381369619981441E-2</v>
      </c>
      <c r="Z29" s="83">
        <f t="shared" si="10"/>
        <v>135655469</v>
      </c>
      <c r="AA29" s="84">
        <f t="shared" si="11"/>
        <v>14405290</v>
      </c>
      <c r="AB29" s="84">
        <f t="shared" si="12"/>
        <v>150060759</v>
      </c>
      <c r="AC29" s="101">
        <f t="shared" si="13"/>
        <v>0.62082147239416852</v>
      </c>
      <c r="AD29" s="83">
        <v>22579549</v>
      </c>
      <c r="AE29" s="84">
        <v>13732813</v>
      </c>
      <c r="AF29" s="84">
        <f t="shared" si="14"/>
        <v>36312362</v>
      </c>
      <c r="AG29" s="84">
        <v>237034895</v>
      </c>
      <c r="AH29" s="84">
        <v>251468235</v>
      </c>
      <c r="AI29" s="85">
        <v>208314494</v>
      </c>
      <c r="AJ29" s="120">
        <f t="shared" si="15"/>
        <v>0.8283928743525002</v>
      </c>
      <c r="AK29" s="121">
        <f t="shared" si="16"/>
        <v>-1.2687985705804541</v>
      </c>
    </row>
    <row r="30" spans="1:37" x14ac:dyDescent="0.2">
      <c r="A30" s="61" t="s">
        <v>116</v>
      </c>
      <c r="B30" s="62" t="s">
        <v>491</v>
      </c>
      <c r="C30" s="63" t="s">
        <v>492</v>
      </c>
      <c r="D30" s="83">
        <v>68498650</v>
      </c>
      <c r="E30" s="84">
        <v>1000000</v>
      </c>
      <c r="F30" s="85">
        <f t="shared" si="0"/>
        <v>69498650</v>
      </c>
      <c r="G30" s="83">
        <v>68145850</v>
      </c>
      <c r="H30" s="84">
        <v>1600000</v>
      </c>
      <c r="I30" s="85">
        <f t="shared" si="1"/>
        <v>69745850</v>
      </c>
      <c r="J30" s="83">
        <v>30575801</v>
      </c>
      <c r="K30" s="84">
        <v>74869</v>
      </c>
      <c r="L30" s="84">
        <f t="shared" si="2"/>
        <v>30650670</v>
      </c>
      <c r="M30" s="101">
        <f t="shared" si="3"/>
        <v>0.44102540121282929</v>
      </c>
      <c r="N30" s="83">
        <v>20688699</v>
      </c>
      <c r="O30" s="84">
        <v>65764</v>
      </c>
      <c r="P30" s="84">
        <f t="shared" si="4"/>
        <v>20754463</v>
      </c>
      <c r="Q30" s="101">
        <f t="shared" si="5"/>
        <v>0.29863116765577463</v>
      </c>
      <c r="R30" s="83">
        <v>17293561</v>
      </c>
      <c r="S30" s="84">
        <v>790646</v>
      </c>
      <c r="T30" s="84">
        <f t="shared" si="6"/>
        <v>18084207</v>
      </c>
      <c r="U30" s="101">
        <f t="shared" si="7"/>
        <v>0.25928721207068234</v>
      </c>
      <c r="V30" s="83">
        <v>-1909771</v>
      </c>
      <c r="W30" s="84">
        <v>554822</v>
      </c>
      <c r="X30" s="84">
        <f t="shared" si="8"/>
        <v>-1354949</v>
      </c>
      <c r="Y30" s="101">
        <f t="shared" si="9"/>
        <v>-1.9426947983285026E-2</v>
      </c>
      <c r="Z30" s="83">
        <f t="shared" si="10"/>
        <v>66648290</v>
      </c>
      <c r="AA30" s="84">
        <f t="shared" si="11"/>
        <v>1486101</v>
      </c>
      <c r="AB30" s="84">
        <f t="shared" si="12"/>
        <v>68134391</v>
      </c>
      <c r="AC30" s="101">
        <f t="shared" si="13"/>
        <v>0.97689527047128966</v>
      </c>
      <c r="AD30" s="83">
        <v>1567716</v>
      </c>
      <c r="AE30" s="84">
        <v>2460777</v>
      </c>
      <c r="AF30" s="84">
        <f t="shared" si="14"/>
        <v>4028493</v>
      </c>
      <c r="AG30" s="84">
        <v>61760700</v>
      </c>
      <c r="AH30" s="84">
        <v>65978700</v>
      </c>
      <c r="AI30" s="85">
        <v>69022371</v>
      </c>
      <c r="AJ30" s="120">
        <f t="shared" si="15"/>
        <v>1.0461311150416726</v>
      </c>
      <c r="AK30" s="121">
        <f t="shared" si="16"/>
        <v>-1.3363414060791468</v>
      </c>
    </row>
    <row r="31" spans="1:37" ht="16.5" x14ac:dyDescent="0.3">
      <c r="A31" s="64" t="s">
        <v>0</v>
      </c>
      <c r="B31" s="65" t="s">
        <v>493</v>
      </c>
      <c r="C31" s="66" t="s">
        <v>0</v>
      </c>
      <c r="D31" s="86">
        <f>SUM(D22:D30)</f>
        <v>1268245760</v>
      </c>
      <c r="E31" s="87">
        <f>SUM(E22:E30)</f>
        <v>271054278</v>
      </c>
      <c r="F31" s="88">
        <f t="shared" si="0"/>
        <v>1539300038</v>
      </c>
      <c r="G31" s="86">
        <f>SUM(G22:G30)</f>
        <v>1259220571</v>
      </c>
      <c r="H31" s="87">
        <f>SUM(H22:H30)</f>
        <v>335069641</v>
      </c>
      <c r="I31" s="88">
        <f t="shared" si="1"/>
        <v>1594290212</v>
      </c>
      <c r="J31" s="86">
        <f>SUM(J22:J30)</f>
        <v>506512664</v>
      </c>
      <c r="K31" s="87">
        <f>SUM(K22:K30)</f>
        <v>48307860</v>
      </c>
      <c r="L31" s="87">
        <f t="shared" si="2"/>
        <v>554820524</v>
      </c>
      <c r="M31" s="102">
        <f t="shared" si="3"/>
        <v>0.36043689359020209</v>
      </c>
      <c r="N31" s="86">
        <f>SUM(N22:N30)</f>
        <v>311262873</v>
      </c>
      <c r="O31" s="87">
        <f>SUM(O22:O30)</f>
        <v>36122974</v>
      </c>
      <c r="P31" s="87">
        <f t="shared" si="4"/>
        <v>347385847</v>
      </c>
      <c r="Q31" s="102">
        <f t="shared" si="5"/>
        <v>0.22567780057444525</v>
      </c>
      <c r="R31" s="86">
        <f>SUM(R22:R30)</f>
        <v>204437707</v>
      </c>
      <c r="S31" s="87">
        <f>SUM(S22:S30)</f>
        <v>20638892</v>
      </c>
      <c r="T31" s="87">
        <f t="shared" si="6"/>
        <v>225076599</v>
      </c>
      <c r="U31" s="102">
        <f t="shared" si="7"/>
        <v>0.14117667994564592</v>
      </c>
      <c r="V31" s="86">
        <f>SUM(V22:V30)</f>
        <v>91474563</v>
      </c>
      <c r="W31" s="87">
        <f>SUM(W22:W30)</f>
        <v>38661554</v>
      </c>
      <c r="X31" s="87">
        <f t="shared" si="8"/>
        <v>130136117</v>
      </c>
      <c r="Y31" s="102">
        <f t="shared" si="9"/>
        <v>8.1626366404612918E-2</v>
      </c>
      <c r="Z31" s="86">
        <f t="shared" si="10"/>
        <v>1113687807</v>
      </c>
      <c r="AA31" s="87">
        <f t="shared" si="11"/>
        <v>143731280</v>
      </c>
      <c r="AB31" s="87">
        <f t="shared" si="12"/>
        <v>1257419087</v>
      </c>
      <c r="AC31" s="102">
        <f t="shared" si="13"/>
        <v>0.78870150336217459</v>
      </c>
      <c r="AD31" s="86">
        <f>SUM(AD22:AD30)</f>
        <v>786720039</v>
      </c>
      <c r="AE31" s="87">
        <f>SUM(AE22:AE30)</f>
        <v>163423245</v>
      </c>
      <c r="AF31" s="87">
        <f t="shared" si="14"/>
        <v>950143284</v>
      </c>
      <c r="AG31" s="87">
        <f>SUM(AG22:AG30)</f>
        <v>1522667453</v>
      </c>
      <c r="AH31" s="87">
        <f>SUM(AH22:AH30)</f>
        <v>1486739485</v>
      </c>
      <c r="AI31" s="88">
        <f>SUM(AI22:AI30)</f>
        <v>1843304581</v>
      </c>
      <c r="AJ31" s="122">
        <f t="shared" si="15"/>
        <v>1.2398302457138279</v>
      </c>
      <c r="AK31" s="123">
        <f t="shared" si="16"/>
        <v>-0.86303527142544112</v>
      </c>
    </row>
    <row r="32" spans="1:37" x14ac:dyDescent="0.2">
      <c r="A32" s="61" t="s">
        <v>101</v>
      </c>
      <c r="B32" s="62" t="s">
        <v>494</v>
      </c>
      <c r="C32" s="63" t="s">
        <v>495</v>
      </c>
      <c r="D32" s="83">
        <v>268961962</v>
      </c>
      <c r="E32" s="84">
        <v>34596005</v>
      </c>
      <c r="F32" s="85">
        <f t="shared" si="0"/>
        <v>303557967</v>
      </c>
      <c r="G32" s="83">
        <v>265283730</v>
      </c>
      <c r="H32" s="84">
        <v>36410721</v>
      </c>
      <c r="I32" s="85">
        <f t="shared" si="1"/>
        <v>301694451</v>
      </c>
      <c r="J32" s="83">
        <v>36073761</v>
      </c>
      <c r="K32" s="84">
        <v>0</v>
      </c>
      <c r="L32" s="84">
        <f t="shared" si="2"/>
        <v>36073761</v>
      </c>
      <c r="M32" s="101">
        <f t="shared" si="3"/>
        <v>0.11883648239085749</v>
      </c>
      <c r="N32" s="83">
        <v>34296202</v>
      </c>
      <c r="O32" s="84">
        <v>7965049</v>
      </c>
      <c r="P32" s="84">
        <f t="shared" si="4"/>
        <v>42261251</v>
      </c>
      <c r="Q32" s="101">
        <f t="shared" si="5"/>
        <v>0.13921970626453695</v>
      </c>
      <c r="R32" s="83">
        <v>44444455</v>
      </c>
      <c r="S32" s="84">
        <v>899660</v>
      </c>
      <c r="T32" s="84">
        <f t="shared" si="6"/>
        <v>45344115</v>
      </c>
      <c r="U32" s="101">
        <f t="shared" si="7"/>
        <v>0.15029814055148133</v>
      </c>
      <c r="V32" s="83">
        <v>27470408</v>
      </c>
      <c r="W32" s="84">
        <v>45217</v>
      </c>
      <c r="X32" s="84">
        <f t="shared" si="8"/>
        <v>27515625</v>
      </c>
      <c r="Y32" s="101">
        <f t="shared" si="9"/>
        <v>9.1203616469565096E-2</v>
      </c>
      <c r="Z32" s="83">
        <f t="shared" si="10"/>
        <v>142284826</v>
      </c>
      <c r="AA32" s="84">
        <f t="shared" si="11"/>
        <v>8909926</v>
      </c>
      <c r="AB32" s="84">
        <f t="shared" si="12"/>
        <v>151194752</v>
      </c>
      <c r="AC32" s="101">
        <f t="shared" si="13"/>
        <v>0.50115191545236604</v>
      </c>
      <c r="AD32" s="83">
        <v>33286305</v>
      </c>
      <c r="AE32" s="84">
        <v>418034</v>
      </c>
      <c r="AF32" s="84">
        <f t="shared" si="14"/>
        <v>33704339</v>
      </c>
      <c r="AG32" s="84">
        <v>284688899</v>
      </c>
      <c r="AH32" s="84">
        <v>306919910</v>
      </c>
      <c r="AI32" s="85">
        <v>241131561</v>
      </c>
      <c r="AJ32" s="120">
        <f t="shared" si="15"/>
        <v>0.78564978401042795</v>
      </c>
      <c r="AK32" s="121">
        <f t="shared" si="16"/>
        <v>-0.18361772352218508</v>
      </c>
    </row>
    <row r="33" spans="1:37" x14ac:dyDescent="0.2">
      <c r="A33" s="61" t="s">
        <v>101</v>
      </c>
      <c r="B33" s="62" t="s">
        <v>496</v>
      </c>
      <c r="C33" s="63" t="s">
        <v>497</v>
      </c>
      <c r="D33" s="83">
        <v>70427144</v>
      </c>
      <c r="E33" s="84">
        <v>16040000</v>
      </c>
      <c r="F33" s="85">
        <f t="shared" si="0"/>
        <v>86467144</v>
      </c>
      <c r="G33" s="83">
        <v>77090433</v>
      </c>
      <c r="H33" s="84">
        <v>13540000</v>
      </c>
      <c r="I33" s="85">
        <f t="shared" si="1"/>
        <v>90630433</v>
      </c>
      <c r="J33" s="83">
        <v>4663924</v>
      </c>
      <c r="K33" s="84">
        <v>780258</v>
      </c>
      <c r="L33" s="84">
        <f t="shared" si="2"/>
        <v>5444182</v>
      </c>
      <c r="M33" s="101">
        <f t="shared" si="3"/>
        <v>6.2962435766353061E-2</v>
      </c>
      <c r="N33" s="83">
        <v>6892221</v>
      </c>
      <c r="O33" s="84">
        <v>782265</v>
      </c>
      <c r="P33" s="84">
        <f t="shared" si="4"/>
        <v>7674486</v>
      </c>
      <c r="Q33" s="101">
        <f t="shared" si="5"/>
        <v>8.8756094453634318E-2</v>
      </c>
      <c r="R33" s="83">
        <v>14379447</v>
      </c>
      <c r="S33" s="84">
        <v>5881895</v>
      </c>
      <c r="T33" s="84">
        <f t="shared" si="6"/>
        <v>20261342</v>
      </c>
      <c r="U33" s="101">
        <f t="shared" si="7"/>
        <v>0.22356002646484102</v>
      </c>
      <c r="V33" s="83">
        <v>3275381</v>
      </c>
      <c r="W33" s="84">
        <v>0</v>
      </c>
      <c r="X33" s="84">
        <f t="shared" si="8"/>
        <v>3275381</v>
      </c>
      <c r="Y33" s="101">
        <f t="shared" si="9"/>
        <v>3.6139968568836035E-2</v>
      </c>
      <c r="Z33" s="83">
        <f t="shared" si="10"/>
        <v>29210973</v>
      </c>
      <c r="AA33" s="84">
        <f t="shared" si="11"/>
        <v>7444418</v>
      </c>
      <c r="AB33" s="84">
        <f t="shared" si="12"/>
        <v>36655391</v>
      </c>
      <c r="AC33" s="101">
        <f t="shared" si="13"/>
        <v>0.404449033140998</v>
      </c>
      <c r="AD33" s="83">
        <v>4116225</v>
      </c>
      <c r="AE33" s="84">
        <v>4620351</v>
      </c>
      <c r="AF33" s="84">
        <f t="shared" si="14"/>
        <v>8736576</v>
      </c>
      <c r="AG33" s="84">
        <v>89823514</v>
      </c>
      <c r="AH33" s="84">
        <v>92364514</v>
      </c>
      <c r="AI33" s="85">
        <v>58198683</v>
      </c>
      <c r="AJ33" s="120">
        <f t="shared" si="15"/>
        <v>0.6300978642078926</v>
      </c>
      <c r="AK33" s="121">
        <f t="shared" si="16"/>
        <v>-0.6250955752001699</v>
      </c>
    </row>
    <row r="34" spans="1:37" x14ac:dyDescent="0.2">
      <c r="A34" s="61" t="s">
        <v>101</v>
      </c>
      <c r="B34" s="62" t="s">
        <v>498</v>
      </c>
      <c r="C34" s="63" t="s">
        <v>499</v>
      </c>
      <c r="D34" s="83">
        <v>211881240</v>
      </c>
      <c r="E34" s="84">
        <v>36355250</v>
      </c>
      <c r="F34" s="85">
        <f t="shared" si="0"/>
        <v>248236490</v>
      </c>
      <c r="G34" s="83">
        <v>237480605</v>
      </c>
      <c r="H34" s="84">
        <v>37970651</v>
      </c>
      <c r="I34" s="85">
        <f t="shared" si="1"/>
        <v>275451256</v>
      </c>
      <c r="J34" s="83">
        <v>50578077</v>
      </c>
      <c r="K34" s="84">
        <v>3911165</v>
      </c>
      <c r="L34" s="84">
        <f t="shared" si="2"/>
        <v>54489242</v>
      </c>
      <c r="M34" s="101">
        <f t="shared" si="3"/>
        <v>0.21950536764357245</v>
      </c>
      <c r="N34" s="83">
        <v>47466872</v>
      </c>
      <c r="O34" s="84">
        <v>4345446</v>
      </c>
      <c r="P34" s="84">
        <f t="shared" si="4"/>
        <v>51812318</v>
      </c>
      <c r="Q34" s="101">
        <f t="shared" si="5"/>
        <v>0.20872160253313282</v>
      </c>
      <c r="R34" s="83">
        <v>52744752</v>
      </c>
      <c r="S34" s="84">
        <v>12351902</v>
      </c>
      <c r="T34" s="84">
        <f t="shared" si="6"/>
        <v>65096654</v>
      </c>
      <c r="U34" s="101">
        <f t="shared" si="7"/>
        <v>0.23632730866908808</v>
      </c>
      <c r="V34" s="83">
        <v>42215770</v>
      </c>
      <c r="W34" s="84">
        <v>7722666</v>
      </c>
      <c r="X34" s="84">
        <f t="shared" si="8"/>
        <v>49938436</v>
      </c>
      <c r="Y34" s="101">
        <f t="shared" si="9"/>
        <v>0.1812968171762484</v>
      </c>
      <c r="Z34" s="83">
        <f t="shared" si="10"/>
        <v>193005471</v>
      </c>
      <c r="AA34" s="84">
        <f t="shared" si="11"/>
        <v>28331179</v>
      </c>
      <c r="AB34" s="84">
        <f t="shared" si="12"/>
        <v>221336650</v>
      </c>
      <c r="AC34" s="101">
        <f t="shared" si="13"/>
        <v>0.80354198856875059</v>
      </c>
      <c r="AD34" s="83">
        <v>27057603</v>
      </c>
      <c r="AE34" s="84">
        <v>9784527</v>
      </c>
      <c r="AF34" s="84">
        <f t="shared" si="14"/>
        <v>36842130</v>
      </c>
      <c r="AG34" s="84">
        <v>280697125</v>
      </c>
      <c r="AH34" s="84">
        <v>289138335</v>
      </c>
      <c r="AI34" s="85">
        <v>163543097</v>
      </c>
      <c r="AJ34" s="120">
        <f t="shared" si="15"/>
        <v>0.56562232399934098</v>
      </c>
      <c r="AK34" s="121">
        <f t="shared" si="16"/>
        <v>0.3554709241838081</v>
      </c>
    </row>
    <row r="35" spans="1:37" x14ac:dyDescent="0.2">
      <c r="A35" s="61" t="s">
        <v>101</v>
      </c>
      <c r="B35" s="62" t="s">
        <v>500</v>
      </c>
      <c r="C35" s="63" t="s">
        <v>501</v>
      </c>
      <c r="D35" s="83">
        <v>128417756</v>
      </c>
      <c r="E35" s="84">
        <v>93564439</v>
      </c>
      <c r="F35" s="85">
        <f t="shared" si="0"/>
        <v>221982195</v>
      </c>
      <c r="G35" s="83">
        <v>125236280</v>
      </c>
      <c r="H35" s="84">
        <v>137806129</v>
      </c>
      <c r="I35" s="85">
        <f t="shared" si="1"/>
        <v>263042409</v>
      </c>
      <c r="J35" s="83">
        <v>24138001</v>
      </c>
      <c r="K35" s="84">
        <v>8323381</v>
      </c>
      <c r="L35" s="84">
        <f t="shared" si="2"/>
        <v>32461382</v>
      </c>
      <c r="M35" s="101">
        <f t="shared" si="3"/>
        <v>0.14623416981708826</v>
      </c>
      <c r="N35" s="83">
        <v>12427639</v>
      </c>
      <c r="O35" s="84">
        <v>12399398</v>
      </c>
      <c r="P35" s="84">
        <f t="shared" si="4"/>
        <v>24827037</v>
      </c>
      <c r="Q35" s="101">
        <f t="shared" si="5"/>
        <v>0.11184247006837643</v>
      </c>
      <c r="R35" s="83">
        <v>21711699</v>
      </c>
      <c r="S35" s="84">
        <v>6495406</v>
      </c>
      <c r="T35" s="84">
        <f t="shared" si="6"/>
        <v>28207105</v>
      </c>
      <c r="U35" s="101">
        <f t="shared" si="7"/>
        <v>0.10723405821606508</v>
      </c>
      <c r="V35" s="83">
        <v>14427322</v>
      </c>
      <c r="W35" s="84">
        <v>24059478</v>
      </c>
      <c r="X35" s="84">
        <f t="shared" si="8"/>
        <v>38486800</v>
      </c>
      <c r="Y35" s="101">
        <f t="shared" si="9"/>
        <v>0.14631404930601893</v>
      </c>
      <c r="Z35" s="83">
        <f t="shared" si="10"/>
        <v>72704661</v>
      </c>
      <c r="AA35" s="84">
        <f t="shared" si="11"/>
        <v>51277663</v>
      </c>
      <c r="AB35" s="84">
        <f t="shared" si="12"/>
        <v>123982324</v>
      </c>
      <c r="AC35" s="101">
        <f t="shared" si="13"/>
        <v>0.47133967663746573</v>
      </c>
      <c r="AD35" s="83">
        <v>12848150</v>
      </c>
      <c r="AE35" s="84">
        <v>9560886</v>
      </c>
      <c r="AF35" s="84">
        <f t="shared" si="14"/>
        <v>22409036</v>
      </c>
      <c r="AG35" s="84">
        <v>135098018</v>
      </c>
      <c r="AH35" s="84">
        <v>143299707</v>
      </c>
      <c r="AI35" s="85">
        <v>125613068</v>
      </c>
      <c r="AJ35" s="120">
        <f t="shared" si="15"/>
        <v>0.87657588860247981</v>
      </c>
      <c r="AK35" s="121">
        <f t="shared" si="16"/>
        <v>0.71746790000248106</v>
      </c>
    </row>
    <row r="36" spans="1:37" x14ac:dyDescent="0.2">
      <c r="A36" s="61" t="s">
        <v>101</v>
      </c>
      <c r="B36" s="62" t="s">
        <v>502</v>
      </c>
      <c r="C36" s="63" t="s">
        <v>503</v>
      </c>
      <c r="D36" s="83">
        <v>913778873</v>
      </c>
      <c r="E36" s="84">
        <v>144161147</v>
      </c>
      <c r="F36" s="85">
        <f t="shared" si="0"/>
        <v>1057940020</v>
      </c>
      <c r="G36" s="83">
        <v>913778873</v>
      </c>
      <c r="H36" s="84">
        <v>144161147</v>
      </c>
      <c r="I36" s="85">
        <f t="shared" si="1"/>
        <v>1057940020</v>
      </c>
      <c r="J36" s="83">
        <v>214929117</v>
      </c>
      <c r="K36" s="84">
        <v>8375493</v>
      </c>
      <c r="L36" s="84">
        <f t="shared" si="2"/>
        <v>223304610</v>
      </c>
      <c r="M36" s="101">
        <f t="shared" si="3"/>
        <v>0.21107492464459374</v>
      </c>
      <c r="N36" s="83">
        <v>196489069</v>
      </c>
      <c r="O36" s="84">
        <v>17037227</v>
      </c>
      <c r="P36" s="84">
        <f t="shared" si="4"/>
        <v>213526296</v>
      </c>
      <c r="Q36" s="101">
        <f t="shared" si="5"/>
        <v>0.20183213789379098</v>
      </c>
      <c r="R36" s="83">
        <v>171503097</v>
      </c>
      <c r="S36" s="84">
        <v>52378378</v>
      </c>
      <c r="T36" s="84">
        <f t="shared" si="6"/>
        <v>223881475</v>
      </c>
      <c r="U36" s="101">
        <f t="shared" si="7"/>
        <v>0.21162019657787404</v>
      </c>
      <c r="V36" s="83">
        <v>177791245</v>
      </c>
      <c r="W36" s="84">
        <v>45030401</v>
      </c>
      <c r="X36" s="84">
        <f t="shared" si="8"/>
        <v>222821646</v>
      </c>
      <c r="Y36" s="101">
        <f t="shared" si="9"/>
        <v>0.2106184110513184</v>
      </c>
      <c r="Z36" s="83">
        <f t="shared" si="10"/>
        <v>760712528</v>
      </c>
      <c r="AA36" s="84">
        <f t="shared" si="11"/>
        <v>122821499</v>
      </c>
      <c r="AB36" s="84">
        <f t="shared" si="12"/>
        <v>883534027</v>
      </c>
      <c r="AC36" s="101">
        <f t="shared" si="13"/>
        <v>0.83514567016757713</v>
      </c>
      <c r="AD36" s="83">
        <v>169206498</v>
      </c>
      <c r="AE36" s="84">
        <v>26577194</v>
      </c>
      <c r="AF36" s="84">
        <f t="shared" si="14"/>
        <v>195783692</v>
      </c>
      <c r="AG36" s="84">
        <v>918802853</v>
      </c>
      <c r="AH36" s="84">
        <v>884696525</v>
      </c>
      <c r="AI36" s="85">
        <v>729094091</v>
      </c>
      <c r="AJ36" s="120">
        <f t="shared" si="15"/>
        <v>0.82411772895796098</v>
      </c>
      <c r="AK36" s="121">
        <f t="shared" si="16"/>
        <v>0.13810115502367792</v>
      </c>
    </row>
    <row r="37" spans="1:37" x14ac:dyDescent="0.2">
      <c r="A37" s="61" t="s">
        <v>116</v>
      </c>
      <c r="B37" s="62" t="s">
        <v>504</v>
      </c>
      <c r="C37" s="63" t="s">
        <v>505</v>
      </c>
      <c r="D37" s="83">
        <v>83104000</v>
      </c>
      <c r="E37" s="84">
        <v>2210000</v>
      </c>
      <c r="F37" s="85">
        <f t="shared" si="0"/>
        <v>85314000</v>
      </c>
      <c r="G37" s="83">
        <v>86345950</v>
      </c>
      <c r="H37" s="84">
        <v>521050</v>
      </c>
      <c r="I37" s="85">
        <f t="shared" si="1"/>
        <v>86867000</v>
      </c>
      <c r="J37" s="83">
        <v>31260085</v>
      </c>
      <c r="K37" s="84">
        <v>209891</v>
      </c>
      <c r="L37" s="84">
        <f t="shared" si="2"/>
        <v>31469976</v>
      </c>
      <c r="M37" s="101">
        <f t="shared" si="3"/>
        <v>0.36887235389267881</v>
      </c>
      <c r="N37" s="83">
        <v>308517</v>
      </c>
      <c r="O37" s="84">
        <v>10100</v>
      </c>
      <c r="P37" s="84">
        <f t="shared" si="4"/>
        <v>318617</v>
      </c>
      <c r="Q37" s="101">
        <f t="shared" si="5"/>
        <v>3.7346390979206227E-3</v>
      </c>
      <c r="R37" s="83">
        <v>43701374</v>
      </c>
      <c r="S37" s="84">
        <v>179992</v>
      </c>
      <c r="T37" s="84">
        <f t="shared" si="6"/>
        <v>43881366</v>
      </c>
      <c r="U37" s="101">
        <f t="shared" si="7"/>
        <v>0.50515576686198438</v>
      </c>
      <c r="V37" s="83">
        <v>2371475</v>
      </c>
      <c r="W37" s="84">
        <v>131243</v>
      </c>
      <c r="X37" s="84">
        <f t="shared" si="8"/>
        <v>2502718</v>
      </c>
      <c r="Y37" s="101">
        <f t="shared" si="9"/>
        <v>2.8810917839916194E-2</v>
      </c>
      <c r="Z37" s="83">
        <f t="shared" si="10"/>
        <v>77641451</v>
      </c>
      <c r="AA37" s="84">
        <f t="shared" si="11"/>
        <v>531226</v>
      </c>
      <c r="AB37" s="84">
        <f t="shared" si="12"/>
        <v>78172677</v>
      </c>
      <c r="AC37" s="101">
        <f t="shared" si="13"/>
        <v>0.89991224515638846</v>
      </c>
      <c r="AD37" s="83">
        <v>226917</v>
      </c>
      <c r="AE37" s="84">
        <v>14948</v>
      </c>
      <c r="AF37" s="84">
        <f t="shared" si="14"/>
        <v>241865</v>
      </c>
      <c r="AG37" s="84">
        <v>83570000</v>
      </c>
      <c r="AH37" s="84">
        <v>85044000</v>
      </c>
      <c r="AI37" s="85">
        <v>76197428</v>
      </c>
      <c r="AJ37" s="120">
        <f t="shared" si="15"/>
        <v>0.89597652979634068</v>
      </c>
      <c r="AK37" s="121">
        <f t="shared" si="16"/>
        <v>9.3475823289851778</v>
      </c>
    </row>
    <row r="38" spans="1:37" ht="16.5" x14ac:dyDescent="0.3">
      <c r="A38" s="64" t="s">
        <v>0</v>
      </c>
      <c r="B38" s="65" t="s">
        <v>506</v>
      </c>
      <c r="C38" s="66" t="s">
        <v>0</v>
      </c>
      <c r="D38" s="86">
        <f>SUM(D32:D37)</f>
        <v>1676570975</v>
      </c>
      <c r="E38" s="87">
        <f>SUM(E32:E37)</f>
        <v>326926841</v>
      </c>
      <c r="F38" s="88">
        <f t="shared" si="0"/>
        <v>2003497816</v>
      </c>
      <c r="G38" s="86">
        <f>SUM(G32:G37)</f>
        <v>1705215871</v>
      </c>
      <c r="H38" s="87">
        <f>SUM(H32:H37)</f>
        <v>370409698</v>
      </c>
      <c r="I38" s="88">
        <f t="shared" si="1"/>
        <v>2075625569</v>
      </c>
      <c r="J38" s="86">
        <f>SUM(J32:J37)</f>
        <v>361642965</v>
      </c>
      <c r="K38" s="87">
        <f>SUM(K32:K37)</f>
        <v>21600188</v>
      </c>
      <c r="L38" s="87">
        <f t="shared" si="2"/>
        <v>383243153</v>
      </c>
      <c r="M38" s="102">
        <f t="shared" si="3"/>
        <v>0.1912870330775544</v>
      </c>
      <c r="N38" s="86">
        <f>SUM(N32:N37)</f>
        <v>297880520</v>
      </c>
      <c r="O38" s="87">
        <f>SUM(O32:O37)</f>
        <v>42539485</v>
      </c>
      <c r="P38" s="87">
        <f t="shared" si="4"/>
        <v>340420005</v>
      </c>
      <c r="Q38" s="102">
        <f t="shared" si="5"/>
        <v>0.16991284057381772</v>
      </c>
      <c r="R38" s="86">
        <f>SUM(R32:R37)</f>
        <v>348484824</v>
      </c>
      <c r="S38" s="87">
        <f>SUM(S32:S37)</f>
        <v>78187233</v>
      </c>
      <c r="T38" s="87">
        <f t="shared" si="6"/>
        <v>426672057</v>
      </c>
      <c r="U38" s="102">
        <f t="shared" si="7"/>
        <v>0.20556311474114433</v>
      </c>
      <c r="V38" s="86">
        <f>SUM(V32:V37)</f>
        <v>267551601</v>
      </c>
      <c r="W38" s="87">
        <f>SUM(W32:W37)</f>
        <v>76989005</v>
      </c>
      <c r="X38" s="87">
        <f t="shared" si="8"/>
        <v>344540606</v>
      </c>
      <c r="Y38" s="102">
        <f t="shared" si="9"/>
        <v>0.16599362194501854</v>
      </c>
      <c r="Z38" s="86">
        <f t="shared" si="10"/>
        <v>1275559910</v>
      </c>
      <c r="AA38" s="87">
        <f t="shared" si="11"/>
        <v>219315911</v>
      </c>
      <c r="AB38" s="87">
        <f t="shared" si="12"/>
        <v>1494875821</v>
      </c>
      <c r="AC38" s="102">
        <f t="shared" si="13"/>
        <v>0.72020495571376342</v>
      </c>
      <c r="AD38" s="86">
        <f>SUM(AD32:AD37)</f>
        <v>246741698</v>
      </c>
      <c r="AE38" s="87">
        <f>SUM(AE32:AE37)</f>
        <v>50975940</v>
      </c>
      <c r="AF38" s="87">
        <f t="shared" si="14"/>
        <v>297717638</v>
      </c>
      <c r="AG38" s="87">
        <f>SUM(AG32:AG37)</f>
        <v>1792680409</v>
      </c>
      <c r="AH38" s="87">
        <f>SUM(AH32:AH37)</f>
        <v>1801462991</v>
      </c>
      <c r="AI38" s="88">
        <f>SUM(AI32:AI37)</f>
        <v>1393777928</v>
      </c>
      <c r="AJ38" s="122">
        <f t="shared" si="15"/>
        <v>0.7736922351240243</v>
      </c>
      <c r="AK38" s="123">
        <f t="shared" si="16"/>
        <v>0.15727307362286669</v>
      </c>
    </row>
    <row r="39" spans="1:37" x14ac:dyDescent="0.2">
      <c r="A39" s="61" t="s">
        <v>101</v>
      </c>
      <c r="B39" s="62" t="s">
        <v>83</v>
      </c>
      <c r="C39" s="63" t="s">
        <v>84</v>
      </c>
      <c r="D39" s="83">
        <v>2365711380</v>
      </c>
      <c r="E39" s="84">
        <v>179266000</v>
      </c>
      <c r="F39" s="85">
        <f t="shared" si="0"/>
        <v>2544977380</v>
      </c>
      <c r="G39" s="83">
        <v>2372217587</v>
      </c>
      <c r="H39" s="84">
        <v>166666000</v>
      </c>
      <c r="I39" s="85">
        <f t="shared" si="1"/>
        <v>2538883587</v>
      </c>
      <c r="J39" s="83">
        <v>670087433</v>
      </c>
      <c r="K39" s="84">
        <v>8715137</v>
      </c>
      <c r="L39" s="84">
        <f t="shared" si="2"/>
        <v>678802570</v>
      </c>
      <c r="M39" s="101">
        <f t="shared" si="3"/>
        <v>0.26672243743085844</v>
      </c>
      <c r="N39" s="83">
        <v>505926134</v>
      </c>
      <c r="O39" s="84">
        <v>18382044</v>
      </c>
      <c r="P39" s="84">
        <f t="shared" si="4"/>
        <v>524308178</v>
      </c>
      <c r="Q39" s="101">
        <f t="shared" si="5"/>
        <v>0.20601683225962503</v>
      </c>
      <c r="R39" s="83">
        <v>541690348</v>
      </c>
      <c r="S39" s="84">
        <v>18205612</v>
      </c>
      <c r="T39" s="84">
        <f t="shared" si="6"/>
        <v>559895960</v>
      </c>
      <c r="U39" s="101">
        <f t="shared" si="7"/>
        <v>0.22052840975729227</v>
      </c>
      <c r="V39" s="83">
        <v>466711551</v>
      </c>
      <c r="W39" s="84">
        <v>47771148</v>
      </c>
      <c r="X39" s="84">
        <f t="shared" si="8"/>
        <v>514482699</v>
      </c>
      <c r="Y39" s="101">
        <f t="shared" si="9"/>
        <v>0.20264131117879411</v>
      </c>
      <c r="Z39" s="83">
        <f t="shared" si="10"/>
        <v>2184415466</v>
      </c>
      <c r="AA39" s="84">
        <f t="shared" si="11"/>
        <v>93073941</v>
      </c>
      <c r="AB39" s="84">
        <f t="shared" si="12"/>
        <v>2277489407</v>
      </c>
      <c r="AC39" s="101">
        <f t="shared" si="13"/>
        <v>0.89704365283290954</v>
      </c>
      <c r="AD39" s="83">
        <v>510191637</v>
      </c>
      <c r="AE39" s="84">
        <v>43570421</v>
      </c>
      <c r="AF39" s="84">
        <f t="shared" si="14"/>
        <v>553762058</v>
      </c>
      <c r="AG39" s="84">
        <v>2367017218</v>
      </c>
      <c r="AH39" s="84">
        <v>2409602015</v>
      </c>
      <c r="AI39" s="85">
        <v>2211084453</v>
      </c>
      <c r="AJ39" s="120">
        <f t="shared" si="15"/>
        <v>0.91761396248666405</v>
      </c>
      <c r="AK39" s="121">
        <f t="shared" si="16"/>
        <v>-7.0931835131254117E-2</v>
      </c>
    </row>
    <row r="40" spans="1:37" x14ac:dyDescent="0.2">
      <c r="A40" s="61" t="s">
        <v>101</v>
      </c>
      <c r="B40" s="62" t="s">
        <v>507</v>
      </c>
      <c r="C40" s="63" t="s">
        <v>508</v>
      </c>
      <c r="D40" s="83">
        <v>258995532</v>
      </c>
      <c r="E40" s="84">
        <v>55161500</v>
      </c>
      <c r="F40" s="85">
        <f t="shared" si="0"/>
        <v>314157032</v>
      </c>
      <c r="G40" s="83">
        <v>296632553</v>
      </c>
      <c r="H40" s="84">
        <v>54976824</v>
      </c>
      <c r="I40" s="85">
        <f t="shared" si="1"/>
        <v>351609377</v>
      </c>
      <c r="J40" s="83">
        <v>78929519</v>
      </c>
      <c r="K40" s="84">
        <v>3397849</v>
      </c>
      <c r="L40" s="84">
        <f t="shared" si="2"/>
        <v>82327368</v>
      </c>
      <c r="M40" s="101">
        <f t="shared" si="3"/>
        <v>0.26205801434997006</v>
      </c>
      <c r="N40" s="83">
        <v>34308763</v>
      </c>
      <c r="O40" s="84">
        <v>183512</v>
      </c>
      <c r="P40" s="84">
        <f t="shared" si="4"/>
        <v>34492275</v>
      </c>
      <c r="Q40" s="101">
        <f t="shared" si="5"/>
        <v>0.10979310181412714</v>
      </c>
      <c r="R40" s="83">
        <v>28253319</v>
      </c>
      <c r="S40" s="84">
        <v>475239</v>
      </c>
      <c r="T40" s="84">
        <f t="shared" si="6"/>
        <v>28728558</v>
      </c>
      <c r="U40" s="101">
        <f t="shared" si="7"/>
        <v>8.1705892616168771E-2</v>
      </c>
      <c r="V40" s="83">
        <v>-4988038</v>
      </c>
      <c r="W40" s="84">
        <v>8773838</v>
      </c>
      <c r="X40" s="84">
        <f t="shared" si="8"/>
        <v>3785800</v>
      </c>
      <c r="Y40" s="101">
        <f t="shared" si="9"/>
        <v>1.0767062108244059E-2</v>
      </c>
      <c r="Z40" s="83">
        <f t="shared" si="10"/>
        <v>136503563</v>
      </c>
      <c r="AA40" s="84">
        <f t="shared" si="11"/>
        <v>12830438</v>
      </c>
      <c r="AB40" s="84">
        <f t="shared" si="12"/>
        <v>149334001</v>
      </c>
      <c r="AC40" s="101">
        <f t="shared" si="13"/>
        <v>0.42471563834317194</v>
      </c>
      <c r="AD40" s="83">
        <v>42543859</v>
      </c>
      <c r="AE40" s="84">
        <v>9506866</v>
      </c>
      <c r="AF40" s="84">
        <f t="shared" si="14"/>
        <v>52050725</v>
      </c>
      <c r="AG40" s="84">
        <v>242793983</v>
      </c>
      <c r="AH40" s="84">
        <v>351497383</v>
      </c>
      <c r="AI40" s="85">
        <v>275298413</v>
      </c>
      <c r="AJ40" s="120">
        <f t="shared" si="15"/>
        <v>0.78321611003288749</v>
      </c>
      <c r="AK40" s="121">
        <f t="shared" si="16"/>
        <v>-0.92726710338808926</v>
      </c>
    </row>
    <row r="41" spans="1:37" x14ac:dyDescent="0.2">
      <c r="A41" s="61" t="s">
        <v>101</v>
      </c>
      <c r="B41" s="62" t="s">
        <v>509</v>
      </c>
      <c r="C41" s="63" t="s">
        <v>510</v>
      </c>
      <c r="D41" s="83">
        <v>129842435</v>
      </c>
      <c r="E41" s="84">
        <v>29741000</v>
      </c>
      <c r="F41" s="85">
        <f t="shared" si="0"/>
        <v>159583435</v>
      </c>
      <c r="G41" s="83">
        <v>136282435</v>
      </c>
      <c r="H41" s="84">
        <v>40686000</v>
      </c>
      <c r="I41" s="85">
        <f t="shared" si="1"/>
        <v>176968435</v>
      </c>
      <c r="J41" s="83">
        <v>16116964</v>
      </c>
      <c r="K41" s="84">
        <v>8789237</v>
      </c>
      <c r="L41" s="84">
        <f t="shared" si="2"/>
        <v>24906201</v>
      </c>
      <c r="M41" s="101">
        <f t="shared" si="3"/>
        <v>0.15607008960547816</v>
      </c>
      <c r="N41" s="83">
        <v>39747257</v>
      </c>
      <c r="O41" s="84">
        <v>8076398</v>
      </c>
      <c r="P41" s="84">
        <f t="shared" si="4"/>
        <v>47823655</v>
      </c>
      <c r="Q41" s="101">
        <f t="shared" si="5"/>
        <v>0.29967806495705523</v>
      </c>
      <c r="R41" s="83">
        <v>25515196</v>
      </c>
      <c r="S41" s="84">
        <v>7290440</v>
      </c>
      <c r="T41" s="84">
        <f t="shared" si="6"/>
        <v>32805636</v>
      </c>
      <c r="U41" s="101">
        <f t="shared" si="7"/>
        <v>0.18537563492608158</v>
      </c>
      <c r="V41" s="83">
        <v>5295182</v>
      </c>
      <c r="W41" s="84">
        <v>5264452</v>
      </c>
      <c r="X41" s="84">
        <f t="shared" si="8"/>
        <v>10559634</v>
      </c>
      <c r="Y41" s="101">
        <f t="shared" si="9"/>
        <v>5.9669590229466628E-2</v>
      </c>
      <c r="Z41" s="83">
        <f t="shared" si="10"/>
        <v>86674599</v>
      </c>
      <c r="AA41" s="84">
        <f t="shared" si="11"/>
        <v>29420527</v>
      </c>
      <c r="AB41" s="84">
        <f t="shared" si="12"/>
        <v>116095126</v>
      </c>
      <c r="AC41" s="101">
        <f t="shared" si="13"/>
        <v>0.65602165719553318</v>
      </c>
      <c r="AD41" s="83">
        <v>18824686</v>
      </c>
      <c r="AE41" s="84">
        <v>1987660</v>
      </c>
      <c r="AF41" s="84">
        <f t="shared" si="14"/>
        <v>20812346</v>
      </c>
      <c r="AG41" s="84">
        <v>166085301</v>
      </c>
      <c r="AH41" s="84">
        <v>190794291</v>
      </c>
      <c r="AI41" s="85">
        <v>142966259</v>
      </c>
      <c r="AJ41" s="120">
        <f t="shared" si="15"/>
        <v>0.74932147209792566</v>
      </c>
      <c r="AK41" s="121">
        <f t="shared" si="16"/>
        <v>-0.49262644393861221</v>
      </c>
    </row>
    <row r="42" spans="1:37" x14ac:dyDescent="0.2">
      <c r="A42" s="61" t="s">
        <v>101</v>
      </c>
      <c r="B42" s="62" t="s">
        <v>511</v>
      </c>
      <c r="C42" s="63" t="s">
        <v>512</v>
      </c>
      <c r="D42" s="83">
        <v>328395100</v>
      </c>
      <c r="E42" s="84">
        <v>63962721</v>
      </c>
      <c r="F42" s="85">
        <f t="shared" si="0"/>
        <v>392357821</v>
      </c>
      <c r="G42" s="83">
        <v>346365100</v>
      </c>
      <c r="H42" s="84">
        <v>85371826</v>
      </c>
      <c r="I42" s="85">
        <f t="shared" si="1"/>
        <v>431736926</v>
      </c>
      <c r="J42" s="83">
        <v>38302730</v>
      </c>
      <c r="K42" s="84">
        <v>3915401</v>
      </c>
      <c r="L42" s="84">
        <f t="shared" si="2"/>
        <v>42218131</v>
      </c>
      <c r="M42" s="101">
        <f t="shared" si="3"/>
        <v>0.10760109456311819</v>
      </c>
      <c r="N42" s="83">
        <v>26363831</v>
      </c>
      <c r="O42" s="84">
        <v>6523515</v>
      </c>
      <c r="P42" s="84">
        <f t="shared" si="4"/>
        <v>32887346</v>
      </c>
      <c r="Q42" s="101">
        <f t="shared" si="5"/>
        <v>8.3819779394686766E-2</v>
      </c>
      <c r="R42" s="83">
        <v>87916507</v>
      </c>
      <c r="S42" s="84">
        <v>3012793</v>
      </c>
      <c r="T42" s="84">
        <f t="shared" si="6"/>
        <v>90929300</v>
      </c>
      <c r="U42" s="101">
        <f t="shared" si="7"/>
        <v>0.21061274707829833</v>
      </c>
      <c r="V42" s="83">
        <v>105923377</v>
      </c>
      <c r="W42" s="84">
        <v>7335059</v>
      </c>
      <c r="X42" s="84">
        <f t="shared" si="8"/>
        <v>113258436</v>
      </c>
      <c r="Y42" s="101">
        <f t="shared" si="9"/>
        <v>0.26233205727693537</v>
      </c>
      <c r="Z42" s="83">
        <f t="shared" si="10"/>
        <v>258506445</v>
      </c>
      <c r="AA42" s="84">
        <f t="shared" si="11"/>
        <v>20786768</v>
      </c>
      <c r="AB42" s="84">
        <f t="shared" si="12"/>
        <v>279293213</v>
      </c>
      <c r="AC42" s="101">
        <f t="shared" si="13"/>
        <v>0.64690601192634611</v>
      </c>
      <c r="AD42" s="83">
        <v>33923512</v>
      </c>
      <c r="AE42" s="84">
        <v>19314105</v>
      </c>
      <c r="AF42" s="84">
        <f t="shared" si="14"/>
        <v>53237617</v>
      </c>
      <c r="AG42" s="84">
        <v>518013676</v>
      </c>
      <c r="AH42" s="84">
        <v>549341267</v>
      </c>
      <c r="AI42" s="85">
        <v>323972245</v>
      </c>
      <c r="AJ42" s="120">
        <f t="shared" si="15"/>
        <v>0.58974678303204919</v>
      </c>
      <c r="AK42" s="121">
        <f t="shared" si="16"/>
        <v>1.1274137044864347</v>
      </c>
    </row>
    <row r="43" spans="1:37" x14ac:dyDescent="0.2">
      <c r="A43" s="61" t="s">
        <v>116</v>
      </c>
      <c r="B43" s="62" t="s">
        <v>513</v>
      </c>
      <c r="C43" s="63" t="s">
        <v>514</v>
      </c>
      <c r="D43" s="83">
        <v>144548000</v>
      </c>
      <c r="E43" s="84">
        <v>12179060</v>
      </c>
      <c r="F43" s="85">
        <f t="shared" si="0"/>
        <v>156727060</v>
      </c>
      <c r="G43" s="83">
        <v>144859490</v>
      </c>
      <c r="H43" s="84">
        <v>7592190</v>
      </c>
      <c r="I43" s="85">
        <f t="shared" si="1"/>
        <v>152451680</v>
      </c>
      <c r="J43" s="83">
        <v>54974207</v>
      </c>
      <c r="K43" s="84">
        <v>0</v>
      </c>
      <c r="L43" s="84">
        <f t="shared" si="2"/>
        <v>54974207</v>
      </c>
      <c r="M43" s="101">
        <f t="shared" si="3"/>
        <v>0.35076397783509755</v>
      </c>
      <c r="N43" s="83">
        <v>44351473</v>
      </c>
      <c r="O43" s="84">
        <v>79798</v>
      </c>
      <c r="P43" s="84">
        <f t="shared" si="4"/>
        <v>44431271</v>
      </c>
      <c r="Q43" s="101">
        <f t="shared" si="5"/>
        <v>0.28349457330469924</v>
      </c>
      <c r="R43" s="83">
        <v>34164100</v>
      </c>
      <c r="S43" s="84">
        <v>2634959</v>
      </c>
      <c r="T43" s="84">
        <f t="shared" si="6"/>
        <v>36799059</v>
      </c>
      <c r="U43" s="101">
        <f t="shared" si="7"/>
        <v>0.24138178733091037</v>
      </c>
      <c r="V43" s="83">
        <v>1995257</v>
      </c>
      <c r="W43" s="84">
        <v>1278895</v>
      </c>
      <c r="X43" s="84">
        <f t="shared" si="8"/>
        <v>3274152</v>
      </c>
      <c r="Y43" s="101">
        <f t="shared" si="9"/>
        <v>2.1476654110994382E-2</v>
      </c>
      <c r="Z43" s="83">
        <f t="shared" si="10"/>
        <v>135485037</v>
      </c>
      <c r="AA43" s="84">
        <f t="shared" si="11"/>
        <v>3993652</v>
      </c>
      <c r="AB43" s="84">
        <f t="shared" si="12"/>
        <v>139478689</v>
      </c>
      <c r="AC43" s="101">
        <f t="shared" si="13"/>
        <v>0.91490424375775981</v>
      </c>
      <c r="AD43" s="83">
        <v>3027896</v>
      </c>
      <c r="AE43" s="84">
        <v>812678</v>
      </c>
      <c r="AF43" s="84">
        <f t="shared" si="14"/>
        <v>3840574</v>
      </c>
      <c r="AG43" s="84">
        <v>146592500</v>
      </c>
      <c r="AH43" s="84">
        <v>152047280</v>
      </c>
      <c r="AI43" s="85">
        <v>137137085</v>
      </c>
      <c r="AJ43" s="120">
        <f t="shared" si="15"/>
        <v>0.90193711456068137</v>
      </c>
      <c r="AK43" s="121">
        <f t="shared" si="16"/>
        <v>-0.14748368342857088</v>
      </c>
    </row>
    <row r="44" spans="1:37" ht="16.5" x14ac:dyDescent="0.3">
      <c r="A44" s="64" t="s">
        <v>0</v>
      </c>
      <c r="B44" s="65" t="s">
        <v>515</v>
      </c>
      <c r="C44" s="66" t="s">
        <v>0</v>
      </c>
      <c r="D44" s="86">
        <f>SUM(D39:D43)</f>
        <v>3227492447</v>
      </c>
      <c r="E44" s="87">
        <f>SUM(E39:E43)</f>
        <v>340310281</v>
      </c>
      <c r="F44" s="88">
        <f t="shared" si="0"/>
        <v>3567802728</v>
      </c>
      <c r="G44" s="86">
        <f>SUM(G39:G43)</f>
        <v>3296357165</v>
      </c>
      <c r="H44" s="87">
        <f>SUM(H39:H43)</f>
        <v>355292840</v>
      </c>
      <c r="I44" s="88">
        <f t="shared" si="1"/>
        <v>3651650005</v>
      </c>
      <c r="J44" s="86">
        <f>SUM(J39:J43)</f>
        <v>858410853</v>
      </c>
      <c r="K44" s="87">
        <f>SUM(K39:K43)</f>
        <v>24817624</v>
      </c>
      <c r="L44" s="87">
        <f t="shared" si="2"/>
        <v>883228477</v>
      </c>
      <c r="M44" s="102">
        <f t="shared" si="3"/>
        <v>0.24755530065282241</v>
      </c>
      <c r="N44" s="86">
        <f>SUM(N39:N43)</f>
        <v>650697458</v>
      </c>
      <c r="O44" s="87">
        <f>SUM(O39:O43)</f>
        <v>33245267</v>
      </c>
      <c r="P44" s="87">
        <f t="shared" si="4"/>
        <v>683942725</v>
      </c>
      <c r="Q44" s="102">
        <f t="shared" si="5"/>
        <v>0.19169858233260481</v>
      </c>
      <c r="R44" s="86">
        <f>SUM(R39:R43)</f>
        <v>717539470</v>
      </c>
      <c r="S44" s="87">
        <f>SUM(S39:S43)</f>
        <v>31619043</v>
      </c>
      <c r="T44" s="87">
        <f t="shared" si="6"/>
        <v>749158513</v>
      </c>
      <c r="U44" s="102">
        <f t="shared" si="7"/>
        <v>0.20515616556192931</v>
      </c>
      <c r="V44" s="86">
        <f>SUM(V39:V43)</f>
        <v>574937329</v>
      </c>
      <c r="W44" s="87">
        <f>SUM(W39:W43)</f>
        <v>70423392</v>
      </c>
      <c r="X44" s="87">
        <f t="shared" si="8"/>
        <v>645360721</v>
      </c>
      <c r="Y44" s="102">
        <f t="shared" si="9"/>
        <v>0.17673126398103423</v>
      </c>
      <c r="Z44" s="86">
        <f t="shared" si="10"/>
        <v>2801585110</v>
      </c>
      <c r="AA44" s="87">
        <f t="shared" si="11"/>
        <v>160105326</v>
      </c>
      <c r="AB44" s="87">
        <f t="shared" si="12"/>
        <v>2961690436</v>
      </c>
      <c r="AC44" s="102">
        <f t="shared" si="13"/>
        <v>0.81105539466945709</v>
      </c>
      <c r="AD44" s="86">
        <f>SUM(AD39:AD43)</f>
        <v>608511590</v>
      </c>
      <c r="AE44" s="87">
        <f>SUM(AE39:AE43)</f>
        <v>75191730</v>
      </c>
      <c r="AF44" s="87">
        <f t="shared" si="14"/>
        <v>683703320</v>
      </c>
      <c r="AG44" s="87">
        <f>SUM(AG39:AG43)</f>
        <v>3440502678</v>
      </c>
      <c r="AH44" s="87">
        <f>SUM(AH39:AH43)</f>
        <v>3653282236</v>
      </c>
      <c r="AI44" s="88">
        <f>SUM(AI39:AI43)</f>
        <v>3090458455</v>
      </c>
      <c r="AJ44" s="122">
        <f t="shared" si="15"/>
        <v>0.8459402409554212</v>
      </c>
      <c r="AK44" s="123">
        <f t="shared" si="16"/>
        <v>-5.6080755904476254E-2</v>
      </c>
    </row>
    <row r="45" spans="1:37" ht="16.5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8471459505</v>
      </c>
      <c r="E45" s="90">
        <f>SUM(E9:E12,E14:E20,E22:E30,E32:E37,E39:E43)</f>
        <v>1365725071</v>
      </c>
      <c r="F45" s="91">
        <f t="shared" si="0"/>
        <v>9837184576</v>
      </c>
      <c r="G45" s="89">
        <f>SUM(G9:G12,G14:G20,G22:G30,G32:G37,G39:G43)</f>
        <v>8649114627</v>
      </c>
      <c r="H45" s="90">
        <f>SUM(H9:H12,H14:H20,H22:H30,H32:H37,H39:H43)</f>
        <v>1593504846</v>
      </c>
      <c r="I45" s="91">
        <f t="shared" si="1"/>
        <v>10242619473</v>
      </c>
      <c r="J45" s="89">
        <f>SUM(J9:J12,J14:J20,J22:J30,J32:J37,J39:J43)</f>
        <v>2393615181</v>
      </c>
      <c r="K45" s="90">
        <f>SUM(K9:K12,K14:K20,K22:K30,K32:K37,K39:K43)</f>
        <v>168183279</v>
      </c>
      <c r="L45" s="90">
        <f t="shared" si="2"/>
        <v>2561798460</v>
      </c>
      <c r="M45" s="103">
        <f t="shared" si="3"/>
        <v>0.26041988337293959</v>
      </c>
      <c r="N45" s="89">
        <f>SUM(N9:N12,N14:N20,N22:N30,N32:N37,N39:N43)</f>
        <v>1721941138</v>
      </c>
      <c r="O45" s="90">
        <f>SUM(O9:O12,O14:O20,O22:O30,O32:O37,O39:O43)</f>
        <v>232767030</v>
      </c>
      <c r="P45" s="90">
        <f t="shared" si="4"/>
        <v>1954708168</v>
      </c>
      <c r="Q45" s="103">
        <f t="shared" si="5"/>
        <v>0.19870605790694884</v>
      </c>
      <c r="R45" s="89">
        <f>SUM(R9:R12,R14:R20,R22:R30,R32:R37,R39:R43)</f>
        <v>1799521201</v>
      </c>
      <c r="S45" s="90">
        <f>SUM(S9:S12,S14:S20,S22:S30,S32:S37,S39:S43)</f>
        <v>218285032</v>
      </c>
      <c r="T45" s="90">
        <f t="shared" si="6"/>
        <v>2017806233</v>
      </c>
      <c r="U45" s="103">
        <f t="shared" si="7"/>
        <v>0.19700099552844141</v>
      </c>
      <c r="V45" s="89">
        <f>SUM(V9:V12,V14:V20,V22:V30,V32:V37,V39:V43)</f>
        <v>1273305094</v>
      </c>
      <c r="W45" s="90">
        <f>SUM(W9:W12,W14:W20,W22:W30,W32:W37,W39:W43)</f>
        <v>357626895</v>
      </c>
      <c r="X45" s="90">
        <f t="shared" si="8"/>
        <v>1630931989</v>
      </c>
      <c r="Y45" s="103">
        <f t="shared" si="9"/>
        <v>0.15922996976498144</v>
      </c>
      <c r="Z45" s="89">
        <f t="shared" si="10"/>
        <v>7188382614</v>
      </c>
      <c r="AA45" s="90">
        <f t="shared" si="11"/>
        <v>976862236</v>
      </c>
      <c r="AB45" s="90">
        <f t="shared" si="12"/>
        <v>8165244850</v>
      </c>
      <c r="AC45" s="103">
        <f t="shared" si="13"/>
        <v>0.79718326659737271</v>
      </c>
      <c r="AD45" s="89">
        <f>SUM(AD9:AD12,AD14:AD20,AD22:AD30,AD32:AD37,AD39:AD43)</f>
        <v>1954178661</v>
      </c>
      <c r="AE45" s="90">
        <f>SUM(AE9:AE12,AE14:AE20,AE22:AE30,AE32:AE37,AE39:AE43)</f>
        <v>440417476</v>
      </c>
      <c r="AF45" s="90">
        <f t="shared" si="14"/>
        <v>2394596137</v>
      </c>
      <c r="AG45" s="90">
        <f>SUM(AG9:AG12,AG14:AG20,AG22:AG30,AG32:AG37,AG39:AG43)</f>
        <v>9323256252</v>
      </c>
      <c r="AH45" s="90">
        <f>SUM(AH9:AH12,AH14:AH20,AH22:AH30,AH32:AH37,AH39:AH43)</f>
        <v>9643069139</v>
      </c>
      <c r="AI45" s="91">
        <f>SUM(AI9:AI12,AI14:AI20,AI22:AI30,AI32:AI37,AI39:AI43)</f>
        <v>8694085649</v>
      </c>
      <c r="AJ45" s="124">
        <f t="shared" si="15"/>
        <v>0.90158906087668989</v>
      </c>
      <c r="AK45" s="125">
        <f t="shared" si="16"/>
        <v>-0.31891145909753882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4"/>
  <sheetViews>
    <sheetView showGridLines="0" view="pageBreakPreview" topLeftCell="A9" zoomScale="60" zoomScaleNormal="100" workbookViewId="0">
      <selection activeCell="AC13" sqref="AC13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6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517</v>
      </c>
      <c r="C9" s="63" t="s">
        <v>518</v>
      </c>
      <c r="D9" s="83">
        <v>515114663</v>
      </c>
      <c r="E9" s="84">
        <v>196132200</v>
      </c>
      <c r="F9" s="85">
        <f>$D9       +$E9</f>
        <v>711246863</v>
      </c>
      <c r="G9" s="83">
        <v>519979641</v>
      </c>
      <c r="H9" s="84">
        <v>199988219</v>
      </c>
      <c r="I9" s="85">
        <f>$G9       +$H9</f>
        <v>719967860</v>
      </c>
      <c r="J9" s="83">
        <v>193074766</v>
      </c>
      <c r="K9" s="84">
        <v>30343201</v>
      </c>
      <c r="L9" s="84">
        <f>$J9       +$K9</f>
        <v>223417967</v>
      </c>
      <c r="M9" s="101">
        <f>IF(($F9       =0),0,($L9       /$F9       ))</f>
        <v>0.31412154994629482</v>
      </c>
      <c r="N9" s="83">
        <v>22268836</v>
      </c>
      <c r="O9" s="84">
        <v>66968288</v>
      </c>
      <c r="P9" s="84">
        <f>$N9       +$O9</f>
        <v>89237124</v>
      </c>
      <c r="Q9" s="101">
        <f>IF(($F9       =0),0,($P9       /$F9       ))</f>
        <v>0.12546575407531885</v>
      </c>
      <c r="R9" s="83">
        <v>132213509</v>
      </c>
      <c r="S9" s="84">
        <v>36016030</v>
      </c>
      <c r="T9" s="84">
        <f>$R9       +$S9</f>
        <v>168229539</v>
      </c>
      <c r="U9" s="101">
        <f>IF(($I9       =0),0,($T9       /$I9       ))</f>
        <v>0.23366256793740764</v>
      </c>
      <c r="V9" s="83">
        <v>154052135</v>
      </c>
      <c r="W9" s="84">
        <v>47093859</v>
      </c>
      <c r="X9" s="84">
        <f>$V9       +$W9</f>
        <v>201145994</v>
      </c>
      <c r="Y9" s="101">
        <f>IF(($I9       =0),0,($X9       /$I9       ))</f>
        <v>0.27938190740903351</v>
      </c>
      <c r="Z9" s="83">
        <f>$J9       +$N9       +$R9       +$V9</f>
        <v>501609246</v>
      </c>
      <c r="AA9" s="84">
        <f>$K9       +$O9       +$S9       +$W9</f>
        <v>180421378</v>
      </c>
      <c r="AB9" s="84">
        <f>$Z9       +$AA9</f>
        <v>682030624</v>
      </c>
      <c r="AC9" s="101">
        <f>IF(($I9       =0),0,($AB9       /$I9       ))</f>
        <v>0.94730704228936002</v>
      </c>
      <c r="AD9" s="83">
        <v>59735144</v>
      </c>
      <c r="AE9" s="84">
        <v>43016593</v>
      </c>
      <c r="AF9" s="84">
        <f>$AD9       +$AE9</f>
        <v>102751737</v>
      </c>
      <c r="AG9" s="84">
        <v>693066910</v>
      </c>
      <c r="AH9" s="84">
        <v>647394990</v>
      </c>
      <c r="AI9" s="85">
        <v>803788192</v>
      </c>
      <c r="AJ9" s="120">
        <f>IF(($AH9       =0),0,($AI9       /$AH9       ))</f>
        <v>1.2415730804466065</v>
      </c>
      <c r="AK9" s="121">
        <f>IF(($AF9       =0),0,(($X9       /$AF9       )-1))</f>
        <v>0.95759215243242068</v>
      </c>
    </row>
    <row r="10" spans="1:37" x14ac:dyDescent="0.2">
      <c r="A10" s="61" t="s">
        <v>101</v>
      </c>
      <c r="B10" s="62" t="s">
        <v>85</v>
      </c>
      <c r="C10" s="63" t="s">
        <v>86</v>
      </c>
      <c r="D10" s="83">
        <v>2155760063</v>
      </c>
      <c r="E10" s="84">
        <v>310285000</v>
      </c>
      <c r="F10" s="85">
        <f t="shared" ref="F10:F35" si="0">$D10      +$E10</f>
        <v>2466045063</v>
      </c>
      <c r="G10" s="83">
        <v>2170957851</v>
      </c>
      <c r="H10" s="84">
        <v>459036181</v>
      </c>
      <c r="I10" s="85">
        <f t="shared" ref="I10:I35" si="1">$G10      +$H10</f>
        <v>2629994032</v>
      </c>
      <c r="J10" s="83">
        <v>672313686</v>
      </c>
      <c r="K10" s="84">
        <v>41615300</v>
      </c>
      <c r="L10" s="84">
        <f t="shared" ref="L10:L35" si="2">$J10      +$K10</f>
        <v>713928986</v>
      </c>
      <c r="M10" s="101">
        <f t="shared" ref="M10:M35" si="3">IF(($F10      =0),0,($L10      /$F10      ))</f>
        <v>0.28950362534392987</v>
      </c>
      <c r="N10" s="83">
        <v>595722134</v>
      </c>
      <c r="O10" s="84">
        <v>71903637</v>
      </c>
      <c r="P10" s="84">
        <f t="shared" ref="P10:P35" si="4">$N10      +$O10</f>
        <v>667625771</v>
      </c>
      <c r="Q10" s="101">
        <f t="shared" ref="Q10:Q35" si="5">IF(($F10      =0),0,($P10      /$F10      ))</f>
        <v>0.27072732003843353</v>
      </c>
      <c r="R10" s="83">
        <v>525801353</v>
      </c>
      <c r="S10" s="84">
        <v>70334414</v>
      </c>
      <c r="T10" s="84">
        <f t="shared" ref="T10:T35" si="6">$R10      +$S10</f>
        <v>596135767</v>
      </c>
      <c r="U10" s="101">
        <f t="shared" ref="U10:U35" si="7">IF(($I10      =0),0,($T10      /$I10      ))</f>
        <v>0.22666810637082085</v>
      </c>
      <c r="V10" s="83">
        <v>258470195</v>
      </c>
      <c r="W10" s="84">
        <v>103973732</v>
      </c>
      <c r="X10" s="84">
        <f t="shared" ref="X10:X35" si="8">$V10      +$W10</f>
        <v>362443927</v>
      </c>
      <c r="Y10" s="101">
        <f t="shared" ref="Y10:Y35" si="9">IF(($I10      =0),0,($X10      /$I10      ))</f>
        <v>0.13781169180995312</v>
      </c>
      <c r="Z10" s="83">
        <f t="shared" ref="Z10:Z35" si="10">$J10      +$N10      +$R10      +$V10</f>
        <v>2052307368</v>
      </c>
      <c r="AA10" s="84">
        <f t="shared" ref="AA10:AA35" si="11">$K10      +$O10      +$S10      +$W10</f>
        <v>287827083</v>
      </c>
      <c r="AB10" s="84">
        <f t="shared" ref="AB10:AB35" si="12">$Z10      +$AA10</f>
        <v>2340134451</v>
      </c>
      <c r="AC10" s="101">
        <f t="shared" ref="AC10:AC35" si="13">IF(($I10      =0),0,($AB10      /$I10      ))</f>
        <v>0.88978698146338608</v>
      </c>
      <c r="AD10" s="83">
        <v>559932516</v>
      </c>
      <c r="AE10" s="84">
        <v>105072933</v>
      </c>
      <c r="AF10" s="84">
        <f t="shared" ref="AF10:AF35" si="14">$AD10      +$AE10</f>
        <v>665005449</v>
      </c>
      <c r="AG10" s="84">
        <v>2342694102</v>
      </c>
      <c r="AH10" s="84">
        <v>2633391399</v>
      </c>
      <c r="AI10" s="85">
        <v>2412482468</v>
      </c>
      <c r="AJ10" s="120">
        <f t="shared" ref="AJ10:AJ35" si="15">IF(($AH10      =0),0,($AI10      /$AH10      ))</f>
        <v>0.91611238227485381</v>
      </c>
      <c r="AK10" s="121">
        <f t="shared" ref="AK10:AK35" si="16">IF(($AF10      =0),0,(($X10      /$AF10      )-1))</f>
        <v>-0.45497600426428986</v>
      </c>
    </row>
    <row r="11" spans="1:37" x14ac:dyDescent="0.2">
      <c r="A11" s="61" t="s">
        <v>101</v>
      </c>
      <c r="B11" s="62" t="s">
        <v>87</v>
      </c>
      <c r="C11" s="63" t="s">
        <v>88</v>
      </c>
      <c r="D11" s="83">
        <v>5669738454</v>
      </c>
      <c r="E11" s="84">
        <v>626869787</v>
      </c>
      <c r="F11" s="85">
        <f t="shared" si="0"/>
        <v>6296608241</v>
      </c>
      <c r="G11" s="83">
        <v>6563657623</v>
      </c>
      <c r="H11" s="84">
        <v>519446849</v>
      </c>
      <c r="I11" s="85">
        <f t="shared" si="1"/>
        <v>7083104472</v>
      </c>
      <c r="J11" s="83">
        <v>1643367895</v>
      </c>
      <c r="K11" s="84">
        <v>32738473</v>
      </c>
      <c r="L11" s="84">
        <f t="shared" si="2"/>
        <v>1676106368</v>
      </c>
      <c r="M11" s="101">
        <f t="shared" si="3"/>
        <v>0.26619194077950259</v>
      </c>
      <c r="N11" s="83">
        <v>1250552747</v>
      </c>
      <c r="O11" s="84">
        <v>57902854</v>
      </c>
      <c r="P11" s="84">
        <f t="shared" si="4"/>
        <v>1308455601</v>
      </c>
      <c r="Q11" s="101">
        <f t="shared" si="5"/>
        <v>0.20780324119262608</v>
      </c>
      <c r="R11" s="83">
        <v>1647860295</v>
      </c>
      <c r="S11" s="84">
        <v>54347592</v>
      </c>
      <c r="T11" s="84">
        <f t="shared" si="6"/>
        <v>1702207887</v>
      </c>
      <c r="U11" s="101">
        <f t="shared" si="7"/>
        <v>0.24031946637649423</v>
      </c>
      <c r="V11" s="83">
        <v>1643987076</v>
      </c>
      <c r="W11" s="84">
        <v>51077582</v>
      </c>
      <c r="X11" s="84">
        <f t="shared" si="8"/>
        <v>1695064658</v>
      </c>
      <c r="Y11" s="101">
        <f t="shared" si="9"/>
        <v>0.23931097793357523</v>
      </c>
      <c r="Z11" s="83">
        <f t="shared" si="10"/>
        <v>6185768013</v>
      </c>
      <c r="AA11" s="84">
        <f t="shared" si="11"/>
        <v>196066501</v>
      </c>
      <c r="AB11" s="84">
        <f t="shared" si="12"/>
        <v>6381834514</v>
      </c>
      <c r="AC11" s="101">
        <f t="shared" si="13"/>
        <v>0.90099398353191484</v>
      </c>
      <c r="AD11" s="83">
        <v>1474876014</v>
      </c>
      <c r="AE11" s="84">
        <v>116862718</v>
      </c>
      <c r="AF11" s="84">
        <f t="shared" si="14"/>
        <v>1591738732</v>
      </c>
      <c r="AG11" s="84">
        <v>5802153411</v>
      </c>
      <c r="AH11" s="84">
        <v>5793251600</v>
      </c>
      <c r="AI11" s="85">
        <v>5290598873</v>
      </c>
      <c r="AJ11" s="120">
        <f t="shared" si="15"/>
        <v>0.91323478389925272</v>
      </c>
      <c r="AK11" s="121">
        <f t="shared" si="16"/>
        <v>6.4913873063936922E-2</v>
      </c>
    </row>
    <row r="12" spans="1:37" x14ac:dyDescent="0.2">
      <c r="A12" s="61" t="s">
        <v>101</v>
      </c>
      <c r="B12" s="62" t="s">
        <v>519</v>
      </c>
      <c r="C12" s="63" t="s">
        <v>520</v>
      </c>
      <c r="D12" s="83">
        <v>260253320</v>
      </c>
      <c r="E12" s="84">
        <v>28255150</v>
      </c>
      <c r="F12" s="85">
        <f t="shared" si="0"/>
        <v>288508470</v>
      </c>
      <c r="G12" s="83">
        <v>260253320</v>
      </c>
      <c r="H12" s="84">
        <v>155593368</v>
      </c>
      <c r="I12" s="85">
        <f t="shared" si="1"/>
        <v>415846688</v>
      </c>
      <c r="J12" s="83">
        <v>62623568</v>
      </c>
      <c r="K12" s="84">
        <v>0</v>
      </c>
      <c r="L12" s="84">
        <f t="shared" si="2"/>
        <v>62623568</v>
      </c>
      <c r="M12" s="101">
        <f t="shared" si="3"/>
        <v>0.21705972098496795</v>
      </c>
      <c r="N12" s="83">
        <v>5388201</v>
      </c>
      <c r="O12" s="84">
        <v>0</v>
      </c>
      <c r="P12" s="84">
        <f t="shared" si="4"/>
        <v>5388201</v>
      </c>
      <c r="Q12" s="101">
        <f t="shared" si="5"/>
        <v>1.8676058280022074E-2</v>
      </c>
      <c r="R12" s="83">
        <v>65285694</v>
      </c>
      <c r="S12" s="84">
        <v>1232000</v>
      </c>
      <c r="T12" s="84">
        <f t="shared" si="6"/>
        <v>66517694</v>
      </c>
      <c r="U12" s="101">
        <f t="shared" si="7"/>
        <v>0.15995725328465282</v>
      </c>
      <c r="V12" s="83">
        <v>64902420</v>
      </c>
      <c r="W12" s="84">
        <v>1039325</v>
      </c>
      <c r="X12" s="84">
        <f t="shared" si="8"/>
        <v>65941745</v>
      </c>
      <c r="Y12" s="101">
        <f t="shared" si="9"/>
        <v>0.15857225006923706</v>
      </c>
      <c r="Z12" s="83">
        <f t="shared" si="10"/>
        <v>198199883</v>
      </c>
      <c r="AA12" s="84">
        <f t="shared" si="11"/>
        <v>2271325</v>
      </c>
      <c r="AB12" s="84">
        <f t="shared" si="12"/>
        <v>200471208</v>
      </c>
      <c r="AC12" s="101">
        <f t="shared" si="13"/>
        <v>0.48207960718446313</v>
      </c>
      <c r="AD12" s="83">
        <v>8896255</v>
      </c>
      <c r="AE12" s="84">
        <v>0</v>
      </c>
      <c r="AF12" s="84">
        <f t="shared" si="14"/>
        <v>8896255</v>
      </c>
      <c r="AG12" s="84">
        <v>251596549</v>
      </c>
      <c r="AH12" s="84">
        <v>251596549</v>
      </c>
      <c r="AI12" s="85">
        <v>116980517</v>
      </c>
      <c r="AJ12" s="120">
        <f t="shared" si="15"/>
        <v>0.46495278836276882</v>
      </c>
      <c r="AK12" s="121">
        <f t="shared" si="16"/>
        <v>6.4123038289707299</v>
      </c>
    </row>
    <row r="13" spans="1:37" x14ac:dyDescent="0.2">
      <c r="A13" s="61" t="s">
        <v>101</v>
      </c>
      <c r="B13" s="62" t="s">
        <v>521</v>
      </c>
      <c r="C13" s="63" t="s">
        <v>522</v>
      </c>
      <c r="D13" s="83">
        <v>902488802</v>
      </c>
      <c r="E13" s="84">
        <v>235159872</v>
      </c>
      <c r="F13" s="85">
        <f t="shared" si="0"/>
        <v>1137648674</v>
      </c>
      <c r="G13" s="83">
        <v>915318702</v>
      </c>
      <c r="H13" s="84">
        <v>213519526</v>
      </c>
      <c r="I13" s="85">
        <f t="shared" si="1"/>
        <v>1128838228</v>
      </c>
      <c r="J13" s="83">
        <v>308863909</v>
      </c>
      <c r="K13" s="84">
        <v>11309284</v>
      </c>
      <c r="L13" s="84">
        <f t="shared" si="2"/>
        <v>320173193</v>
      </c>
      <c r="M13" s="101">
        <f t="shared" si="3"/>
        <v>0.28143415477667932</v>
      </c>
      <c r="N13" s="83">
        <v>255927997</v>
      </c>
      <c r="O13" s="84">
        <v>43423837</v>
      </c>
      <c r="P13" s="84">
        <f t="shared" si="4"/>
        <v>299351834</v>
      </c>
      <c r="Q13" s="101">
        <f t="shared" si="5"/>
        <v>0.26313205547673324</v>
      </c>
      <c r="R13" s="83">
        <v>255468891</v>
      </c>
      <c r="S13" s="84">
        <v>38198141</v>
      </c>
      <c r="T13" s="84">
        <f t="shared" si="6"/>
        <v>293667032</v>
      </c>
      <c r="U13" s="101">
        <f t="shared" si="7"/>
        <v>0.26014979358052004</v>
      </c>
      <c r="V13" s="83">
        <v>113478360</v>
      </c>
      <c r="W13" s="84">
        <v>77230188</v>
      </c>
      <c r="X13" s="84">
        <f t="shared" si="8"/>
        <v>190708548</v>
      </c>
      <c r="Y13" s="101">
        <f t="shared" si="9"/>
        <v>0.16894231898744663</v>
      </c>
      <c r="Z13" s="83">
        <f t="shared" si="10"/>
        <v>933739157</v>
      </c>
      <c r="AA13" s="84">
        <f t="shared" si="11"/>
        <v>170161450</v>
      </c>
      <c r="AB13" s="84">
        <f t="shared" si="12"/>
        <v>1103900607</v>
      </c>
      <c r="AC13" s="101">
        <f t="shared" si="13"/>
        <v>0.97790859630597127</v>
      </c>
      <c r="AD13" s="83">
        <v>89462238</v>
      </c>
      <c r="AE13" s="84">
        <v>72728871</v>
      </c>
      <c r="AF13" s="84">
        <f t="shared" si="14"/>
        <v>162191109</v>
      </c>
      <c r="AG13" s="84">
        <v>1079275845</v>
      </c>
      <c r="AH13" s="84">
        <v>1219156333</v>
      </c>
      <c r="AI13" s="85">
        <v>1122518011</v>
      </c>
      <c r="AJ13" s="120">
        <f t="shared" si="15"/>
        <v>0.92073344542926638</v>
      </c>
      <c r="AK13" s="121">
        <f t="shared" si="16"/>
        <v>0.17582615456436645</v>
      </c>
    </row>
    <row r="14" spans="1:37" x14ac:dyDescent="0.2">
      <c r="A14" s="61" t="s">
        <v>116</v>
      </c>
      <c r="B14" s="62" t="s">
        <v>523</v>
      </c>
      <c r="C14" s="63" t="s">
        <v>524</v>
      </c>
      <c r="D14" s="83">
        <v>372457000</v>
      </c>
      <c r="E14" s="84">
        <v>15809500</v>
      </c>
      <c r="F14" s="85">
        <f t="shared" si="0"/>
        <v>388266500</v>
      </c>
      <c r="G14" s="83">
        <v>378097000</v>
      </c>
      <c r="H14" s="84">
        <v>37907707</v>
      </c>
      <c r="I14" s="85">
        <f t="shared" si="1"/>
        <v>416004707</v>
      </c>
      <c r="J14" s="83">
        <v>153734004</v>
      </c>
      <c r="K14" s="84">
        <v>0</v>
      </c>
      <c r="L14" s="84">
        <f t="shared" si="2"/>
        <v>153734004</v>
      </c>
      <c r="M14" s="101">
        <f t="shared" si="3"/>
        <v>0.39594969949763886</v>
      </c>
      <c r="N14" s="83">
        <v>122703001</v>
      </c>
      <c r="O14" s="84">
        <v>445721</v>
      </c>
      <c r="P14" s="84">
        <f t="shared" si="4"/>
        <v>123148722</v>
      </c>
      <c r="Q14" s="101">
        <f t="shared" si="5"/>
        <v>0.31717575943327586</v>
      </c>
      <c r="R14" s="83">
        <v>93975546</v>
      </c>
      <c r="S14" s="84">
        <v>1047331</v>
      </c>
      <c r="T14" s="84">
        <f t="shared" si="6"/>
        <v>95022877</v>
      </c>
      <c r="U14" s="101">
        <f t="shared" si="7"/>
        <v>0.22841779287848299</v>
      </c>
      <c r="V14" s="83">
        <v>4806466</v>
      </c>
      <c r="W14" s="84">
        <v>2053439</v>
      </c>
      <c r="X14" s="84">
        <f t="shared" si="8"/>
        <v>6859905</v>
      </c>
      <c r="Y14" s="101">
        <f t="shared" si="9"/>
        <v>1.6489969667578784E-2</v>
      </c>
      <c r="Z14" s="83">
        <f t="shared" si="10"/>
        <v>375219017</v>
      </c>
      <c r="AA14" s="84">
        <f t="shared" si="11"/>
        <v>3546491</v>
      </c>
      <c r="AB14" s="84">
        <f t="shared" si="12"/>
        <v>378765508</v>
      </c>
      <c r="AC14" s="101">
        <f t="shared" si="13"/>
        <v>0.91048370757977981</v>
      </c>
      <c r="AD14" s="83">
        <v>682511</v>
      </c>
      <c r="AE14" s="84">
        <v>801132</v>
      </c>
      <c r="AF14" s="84">
        <f t="shared" si="14"/>
        <v>1483643</v>
      </c>
      <c r="AG14" s="84">
        <v>360425000</v>
      </c>
      <c r="AH14" s="84">
        <v>384304225</v>
      </c>
      <c r="AI14" s="85">
        <v>286725811</v>
      </c>
      <c r="AJ14" s="120">
        <f t="shared" si="15"/>
        <v>0.74609070717346393</v>
      </c>
      <c r="AK14" s="121">
        <f t="shared" si="16"/>
        <v>3.6236897959953982</v>
      </c>
    </row>
    <row r="15" spans="1:37" ht="16.5" x14ac:dyDescent="0.3">
      <c r="A15" s="64" t="s">
        <v>0</v>
      </c>
      <c r="B15" s="65" t="s">
        <v>525</v>
      </c>
      <c r="C15" s="66" t="s">
        <v>0</v>
      </c>
      <c r="D15" s="86">
        <f>SUM(D9:D14)</f>
        <v>9875812302</v>
      </c>
      <c r="E15" s="87">
        <f>SUM(E9:E14)</f>
        <v>1412511509</v>
      </c>
      <c r="F15" s="88">
        <f t="shared" si="0"/>
        <v>11288323811</v>
      </c>
      <c r="G15" s="86">
        <f>SUM(G9:G14)</f>
        <v>10808264137</v>
      </c>
      <c r="H15" s="87">
        <f>SUM(H9:H14)</f>
        <v>1585491850</v>
      </c>
      <c r="I15" s="88">
        <f t="shared" si="1"/>
        <v>12393755987</v>
      </c>
      <c r="J15" s="86">
        <f>SUM(J9:J14)</f>
        <v>3033977828</v>
      </c>
      <c r="K15" s="87">
        <f>SUM(K9:K14)</f>
        <v>116006258</v>
      </c>
      <c r="L15" s="87">
        <f t="shared" si="2"/>
        <v>3149984086</v>
      </c>
      <c r="M15" s="102">
        <f t="shared" si="3"/>
        <v>0.27904799142371095</v>
      </c>
      <c r="N15" s="86">
        <f>SUM(N9:N14)</f>
        <v>2252562916</v>
      </c>
      <c r="O15" s="87">
        <f>SUM(O9:O14)</f>
        <v>240644337</v>
      </c>
      <c r="P15" s="87">
        <f t="shared" si="4"/>
        <v>2493207253</v>
      </c>
      <c r="Q15" s="102">
        <f t="shared" si="5"/>
        <v>0.2208660288935434</v>
      </c>
      <c r="R15" s="86">
        <f>SUM(R9:R14)</f>
        <v>2720605288</v>
      </c>
      <c r="S15" s="87">
        <f>SUM(S9:S14)</f>
        <v>201175508</v>
      </c>
      <c r="T15" s="87">
        <f t="shared" si="6"/>
        <v>2921780796</v>
      </c>
      <c r="U15" s="102">
        <f t="shared" si="7"/>
        <v>0.23574619341099667</v>
      </c>
      <c r="V15" s="86">
        <f>SUM(V9:V14)</f>
        <v>2239696652</v>
      </c>
      <c r="W15" s="87">
        <f>SUM(W9:W14)</f>
        <v>282468125</v>
      </c>
      <c r="X15" s="87">
        <f t="shared" si="8"/>
        <v>2522164777</v>
      </c>
      <c r="Y15" s="102">
        <f t="shared" si="9"/>
        <v>0.20350285899170012</v>
      </c>
      <c r="Z15" s="86">
        <f t="shared" si="10"/>
        <v>10246842684</v>
      </c>
      <c r="AA15" s="87">
        <f t="shared" si="11"/>
        <v>840294228</v>
      </c>
      <c r="AB15" s="87">
        <f t="shared" si="12"/>
        <v>11087136912</v>
      </c>
      <c r="AC15" s="102">
        <f t="shared" si="13"/>
        <v>0.8945744069537489</v>
      </c>
      <c r="AD15" s="86">
        <f>SUM(AD9:AD14)</f>
        <v>2193584678</v>
      </c>
      <c r="AE15" s="87">
        <f>SUM(AE9:AE14)</f>
        <v>338482247</v>
      </c>
      <c r="AF15" s="87">
        <f t="shared" si="14"/>
        <v>2532066925</v>
      </c>
      <c r="AG15" s="87">
        <f>SUM(AG9:AG14)</f>
        <v>10529211817</v>
      </c>
      <c r="AH15" s="87">
        <f>SUM(AH9:AH14)</f>
        <v>10929095096</v>
      </c>
      <c r="AI15" s="88">
        <f>SUM(AI9:AI14)</f>
        <v>10033093872</v>
      </c>
      <c r="AJ15" s="122">
        <f t="shared" si="15"/>
        <v>0.91801688830322903</v>
      </c>
      <c r="AK15" s="123">
        <f t="shared" si="16"/>
        <v>-3.9106975815814682E-3</v>
      </c>
    </row>
    <row r="16" spans="1:37" x14ac:dyDescent="0.2">
      <c r="A16" s="61" t="s">
        <v>101</v>
      </c>
      <c r="B16" s="62" t="s">
        <v>526</v>
      </c>
      <c r="C16" s="63" t="s">
        <v>527</v>
      </c>
      <c r="D16" s="83">
        <v>158527769</v>
      </c>
      <c r="E16" s="84">
        <v>34342150</v>
      </c>
      <c r="F16" s="85">
        <f t="shared" si="0"/>
        <v>192869919</v>
      </c>
      <c r="G16" s="83">
        <v>167658368</v>
      </c>
      <c r="H16" s="84">
        <v>41383794</v>
      </c>
      <c r="I16" s="85">
        <f t="shared" si="1"/>
        <v>209042162</v>
      </c>
      <c r="J16" s="83">
        <v>71071649</v>
      </c>
      <c r="K16" s="84">
        <v>6994353</v>
      </c>
      <c r="L16" s="84">
        <f t="shared" si="2"/>
        <v>78066002</v>
      </c>
      <c r="M16" s="101">
        <f t="shared" si="3"/>
        <v>0.40475986304530981</v>
      </c>
      <c r="N16" s="83">
        <v>48636295</v>
      </c>
      <c r="O16" s="84">
        <v>4710186</v>
      </c>
      <c r="P16" s="84">
        <f t="shared" si="4"/>
        <v>53346481</v>
      </c>
      <c r="Q16" s="101">
        <f t="shared" si="5"/>
        <v>0.27659305959474167</v>
      </c>
      <c r="R16" s="83">
        <v>36307851</v>
      </c>
      <c r="S16" s="84">
        <v>1047023</v>
      </c>
      <c r="T16" s="84">
        <f t="shared" si="6"/>
        <v>37354874</v>
      </c>
      <c r="U16" s="101">
        <f t="shared" si="7"/>
        <v>0.1786954059535607</v>
      </c>
      <c r="V16" s="83">
        <v>17532191</v>
      </c>
      <c r="W16" s="84">
        <v>2929670</v>
      </c>
      <c r="X16" s="84">
        <f t="shared" si="8"/>
        <v>20461861</v>
      </c>
      <c r="Y16" s="101">
        <f t="shared" si="9"/>
        <v>9.7883894828833626E-2</v>
      </c>
      <c r="Z16" s="83">
        <f t="shared" si="10"/>
        <v>173547986</v>
      </c>
      <c r="AA16" s="84">
        <f t="shared" si="11"/>
        <v>15681232</v>
      </c>
      <c r="AB16" s="84">
        <f t="shared" si="12"/>
        <v>189229218</v>
      </c>
      <c r="AC16" s="101">
        <f t="shared" si="13"/>
        <v>0.9052203449751921</v>
      </c>
      <c r="AD16" s="83">
        <v>799300</v>
      </c>
      <c r="AE16" s="84">
        <v>24145911</v>
      </c>
      <c r="AF16" s="84">
        <f t="shared" si="14"/>
        <v>24945211</v>
      </c>
      <c r="AG16" s="84">
        <v>175691853</v>
      </c>
      <c r="AH16" s="84">
        <v>240948158</v>
      </c>
      <c r="AI16" s="85">
        <v>204259716</v>
      </c>
      <c r="AJ16" s="120">
        <f t="shared" si="15"/>
        <v>0.84773304637589297</v>
      </c>
      <c r="AK16" s="121">
        <f t="shared" si="16"/>
        <v>-0.1797278844424286</v>
      </c>
    </row>
    <row r="17" spans="1:37" x14ac:dyDescent="0.2">
      <c r="A17" s="61" t="s">
        <v>101</v>
      </c>
      <c r="B17" s="62" t="s">
        <v>528</v>
      </c>
      <c r="C17" s="63" t="s">
        <v>529</v>
      </c>
      <c r="D17" s="83">
        <v>286137551</v>
      </c>
      <c r="E17" s="84">
        <v>29475581</v>
      </c>
      <c r="F17" s="85">
        <f t="shared" si="0"/>
        <v>315613132</v>
      </c>
      <c r="G17" s="83">
        <v>278321951</v>
      </c>
      <c r="H17" s="84">
        <v>29475581</v>
      </c>
      <c r="I17" s="85">
        <f t="shared" si="1"/>
        <v>307797532</v>
      </c>
      <c r="J17" s="83">
        <v>26125470</v>
      </c>
      <c r="K17" s="84">
        <v>1786700</v>
      </c>
      <c r="L17" s="84">
        <f t="shared" si="2"/>
        <v>27912170</v>
      </c>
      <c r="M17" s="101">
        <f t="shared" si="3"/>
        <v>8.8437923425822476E-2</v>
      </c>
      <c r="N17" s="83">
        <v>27083912</v>
      </c>
      <c r="O17" s="84">
        <v>0</v>
      </c>
      <c r="P17" s="84">
        <f t="shared" si="4"/>
        <v>27083912</v>
      </c>
      <c r="Q17" s="101">
        <f t="shared" si="5"/>
        <v>8.581364098626923E-2</v>
      </c>
      <c r="R17" s="83">
        <v>152573861</v>
      </c>
      <c r="S17" s="84">
        <v>2389998</v>
      </c>
      <c r="T17" s="84">
        <f t="shared" si="6"/>
        <v>154963859</v>
      </c>
      <c r="U17" s="101">
        <f t="shared" si="7"/>
        <v>0.50346036887651202</v>
      </c>
      <c r="V17" s="83">
        <v>10992525</v>
      </c>
      <c r="W17" s="84">
        <v>595694</v>
      </c>
      <c r="X17" s="84">
        <f t="shared" si="8"/>
        <v>11588219</v>
      </c>
      <c r="Y17" s="101">
        <f t="shared" si="9"/>
        <v>3.7648836638495206E-2</v>
      </c>
      <c r="Z17" s="83">
        <f t="shared" si="10"/>
        <v>216775768</v>
      </c>
      <c r="AA17" s="84">
        <f t="shared" si="11"/>
        <v>4772392</v>
      </c>
      <c r="AB17" s="84">
        <f t="shared" si="12"/>
        <v>221548160</v>
      </c>
      <c r="AC17" s="101">
        <f t="shared" si="13"/>
        <v>0.71978536851945907</v>
      </c>
      <c r="AD17" s="83">
        <v>73453413</v>
      </c>
      <c r="AE17" s="84">
        <v>0</v>
      </c>
      <c r="AF17" s="84">
        <f t="shared" si="14"/>
        <v>73453413</v>
      </c>
      <c r="AG17" s="84">
        <v>271442714</v>
      </c>
      <c r="AH17" s="84">
        <v>335982714</v>
      </c>
      <c r="AI17" s="85">
        <v>336710016</v>
      </c>
      <c r="AJ17" s="120">
        <f t="shared" si="15"/>
        <v>1.0021647006518317</v>
      </c>
      <c r="AK17" s="121">
        <f t="shared" si="16"/>
        <v>-0.84223716057959075</v>
      </c>
    </row>
    <row r="18" spans="1:37" x14ac:dyDescent="0.2">
      <c r="A18" s="61" t="s">
        <v>101</v>
      </c>
      <c r="B18" s="62" t="s">
        <v>530</v>
      </c>
      <c r="C18" s="63" t="s">
        <v>531</v>
      </c>
      <c r="D18" s="83">
        <v>1097083948</v>
      </c>
      <c r="E18" s="84">
        <v>114964044</v>
      </c>
      <c r="F18" s="85">
        <f t="shared" si="0"/>
        <v>1212047992</v>
      </c>
      <c r="G18" s="83">
        <v>1108565983</v>
      </c>
      <c r="H18" s="84">
        <v>115540709</v>
      </c>
      <c r="I18" s="85">
        <f t="shared" si="1"/>
        <v>1224106692</v>
      </c>
      <c r="J18" s="83">
        <v>184616401</v>
      </c>
      <c r="K18" s="84">
        <v>34060023</v>
      </c>
      <c r="L18" s="84">
        <f t="shared" si="2"/>
        <v>218676424</v>
      </c>
      <c r="M18" s="101">
        <f t="shared" si="3"/>
        <v>0.1804189482952421</v>
      </c>
      <c r="N18" s="83">
        <v>176782881</v>
      </c>
      <c r="O18" s="84">
        <v>10487785</v>
      </c>
      <c r="P18" s="84">
        <f t="shared" si="4"/>
        <v>187270666</v>
      </c>
      <c r="Q18" s="101">
        <f t="shared" si="5"/>
        <v>0.15450763273076731</v>
      </c>
      <c r="R18" s="83">
        <v>481774498</v>
      </c>
      <c r="S18" s="84">
        <v>25609245</v>
      </c>
      <c r="T18" s="84">
        <f t="shared" si="6"/>
        <v>507383743</v>
      </c>
      <c r="U18" s="101">
        <f t="shared" si="7"/>
        <v>0.4144930718179588</v>
      </c>
      <c r="V18" s="83">
        <v>172946032</v>
      </c>
      <c r="W18" s="84">
        <v>32977615</v>
      </c>
      <c r="X18" s="84">
        <f t="shared" si="8"/>
        <v>205923647</v>
      </c>
      <c r="Y18" s="101">
        <f t="shared" si="9"/>
        <v>0.16822361020145457</v>
      </c>
      <c r="Z18" s="83">
        <f t="shared" si="10"/>
        <v>1016119812</v>
      </c>
      <c r="AA18" s="84">
        <f t="shared" si="11"/>
        <v>103134668</v>
      </c>
      <c r="AB18" s="84">
        <f t="shared" si="12"/>
        <v>1119254480</v>
      </c>
      <c r="AC18" s="101">
        <f t="shared" si="13"/>
        <v>0.91434389446177455</v>
      </c>
      <c r="AD18" s="83">
        <v>514118997</v>
      </c>
      <c r="AE18" s="84">
        <v>28934895</v>
      </c>
      <c r="AF18" s="84">
        <f t="shared" si="14"/>
        <v>543053892</v>
      </c>
      <c r="AG18" s="84">
        <v>1125682728</v>
      </c>
      <c r="AH18" s="84">
        <v>1192648488</v>
      </c>
      <c r="AI18" s="85">
        <v>977422153</v>
      </c>
      <c r="AJ18" s="120">
        <f t="shared" si="15"/>
        <v>0.81953917087429373</v>
      </c>
      <c r="AK18" s="121">
        <f t="shared" si="16"/>
        <v>-0.62080439891221695</v>
      </c>
    </row>
    <row r="19" spans="1:37" x14ac:dyDescent="0.2">
      <c r="A19" s="61" t="s">
        <v>101</v>
      </c>
      <c r="B19" s="62" t="s">
        <v>532</v>
      </c>
      <c r="C19" s="63" t="s">
        <v>533</v>
      </c>
      <c r="D19" s="83">
        <v>629211926</v>
      </c>
      <c r="E19" s="84">
        <v>45101800</v>
      </c>
      <c r="F19" s="85">
        <f t="shared" si="0"/>
        <v>674313726</v>
      </c>
      <c r="G19" s="83">
        <v>629211926</v>
      </c>
      <c r="H19" s="84">
        <v>45101800</v>
      </c>
      <c r="I19" s="85">
        <f t="shared" si="1"/>
        <v>674313726</v>
      </c>
      <c r="J19" s="83">
        <v>20715372</v>
      </c>
      <c r="K19" s="84">
        <v>14726442</v>
      </c>
      <c r="L19" s="84">
        <f t="shared" si="2"/>
        <v>35441814</v>
      </c>
      <c r="M19" s="101">
        <f t="shared" si="3"/>
        <v>5.2559828805857647E-2</v>
      </c>
      <c r="N19" s="83">
        <v>53673346</v>
      </c>
      <c r="O19" s="84">
        <v>4284637</v>
      </c>
      <c r="P19" s="84">
        <f t="shared" si="4"/>
        <v>57957983</v>
      </c>
      <c r="Q19" s="101">
        <f t="shared" si="5"/>
        <v>8.5951065157466477E-2</v>
      </c>
      <c r="R19" s="83">
        <v>-300579</v>
      </c>
      <c r="S19" s="84">
        <v>2194761</v>
      </c>
      <c r="T19" s="84">
        <f t="shared" si="6"/>
        <v>1894182</v>
      </c>
      <c r="U19" s="101">
        <f t="shared" si="7"/>
        <v>2.8090515244828338E-3</v>
      </c>
      <c r="V19" s="83">
        <v>29225797</v>
      </c>
      <c r="W19" s="84">
        <v>2146443</v>
      </c>
      <c r="X19" s="84">
        <f t="shared" si="8"/>
        <v>31372240</v>
      </c>
      <c r="Y19" s="101">
        <f t="shared" si="9"/>
        <v>4.6524694352729219E-2</v>
      </c>
      <c r="Z19" s="83">
        <f t="shared" si="10"/>
        <v>103313936</v>
      </c>
      <c r="AA19" s="84">
        <f t="shared" si="11"/>
        <v>23352283</v>
      </c>
      <c r="AB19" s="84">
        <f t="shared" si="12"/>
        <v>126666219</v>
      </c>
      <c r="AC19" s="101">
        <f t="shared" si="13"/>
        <v>0.18784463984053618</v>
      </c>
      <c r="AD19" s="83">
        <v>6786360</v>
      </c>
      <c r="AE19" s="84">
        <v>18278355</v>
      </c>
      <c r="AF19" s="84">
        <f t="shared" si="14"/>
        <v>25064715</v>
      </c>
      <c r="AG19" s="84">
        <v>609759712</v>
      </c>
      <c r="AH19" s="84">
        <v>638956395</v>
      </c>
      <c r="AI19" s="85">
        <v>107553245</v>
      </c>
      <c r="AJ19" s="120">
        <f t="shared" si="15"/>
        <v>0.16832642390252625</v>
      </c>
      <c r="AK19" s="121">
        <f t="shared" si="16"/>
        <v>0.25164957989747738</v>
      </c>
    </row>
    <row r="20" spans="1:37" x14ac:dyDescent="0.2">
      <c r="A20" s="61" t="s">
        <v>101</v>
      </c>
      <c r="B20" s="62" t="s">
        <v>534</v>
      </c>
      <c r="C20" s="63" t="s">
        <v>535</v>
      </c>
      <c r="D20" s="83">
        <v>401714982</v>
      </c>
      <c r="E20" s="84">
        <v>44145651</v>
      </c>
      <c r="F20" s="85">
        <f t="shared" si="0"/>
        <v>445860633</v>
      </c>
      <c r="G20" s="83">
        <v>369550116</v>
      </c>
      <c r="H20" s="84">
        <v>56275077</v>
      </c>
      <c r="I20" s="85">
        <f t="shared" si="1"/>
        <v>425825193</v>
      </c>
      <c r="J20" s="83">
        <v>112059964</v>
      </c>
      <c r="K20" s="84">
        <v>3613262</v>
      </c>
      <c r="L20" s="84">
        <f t="shared" si="2"/>
        <v>115673226</v>
      </c>
      <c r="M20" s="101">
        <f t="shared" si="3"/>
        <v>0.25943807871461033</v>
      </c>
      <c r="N20" s="83">
        <v>86532146</v>
      </c>
      <c r="O20" s="84">
        <v>1851378</v>
      </c>
      <c r="P20" s="84">
        <f t="shared" si="4"/>
        <v>88383524</v>
      </c>
      <c r="Q20" s="101">
        <f t="shared" si="5"/>
        <v>0.19823128004216511</v>
      </c>
      <c r="R20" s="83">
        <v>81920661</v>
      </c>
      <c r="S20" s="84">
        <v>4521625</v>
      </c>
      <c r="T20" s="84">
        <f t="shared" si="6"/>
        <v>86442286</v>
      </c>
      <c r="U20" s="101">
        <f t="shared" si="7"/>
        <v>0.20299946414866066</v>
      </c>
      <c r="V20" s="83">
        <v>33434612</v>
      </c>
      <c r="W20" s="84">
        <v>1109399</v>
      </c>
      <c r="X20" s="84">
        <f t="shared" si="8"/>
        <v>34544011</v>
      </c>
      <c r="Y20" s="101">
        <f t="shared" si="9"/>
        <v>8.1122515924040225E-2</v>
      </c>
      <c r="Z20" s="83">
        <f t="shared" si="10"/>
        <v>313947383</v>
      </c>
      <c r="AA20" s="84">
        <f t="shared" si="11"/>
        <v>11095664</v>
      </c>
      <c r="AB20" s="84">
        <f t="shared" si="12"/>
        <v>325043047</v>
      </c>
      <c r="AC20" s="101">
        <f t="shared" si="13"/>
        <v>0.76332507409912687</v>
      </c>
      <c r="AD20" s="83">
        <v>30252261</v>
      </c>
      <c r="AE20" s="84">
        <v>4663704</v>
      </c>
      <c r="AF20" s="84">
        <f t="shared" si="14"/>
        <v>34915965</v>
      </c>
      <c r="AG20" s="84">
        <v>492778687</v>
      </c>
      <c r="AH20" s="84">
        <v>455220611</v>
      </c>
      <c r="AI20" s="85">
        <v>229805778</v>
      </c>
      <c r="AJ20" s="120">
        <f t="shared" si="15"/>
        <v>0.50482287586930019</v>
      </c>
      <c r="AK20" s="121">
        <f t="shared" si="16"/>
        <v>-1.0652834598728678E-2</v>
      </c>
    </row>
    <row r="21" spans="1:37" x14ac:dyDescent="0.2">
      <c r="A21" s="61" t="s">
        <v>116</v>
      </c>
      <c r="B21" s="62" t="s">
        <v>536</v>
      </c>
      <c r="C21" s="63" t="s">
        <v>537</v>
      </c>
      <c r="D21" s="83">
        <v>879257457</v>
      </c>
      <c r="E21" s="84">
        <v>354154595</v>
      </c>
      <c r="F21" s="85">
        <f t="shared" si="0"/>
        <v>1233412052</v>
      </c>
      <c r="G21" s="83">
        <v>909795751</v>
      </c>
      <c r="H21" s="84">
        <v>344911639</v>
      </c>
      <c r="I21" s="85">
        <f t="shared" si="1"/>
        <v>1254707390</v>
      </c>
      <c r="J21" s="83">
        <v>364707373</v>
      </c>
      <c r="K21" s="84">
        <v>48349372</v>
      </c>
      <c r="L21" s="84">
        <f t="shared" si="2"/>
        <v>413056745</v>
      </c>
      <c r="M21" s="101">
        <f t="shared" si="3"/>
        <v>0.33488949968521953</v>
      </c>
      <c r="N21" s="83">
        <v>310242720</v>
      </c>
      <c r="O21" s="84">
        <v>126186833</v>
      </c>
      <c r="P21" s="84">
        <f t="shared" si="4"/>
        <v>436429553</v>
      </c>
      <c r="Q21" s="101">
        <f t="shared" si="5"/>
        <v>0.35383921560708081</v>
      </c>
      <c r="R21" s="83">
        <v>226258080</v>
      </c>
      <c r="S21" s="84">
        <v>53794407</v>
      </c>
      <c r="T21" s="84">
        <f t="shared" si="6"/>
        <v>280052487</v>
      </c>
      <c r="U21" s="101">
        <f t="shared" si="7"/>
        <v>0.22320143264637982</v>
      </c>
      <c r="V21" s="83">
        <v>6068229</v>
      </c>
      <c r="W21" s="84">
        <v>89387055</v>
      </c>
      <c r="X21" s="84">
        <f t="shared" si="8"/>
        <v>95455284</v>
      </c>
      <c r="Y21" s="101">
        <f t="shared" si="9"/>
        <v>7.6077725181805139E-2</v>
      </c>
      <c r="Z21" s="83">
        <f t="shared" si="10"/>
        <v>907276402</v>
      </c>
      <c r="AA21" s="84">
        <f t="shared" si="11"/>
        <v>317717667</v>
      </c>
      <c r="AB21" s="84">
        <f t="shared" si="12"/>
        <v>1224994069</v>
      </c>
      <c r="AC21" s="101">
        <f t="shared" si="13"/>
        <v>0.97631852554881338</v>
      </c>
      <c r="AD21" s="83">
        <v>1509649</v>
      </c>
      <c r="AE21" s="84">
        <v>133719484</v>
      </c>
      <c r="AF21" s="84">
        <f t="shared" si="14"/>
        <v>135229133</v>
      </c>
      <c r="AG21" s="84">
        <v>6446610403</v>
      </c>
      <c r="AH21" s="84">
        <v>1339528291</v>
      </c>
      <c r="AI21" s="85">
        <v>692812629</v>
      </c>
      <c r="AJ21" s="120">
        <f t="shared" si="15"/>
        <v>0.51720641785235721</v>
      </c>
      <c r="AK21" s="121">
        <f t="shared" si="16"/>
        <v>-0.29412189605622929</v>
      </c>
    </row>
    <row r="22" spans="1:37" ht="16.5" x14ac:dyDescent="0.3">
      <c r="A22" s="64" t="s">
        <v>0</v>
      </c>
      <c r="B22" s="65" t="s">
        <v>538</v>
      </c>
      <c r="C22" s="66" t="s">
        <v>0</v>
      </c>
      <c r="D22" s="86">
        <f>SUM(D16:D21)</f>
        <v>3451933633</v>
      </c>
      <c r="E22" s="87">
        <f>SUM(E16:E21)</f>
        <v>622183821</v>
      </c>
      <c r="F22" s="88">
        <f t="shared" si="0"/>
        <v>4074117454</v>
      </c>
      <c r="G22" s="86">
        <f>SUM(G16:G21)</f>
        <v>3463104095</v>
      </c>
      <c r="H22" s="87">
        <f>SUM(H16:H21)</f>
        <v>632688600</v>
      </c>
      <c r="I22" s="88">
        <f t="shared" si="1"/>
        <v>4095792695</v>
      </c>
      <c r="J22" s="86">
        <f>SUM(J16:J21)</f>
        <v>779296229</v>
      </c>
      <c r="K22" s="87">
        <f>SUM(K16:K21)</f>
        <v>109530152</v>
      </c>
      <c r="L22" s="87">
        <f t="shared" si="2"/>
        <v>888826381</v>
      </c>
      <c r="M22" s="102">
        <f t="shared" si="3"/>
        <v>0.21816415236810205</v>
      </c>
      <c r="N22" s="86">
        <f>SUM(N16:N21)</f>
        <v>702951300</v>
      </c>
      <c r="O22" s="87">
        <f>SUM(O16:O21)</f>
        <v>147520819</v>
      </c>
      <c r="P22" s="87">
        <f t="shared" si="4"/>
        <v>850472119</v>
      </c>
      <c r="Q22" s="102">
        <f t="shared" si="5"/>
        <v>0.20875002466239648</v>
      </c>
      <c r="R22" s="86">
        <f>SUM(R16:R21)</f>
        <v>978534372</v>
      </c>
      <c r="S22" s="87">
        <f>SUM(S16:S21)</f>
        <v>89557059</v>
      </c>
      <c r="T22" s="87">
        <f t="shared" si="6"/>
        <v>1068091431</v>
      </c>
      <c r="U22" s="102">
        <f t="shared" si="7"/>
        <v>0.26077770789129257</v>
      </c>
      <c r="V22" s="86">
        <f>SUM(V16:V21)</f>
        <v>270199386</v>
      </c>
      <c r="W22" s="87">
        <f>SUM(W16:W21)</f>
        <v>129145876</v>
      </c>
      <c r="X22" s="87">
        <f t="shared" si="8"/>
        <v>399345262</v>
      </c>
      <c r="Y22" s="102">
        <f t="shared" si="9"/>
        <v>9.750133655140962E-2</v>
      </c>
      <c r="Z22" s="86">
        <f t="shared" si="10"/>
        <v>2730981287</v>
      </c>
      <c r="AA22" s="87">
        <f t="shared" si="11"/>
        <v>475753906</v>
      </c>
      <c r="AB22" s="87">
        <f t="shared" si="12"/>
        <v>3206735193</v>
      </c>
      <c r="AC22" s="102">
        <f t="shared" si="13"/>
        <v>0.78293395974719859</v>
      </c>
      <c r="AD22" s="86">
        <f>SUM(AD16:AD21)</f>
        <v>626919980</v>
      </c>
      <c r="AE22" s="87">
        <f>SUM(AE16:AE21)</f>
        <v>209742349</v>
      </c>
      <c r="AF22" s="87">
        <f t="shared" si="14"/>
        <v>836662329</v>
      </c>
      <c r="AG22" s="87">
        <f>SUM(AG16:AG21)</f>
        <v>9121966097</v>
      </c>
      <c r="AH22" s="87">
        <f>SUM(AH16:AH21)</f>
        <v>4203284657</v>
      </c>
      <c r="AI22" s="88">
        <f>SUM(AI16:AI21)</f>
        <v>2548563537</v>
      </c>
      <c r="AJ22" s="122">
        <f t="shared" si="15"/>
        <v>0.60632665759520077</v>
      </c>
      <c r="AK22" s="123">
        <f t="shared" si="16"/>
        <v>-0.52269243139307164</v>
      </c>
    </row>
    <row r="23" spans="1:37" x14ac:dyDescent="0.2">
      <c r="A23" s="61" t="s">
        <v>101</v>
      </c>
      <c r="B23" s="62" t="s">
        <v>539</v>
      </c>
      <c r="C23" s="63" t="s">
        <v>540</v>
      </c>
      <c r="D23" s="83">
        <v>420535660</v>
      </c>
      <c r="E23" s="84">
        <v>22436300</v>
      </c>
      <c r="F23" s="85">
        <f t="shared" si="0"/>
        <v>442971960</v>
      </c>
      <c r="G23" s="83">
        <v>420873806</v>
      </c>
      <c r="H23" s="84">
        <v>45200891</v>
      </c>
      <c r="I23" s="85">
        <f t="shared" si="1"/>
        <v>466074697</v>
      </c>
      <c r="J23" s="83">
        <v>80682857</v>
      </c>
      <c r="K23" s="84">
        <v>3432140</v>
      </c>
      <c r="L23" s="84">
        <f t="shared" si="2"/>
        <v>84114997</v>
      </c>
      <c r="M23" s="101">
        <f t="shared" si="3"/>
        <v>0.18988785881616524</v>
      </c>
      <c r="N23" s="83">
        <v>70548767</v>
      </c>
      <c r="O23" s="84">
        <v>12673809</v>
      </c>
      <c r="P23" s="84">
        <f t="shared" si="4"/>
        <v>83222576</v>
      </c>
      <c r="Q23" s="101">
        <f t="shared" si="5"/>
        <v>0.18787323694258209</v>
      </c>
      <c r="R23" s="83">
        <v>76443151</v>
      </c>
      <c r="S23" s="84">
        <v>3879862</v>
      </c>
      <c r="T23" s="84">
        <f t="shared" si="6"/>
        <v>80323013</v>
      </c>
      <c r="U23" s="101">
        <f t="shared" si="7"/>
        <v>0.17233935572348824</v>
      </c>
      <c r="V23" s="83">
        <v>61688292</v>
      </c>
      <c r="W23" s="84">
        <v>18402304</v>
      </c>
      <c r="X23" s="84">
        <f t="shared" si="8"/>
        <v>80090596</v>
      </c>
      <c r="Y23" s="101">
        <f t="shared" si="9"/>
        <v>0.17184068673009298</v>
      </c>
      <c r="Z23" s="83">
        <f t="shared" si="10"/>
        <v>289363067</v>
      </c>
      <c r="AA23" s="84">
        <f t="shared" si="11"/>
        <v>38388115</v>
      </c>
      <c r="AB23" s="84">
        <f t="shared" si="12"/>
        <v>327751182</v>
      </c>
      <c r="AC23" s="101">
        <f t="shared" si="13"/>
        <v>0.70321599543946067</v>
      </c>
      <c r="AD23" s="83">
        <v>73560806</v>
      </c>
      <c r="AE23" s="84">
        <v>8470158</v>
      </c>
      <c r="AF23" s="84">
        <f t="shared" si="14"/>
        <v>82030964</v>
      </c>
      <c r="AG23" s="84">
        <v>401352672</v>
      </c>
      <c r="AH23" s="84">
        <v>416375595</v>
      </c>
      <c r="AI23" s="85">
        <v>384453876</v>
      </c>
      <c r="AJ23" s="120">
        <f t="shared" si="15"/>
        <v>0.92333431790112486</v>
      </c>
      <c r="AK23" s="121">
        <f t="shared" si="16"/>
        <v>-2.3654092374191804E-2</v>
      </c>
    </row>
    <row r="24" spans="1:37" x14ac:dyDescent="0.2">
      <c r="A24" s="61" t="s">
        <v>101</v>
      </c>
      <c r="B24" s="62" t="s">
        <v>541</v>
      </c>
      <c r="C24" s="63" t="s">
        <v>542</v>
      </c>
      <c r="D24" s="83">
        <v>208152647</v>
      </c>
      <c r="E24" s="84">
        <v>35973843</v>
      </c>
      <c r="F24" s="85">
        <f t="shared" si="0"/>
        <v>244126490</v>
      </c>
      <c r="G24" s="83">
        <v>208152647</v>
      </c>
      <c r="H24" s="84">
        <v>35973843</v>
      </c>
      <c r="I24" s="85">
        <f t="shared" si="1"/>
        <v>244126490</v>
      </c>
      <c r="J24" s="83">
        <v>50814789</v>
      </c>
      <c r="K24" s="84">
        <v>4846891</v>
      </c>
      <c r="L24" s="84">
        <f t="shared" si="2"/>
        <v>55661680</v>
      </c>
      <c r="M24" s="101">
        <f t="shared" si="3"/>
        <v>0.22800344198616054</v>
      </c>
      <c r="N24" s="83">
        <v>28035129</v>
      </c>
      <c r="O24" s="84">
        <v>6667258</v>
      </c>
      <c r="P24" s="84">
        <f t="shared" si="4"/>
        <v>34702387</v>
      </c>
      <c r="Q24" s="101">
        <f t="shared" si="5"/>
        <v>0.14214920715896093</v>
      </c>
      <c r="R24" s="83">
        <v>43105008</v>
      </c>
      <c r="S24" s="84">
        <v>11068511</v>
      </c>
      <c r="T24" s="84">
        <f t="shared" si="6"/>
        <v>54173519</v>
      </c>
      <c r="U24" s="101">
        <f t="shared" si="7"/>
        <v>0.22190758159837551</v>
      </c>
      <c r="V24" s="83">
        <v>41530251</v>
      </c>
      <c r="W24" s="84">
        <v>3956523</v>
      </c>
      <c r="X24" s="84">
        <f t="shared" si="8"/>
        <v>45486774</v>
      </c>
      <c r="Y24" s="101">
        <f t="shared" si="9"/>
        <v>0.18632461393271987</v>
      </c>
      <c r="Z24" s="83">
        <f t="shared" si="10"/>
        <v>163485177</v>
      </c>
      <c r="AA24" s="84">
        <f t="shared" si="11"/>
        <v>26539183</v>
      </c>
      <c r="AB24" s="84">
        <f t="shared" si="12"/>
        <v>190024360</v>
      </c>
      <c r="AC24" s="101">
        <f t="shared" si="13"/>
        <v>0.77838484467621682</v>
      </c>
      <c r="AD24" s="83">
        <v>12924494</v>
      </c>
      <c r="AE24" s="84">
        <v>5377702</v>
      </c>
      <c r="AF24" s="84">
        <f t="shared" si="14"/>
        <v>18302196</v>
      </c>
      <c r="AG24" s="84">
        <v>173312587</v>
      </c>
      <c r="AH24" s="84">
        <v>211905916</v>
      </c>
      <c r="AI24" s="85">
        <v>18302196</v>
      </c>
      <c r="AJ24" s="120">
        <f t="shared" si="15"/>
        <v>8.6369443314645356E-2</v>
      </c>
      <c r="AK24" s="121">
        <f t="shared" si="16"/>
        <v>1.4853178274344785</v>
      </c>
    </row>
    <row r="25" spans="1:37" x14ac:dyDescent="0.2">
      <c r="A25" s="61" t="s">
        <v>101</v>
      </c>
      <c r="B25" s="62" t="s">
        <v>543</v>
      </c>
      <c r="C25" s="63" t="s">
        <v>544</v>
      </c>
      <c r="D25" s="83">
        <v>305192925</v>
      </c>
      <c r="E25" s="84">
        <v>99666031</v>
      </c>
      <c r="F25" s="85">
        <f t="shared" si="0"/>
        <v>404858956</v>
      </c>
      <c r="G25" s="83">
        <v>305192925</v>
      </c>
      <c r="H25" s="84">
        <v>97186407</v>
      </c>
      <c r="I25" s="85">
        <f t="shared" si="1"/>
        <v>402379332</v>
      </c>
      <c r="J25" s="83">
        <v>118124289</v>
      </c>
      <c r="K25" s="84">
        <v>10198025</v>
      </c>
      <c r="L25" s="84">
        <f t="shared" si="2"/>
        <v>128322314</v>
      </c>
      <c r="M25" s="101">
        <f t="shared" si="3"/>
        <v>0.31695560169354386</v>
      </c>
      <c r="N25" s="83">
        <v>76348212</v>
      </c>
      <c r="O25" s="84">
        <v>18041009</v>
      </c>
      <c r="P25" s="84">
        <f t="shared" si="4"/>
        <v>94389221</v>
      </c>
      <c r="Q25" s="101">
        <f t="shared" si="5"/>
        <v>0.23314099787383732</v>
      </c>
      <c r="R25" s="83">
        <v>55284534</v>
      </c>
      <c r="S25" s="84">
        <v>15606677</v>
      </c>
      <c r="T25" s="84">
        <f t="shared" si="6"/>
        <v>70891211</v>
      </c>
      <c r="U25" s="101">
        <f t="shared" si="7"/>
        <v>0.17618005042068116</v>
      </c>
      <c r="V25" s="83">
        <v>11785837</v>
      </c>
      <c r="W25" s="84">
        <v>20912151</v>
      </c>
      <c r="X25" s="84">
        <f t="shared" si="8"/>
        <v>32697988</v>
      </c>
      <c r="Y25" s="101">
        <f t="shared" si="9"/>
        <v>8.1261599191680148E-2</v>
      </c>
      <c r="Z25" s="83">
        <f t="shared" si="10"/>
        <v>261542872</v>
      </c>
      <c r="AA25" s="84">
        <f t="shared" si="11"/>
        <v>64757862</v>
      </c>
      <c r="AB25" s="84">
        <f t="shared" si="12"/>
        <v>326300734</v>
      </c>
      <c r="AC25" s="101">
        <f t="shared" si="13"/>
        <v>0.81092816665842071</v>
      </c>
      <c r="AD25" s="83">
        <v>-9531105</v>
      </c>
      <c r="AE25" s="84">
        <v>38262020</v>
      </c>
      <c r="AF25" s="84">
        <f t="shared" si="14"/>
        <v>28730915</v>
      </c>
      <c r="AG25" s="84">
        <v>375480181</v>
      </c>
      <c r="AH25" s="84">
        <v>446038252</v>
      </c>
      <c r="AI25" s="85">
        <v>275665713</v>
      </c>
      <c r="AJ25" s="120">
        <f t="shared" si="15"/>
        <v>0.61803155169749879</v>
      </c>
      <c r="AK25" s="121">
        <f t="shared" si="16"/>
        <v>0.13807680681245271</v>
      </c>
    </row>
    <row r="26" spans="1:37" x14ac:dyDescent="0.2">
      <c r="A26" s="61" t="s">
        <v>101</v>
      </c>
      <c r="B26" s="62" t="s">
        <v>545</v>
      </c>
      <c r="C26" s="63" t="s">
        <v>546</v>
      </c>
      <c r="D26" s="83">
        <v>353080303</v>
      </c>
      <c r="E26" s="84">
        <v>14624300</v>
      </c>
      <c r="F26" s="85">
        <f t="shared" si="0"/>
        <v>367704603</v>
      </c>
      <c r="G26" s="83">
        <v>329662136</v>
      </c>
      <c r="H26" s="84">
        <v>30012305</v>
      </c>
      <c r="I26" s="85">
        <f t="shared" si="1"/>
        <v>359674441</v>
      </c>
      <c r="J26" s="83">
        <v>91373515</v>
      </c>
      <c r="K26" s="84">
        <v>1445629</v>
      </c>
      <c r="L26" s="84">
        <f t="shared" si="2"/>
        <v>92819144</v>
      </c>
      <c r="M26" s="101">
        <f t="shared" si="3"/>
        <v>0.25242856152116216</v>
      </c>
      <c r="N26" s="83">
        <v>60106373</v>
      </c>
      <c r="O26" s="84">
        <v>11643037</v>
      </c>
      <c r="P26" s="84">
        <f t="shared" si="4"/>
        <v>71749410</v>
      </c>
      <c r="Q26" s="101">
        <f t="shared" si="5"/>
        <v>0.19512785375710948</v>
      </c>
      <c r="R26" s="83">
        <v>73071371</v>
      </c>
      <c r="S26" s="84">
        <v>8456477</v>
      </c>
      <c r="T26" s="84">
        <f t="shared" si="6"/>
        <v>81527848</v>
      </c>
      <c r="U26" s="101">
        <f t="shared" si="7"/>
        <v>0.22667123016394708</v>
      </c>
      <c r="V26" s="83">
        <v>57263816</v>
      </c>
      <c r="W26" s="84">
        <v>12725964</v>
      </c>
      <c r="X26" s="84">
        <f t="shared" si="8"/>
        <v>69989780</v>
      </c>
      <c r="Y26" s="101">
        <f t="shared" si="9"/>
        <v>0.19459203107512441</v>
      </c>
      <c r="Z26" s="83">
        <f t="shared" si="10"/>
        <v>281815075</v>
      </c>
      <c r="AA26" s="84">
        <f t="shared" si="11"/>
        <v>34271107</v>
      </c>
      <c r="AB26" s="84">
        <f t="shared" si="12"/>
        <v>316086182</v>
      </c>
      <c r="AC26" s="101">
        <f t="shared" si="13"/>
        <v>0.87881190868383108</v>
      </c>
      <c r="AD26" s="83">
        <v>67910896</v>
      </c>
      <c r="AE26" s="84">
        <v>3731126</v>
      </c>
      <c r="AF26" s="84">
        <f t="shared" si="14"/>
        <v>71642022</v>
      </c>
      <c r="AG26" s="84">
        <v>383555277</v>
      </c>
      <c r="AH26" s="84">
        <v>338801498</v>
      </c>
      <c r="AI26" s="85">
        <v>302227409</v>
      </c>
      <c r="AJ26" s="120">
        <f t="shared" si="15"/>
        <v>0.89204862075314673</v>
      </c>
      <c r="AK26" s="121">
        <f t="shared" si="16"/>
        <v>-2.3062470235694965E-2</v>
      </c>
    </row>
    <row r="27" spans="1:37" x14ac:dyDescent="0.2">
      <c r="A27" s="61" t="s">
        <v>101</v>
      </c>
      <c r="B27" s="62" t="s">
        <v>547</v>
      </c>
      <c r="C27" s="63" t="s">
        <v>548</v>
      </c>
      <c r="D27" s="83">
        <v>168347856</v>
      </c>
      <c r="E27" s="84">
        <v>42400700</v>
      </c>
      <c r="F27" s="85">
        <f t="shared" si="0"/>
        <v>210748556</v>
      </c>
      <c r="G27" s="83">
        <v>169145853</v>
      </c>
      <c r="H27" s="84">
        <v>57969142</v>
      </c>
      <c r="I27" s="85">
        <f t="shared" si="1"/>
        <v>227114995</v>
      </c>
      <c r="J27" s="83">
        <v>77825154</v>
      </c>
      <c r="K27" s="84">
        <v>3840656</v>
      </c>
      <c r="L27" s="84">
        <f t="shared" si="2"/>
        <v>81665810</v>
      </c>
      <c r="M27" s="101">
        <f t="shared" si="3"/>
        <v>0.38750353288304379</v>
      </c>
      <c r="N27" s="83">
        <v>49049768</v>
      </c>
      <c r="O27" s="84">
        <v>9326911</v>
      </c>
      <c r="P27" s="84">
        <f t="shared" si="4"/>
        <v>58376679</v>
      </c>
      <c r="Q27" s="101">
        <f t="shared" si="5"/>
        <v>0.27699681605410381</v>
      </c>
      <c r="R27" s="83">
        <v>35099789</v>
      </c>
      <c r="S27" s="84">
        <v>9729244</v>
      </c>
      <c r="T27" s="84">
        <f t="shared" si="6"/>
        <v>44829033</v>
      </c>
      <c r="U27" s="101">
        <f t="shared" si="7"/>
        <v>0.19738473454824063</v>
      </c>
      <c r="V27" s="83">
        <v>1283097</v>
      </c>
      <c r="W27" s="84">
        <v>3469377</v>
      </c>
      <c r="X27" s="84">
        <f t="shared" si="8"/>
        <v>4752474</v>
      </c>
      <c r="Y27" s="101">
        <f t="shared" si="9"/>
        <v>2.0925408293714819E-2</v>
      </c>
      <c r="Z27" s="83">
        <f t="shared" si="10"/>
        <v>163257808</v>
      </c>
      <c r="AA27" s="84">
        <f t="shared" si="11"/>
        <v>26366188</v>
      </c>
      <c r="AB27" s="84">
        <f t="shared" si="12"/>
        <v>189623996</v>
      </c>
      <c r="AC27" s="101">
        <f t="shared" si="13"/>
        <v>0.83492503874524004</v>
      </c>
      <c r="AD27" s="83">
        <v>10159292</v>
      </c>
      <c r="AE27" s="84">
        <v>8971341</v>
      </c>
      <c r="AF27" s="84">
        <f t="shared" si="14"/>
        <v>19130633</v>
      </c>
      <c r="AG27" s="84">
        <v>238743132</v>
      </c>
      <c r="AH27" s="84">
        <v>242188446</v>
      </c>
      <c r="AI27" s="85">
        <v>252146284</v>
      </c>
      <c r="AJ27" s="120">
        <f t="shared" si="15"/>
        <v>1.041116073720544</v>
      </c>
      <c r="AK27" s="121">
        <f t="shared" si="16"/>
        <v>-0.75157779672005631</v>
      </c>
    </row>
    <row r="28" spans="1:37" x14ac:dyDescent="0.2">
      <c r="A28" s="61" t="s">
        <v>116</v>
      </c>
      <c r="B28" s="62" t="s">
        <v>549</v>
      </c>
      <c r="C28" s="63" t="s">
        <v>550</v>
      </c>
      <c r="D28" s="83">
        <v>433605156</v>
      </c>
      <c r="E28" s="84">
        <v>667558051</v>
      </c>
      <c r="F28" s="85">
        <f t="shared" si="0"/>
        <v>1101163207</v>
      </c>
      <c r="G28" s="83">
        <v>425071206</v>
      </c>
      <c r="H28" s="84">
        <v>1128550161</v>
      </c>
      <c r="I28" s="85">
        <f t="shared" si="1"/>
        <v>1553621367</v>
      </c>
      <c r="J28" s="83">
        <v>168917095</v>
      </c>
      <c r="K28" s="84">
        <v>20167009</v>
      </c>
      <c r="L28" s="84">
        <f t="shared" si="2"/>
        <v>189084104</v>
      </c>
      <c r="M28" s="101">
        <f t="shared" si="3"/>
        <v>0.1717130601513096</v>
      </c>
      <c r="N28" s="83">
        <v>136826091</v>
      </c>
      <c r="O28" s="84">
        <v>49685905</v>
      </c>
      <c r="P28" s="84">
        <f t="shared" si="4"/>
        <v>186511996</v>
      </c>
      <c r="Q28" s="101">
        <f t="shared" si="5"/>
        <v>0.16937725017904634</v>
      </c>
      <c r="R28" s="83">
        <v>10543322</v>
      </c>
      <c r="S28" s="84">
        <v>17348149</v>
      </c>
      <c r="T28" s="84">
        <f t="shared" si="6"/>
        <v>27891471</v>
      </c>
      <c r="U28" s="101">
        <f t="shared" si="7"/>
        <v>1.7952553686782554E-2</v>
      </c>
      <c r="V28" s="83">
        <v>5774820</v>
      </c>
      <c r="W28" s="84">
        <v>67485859</v>
      </c>
      <c r="X28" s="84">
        <f t="shared" si="8"/>
        <v>73260679</v>
      </c>
      <c r="Y28" s="101">
        <f t="shared" si="9"/>
        <v>4.7154783370071916E-2</v>
      </c>
      <c r="Z28" s="83">
        <f t="shared" si="10"/>
        <v>322061328</v>
      </c>
      <c r="AA28" s="84">
        <f t="shared" si="11"/>
        <v>154686922</v>
      </c>
      <c r="AB28" s="84">
        <f t="shared" si="12"/>
        <v>476748250</v>
      </c>
      <c r="AC28" s="101">
        <f t="shared" si="13"/>
        <v>0.30686257290641394</v>
      </c>
      <c r="AD28" s="83">
        <v>519919</v>
      </c>
      <c r="AE28" s="84">
        <v>13139549</v>
      </c>
      <c r="AF28" s="84">
        <f t="shared" si="14"/>
        <v>13659468</v>
      </c>
      <c r="AG28" s="84">
        <v>788598640</v>
      </c>
      <c r="AH28" s="84">
        <v>1084851998</v>
      </c>
      <c r="AI28" s="85">
        <v>-618193197</v>
      </c>
      <c r="AJ28" s="120">
        <f t="shared" si="15"/>
        <v>-0.56984104572760352</v>
      </c>
      <c r="AK28" s="121">
        <f t="shared" si="16"/>
        <v>4.3633625409130135</v>
      </c>
    </row>
    <row r="29" spans="1:37" ht="16.5" x14ac:dyDescent="0.3">
      <c r="A29" s="64" t="s">
        <v>0</v>
      </c>
      <c r="B29" s="65" t="s">
        <v>551</v>
      </c>
      <c r="C29" s="66" t="s">
        <v>0</v>
      </c>
      <c r="D29" s="86">
        <f>SUM(D23:D28)</f>
        <v>1888914547</v>
      </c>
      <c r="E29" s="87">
        <f>SUM(E23:E28)</f>
        <v>882659225</v>
      </c>
      <c r="F29" s="88">
        <f t="shared" si="0"/>
        <v>2771573772</v>
      </c>
      <c r="G29" s="86">
        <f>SUM(G23:G28)</f>
        <v>1858098573</v>
      </c>
      <c r="H29" s="87">
        <f>SUM(H23:H28)</f>
        <v>1394892749</v>
      </c>
      <c r="I29" s="88">
        <f t="shared" si="1"/>
        <v>3252991322</v>
      </c>
      <c r="J29" s="86">
        <f>SUM(J23:J28)</f>
        <v>587737699</v>
      </c>
      <c r="K29" s="87">
        <f>SUM(K23:K28)</f>
        <v>43930350</v>
      </c>
      <c r="L29" s="87">
        <f t="shared" si="2"/>
        <v>631668049</v>
      </c>
      <c r="M29" s="102">
        <f t="shared" si="3"/>
        <v>0.22790952035318943</v>
      </c>
      <c r="N29" s="86">
        <f>SUM(N23:N28)</f>
        <v>420914340</v>
      </c>
      <c r="O29" s="87">
        <f>SUM(O23:O28)</f>
        <v>108037929</v>
      </c>
      <c r="P29" s="87">
        <f t="shared" si="4"/>
        <v>528952269</v>
      </c>
      <c r="Q29" s="102">
        <f t="shared" si="5"/>
        <v>0.19084906717756311</v>
      </c>
      <c r="R29" s="86">
        <f>SUM(R23:R28)</f>
        <v>293547175</v>
      </c>
      <c r="S29" s="87">
        <f>SUM(S23:S28)</f>
        <v>66088920</v>
      </c>
      <c r="T29" s="87">
        <f t="shared" si="6"/>
        <v>359636095</v>
      </c>
      <c r="U29" s="102">
        <f t="shared" si="7"/>
        <v>0.11055550396577418</v>
      </c>
      <c r="V29" s="86">
        <f>SUM(V23:V28)</f>
        <v>179326113</v>
      </c>
      <c r="W29" s="87">
        <f>SUM(W23:W28)</f>
        <v>126952178</v>
      </c>
      <c r="X29" s="87">
        <f t="shared" si="8"/>
        <v>306278291</v>
      </c>
      <c r="Y29" s="102">
        <f t="shared" si="9"/>
        <v>9.4152815265333811E-2</v>
      </c>
      <c r="Z29" s="86">
        <f t="shared" si="10"/>
        <v>1481525327</v>
      </c>
      <c r="AA29" s="87">
        <f t="shared" si="11"/>
        <v>345009377</v>
      </c>
      <c r="AB29" s="87">
        <f t="shared" si="12"/>
        <v>1826534704</v>
      </c>
      <c r="AC29" s="102">
        <f t="shared" si="13"/>
        <v>0.56149387539005557</v>
      </c>
      <c r="AD29" s="86">
        <f>SUM(AD23:AD28)</f>
        <v>155544302</v>
      </c>
      <c r="AE29" s="87">
        <f>SUM(AE23:AE28)</f>
        <v>77951896</v>
      </c>
      <c r="AF29" s="87">
        <f t="shared" si="14"/>
        <v>233496198</v>
      </c>
      <c r="AG29" s="87">
        <f>SUM(AG23:AG28)</f>
        <v>2361042489</v>
      </c>
      <c r="AH29" s="87">
        <f>SUM(AH23:AH28)</f>
        <v>2740161705</v>
      </c>
      <c r="AI29" s="88">
        <f>SUM(AI23:AI28)</f>
        <v>614602281</v>
      </c>
      <c r="AJ29" s="122">
        <f t="shared" si="15"/>
        <v>0.22429416478543188</v>
      </c>
      <c r="AK29" s="123">
        <f t="shared" si="16"/>
        <v>0.3117056878159532</v>
      </c>
    </row>
    <row r="30" spans="1:37" x14ac:dyDescent="0.2">
      <c r="A30" s="61" t="s">
        <v>101</v>
      </c>
      <c r="B30" s="62" t="s">
        <v>89</v>
      </c>
      <c r="C30" s="63" t="s">
        <v>90</v>
      </c>
      <c r="D30" s="83">
        <v>3531357969</v>
      </c>
      <c r="E30" s="84">
        <v>167630448</v>
      </c>
      <c r="F30" s="85">
        <f t="shared" si="0"/>
        <v>3698988417</v>
      </c>
      <c r="G30" s="83">
        <v>3585901845</v>
      </c>
      <c r="H30" s="84">
        <v>226087601</v>
      </c>
      <c r="I30" s="85">
        <f t="shared" si="1"/>
        <v>3811989446</v>
      </c>
      <c r="J30" s="83">
        <v>973290497</v>
      </c>
      <c r="K30" s="84">
        <v>41572404</v>
      </c>
      <c r="L30" s="84">
        <f t="shared" si="2"/>
        <v>1014862901</v>
      </c>
      <c r="M30" s="101">
        <f t="shared" si="3"/>
        <v>0.27436228141073415</v>
      </c>
      <c r="N30" s="83">
        <v>877160839</v>
      </c>
      <c r="O30" s="84">
        <v>31823570</v>
      </c>
      <c r="P30" s="84">
        <f t="shared" si="4"/>
        <v>908984409</v>
      </c>
      <c r="Q30" s="101">
        <f t="shared" si="5"/>
        <v>0.24573864703723944</v>
      </c>
      <c r="R30" s="83">
        <v>685142710</v>
      </c>
      <c r="S30" s="84">
        <v>20337001</v>
      </c>
      <c r="T30" s="84">
        <f t="shared" si="6"/>
        <v>705479711</v>
      </c>
      <c r="U30" s="101">
        <f t="shared" si="7"/>
        <v>0.18506864223883793</v>
      </c>
      <c r="V30" s="83">
        <v>887325466</v>
      </c>
      <c r="W30" s="84">
        <v>79004675</v>
      </c>
      <c r="X30" s="84">
        <f t="shared" si="8"/>
        <v>966330141</v>
      </c>
      <c r="Y30" s="101">
        <f t="shared" si="9"/>
        <v>0.25349759087449475</v>
      </c>
      <c r="Z30" s="83">
        <f t="shared" si="10"/>
        <v>3422919512</v>
      </c>
      <c r="AA30" s="84">
        <f t="shared" si="11"/>
        <v>172737650</v>
      </c>
      <c r="AB30" s="84">
        <f t="shared" si="12"/>
        <v>3595657162</v>
      </c>
      <c r="AC30" s="101">
        <f t="shared" si="13"/>
        <v>0.94324950604808155</v>
      </c>
      <c r="AD30" s="83">
        <v>653448885</v>
      </c>
      <c r="AE30" s="84">
        <v>62447064</v>
      </c>
      <c r="AF30" s="84">
        <f t="shared" si="14"/>
        <v>715895949</v>
      </c>
      <c r="AG30" s="84">
        <v>3561941978</v>
      </c>
      <c r="AH30" s="84">
        <v>3819890080</v>
      </c>
      <c r="AI30" s="85">
        <v>2976332936</v>
      </c>
      <c r="AJ30" s="120">
        <f t="shared" si="15"/>
        <v>0.77916716807725528</v>
      </c>
      <c r="AK30" s="121">
        <f t="shared" si="16"/>
        <v>0.34981926123456808</v>
      </c>
    </row>
    <row r="31" spans="1:37" x14ac:dyDescent="0.2">
      <c r="A31" s="61" t="s">
        <v>101</v>
      </c>
      <c r="B31" s="62" t="s">
        <v>552</v>
      </c>
      <c r="C31" s="63" t="s">
        <v>553</v>
      </c>
      <c r="D31" s="83">
        <v>526416160</v>
      </c>
      <c r="E31" s="84">
        <v>70782000</v>
      </c>
      <c r="F31" s="85">
        <f t="shared" si="0"/>
        <v>597198160</v>
      </c>
      <c r="G31" s="83">
        <v>546230729</v>
      </c>
      <c r="H31" s="84">
        <v>81961365</v>
      </c>
      <c r="I31" s="85">
        <f t="shared" si="1"/>
        <v>628192094</v>
      </c>
      <c r="J31" s="83">
        <v>313068836</v>
      </c>
      <c r="K31" s="84">
        <v>17631679</v>
      </c>
      <c r="L31" s="84">
        <f t="shared" si="2"/>
        <v>330700515</v>
      </c>
      <c r="M31" s="101">
        <f t="shared" si="3"/>
        <v>0.55375340573721799</v>
      </c>
      <c r="N31" s="83">
        <v>-529483740</v>
      </c>
      <c r="O31" s="84">
        <v>14264995</v>
      </c>
      <c r="P31" s="84">
        <f t="shared" si="4"/>
        <v>-515218745</v>
      </c>
      <c r="Q31" s="101">
        <f t="shared" si="5"/>
        <v>-0.86272661154883667</v>
      </c>
      <c r="R31" s="83">
        <v>600008001</v>
      </c>
      <c r="S31" s="84">
        <v>12840364</v>
      </c>
      <c r="T31" s="84">
        <f t="shared" si="6"/>
        <v>612848365</v>
      </c>
      <c r="U31" s="101">
        <f t="shared" si="7"/>
        <v>0.97557478174820833</v>
      </c>
      <c r="V31" s="83">
        <v>88686532</v>
      </c>
      <c r="W31" s="84">
        <v>12970446</v>
      </c>
      <c r="X31" s="84">
        <f t="shared" si="8"/>
        <v>101656978</v>
      </c>
      <c r="Y31" s="101">
        <f t="shared" si="9"/>
        <v>0.16182466950945104</v>
      </c>
      <c r="Z31" s="83">
        <f t="shared" si="10"/>
        <v>472279629</v>
      </c>
      <c r="AA31" s="84">
        <f t="shared" si="11"/>
        <v>57707484</v>
      </c>
      <c r="AB31" s="84">
        <f t="shared" si="12"/>
        <v>529987113</v>
      </c>
      <c r="AC31" s="101">
        <f t="shared" si="13"/>
        <v>0.84367046013794622</v>
      </c>
      <c r="AD31" s="83">
        <v>67461171</v>
      </c>
      <c r="AE31" s="84">
        <v>15850564</v>
      </c>
      <c r="AF31" s="84">
        <f t="shared" si="14"/>
        <v>83311735</v>
      </c>
      <c r="AG31" s="84">
        <v>570068981</v>
      </c>
      <c r="AH31" s="84">
        <v>583016528</v>
      </c>
      <c r="AI31" s="85">
        <v>537202799</v>
      </c>
      <c r="AJ31" s="120">
        <f t="shared" si="15"/>
        <v>0.92141950219291213</v>
      </c>
      <c r="AK31" s="121">
        <f t="shared" si="16"/>
        <v>0.22019998743274272</v>
      </c>
    </row>
    <row r="32" spans="1:37" x14ac:dyDescent="0.2">
      <c r="A32" s="61" t="s">
        <v>101</v>
      </c>
      <c r="B32" s="62" t="s">
        <v>91</v>
      </c>
      <c r="C32" s="63" t="s">
        <v>92</v>
      </c>
      <c r="D32" s="83">
        <v>1887847030</v>
      </c>
      <c r="E32" s="84">
        <v>213117118</v>
      </c>
      <c r="F32" s="85">
        <f t="shared" si="0"/>
        <v>2100964148</v>
      </c>
      <c r="G32" s="83">
        <v>1888847030</v>
      </c>
      <c r="H32" s="84">
        <v>178001</v>
      </c>
      <c r="I32" s="85">
        <f t="shared" si="1"/>
        <v>1889025031</v>
      </c>
      <c r="J32" s="83">
        <v>621013898</v>
      </c>
      <c r="K32" s="84">
        <v>24312563</v>
      </c>
      <c r="L32" s="84">
        <f t="shared" si="2"/>
        <v>645326461</v>
      </c>
      <c r="M32" s="101">
        <f t="shared" si="3"/>
        <v>0.30715729329047076</v>
      </c>
      <c r="N32" s="83">
        <v>357897835</v>
      </c>
      <c r="O32" s="84">
        <v>27017049</v>
      </c>
      <c r="P32" s="84">
        <f t="shared" si="4"/>
        <v>384914884</v>
      </c>
      <c r="Q32" s="101">
        <f t="shared" si="5"/>
        <v>0.1832086874811345</v>
      </c>
      <c r="R32" s="83">
        <v>1403341839</v>
      </c>
      <c r="S32" s="84">
        <v>16751877</v>
      </c>
      <c r="T32" s="84">
        <f t="shared" si="6"/>
        <v>1420093716</v>
      </c>
      <c r="U32" s="101">
        <f t="shared" si="7"/>
        <v>0.75176013694653898</v>
      </c>
      <c r="V32" s="83">
        <v>-717030817</v>
      </c>
      <c r="W32" s="84">
        <v>47529713</v>
      </c>
      <c r="X32" s="84">
        <f t="shared" si="8"/>
        <v>-669501104</v>
      </c>
      <c r="Y32" s="101">
        <f t="shared" si="9"/>
        <v>-0.35441621630899395</v>
      </c>
      <c r="Z32" s="83">
        <f t="shared" si="10"/>
        <v>1665222755</v>
      </c>
      <c r="AA32" s="84">
        <f t="shared" si="11"/>
        <v>115611202</v>
      </c>
      <c r="AB32" s="84">
        <f t="shared" si="12"/>
        <v>1780833957</v>
      </c>
      <c r="AC32" s="101">
        <f t="shared" si="13"/>
        <v>0.94272650058918139</v>
      </c>
      <c r="AD32" s="83">
        <v>283051525</v>
      </c>
      <c r="AE32" s="84">
        <v>54636714</v>
      </c>
      <c r="AF32" s="84">
        <f t="shared" si="14"/>
        <v>337688239</v>
      </c>
      <c r="AG32" s="84">
        <v>1864394940</v>
      </c>
      <c r="AH32" s="84">
        <v>1945325295</v>
      </c>
      <c r="AI32" s="85">
        <v>1852504263</v>
      </c>
      <c r="AJ32" s="120">
        <f t="shared" si="15"/>
        <v>0.95228508453646565</v>
      </c>
      <c r="AK32" s="121">
        <f t="shared" si="16"/>
        <v>-2.9826011885477599</v>
      </c>
    </row>
    <row r="33" spans="1:37" x14ac:dyDescent="0.2">
      <c r="A33" s="61" t="s">
        <v>116</v>
      </c>
      <c r="B33" s="62" t="s">
        <v>554</v>
      </c>
      <c r="C33" s="63" t="s">
        <v>555</v>
      </c>
      <c r="D33" s="83">
        <v>211606000</v>
      </c>
      <c r="E33" s="84">
        <v>117305000</v>
      </c>
      <c r="F33" s="85">
        <f t="shared" si="0"/>
        <v>328911000</v>
      </c>
      <c r="G33" s="83">
        <v>211689263</v>
      </c>
      <c r="H33" s="84">
        <v>42050000</v>
      </c>
      <c r="I33" s="85">
        <f t="shared" si="1"/>
        <v>253739263</v>
      </c>
      <c r="J33" s="83">
        <v>83745285</v>
      </c>
      <c r="K33" s="84">
        <v>2334589</v>
      </c>
      <c r="L33" s="84">
        <f t="shared" si="2"/>
        <v>86079874</v>
      </c>
      <c r="M33" s="101">
        <f t="shared" si="3"/>
        <v>0.26171175181128026</v>
      </c>
      <c r="N33" s="83">
        <v>70204954</v>
      </c>
      <c r="O33" s="84">
        <v>608962</v>
      </c>
      <c r="P33" s="84">
        <f t="shared" si="4"/>
        <v>70813916</v>
      </c>
      <c r="Q33" s="101">
        <f t="shared" si="5"/>
        <v>0.21529810799882035</v>
      </c>
      <c r="R33" s="83">
        <v>52800313</v>
      </c>
      <c r="S33" s="84">
        <v>6539550</v>
      </c>
      <c r="T33" s="84">
        <f t="shared" si="6"/>
        <v>59339863</v>
      </c>
      <c r="U33" s="101">
        <f t="shared" si="7"/>
        <v>0.23386157230227314</v>
      </c>
      <c r="V33" s="83">
        <v>1468752</v>
      </c>
      <c r="W33" s="84">
        <v>3168124</v>
      </c>
      <c r="X33" s="84">
        <f t="shared" si="8"/>
        <v>4636876</v>
      </c>
      <c r="Y33" s="101">
        <f t="shared" si="9"/>
        <v>1.8274176196373677E-2</v>
      </c>
      <c r="Z33" s="83">
        <f t="shared" si="10"/>
        <v>208219304</v>
      </c>
      <c r="AA33" s="84">
        <f t="shared" si="11"/>
        <v>12651225</v>
      </c>
      <c r="AB33" s="84">
        <f t="shared" si="12"/>
        <v>220870529</v>
      </c>
      <c r="AC33" s="101">
        <f t="shared" si="13"/>
        <v>0.87046256219322271</v>
      </c>
      <c r="AD33" s="83">
        <v>558462</v>
      </c>
      <c r="AE33" s="84">
        <v>678809</v>
      </c>
      <c r="AF33" s="84">
        <f t="shared" si="14"/>
        <v>1237271</v>
      </c>
      <c r="AG33" s="84">
        <v>236713000</v>
      </c>
      <c r="AH33" s="84">
        <v>242488000</v>
      </c>
      <c r="AI33" s="85">
        <v>205310202</v>
      </c>
      <c r="AJ33" s="120">
        <f t="shared" si="15"/>
        <v>0.84668190590874604</v>
      </c>
      <c r="AK33" s="121">
        <f t="shared" si="16"/>
        <v>2.7476640121687166</v>
      </c>
    </row>
    <row r="34" spans="1:37" ht="16.5" x14ac:dyDescent="0.3">
      <c r="A34" s="64" t="s">
        <v>0</v>
      </c>
      <c r="B34" s="65" t="s">
        <v>556</v>
      </c>
      <c r="C34" s="66" t="s">
        <v>0</v>
      </c>
      <c r="D34" s="86">
        <f>SUM(D30:D33)</f>
        <v>6157227159</v>
      </c>
      <c r="E34" s="87">
        <f>SUM(E30:E33)</f>
        <v>568834566</v>
      </c>
      <c r="F34" s="88">
        <f t="shared" si="0"/>
        <v>6726061725</v>
      </c>
      <c r="G34" s="86">
        <f>SUM(G30:G33)</f>
        <v>6232668867</v>
      </c>
      <c r="H34" s="87">
        <f>SUM(H30:H33)</f>
        <v>350276967</v>
      </c>
      <c r="I34" s="88">
        <f t="shared" si="1"/>
        <v>6582945834</v>
      </c>
      <c r="J34" s="86">
        <f>SUM(J30:J33)</f>
        <v>1991118516</v>
      </c>
      <c r="K34" s="87">
        <f>SUM(K30:K33)</f>
        <v>85851235</v>
      </c>
      <c r="L34" s="87">
        <f t="shared" si="2"/>
        <v>2076969751</v>
      </c>
      <c r="M34" s="102">
        <f t="shared" si="3"/>
        <v>0.30879433402761408</v>
      </c>
      <c r="N34" s="86">
        <f>SUM(N30:N33)</f>
        <v>775779888</v>
      </c>
      <c r="O34" s="87">
        <f>SUM(O30:O33)</f>
        <v>73714576</v>
      </c>
      <c r="P34" s="87">
        <f t="shared" si="4"/>
        <v>849494464</v>
      </c>
      <c r="Q34" s="102">
        <f t="shared" si="5"/>
        <v>0.12629893966665909</v>
      </c>
      <c r="R34" s="86">
        <f>SUM(R30:R33)</f>
        <v>2741292863</v>
      </c>
      <c r="S34" s="87">
        <f>SUM(S30:S33)</f>
        <v>56468792</v>
      </c>
      <c r="T34" s="87">
        <f t="shared" si="6"/>
        <v>2797761655</v>
      </c>
      <c r="U34" s="102">
        <f t="shared" si="7"/>
        <v>0.42500146979031028</v>
      </c>
      <c r="V34" s="86">
        <f>SUM(V30:V33)</f>
        <v>260449933</v>
      </c>
      <c r="W34" s="87">
        <f>SUM(W30:W33)</f>
        <v>142672958</v>
      </c>
      <c r="X34" s="87">
        <f t="shared" si="8"/>
        <v>403122891</v>
      </c>
      <c r="Y34" s="102">
        <f t="shared" si="9"/>
        <v>6.1237461338042053E-2</v>
      </c>
      <c r="Z34" s="86">
        <f t="shared" si="10"/>
        <v>5768641200</v>
      </c>
      <c r="AA34" s="87">
        <f t="shared" si="11"/>
        <v>358707561</v>
      </c>
      <c r="AB34" s="87">
        <f t="shared" si="12"/>
        <v>6127348761</v>
      </c>
      <c r="AC34" s="102">
        <f t="shared" si="13"/>
        <v>0.9307913076472687</v>
      </c>
      <c r="AD34" s="86">
        <f>SUM(AD30:AD33)</f>
        <v>1004520043</v>
      </c>
      <c r="AE34" s="87">
        <f>SUM(AE30:AE33)</f>
        <v>133613151</v>
      </c>
      <c r="AF34" s="87">
        <f t="shared" si="14"/>
        <v>1138133194</v>
      </c>
      <c r="AG34" s="87">
        <f>SUM(AG30:AG33)</f>
        <v>6233118899</v>
      </c>
      <c r="AH34" s="87">
        <f>SUM(AH30:AH33)</f>
        <v>6590719903</v>
      </c>
      <c r="AI34" s="88">
        <f>SUM(AI30:AI33)</f>
        <v>5571350200</v>
      </c>
      <c r="AJ34" s="122">
        <f t="shared" si="15"/>
        <v>0.84533257094782654</v>
      </c>
      <c r="AK34" s="123">
        <f t="shared" si="16"/>
        <v>-0.64580341463971047</v>
      </c>
    </row>
    <row r="35" spans="1:37" ht="16.5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21373887641</v>
      </c>
      <c r="E35" s="90">
        <f>SUM(E9:E14,E16:E21,E23:E28,E30:E33)</f>
        <v>3486189121</v>
      </c>
      <c r="F35" s="91">
        <f t="shared" si="0"/>
        <v>24860076762</v>
      </c>
      <c r="G35" s="89">
        <f>SUM(G9:G14,G16:G21,G23:G28,G30:G33)</f>
        <v>22362135672</v>
      </c>
      <c r="H35" s="90">
        <f>SUM(H9:H14,H16:H21,H23:H28,H30:H33)</f>
        <v>3963350166</v>
      </c>
      <c r="I35" s="91">
        <f t="shared" si="1"/>
        <v>26325485838</v>
      </c>
      <c r="J35" s="89">
        <f>SUM(J9:J14,J16:J21,J23:J28,J30:J33)</f>
        <v>6392130272</v>
      </c>
      <c r="K35" s="90">
        <f>SUM(K9:K14,K16:K21,K23:K28,K30:K33)</f>
        <v>355317995</v>
      </c>
      <c r="L35" s="90">
        <f t="shared" si="2"/>
        <v>6747448267</v>
      </c>
      <c r="M35" s="103">
        <f t="shared" si="3"/>
        <v>0.27141703268245121</v>
      </c>
      <c r="N35" s="89">
        <f>SUM(N9:N14,N16:N21,N23:N28,N30:N33)</f>
        <v>4152208444</v>
      </c>
      <c r="O35" s="90">
        <f>SUM(O9:O14,O16:O21,O23:O28,O30:O33)</f>
        <v>569917661</v>
      </c>
      <c r="P35" s="90">
        <f t="shared" si="4"/>
        <v>4722126105</v>
      </c>
      <c r="Q35" s="103">
        <f t="shared" si="5"/>
        <v>0.18994817072399514</v>
      </c>
      <c r="R35" s="89">
        <f>SUM(R9:R14,R16:R21,R23:R28,R30:R33)</f>
        <v>6733979698</v>
      </c>
      <c r="S35" s="90">
        <f>SUM(S9:S14,S16:S21,S23:S28,S30:S33)</f>
        <v>413290279</v>
      </c>
      <c r="T35" s="90">
        <f t="shared" si="6"/>
        <v>7147269977</v>
      </c>
      <c r="U35" s="103">
        <f t="shared" si="7"/>
        <v>0.27149622312698757</v>
      </c>
      <c r="V35" s="89">
        <f>SUM(V9:V14,V16:V21,V23:V28,V30:V33)</f>
        <v>2949672084</v>
      </c>
      <c r="W35" s="90">
        <f>SUM(W9:W14,W16:W21,W23:W28,W30:W33)</f>
        <v>681239137</v>
      </c>
      <c r="X35" s="90">
        <f t="shared" si="8"/>
        <v>3630911221</v>
      </c>
      <c r="Y35" s="103">
        <f t="shared" si="9"/>
        <v>0.13792380673783788</v>
      </c>
      <c r="Z35" s="89">
        <f t="shared" si="10"/>
        <v>20227990498</v>
      </c>
      <c r="AA35" s="90">
        <f t="shared" si="11"/>
        <v>2019765072</v>
      </c>
      <c r="AB35" s="90">
        <f t="shared" si="12"/>
        <v>22247755570</v>
      </c>
      <c r="AC35" s="103">
        <f t="shared" si="13"/>
        <v>0.84510332333111493</v>
      </c>
      <c r="AD35" s="89">
        <f>SUM(AD9:AD14,AD16:AD21,AD23:AD28,AD30:AD33)</f>
        <v>3980569003</v>
      </c>
      <c r="AE35" s="90">
        <f>SUM(AE9:AE14,AE16:AE21,AE23:AE28,AE30:AE33)</f>
        <v>759789643</v>
      </c>
      <c r="AF35" s="90">
        <f t="shared" si="14"/>
        <v>4740358646</v>
      </c>
      <c r="AG35" s="90">
        <f>SUM(AG9:AG14,AG16:AG21,AG23:AG28,AG30:AG33)</f>
        <v>28245339302</v>
      </c>
      <c r="AH35" s="90">
        <f>SUM(AH9:AH14,AH16:AH21,AH23:AH28,AH30:AH33)</f>
        <v>24463261361</v>
      </c>
      <c r="AI35" s="91">
        <f>SUM(AI9:AI14,AI16:AI21,AI23:AI28,AI30:AI33)</f>
        <v>18767609890</v>
      </c>
      <c r="AJ35" s="124">
        <f t="shared" si="15"/>
        <v>0.76717530067024653</v>
      </c>
      <c r="AK35" s="125">
        <f t="shared" si="16"/>
        <v>-0.2340429296285782</v>
      </c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4"/>
  <sheetViews>
    <sheetView showGridLines="0" tabSelected="1" view="pageBreakPreview" zoomScale="60" zoomScaleNormal="100" workbookViewId="0">
      <selection activeCell="AA9" sqref="AA9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4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46</v>
      </c>
      <c r="C9" s="63" t="s">
        <v>47</v>
      </c>
      <c r="D9" s="83">
        <v>47512223847</v>
      </c>
      <c r="E9" s="84">
        <v>8325970722</v>
      </c>
      <c r="F9" s="85">
        <f>$D9       +$E9</f>
        <v>55838194569</v>
      </c>
      <c r="G9" s="83">
        <v>50546294640</v>
      </c>
      <c r="H9" s="84">
        <v>6108082438</v>
      </c>
      <c r="I9" s="85">
        <f>$G9       +$H9</f>
        <v>56654377078</v>
      </c>
      <c r="J9" s="83">
        <v>12238458990</v>
      </c>
      <c r="K9" s="84">
        <v>553988630</v>
      </c>
      <c r="L9" s="84">
        <f>$J9       +$K9</f>
        <v>12792447620</v>
      </c>
      <c r="M9" s="101">
        <f>IF(($F9       =0),0,($L9       /$F9       ))</f>
        <v>0.22909851793635988</v>
      </c>
      <c r="N9" s="83">
        <v>11982141996</v>
      </c>
      <c r="O9" s="84">
        <v>1235928640</v>
      </c>
      <c r="P9" s="84">
        <f>$N9       +$O9</f>
        <v>13218070636</v>
      </c>
      <c r="Q9" s="101">
        <f>IF(($F9       =0),0,($P9       /$F9       ))</f>
        <v>0.23672095306853544</v>
      </c>
      <c r="R9" s="83">
        <v>13314071151</v>
      </c>
      <c r="S9" s="84">
        <v>974094510</v>
      </c>
      <c r="T9" s="84">
        <f>$R9       +$S9</f>
        <v>14288165661</v>
      </c>
      <c r="U9" s="101">
        <f>IF(($I9       =0),0,($T9       /$I9       ))</f>
        <v>0.25219879553751856</v>
      </c>
      <c r="V9" s="83">
        <v>11577169058</v>
      </c>
      <c r="W9" s="84">
        <v>1642823848</v>
      </c>
      <c r="X9" s="84">
        <f>$V9       +$W9</f>
        <v>13219992906</v>
      </c>
      <c r="Y9" s="101">
        <f>IF(($I9       =0),0,($X9       /$I9       ))</f>
        <v>0.23334459909071317</v>
      </c>
      <c r="Z9" s="83">
        <f>$J9       +$N9       +$R9       +$V9</f>
        <v>49111841195</v>
      </c>
      <c r="AA9" s="84">
        <f>$K9       +$O9       +$S9       +$W9</f>
        <v>4406835628</v>
      </c>
      <c r="AB9" s="84">
        <f>$Z9       +$AA9</f>
        <v>53518676823</v>
      </c>
      <c r="AC9" s="101">
        <f>IF(($I9       =0),0,($AB9       /$I9       ))</f>
        <v>0.94465210956811219</v>
      </c>
      <c r="AD9" s="83">
        <v>9211210502</v>
      </c>
      <c r="AE9" s="84">
        <v>1563285985</v>
      </c>
      <c r="AF9" s="84">
        <f>$AD9       +$AE9</f>
        <v>10774496487</v>
      </c>
      <c r="AG9" s="84">
        <v>52109471815</v>
      </c>
      <c r="AH9" s="84">
        <v>50297028206</v>
      </c>
      <c r="AI9" s="85">
        <v>47825322116</v>
      </c>
      <c r="AJ9" s="120">
        <f>IF(($AH9       =0),0,($AI9       /$AH9       ))</f>
        <v>0.95085781052755824</v>
      </c>
      <c r="AK9" s="121">
        <f>IF(($AF9       =0),0,(($X9       /$AF9       )-1))</f>
        <v>0.22697083079015523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47512223847</v>
      </c>
      <c r="E10" s="87">
        <f>E9</f>
        <v>8325970722</v>
      </c>
      <c r="F10" s="88">
        <f t="shared" ref="F10:F45" si="0">$D10      +$E10</f>
        <v>55838194569</v>
      </c>
      <c r="G10" s="86">
        <f>G9</f>
        <v>50546294640</v>
      </c>
      <c r="H10" s="87">
        <f>H9</f>
        <v>6108082438</v>
      </c>
      <c r="I10" s="88">
        <f t="shared" ref="I10:I45" si="1">$G10      +$H10</f>
        <v>56654377078</v>
      </c>
      <c r="J10" s="86">
        <f>J9</f>
        <v>12238458990</v>
      </c>
      <c r="K10" s="87">
        <f>K9</f>
        <v>553988630</v>
      </c>
      <c r="L10" s="87">
        <f t="shared" ref="L10:L45" si="2">$J10      +$K10</f>
        <v>12792447620</v>
      </c>
      <c r="M10" s="102">
        <f t="shared" ref="M10:M45" si="3">IF(($F10      =0),0,($L10      /$F10      ))</f>
        <v>0.22909851793635988</v>
      </c>
      <c r="N10" s="86">
        <f>N9</f>
        <v>11982141996</v>
      </c>
      <c r="O10" s="87">
        <f>O9</f>
        <v>1235928640</v>
      </c>
      <c r="P10" s="87">
        <f t="shared" ref="P10:P45" si="4">$N10      +$O10</f>
        <v>13218070636</v>
      </c>
      <c r="Q10" s="102">
        <f t="shared" ref="Q10:Q45" si="5">IF(($F10      =0),0,($P10      /$F10      ))</f>
        <v>0.23672095306853544</v>
      </c>
      <c r="R10" s="86">
        <f>R9</f>
        <v>13314071151</v>
      </c>
      <c r="S10" s="87">
        <f>S9</f>
        <v>974094510</v>
      </c>
      <c r="T10" s="87">
        <f t="shared" ref="T10:T45" si="6">$R10      +$S10</f>
        <v>14288165661</v>
      </c>
      <c r="U10" s="102">
        <f t="shared" ref="U10:U45" si="7">IF(($I10      =0),0,($T10      /$I10      ))</f>
        <v>0.25219879553751856</v>
      </c>
      <c r="V10" s="86">
        <f>V9</f>
        <v>11577169058</v>
      </c>
      <c r="W10" s="87">
        <f>W9</f>
        <v>1642823848</v>
      </c>
      <c r="X10" s="87">
        <f t="shared" ref="X10:X45" si="8">$V10      +$W10</f>
        <v>13219992906</v>
      </c>
      <c r="Y10" s="102">
        <f t="shared" ref="Y10:Y45" si="9">IF(($I10      =0),0,($X10      /$I10      ))</f>
        <v>0.23334459909071317</v>
      </c>
      <c r="Z10" s="86">
        <f t="shared" ref="Z10:Z45" si="10">$J10      +$N10      +$R10      +$V10</f>
        <v>49111841195</v>
      </c>
      <c r="AA10" s="87">
        <f t="shared" ref="AA10:AA45" si="11">$K10      +$O10      +$S10      +$W10</f>
        <v>4406835628</v>
      </c>
      <c r="AB10" s="87">
        <f t="shared" ref="AB10:AB45" si="12">$Z10      +$AA10</f>
        <v>53518676823</v>
      </c>
      <c r="AC10" s="102">
        <f t="shared" ref="AC10:AC45" si="13">IF(($I10      =0),0,($AB10      /$I10      ))</f>
        <v>0.94465210956811219</v>
      </c>
      <c r="AD10" s="86">
        <f>AD9</f>
        <v>9211210502</v>
      </c>
      <c r="AE10" s="87">
        <f>AE9</f>
        <v>1563285985</v>
      </c>
      <c r="AF10" s="87">
        <f t="shared" ref="AF10:AF45" si="14">$AD10      +$AE10</f>
        <v>10774496487</v>
      </c>
      <c r="AG10" s="87">
        <f>AG9</f>
        <v>52109471815</v>
      </c>
      <c r="AH10" s="87">
        <f>AH9</f>
        <v>50297028206</v>
      </c>
      <c r="AI10" s="88">
        <f>AI9</f>
        <v>47825322116</v>
      </c>
      <c r="AJ10" s="122">
        <f t="shared" ref="AJ10:AJ45" si="15">IF(($AH10      =0),0,($AI10      /$AH10      ))</f>
        <v>0.95085781052755824</v>
      </c>
      <c r="AK10" s="123">
        <f t="shared" ref="AK10:AK45" si="16">IF(($AF10      =0),0,(($X10      /$AF10      )-1))</f>
        <v>0.22697083079015523</v>
      </c>
    </row>
    <row r="11" spans="1:37" x14ac:dyDescent="0.2">
      <c r="A11" s="61" t="s">
        <v>101</v>
      </c>
      <c r="B11" s="62" t="s">
        <v>558</v>
      </c>
      <c r="C11" s="63" t="s">
        <v>559</v>
      </c>
      <c r="D11" s="83">
        <v>439355458</v>
      </c>
      <c r="E11" s="84">
        <v>71729545</v>
      </c>
      <c r="F11" s="85">
        <f t="shared" si="0"/>
        <v>511085003</v>
      </c>
      <c r="G11" s="83">
        <v>402418350</v>
      </c>
      <c r="H11" s="84">
        <v>80761309</v>
      </c>
      <c r="I11" s="85">
        <f t="shared" si="1"/>
        <v>483179659</v>
      </c>
      <c r="J11" s="83">
        <v>98091738</v>
      </c>
      <c r="K11" s="84">
        <v>6343828</v>
      </c>
      <c r="L11" s="84">
        <f t="shared" si="2"/>
        <v>104435566</v>
      </c>
      <c r="M11" s="101">
        <f t="shared" si="3"/>
        <v>0.20434089317232421</v>
      </c>
      <c r="N11" s="83">
        <v>93969644</v>
      </c>
      <c r="O11" s="84">
        <v>19738416</v>
      </c>
      <c r="P11" s="84">
        <f t="shared" si="4"/>
        <v>113708060</v>
      </c>
      <c r="Q11" s="101">
        <f t="shared" si="5"/>
        <v>0.22248365601132694</v>
      </c>
      <c r="R11" s="83">
        <v>92143370</v>
      </c>
      <c r="S11" s="84">
        <v>16964929</v>
      </c>
      <c r="T11" s="84">
        <f t="shared" si="6"/>
        <v>109108299</v>
      </c>
      <c r="U11" s="101">
        <f t="shared" si="7"/>
        <v>0.22581310485175038</v>
      </c>
      <c r="V11" s="83">
        <v>81320066</v>
      </c>
      <c r="W11" s="84">
        <v>27426883</v>
      </c>
      <c r="X11" s="84">
        <f t="shared" si="8"/>
        <v>108746949</v>
      </c>
      <c r="Y11" s="101">
        <f t="shared" si="9"/>
        <v>0.22506524638281597</v>
      </c>
      <c r="Z11" s="83">
        <f t="shared" si="10"/>
        <v>365524818</v>
      </c>
      <c r="AA11" s="84">
        <f t="shared" si="11"/>
        <v>70474056</v>
      </c>
      <c r="AB11" s="84">
        <f t="shared" si="12"/>
        <v>435998874</v>
      </c>
      <c r="AC11" s="101">
        <f t="shared" si="13"/>
        <v>0.90235353636854987</v>
      </c>
      <c r="AD11" s="83">
        <v>81260375</v>
      </c>
      <c r="AE11" s="84">
        <v>21076964</v>
      </c>
      <c r="AF11" s="84">
        <f t="shared" si="14"/>
        <v>102337339</v>
      </c>
      <c r="AG11" s="84">
        <v>481460571</v>
      </c>
      <c r="AH11" s="84">
        <v>444470891</v>
      </c>
      <c r="AI11" s="85">
        <v>381670513</v>
      </c>
      <c r="AJ11" s="120">
        <f t="shared" si="15"/>
        <v>0.85870755707149338</v>
      </c>
      <c r="AK11" s="121">
        <f t="shared" si="16"/>
        <v>6.2632173775790667E-2</v>
      </c>
    </row>
    <row r="12" spans="1:37" x14ac:dyDescent="0.2">
      <c r="A12" s="61" t="s">
        <v>101</v>
      </c>
      <c r="B12" s="62" t="s">
        <v>560</v>
      </c>
      <c r="C12" s="63" t="s">
        <v>561</v>
      </c>
      <c r="D12" s="83">
        <v>346090893</v>
      </c>
      <c r="E12" s="84">
        <v>51261562</v>
      </c>
      <c r="F12" s="85">
        <f t="shared" si="0"/>
        <v>397352455</v>
      </c>
      <c r="G12" s="83">
        <v>340894066</v>
      </c>
      <c r="H12" s="84">
        <v>83976959</v>
      </c>
      <c r="I12" s="85">
        <f t="shared" si="1"/>
        <v>424871025</v>
      </c>
      <c r="J12" s="83">
        <v>83598491</v>
      </c>
      <c r="K12" s="84">
        <v>4813545</v>
      </c>
      <c r="L12" s="84">
        <f t="shared" si="2"/>
        <v>88412036</v>
      </c>
      <c r="M12" s="101">
        <f t="shared" si="3"/>
        <v>0.22250280547530529</v>
      </c>
      <c r="N12" s="83">
        <v>88197206</v>
      </c>
      <c r="O12" s="84">
        <v>4194661</v>
      </c>
      <c r="P12" s="84">
        <f t="shared" si="4"/>
        <v>92391867</v>
      </c>
      <c r="Q12" s="101">
        <f t="shared" si="5"/>
        <v>0.23251867664942449</v>
      </c>
      <c r="R12" s="83">
        <v>90425739</v>
      </c>
      <c r="S12" s="84">
        <v>22943704</v>
      </c>
      <c r="T12" s="84">
        <f t="shared" si="6"/>
        <v>113369443</v>
      </c>
      <c r="U12" s="101">
        <f t="shared" si="7"/>
        <v>0.26683260643627088</v>
      </c>
      <c r="V12" s="83">
        <v>73929021</v>
      </c>
      <c r="W12" s="84">
        <v>18570180</v>
      </c>
      <c r="X12" s="84">
        <f t="shared" si="8"/>
        <v>92499201</v>
      </c>
      <c r="Y12" s="101">
        <f t="shared" si="9"/>
        <v>0.21771124778395984</v>
      </c>
      <c r="Z12" s="83">
        <f t="shared" si="10"/>
        <v>336150457</v>
      </c>
      <c r="AA12" s="84">
        <f t="shared" si="11"/>
        <v>50522090</v>
      </c>
      <c r="AB12" s="84">
        <f t="shared" si="12"/>
        <v>386672547</v>
      </c>
      <c r="AC12" s="101">
        <f t="shared" si="13"/>
        <v>0.91009394439171276</v>
      </c>
      <c r="AD12" s="83">
        <v>81462661</v>
      </c>
      <c r="AE12" s="84">
        <v>15811456</v>
      </c>
      <c r="AF12" s="84">
        <f t="shared" si="14"/>
        <v>97274117</v>
      </c>
      <c r="AG12" s="84">
        <v>397634732</v>
      </c>
      <c r="AH12" s="84">
        <v>379721529</v>
      </c>
      <c r="AI12" s="85">
        <v>351790159</v>
      </c>
      <c r="AJ12" s="120">
        <f t="shared" si="15"/>
        <v>0.92644249043882887</v>
      </c>
      <c r="AK12" s="121">
        <f t="shared" si="16"/>
        <v>-4.9087220190341063E-2</v>
      </c>
    </row>
    <row r="13" spans="1:37" x14ac:dyDescent="0.2">
      <c r="A13" s="61" t="s">
        <v>101</v>
      </c>
      <c r="B13" s="62" t="s">
        <v>562</v>
      </c>
      <c r="C13" s="63" t="s">
        <v>563</v>
      </c>
      <c r="D13" s="83">
        <v>421416467</v>
      </c>
      <c r="E13" s="84">
        <v>56187043</v>
      </c>
      <c r="F13" s="85">
        <f t="shared" si="0"/>
        <v>477603510</v>
      </c>
      <c r="G13" s="83">
        <v>434650413</v>
      </c>
      <c r="H13" s="84">
        <v>53306697</v>
      </c>
      <c r="I13" s="85">
        <f t="shared" si="1"/>
        <v>487957110</v>
      </c>
      <c r="J13" s="83">
        <v>114892313</v>
      </c>
      <c r="K13" s="84">
        <v>1828908</v>
      </c>
      <c r="L13" s="84">
        <f t="shared" si="2"/>
        <v>116721221</v>
      </c>
      <c r="M13" s="101">
        <f t="shared" si="3"/>
        <v>0.24438937017024853</v>
      </c>
      <c r="N13" s="83">
        <v>101969207</v>
      </c>
      <c r="O13" s="84">
        <v>10324270</v>
      </c>
      <c r="P13" s="84">
        <f t="shared" si="4"/>
        <v>112293477</v>
      </c>
      <c r="Q13" s="101">
        <f t="shared" si="5"/>
        <v>0.23511861753277316</v>
      </c>
      <c r="R13" s="83">
        <v>96821766</v>
      </c>
      <c r="S13" s="84">
        <v>14677850</v>
      </c>
      <c r="T13" s="84">
        <f t="shared" si="6"/>
        <v>111499616</v>
      </c>
      <c r="U13" s="101">
        <f t="shared" si="7"/>
        <v>0.22850290264240641</v>
      </c>
      <c r="V13" s="83">
        <v>106769438</v>
      </c>
      <c r="W13" s="84">
        <v>22556193</v>
      </c>
      <c r="X13" s="84">
        <f t="shared" si="8"/>
        <v>129325631</v>
      </c>
      <c r="Y13" s="101">
        <f t="shared" si="9"/>
        <v>0.26503483267207645</v>
      </c>
      <c r="Z13" s="83">
        <f t="shared" si="10"/>
        <v>420452724</v>
      </c>
      <c r="AA13" s="84">
        <f t="shared" si="11"/>
        <v>49387221</v>
      </c>
      <c r="AB13" s="84">
        <f t="shared" si="12"/>
        <v>469839945</v>
      </c>
      <c r="AC13" s="101">
        <f t="shared" si="13"/>
        <v>0.96287139867682225</v>
      </c>
      <c r="AD13" s="83">
        <v>90169913</v>
      </c>
      <c r="AE13" s="84">
        <v>29029734</v>
      </c>
      <c r="AF13" s="84">
        <f t="shared" si="14"/>
        <v>119199647</v>
      </c>
      <c r="AG13" s="84">
        <v>407803113</v>
      </c>
      <c r="AH13" s="84">
        <v>446611271</v>
      </c>
      <c r="AI13" s="85">
        <v>427293443</v>
      </c>
      <c r="AJ13" s="120">
        <f t="shared" si="15"/>
        <v>0.95674576694684443</v>
      </c>
      <c r="AK13" s="121">
        <f t="shared" si="16"/>
        <v>8.4949781772424293E-2</v>
      </c>
    </row>
    <row r="14" spans="1:37" x14ac:dyDescent="0.2">
      <c r="A14" s="61" t="s">
        <v>101</v>
      </c>
      <c r="B14" s="62" t="s">
        <v>564</v>
      </c>
      <c r="C14" s="63" t="s">
        <v>565</v>
      </c>
      <c r="D14" s="83">
        <v>1205124038</v>
      </c>
      <c r="E14" s="84">
        <v>269141804</v>
      </c>
      <c r="F14" s="85">
        <f t="shared" si="0"/>
        <v>1474265842</v>
      </c>
      <c r="G14" s="83">
        <v>1230477288</v>
      </c>
      <c r="H14" s="84">
        <v>225556182</v>
      </c>
      <c r="I14" s="85">
        <f t="shared" si="1"/>
        <v>1456033470</v>
      </c>
      <c r="J14" s="83">
        <v>305956237</v>
      </c>
      <c r="K14" s="84">
        <v>12676759</v>
      </c>
      <c r="L14" s="84">
        <f t="shared" si="2"/>
        <v>318632996</v>
      </c>
      <c r="M14" s="101">
        <f t="shared" si="3"/>
        <v>0.21612994544304173</v>
      </c>
      <c r="N14" s="83">
        <v>275666433</v>
      </c>
      <c r="O14" s="84">
        <v>36673821</v>
      </c>
      <c r="P14" s="84">
        <f t="shared" si="4"/>
        <v>312340254</v>
      </c>
      <c r="Q14" s="101">
        <f t="shared" si="5"/>
        <v>0.21186155515634608</v>
      </c>
      <c r="R14" s="83">
        <v>340222587</v>
      </c>
      <c r="S14" s="84">
        <v>22100435</v>
      </c>
      <c r="T14" s="84">
        <f t="shared" si="6"/>
        <v>362323022</v>
      </c>
      <c r="U14" s="101">
        <f t="shared" si="7"/>
        <v>0.24884250909424493</v>
      </c>
      <c r="V14" s="83">
        <v>289252312</v>
      </c>
      <c r="W14" s="84">
        <v>62881171</v>
      </c>
      <c r="X14" s="84">
        <f t="shared" si="8"/>
        <v>352133483</v>
      </c>
      <c r="Y14" s="101">
        <f t="shared" si="9"/>
        <v>0.24184436021240638</v>
      </c>
      <c r="Z14" s="83">
        <f t="shared" si="10"/>
        <v>1211097569</v>
      </c>
      <c r="AA14" s="84">
        <f t="shared" si="11"/>
        <v>134332186</v>
      </c>
      <c r="AB14" s="84">
        <f t="shared" si="12"/>
        <v>1345429755</v>
      </c>
      <c r="AC14" s="101">
        <f t="shared" si="13"/>
        <v>0.92403765622228451</v>
      </c>
      <c r="AD14" s="83">
        <v>254654724</v>
      </c>
      <c r="AE14" s="84">
        <v>49864319</v>
      </c>
      <c r="AF14" s="84">
        <f t="shared" si="14"/>
        <v>304519043</v>
      </c>
      <c r="AG14" s="84">
        <v>1451190676</v>
      </c>
      <c r="AH14" s="84">
        <v>1483933148</v>
      </c>
      <c r="AI14" s="85">
        <v>1273191049</v>
      </c>
      <c r="AJ14" s="120">
        <f t="shared" si="15"/>
        <v>0.8579841017204638</v>
      </c>
      <c r="AK14" s="121">
        <f t="shared" si="16"/>
        <v>0.15635948258250632</v>
      </c>
    </row>
    <row r="15" spans="1:37" x14ac:dyDescent="0.2">
      <c r="A15" s="61" t="s">
        <v>101</v>
      </c>
      <c r="B15" s="62" t="s">
        <v>566</v>
      </c>
      <c r="C15" s="63" t="s">
        <v>567</v>
      </c>
      <c r="D15" s="83">
        <v>907048717</v>
      </c>
      <c r="E15" s="84">
        <v>166435729</v>
      </c>
      <c r="F15" s="85">
        <f t="shared" si="0"/>
        <v>1073484446</v>
      </c>
      <c r="G15" s="83">
        <v>947434683</v>
      </c>
      <c r="H15" s="84">
        <v>170040448</v>
      </c>
      <c r="I15" s="85">
        <f t="shared" si="1"/>
        <v>1117475131</v>
      </c>
      <c r="J15" s="83">
        <v>226168784</v>
      </c>
      <c r="K15" s="84">
        <v>11060722</v>
      </c>
      <c r="L15" s="84">
        <f t="shared" si="2"/>
        <v>237229506</v>
      </c>
      <c r="M15" s="101">
        <f t="shared" si="3"/>
        <v>0.22099016607456276</v>
      </c>
      <c r="N15" s="83">
        <v>219329596</v>
      </c>
      <c r="O15" s="84">
        <v>61891308</v>
      </c>
      <c r="P15" s="84">
        <f t="shared" si="4"/>
        <v>281220904</v>
      </c>
      <c r="Q15" s="101">
        <f t="shared" si="5"/>
        <v>0.26197017110763055</v>
      </c>
      <c r="R15" s="83">
        <v>214565978</v>
      </c>
      <c r="S15" s="84">
        <v>30866914</v>
      </c>
      <c r="T15" s="84">
        <f t="shared" si="6"/>
        <v>245432892</v>
      </c>
      <c r="U15" s="101">
        <f t="shared" si="7"/>
        <v>0.21963163670619529</v>
      </c>
      <c r="V15" s="83">
        <v>217688573</v>
      </c>
      <c r="W15" s="84">
        <v>48495527</v>
      </c>
      <c r="X15" s="84">
        <f t="shared" si="8"/>
        <v>266184100</v>
      </c>
      <c r="Y15" s="101">
        <f t="shared" si="9"/>
        <v>0.23820136360600583</v>
      </c>
      <c r="Z15" s="83">
        <f t="shared" si="10"/>
        <v>877752931</v>
      </c>
      <c r="AA15" s="84">
        <f t="shared" si="11"/>
        <v>152314471</v>
      </c>
      <c r="AB15" s="84">
        <f t="shared" si="12"/>
        <v>1030067402</v>
      </c>
      <c r="AC15" s="101">
        <f t="shared" si="13"/>
        <v>0.9217810521458486</v>
      </c>
      <c r="AD15" s="83">
        <v>184252446</v>
      </c>
      <c r="AE15" s="84">
        <v>105055598</v>
      </c>
      <c r="AF15" s="84">
        <f t="shared" si="14"/>
        <v>289308044</v>
      </c>
      <c r="AG15" s="84">
        <v>995607112</v>
      </c>
      <c r="AH15" s="84">
        <v>1014337228</v>
      </c>
      <c r="AI15" s="85">
        <v>994146769</v>
      </c>
      <c r="AJ15" s="120">
        <f t="shared" si="15"/>
        <v>0.98009492460430525</v>
      </c>
      <c r="AK15" s="121">
        <f t="shared" si="16"/>
        <v>-7.9928451626460784E-2</v>
      </c>
    </row>
    <row r="16" spans="1:37" x14ac:dyDescent="0.2">
      <c r="A16" s="61" t="s">
        <v>116</v>
      </c>
      <c r="B16" s="62" t="s">
        <v>568</v>
      </c>
      <c r="C16" s="63" t="s">
        <v>569</v>
      </c>
      <c r="D16" s="83">
        <v>437683755</v>
      </c>
      <c r="E16" s="84">
        <v>13730000</v>
      </c>
      <c r="F16" s="85">
        <f t="shared" si="0"/>
        <v>451413755</v>
      </c>
      <c r="G16" s="83">
        <v>529710878</v>
      </c>
      <c r="H16" s="84">
        <v>20339594</v>
      </c>
      <c r="I16" s="85">
        <f t="shared" si="1"/>
        <v>550050472</v>
      </c>
      <c r="J16" s="83">
        <v>110242747</v>
      </c>
      <c r="K16" s="84">
        <v>1244176</v>
      </c>
      <c r="L16" s="84">
        <f t="shared" si="2"/>
        <v>111486923</v>
      </c>
      <c r="M16" s="101">
        <f t="shared" si="3"/>
        <v>0.24697280879267847</v>
      </c>
      <c r="N16" s="83">
        <v>144613124</v>
      </c>
      <c r="O16" s="84">
        <v>1644655</v>
      </c>
      <c r="P16" s="84">
        <f t="shared" si="4"/>
        <v>146257779</v>
      </c>
      <c r="Q16" s="101">
        <f t="shared" si="5"/>
        <v>0.32399938499880226</v>
      </c>
      <c r="R16" s="83">
        <v>164963090</v>
      </c>
      <c r="S16" s="84">
        <v>4733051</v>
      </c>
      <c r="T16" s="84">
        <f t="shared" si="6"/>
        <v>169696141</v>
      </c>
      <c r="U16" s="101">
        <f t="shared" si="7"/>
        <v>0.30851012704885017</v>
      </c>
      <c r="V16" s="83">
        <v>76903686</v>
      </c>
      <c r="W16" s="84">
        <v>5485956</v>
      </c>
      <c r="X16" s="84">
        <f t="shared" si="8"/>
        <v>82389642</v>
      </c>
      <c r="Y16" s="101">
        <f t="shared" si="9"/>
        <v>0.14978560367456606</v>
      </c>
      <c r="Z16" s="83">
        <f t="shared" si="10"/>
        <v>496722647</v>
      </c>
      <c r="AA16" s="84">
        <f t="shared" si="11"/>
        <v>13107838</v>
      </c>
      <c r="AB16" s="84">
        <f t="shared" si="12"/>
        <v>509830485</v>
      </c>
      <c r="AC16" s="101">
        <f t="shared" si="13"/>
        <v>0.92687946098153695</v>
      </c>
      <c r="AD16" s="83">
        <v>85242456</v>
      </c>
      <c r="AE16" s="84">
        <v>5928813</v>
      </c>
      <c r="AF16" s="84">
        <f t="shared" si="14"/>
        <v>91171269</v>
      </c>
      <c r="AG16" s="84">
        <v>436514022</v>
      </c>
      <c r="AH16" s="84">
        <v>456790055</v>
      </c>
      <c r="AI16" s="85">
        <v>423482711</v>
      </c>
      <c r="AJ16" s="120">
        <f t="shared" si="15"/>
        <v>0.92708391166703485</v>
      </c>
      <c r="AK16" s="121">
        <f t="shared" si="16"/>
        <v>-9.6320113741095392E-2</v>
      </c>
    </row>
    <row r="17" spans="1:37" ht="16.5" x14ac:dyDescent="0.3">
      <c r="A17" s="64" t="s">
        <v>0</v>
      </c>
      <c r="B17" s="65" t="s">
        <v>570</v>
      </c>
      <c r="C17" s="66" t="s">
        <v>0</v>
      </c>
      <c r="D17" s="86">
        <f>SUM(D11:D16)</f>
        <v>3756719328</v>
      </c>
      <c r="E17" s="87">
        <f>SUM(E11:E16)</f>
        <v>628485683</v>
      </c>
      <c r="F17" s="88">
        <f t="shared" si="0"/>
        <v>4385205011</v>
      </c>
      <c r="G17" s="86">
        <f>SUM(G11:G16)</f>
        <v>3885585678</v>
      </c>
      <c r="H17" s="87">
        <f>SUM(H11:H16)</f>
        <v>633981189</v>
      </c>
      <c r="I17" s="88">
        <f t="shared" si="1"/>
        <v>4519566867</v>
      </c>
      <c r="J17" s="86">
        <f>SUM(J11:J16)</f>
        <v>938950310</v>
      </c>
      <c r="K17" s="87">
        <f>SUM(K11:K16)</f>
        <v>37967938</v>
      </c>
      <c r="L17" s="87">
        <f t="shared" si="2"/>
        <v>976918248</v>
      </c>
      <c r="M17" s="102">
        <f t="shared" si="3"/>
        <v>0.22277595814778658</v>
      </c>
      <c r="N17" s="86">
        <f>SUM(N11:N16)</f>
        <v>923745210</v>
      </c>
      <c r="O17" s="87">
        <f>SUM(O11:O16)</f>
        <v>134467131</v>
      </c>
      <c r="P17" s="87">
        <f t="shared" si="4"/>
        <v>1058212341</v>
      </c>
      <c r="Q17" s="102">
        <f t="shared" si="5"/>
        <v>0.24131422324510338</v>
      </c>
      <c r="R17" s="86">
        <f>SUM(R11:R16)</f>
        <v>999142530</v>
      </c>
      <c r="S17" s="87">
        <f>SUM(S11:S16)</f>
        <v>112286883</v>
      </c>
      <c r="T17" s="87">
        <f t="shared" si="6"/>
        <v>1111429413</v>
      </c>
      <c r="U17" s="102">
        <f t="shared" si="7"/>
        <v>0.24591502807828686</v>
      </c>
      <c r="V17" s="86">
        <f>SUM(V11:V16)</f>
        <v>845863096</v>
      </c>
      <c r="W17" s="87">
        <f>SUM(W11:W16)</f>
        <v>185415910</v>
      </c>
      <c r="X17" s="87">
        <f t="shared" si="8"/>
        <v>1031279006</v>
      </c>
      <c r="Y17" s="102">
        <f t="shared" si="9"/>
        <v>0.2281809377641851</v>
      </c>
      <c r="Z17" s="86">
        <f t="shared" si="10"/>
        <v>3707701146</v>
      </c>
      <c r="AA17" s="87">
        <f t="shared" si="11"/>
        <v>470137862</v>
      </c>
      <c r="AB17" s="87">
        <f t="shared" si="12"/>
        <v>4177839008</v>
      </c>
      <c r="AC17" s="102">
        <f t="shared" si="13"/>
        <v>0.92438924590425797</v>
      </c>
      <c r="AD17" s="86">
        <f>SUM(AD11:AD16)</f>
        <v>777042575</v>
      </c>
      <c r="AE17" s="87">
        <f>SUM(AE11:AE16)</f>
        <v>226766884</v>
      </c>
      <c r="AF17" s="87">
        <f t="shared" si="14"/>
        <v>1003809459</v>
      </c>
      <c r="AG17" s="87">
        <f>SUM(AG11:AG16)</f>
        <v>4170210226</v>
      </c>
      <c r="AH17" s="87">
        <f>SUM(AH11:AH16)</f>
        <v>4225864122</v>
      </c>
      <c r="AI17" s="88">
        <f>SUM(AI11:AI16)</f>
        <v>3851574644</v>
      </c>
      <c r="AJ17" s="122">
        <f t="shared" si="15"/>
        <v>0.91142888952547352</v>
      </c>
      <c r="AK17" s="123">
        <f t="shared" si="16"/>
        <v>2.7365300011583216E-2</v>
      </c>
    </row>
    <row r="18" spans="1:37" x14ac:dyDescent="0.2">
      <c r="A18" s="61" t="s">
        <v>101</v>
      </c>
      <c r="B18" s="62" t="s">
        <v>571</v>
      </c>
      <c r="C18" s="63" t="s">
        <v>572</v>
      </c>
      <c r="D18" s="83">
        <v>702722894</v>
      </c>
      <c r="E18" s="84">
        <v>89094449</v>
      </c>
      <c r="F18" s="85">
        <f t="shared" si="0"/>
        <v>791817343</v>
      </c>
      <c r="G18" s="83">
        <v>716280935</v>
      </c>
      <c r="H18" s="84">
        <v>81950029</v>
      </c>
      <c r="I18" s="85">
        <f t="shared" si="1"/>
        <v>798230964</v>
      </c>
      <c r="J18" s="83">
        <v>217965918</v>
      </c>
      <c r="K18" s="84">
        <v>8332580</v>
      </c>
      <c r="L18" s="84">
        <f t="shared" si="2"/>
        <v>226298498</v>
      </c>
      <c r="M18" s="101">
        <f t="shared" si="3"/>
        <v>0.28579633927012887</v>
      </c>
      <c r="N18" s="83">
        <v>141359771</v>
      </c>
      <c r="O18" s="84">
        <v>8570324</v>
      </c>
      <c r="P18" s="84">
        <f t="shared" si="4"/>
        <v>149930095</v>
      </c>
      <c r="Q18" s="101">
        <f t="shared" si="5"/>
        <v>0.18934934467582129</v>
      </c>
      <c r="R18" s="83">
        <v>170985934</v>
      </c>
      <c r="S18" s="84">
        <v>22439730</v>
      </c>
      <c r="T18" s="84">
        <f t="shared" si="6"/>
        <v>193425664</v>
      </c>
      <c r="U18" s="101">
        <f t="shared" si="7"/>
        <v>0.24231791639693898</v>
      </c>
      <c r="V18" s="83">
        <v>147522242</v>
      </c>
      <c r="W18" s="84">
        <v>30171173</v>
      </c>
      <c r="X18" s="84">
        <f t="shared" si="8"/>
        <v>177693415</v>
      </c>
      <c r="Y18" s="101">
        <f t="shared" si="9"/>
        <v>0.22260902296944723</v>
      </c>
      <c r="Z18" s="83">
        <f t="shared" si="10"/>
        <v>677833865</v>
      </c>
      <c r="AA18" s="84">
        <f t="shared" si="11"/>
        <v>69513807</v>
      </c>
      <c r="AB18" s="84">
        <f t="shared" si="12"/>
        <v>747347672</v>
      </c>
      <c r="AC18" s="101">
        <f t="shared" si="13"/>
        <v>0.93625492583622705</v>
      </c>
      <c r="AD18" s="83">
        <v>159143900</v>
      </c>
      <c r="AE18" s="84">
        <v>23832286</v>
      </c>
      <c r="AF18" s="84">
        <f t="shared" si="14"/>
        <v>182976186</v>
      </c>
      <c r="AG18" s="84">
        <v>679430174</v>
      </c>
      <c r="AH18" s="84">
        <v>701961151</v>
      </c>
      <c r="AI18" s="85">
        <v>659366629</v>
      </c>
      <c r="AJ18" s="120">
        <f t="shared" si="15"/>
        <v>0.93932068471407471</v>
      </c>
      <c r="AK18" s="121">
        <f t="shared" si="16"/>
        <v>-2.8871358155864058E-2</v>
      </c>
    </row>
    <row r="19" spans="1:37" x14ac:dyDescent="0.2">
      <c r="A19" s="61" t="s">
        <v>101</v>
      </c>
      <c r="B19" s="62" t="s">
        <v>93</v>
      </c>
      <c r="C19" s="63" t="s">
        <v>94</v>
      </c>
      <c r="D19" s="83">
        <v>2608797875</v>
      </c>
      <c r="E19" s="84">
        <v>128102569</v>
      </c>
      <c r="F19" s="85">
        <f t="shared" si="0"/>
        <v>2736900444</v>
      </c>
      <c r="G19" s="83">
        <v>2620781404</v>
      </c>
      <c r="H19" s="84">
        <v>169775302</v>
      </c>
      <c r="I19" s="85">
        <f t="shared" si="1"/>
        <v>2790556706</v>
      </c>
      <c r="J19" s="83">
        <v>635139768</v>
      </c>
      <c r="K19" s="84">
        <v>14080744</v>
      </c>
      <c r="L19" s="84">
        <f t="shared" si="2"/>
        <v>649220512</v>
      </c>
      <c r="M19" s="101">
        <f t="shared" si="3"/>
        <v>0.23721013068753041</v>
      </c>
      <c r="N19" s="83">
        <v>672520297</v>
      </c>
      <c r="O19" s="84">
        <v>30619800</v>
      </c>
      <c r="P19" s="84">
        <f t="shared" si="4"/>
        <v>703140097</v>
      </c>
      <c r="Q19" s="101">
        <f t="shared" si="5"/>
        <v>0.25691109756712804</v>
      </c>
      <c r="R19" s="83">
        <v>643535152</v>
      </c>
      <c r="S19" s="84">
        <v>31203709</v>
      </c>
      <c r="T19" s="84">
        <f t="shared" si="6"/>
        <v>674738861</v>
      </c>
      <c r="U19" s="101">
        <f t="shared" si="7"/>
        <v>0.24179363907898313</v>
      </c>
      <c r="V19" s="83">
        <v>573641891</v>
      </c>
      <c r="W19" s="84">
        <v>73827002</v>
      </c>
      <c r="X19" s="84">
        <f t="shared" si="8"/>
        <v>647468893</v>
      </c>
      <c r="Y19" s="101">
        <f t="shared" si="9"/>
        <v>0.23202140691420875</v>
      </c>
      <c r="Z19" s="83">
        <f t="shared" si="10"/>
        <v>2524837108</v>
      </c>
      <c r="AA19" s="84">
        <f t="shared" si="11"/>
        <v>149731255</v>
      </c>
      <c r="AB19" s="84">
        <f t="shared" si="12"/>
        <v>2674568363</v>
      </c>
      <c r="AC19" s="101">
        <f t="shared" si="13"/>
        <v>0.95843541084450556</v>
      </c>
      <c r="AD19" s="83">
        <v>598691908</v>
      </c>
      <c r="AE19" s="84">
        <v>65445203</v>
      </c>
      <c r="AF19" s="84">
        <f t="shared" si="14"/>
        <v>664137111</v>
      </c>
      <c r="AG19" s="84">
        <v>2648192631</v>
      </c>
      <c r="AH19" s="84">
        <v>2668280188</v>
      </c>
      <c r="AI19" s="85">
        <v>2489624256</v>
      </c>
      <c r="AJ19" s="120">
        <f t="shared" si="15"/>
        <v>0.93304453827470391</v>
      </c>
      <c r="AK19" s="121">
        <f t="shared" si="16"/>
        <v>-2.5097555495585011E-2</v>
      </c>
    </row>
    <row r="20" spans="1:37" x14ac:dyDescent="0.2">
      <c r="A20" s="61" t="s">
        <v>101</v>
      </c>
      <c r="B20" s="62" t="s">
        <v>95</v>
      </c>
      <c r="C20" s="63" t="s">
        <v>96</v>
      </c>
      <c r="D20" s="83">
        <v>2020050868</v>
      </c>
      <c r="E20" s="84">
        <v>406053915</v>
      </c>
      <c r="F20" s="85">
        <f t="shared" si="0"/>
        <v>2426104783</v>
      </c>
      <c r="G20" s="83">
        <v>1983244754</v>
      </c>
      <c r="H20" s="84">
        <v>403507635</v>
      </c>
      <c r="I20" s="85">
        <f t="shared" si="1"/>
        <v>2386752389</v>
      </c>
      <c r="J20" s="83">
        <v>539225709</v>
      </c>
      <c r="K20" s="84">
        <v>23614592</v>
      </c>
      <c r="L20" s="84">
        <f t="shared" si="2"/>
        <v>562840301</v>
      </c>
      <c r="M20" s="101">
        <f t="shared" si="3"/>
        <v>0.23199340149852052</v>
      </c>
      <c r="N20" s="83">
        <v>457542647</v>
      </c>
      <c r="O20" s="84">
        <v>92297071</v>
      </c>
      <c r="P20" s="84">
        <f t="shared" si="4"/>
        <v>549839718</v>
      </c>
      <c r="Q20" s="101">
        <f t="shared" si="5"/>
        <v>0.2266347776290584</v>
      </c>
      <c r="R20" s="83">
        <v>466847648</v>
      </c>
      <c r="S20" s="84">
        <v>41315385</v>
      </c>
      <c r="T20" s="84">
        <f t="shared" si="6"/>
        <v>508163033</v>
      </c>
      <c r="U20" s="101">
        <f t="shared" si="7"/>
        <v>0.21290982480713461</v>
      </c>
      <c r="V20" s="83">
        <v>450952477</v>
      </c>
      <c r="W20" s="84">
        <v>138187234</v>
      </c>
      <c r="X20" s="84">
        <f t="shared" si="8"/>
        <v>589139711</v>
      </c>
      <c r="Y20" s="101">
        <f t="shared" si="9"/>
        <v>0.24683738192332444</v>
      </c>
      <c r="Z20" s="83">
        <f t="shared" si="10"/>
        <v>1914568481</v>
      </c>
      <c r="AA20" s="84">
        <f t="shared" si="11"/>
        <v>295414282</v>
      </c>
      <c r="AB20" s="84">
        <f t="shared" si="12"/>
        <v>2209982763</v>
      </c>
      <c r="AC20" s="101">
        <f t="shared" si="13"/>
        <v>0.92593717437355838</v>
      </c>
      <c r="AD20" s="83">
        <v>344493077</v>
      </c>
      <c r="AE20" s="84">
        <v>114069165</v>
      </c>
      <c r="AF20" s="84">
        <f t="shared" si="14"/>
        <v>458562242</v>
      </c>
      <c r="AG20" s="84">
        <v>2275481186</v>
      </c>
      <c r="AH20" s="84">
        <v>2288153124</v>
      </c>
      <c r="AI20" s="85">
        <v>1964942464</v>
      </c>
      <c r="AJ20" s="120">
        <f t="shared" si="15"/>
        <v>0.85874605304605478</v>
      </c>
      <c r="AK20" s="121">
        <f t="shared" si="16"/>
        <v>0.28475407925103435</v>
      </c>
    </row>
    <row r="21" spans="1:37" x14ac:dyDescent="0.2">
      <c r="A21" s="61" t="s">
        <v>101</v>
      </c>
      <c r="B21" s="62" t="s">
        <v>573</v>
      </c>
      <c r="C21" s="63" t="s">
        <v>574</v>
      </c>
      <c r="D21" s="83">
        <v>1302088200</v>
      </c>
      <c r="E21" s="84">
        <v>151230264</v>
      </c>
      <c r="F21" s="85">
        <f t="shared" si="0"/>
        <v>1453318464</v>
      </c>
      <c r="G21" s="83">
        <v>1305548294</v>
      </c>
      <c r="H21" s="84">
        <v>155412070</v>
      </c>
      <c r="I21" s="85">
        <f t="shared" si="1"/>
        <v>1460960364</v>
      </c>
      <c r="J21" s="83">
        <v>293654846</v>
      </c>
      <c r="K21" s="84">
        <v>16443266</v>
      </c>
      <c r="L21" s="84">
        <f t="shared" si="2"/>
        <v>310098112</v>
      </c>
      <c r="M21" s="101">
        <f t="shared" si="3"/>
        <v>0.21337244360503768</v>
      </c>
      <c r="N21" s="83">
        <v>267532410</v>
      </c>
      <c r="O21" s="84">
        <v>23361716</v>
      </c>
      <c r="P21" s="84">
        <f t="shared" si="4"/>
        <v>290894126</v>
      </c>
      <c r="Q21" s="101">
        <f t="shared" si="5"/>
        <v>0.20015855657635132</v>
      </c>
      <c r="R21" s="83">
        <v>261469430</v>
      </c>
      <c r="S21" s="84">
        <v>30175283</v>
      </c>
      <c r="T21" s="84">
        <f t="shared" si="6"/>
        <v>291644713</v>
      </c>
      <c r="U21" s="101">
        <f t="shared" si="7"/>
        <v>0.19962534247096111</v>
      </c>
      <c r="V21" s="83">
        <v>234288494</v>
      </c>
      <c r="W21" s="84">
        <v>60475482</v>
      </c>
      <c r="X21" s="84">
        <f t="shared" si="8"/>
        <v>294763976</v>
      </c>
      <c r="Y21" s="101">
        <f t="shared" si="9"/>
        <v>0.20176041955919893</v>
      </c>
      <c r="Z21" s="83">
        <f t="shared" si="10"/>
        <v>1056945180</v>
      </c>
      <c r="AA21" s="84">
        <f t="shared" si="11"/>
        <v>130455747</v>
      </c>
      <c r="AB21" s="84">
        <f t="shared" si="12"/>
        <v>1187400927</v>
      </c>
      <c r="AC21" s="101">
        <f t="shared" si="13"/>
        <v>0.81275369014733923</v>
      </c>
      <c r="AD21" s="83">
        <v>209263894</v>
      </c>
      <c r="AE21" s="84">
        <v>63592137</v>
      </c>
      <c r="AF21" s="84">
        <f t="shared" si="14"/>
        <v>272856031</v>
      </c>
      <c r="AG21" s="84">
        <v>1255408363</v>
      </c>
      <c r="AH21" s="84">
        <v>1253099393</v>
      </c>
      <c r="AI21" s="85">
        <v>1117185995</v>
      </c>
      <c r="AJ21" s="120">
        <f t="shared" si="15"/>
        <v>0.89153821415984036</v>
      </c>
      <c r="AK21" s="121">
        <f t="shared" si="16"/>
        <v>8.0291225081992046E-2</v>
      </c>
    </row>
    <row r="22" spans="1:37" x14ac:dyDescent="0.2">
      <c r="A22" s="61" t="s">
        <v>101</v>
      </c>
      <c r="B22" s="62" t="s">
        <v>575</v>
      </c>
      <c r="C22" s="63" t="s">
        <v>576</v>
      </c>
      <c r="D22" s="83">
        <v>854415024</v>
      </c>
      <c r="E22" s="84">
        <v>101758738</v>
      </c>
      <c r="F22" s="85">
        <f t="shared" si="0"/>
        <v>956173762</v>
      </c>
      <c r="G22" s="83">
        <v>878244363</v>
      </c>
      <c r="H22" s="84">
        <v>108633015</v>
      </c>
      <c r="I22" s="85">
        <f t="shared" si="1"/>
        <v>986877378</v>
      </c>
      <c r="J22" s="83">
        <v>285374460</v>
      </c>
      <c r="K22" s="84">
        <v>6632101</v>
      </c>
      <c r="L22" s="84">
        <f t="shared" si="2"/>
        <v>292006561</v>
      </c>
      <c r="M22" s="101">
        <f t="shared" si="3"/>
        <v>0.30539068588246832</v>
      </c>
      <c r="N22" s="83">
        <v>189546849</v>
      </c>
      <c r="O22" s="84">
        <v>10091386</v>
      </c>
      <c r="P22" s="84">
        <f t="shared" si="4"/>
        <v>199638235</v>
      </c>
      <c r="Q22" s="101">
        <f t="shared" si="5"/>
        <v>0.20878865634466134</v>
      </c>
      <c r="R22" s="83">
        <v>218097154</v>
      </c>
      <c r="S22" s="84">
        <v>18591022</v>
      </c>
      <c r="T22" s="84">
        <f t="shared" si="6"/>
        <v>236688176</v>
      </c>
      <c r="U22" s="101">
        <f t="shared" si="7"/>
        <v>0.23983544589873049</v>
      </c>
      <c r="V22" s="83">
        <v>196887709</v>
      </c>
      <c r="W22" s="84">
        <v>40649969</v>
      </c>
      <c r="X22" s="84">
        <f t="shared" si="8"/>
        <v>237537678</v>
      </c>
      <c r="Y22" s="101">
        <f t="shared" si="9"/>
        <v>0.24069624382452914</v>
      </c>
      <c r="Z22" s="83">
        <f t="shared" si="10"/>
        <v>889906172</v>
      </c>
      <c r="AA22" s="84">
        <f t="shared" si="11"/>
        <v>75964478</v>
      </c>
      <c r="AB22" s="84">
        <f t="shared" si="12"/>
        <v>965870650</v>
      </c>
      <c r="AC22" s="101">
        <f t="shared" si="13"/>
        <v>0.97871394312171578</v>
      </c>
      <c r="AD22" s="83">
        <v>157285433</v>
      </c>
      <c r="AE22" s="84">
        <v>19891920</v>
      </c>
      <c r="AF22" s="84">
        <f t="shared" si="14"/>
        <v>177177353</v>
      </c>
      <c r="AG22" s="84">
        <v>834724577</v>
      </c>
      <c r="AH22" s="84">
        <v>892977012</v>
      </c>
      <c r="AI22" s="85">
        <v>812741936</v>
      </c>
      <c r="AJ22" s="120">
        <f t="shared" si="15"/>
        <v>0.91014877771567992</v>
      </c>
      <c r="AK22" s="121">
        <f t="shared" si="16"/>
        <v>0.34067742845215654</v>
      </c>
    </row>
    <row r="23" spans="1:37" x14ac:dyDescent="0.2">
      <c r="A23" s="61" t="s">
        <v>116</v>
      </c>
      <c r="B23" s="62" t="s">
        <v>577</v>
      </c>
      <c r="C23" s="63" t="s">
        <v>578</v>
      </c>
      <c r="D23" s="83">
        <v>426521094</v>
      </c>
      <c r="E23" s="84">
        <v>68838011</v>
      </c>
      <c r="F23" s="85">
        <f t="shared" si="0"/>
        <v>495359105</v>
      </c>
      <c r="G23" s="83">
        <v>418967195</v>
      </c>
      <c r="H23" s="84">
        <v>15506979</v>
      </c>
      <c r="I23" s="85">
        <f t="shared" si="1"/>
        <v>434474174</v>
      </c>
      <c r="J23" s="83">
        <v>124042395</v>
      </c>
      <c r="K23" s="84">
        <v>0</v>
      </c>
      <c r="L23" s="84">
        <f t="shared" si="2"/>
        <v>124042395</v>
      </c>
      <c r="M23" s="101">
        <f t="shared" si="3"/>
        <v>0.25040903406832504</v>
      </c>
      <c r="N23" s="83">
        <v>114764591</v>
      </c>
      <c r="O23" s="84">
        <v>184730</v>
      </c>
      <c r="P23" s="84">
        <f t="shared" si="4"/>
        <v>114949321</v>
      </c>
      <c r="Q23" s="101">
        <f t="shared" si="5"/>
        <v>0.23205250461682742</v>
      </c>
      <c r="R23" s="83">
        <v>100040854</v>
      </c>
      <c r="S23" s="84">
        <v>385828</v>
      </c>
      <c r="T23" s="84">
        <f t="shared" si="6"/>
        <v>100426682</v>
      </c>
      <c r="U23" s="101">
        <f t="shared" si="7"/>
        <v>0.23114534306013779</v>
      </c>
      <c r="V23" s="83">
        <v>61022751</v>
      </c>
      <c r="W23" s="84">
        <v>2204234</v>
      </c>
      <c r="X23" s="84">
        <f t="shared" si="8"/>
        <v>63226985</v>
      </c>
      <c r="Y23" s="101">
        <f t="shared" si="9"/>
        <v>0.14552530111950912</v>
      </c>
      <c r="Z23" s="83">
        <f t="shared" si="10"/>
        <v>399870591</v>
      </c>
      <c r="AA23" s="84">
        <f t="shared" si="11"/>
        <v>2774792</v>
      </c>
      <c r="AB23" s="84">
        <f t="shared" si="12"/>
        <v>402645383</v>
      </c>
      <c r="AC23" s="101">
        <f t="shared" si="13"/>
        <v>0.92674181135562728</v>
      </c>
      <c r="AD23" s="83">
        <v>57809197</v>
      </c>
      <c r="AE23" s="84">
        <v>1118517</v>
      </c>
      <c r="AF23" s="84">
        <f t="shared" si="14"/>
        <v>58927714</v>
      </c>
      <c r="AG23" s="84">
        <v>464065822</v>
      </c>
      <c r="AH23" s="84">
        <v>423337848</v>
      </c>
      <c r="AI23" s="85">
        <v>410140279</v>
      </c>
      <c r="AJ23" s="120">
        <f t="shared" si="15"/>
        <v>0.96882497262564626</v>
      </c>
      <c r="AK23" s="121">
        <f t="shared" si="16"/>
        <v>7.2958387627254595E-2</v>
      </c>
    </row>
    <row r="24" spans="1:37" ht="16.5" x14ac:dyDescent="0.3">
      <c r="A24" s="64" t="s">
        <v>0</v>
      </c>
      <c r="B24" s="65" t="s">
        <v>579</v>
      </c>
      <c r="C24" s="66" t="s">
        <v>0</v>
      </c>
      <c r="D24" s="86">
        <f>SUM(D18:D23)</f>
        <v>7914595955</v>
      </c>
      <c r="E24" s="87">
        <f>SUM(E18:E23)</f>
        <v>945077946</v>
      </c>
      <c r="F24" s="88">
        <f t="shared" si="0"/>
        <v>8859673901</v>
      </c>
      <c r="G24" s="86">
        <f>SUM(G18:G23)</f>
        <v>7923066945</v>
      </c>
      <c r="H24" s="87">
        <f>SUM(H18:H23)</f>
        <v>934785030</v>
      </c>
      <c r="I24" s="88">
        <f t="shared" si="1"/>
        <v>8857851975</v>
      </c>
      <c r="J24" s="86">
        <f>SUM(J18:J23)</f>
        <v>2095403096</v>
      </c>
      <c r="K24" s="87">
        <f>SUM(K18:K23)</f>
        <v>69103283</v>
      </c>
      <c r="L24" s="87">
        <f t="shared" si="2"/>
        <v>2164506379</v>
      </c>
      <c r="M24" s="102">
        <f t="shared" si="3"/>
        <v>0.24430993772306789</v>
      </c>
      <c r="N24" s="86">
        <f>SUM(N18:N23)</f>
        <v>1843266565</v>
      </c>
      <c r="O24" s="87">
        <f>SUM(O18:O23)</f>
        <v>165125027</v>
      </c>
      <c r="P24" s="87">
        <f t="shared" si="4"/>
        <v>2008391592</v>
      </c>
      <c r="Q24" s="102">
        <f t="shared" si="5"/>
        <v>0.22668911005554176</v>
      </c>
      <c r="R24" s="86">
        <f>SUM(R18:R23)</f>
        <v>1860976172</v>
      </c>
      <c r="S24" s="87">
        <f>SUM(S18:S23)</f>
        <v>144110957</v>
      </c>
      <c r="T24" s="87">
        <f t="shared" si="6"/>
        <v>2005087129</v>
      </c>
      <c r="U24" s="102">
        <f t="shared" si="7"/>
        <v>0.22636268190742712</v>
      </c>
      <c r="V24" s="86">
        <f>SUM(V18:V23)</f>
        <v>1664315564</v>
      </c>
      <c r="W24" s="87">
        <f>SUM(W18:W23)</f>
        <v>345515094</v>
      </c>
      <c r="X24" s="87">
        <f t="shared" si="8"/>
        <v>2009830658</v>
      </c>
      <c r="Y24" s="102">
        <f t="shared" si="9"/>
        <v>0.22689819875884751</v>
      </c>
      <c r="Z24" s="86">
        <f t="shared" si="10"/>
        <v>7463961397</v>
      </c>
      <c r="AA24" s="87">
        <f t="shared" si="11"/>
        <v>723854361</v>
      </c>
      <c r="AB24" s="87">
        <f t="shared" si="12"/>
        <v>8187815758</v>
      </c>
      <c r="AC24" s="102">
        <f t="shared" si="13"/>
        <v>0.92435680581578017</v>
      </c>
      <c r="AD24" s="86">
        <f>SUM(AD18:AD23)</f>
        <v>1526687409</v>
      </c>
      <c r="AE24" s="87">
        <f>SUM(AE18:AE23)</f>
        <v>287949228</v>
      </c>
      <c r="AF24" s="87">
        <f t="shared" si="14"/>
        <v>1814636637</v>
      </c>
      <c r="AG24" s="87">
        <f>SUM(AG18:AG23)</f>
        <v>8157302753</v>
      </c>
      <c r="AH24" s="87">
        <f>SUM(AH18:AH23)</f>
        <v>8227808716</v>
      </c>
      <c r="AI24" s="88">
        <f>SUM(AI18:AI23)</f>
        <v>7454001559</v>
      </c>
      <c r="AJ24" s="122">
        <f t="shared" si="15"/>
        <v>0.90595221842053331</v>
      </c>
      <c r="AK24" s="123">
        <f t="shared" si="16"/>
        <v>0.10756644995479614</v>
      </c>
    </row>
    <row r="25" spans="1:37" x14ac:dyDescent="0.2">
      <c r="A25" s="61" t="s">
        <v>101</v>
      </c>
      <c r="B25" s="62" t="s">
        <v>580</v>
      </c>
      <c r="C25" s="63" t="s">
        <v>581</v>
      </c>
      <c r="D25" s="83">
        <v>612318598</v>
      </c>
      <c r="E25" s="84">
        <v>181136164</v>
      </c>
      <c r="F25" s="85">
        <f t="shared" si="0"/>
        <v>793454762</v>
      </c>
      <c r="G25" s="83">
        <v>609785818</v>
      </c>
      <c r="H25" s="84">
        <v>144362483</v>
      </c>
      <c r="I25" s="85">
        <f t="shared" si="1"/>
        <v>754148301</v>
      </c>
      <c r="J25" s="83">
        <v>159382093</v>
      </c>
      <c r="K25" s="84">
        <v>15264539</v>
      </c>
      <c r="L25" s="84">
        <f t="shared" si="2"/>
        <v>174646632</v>
      </c>
      <c r="M25" s="101">
        <f t="shared" si="3"/>
        <v>0.22010912324702891</v>
      </c>
      <c r="N25" s="83">
        <v>135428385</v>
      </c>
      <c r="O25" s="84">
        <v>23588509</v>
      </c>
      <c r="P25" s="84">
        <f t="shared" si="4"/>
        <v>159016894</v>
      </c>
      <c r="Q25" s="101">
        <f t="shared" si="5"/>
        <v>0.20041078788055719</v>
      </c>
      <c r="R25" s="83">
        <v>166048677</v>
      </c>
      <c r="S25" s="84">
        <v>17662523</v>
      </c>
      <c r="T25" s="84">
        <f t="shared" si="6"/>
        <v>183711200</v>
      </c>
      <c r="U25" s="101">
        <f t="shared" si="7"/>
        <v>0.24360089355952816</v>
      </c>
      <c r="V25" s="83">
        <v>115765185</v>
      </c>
      <c r="W25" s="84">
        <v>35198112</v>
      </c>
      <c r="X25" s="84">
        <f t="shared" si="8"/>
        <v>150963297</v>
      </c>
      <c r="Y25" s="101">
        <f t="shared" si="9"/>
        <v>0.20017720228212779</v>
      </c>
      <c r="Z25" s="83">
        <f t="shared" si="10"/>
        <v>576624340</v>
      </c>
      <c r="AA25" s="84">
        <f t="shared" si="11"/>
        <v>91713683</v>
      </c>
      <c r="AB25" s="84">
        <f t="shared" si="12"/>
        <v>668338023</v>
      </c>
      <c r="AC25" s="101">
        <f t="shared" si="13"/>
        <v>0.88621564500481453</v>
      </c>
      <c r="AD25" s="83">
        <v>224203755</v>
      </c>
      <c r="AE25" s="84">
        <v>35426833</v>
      </c>
      <c r="AF25" s="84">
        <f t="shared" si="14"/>
        <v>259630588</v>
      </c>
      <c r="AG25" s="84">
        <v>731554134</v>
      </c>
      <c r="AH25" s="84">
        <v>700768340</v>
      </c>
      <c r="AI25" s="85">
        <v>619613643</v>
      </c>
      <c r="AJ25" s="120">
        <f t="shared" si="15"/>
        <v>0.8841918329244155</v>
      </c>
      <c r="AK25" s="121">
        <f t="shared" si="16"/>
        <v>-0.41854579553623317</v>
      </c>
    </row>
    <row r="26" spans="1:37" x14ac:dyDescent="0.2">
      <c r="A26" s="61" t="s">
        <v>101</v>
      </c>
      <c r="B26" s="62" t="s">
        <v>582</v>
      </c>
      <c r="C26" s="63" t="s">
        <v>583</v>
      </c>
      <c r="D26" s="83">
        <v>1416838555</v>
      </c>
      <c r="E26" s="84">
        <v>274774547</v>
      </c>
      <c r="F26" s="85">
        <f t="shared" si="0"/>
        <v>1691613102</v>
      </c>
      <c r="G26" s="83">
        <v>1438695074</v>
      </c>
      <c r="H26" s="84">
        <v>237837025</v>
      </c>
      <c r="I26" s="85">
        <f t="shared" si="1"/>
        <v>1676532099</v>
      </c>
      <c r="J26" s="83">
        <v>360797981</v>
      </c>
      <c r="K26" s="84">
        <v>9512144</v>
      </c>
      <c r="L26" s="84">
        <f t="shared" si="2"/>
        <v>370310125</v>
      </c>
      <c r="M26" s="101">
        <f t="shared" si="3"/>
        <v>0.21890946846071424</v>
      </c>
      <c r="N26" s="83">
        <v>364053253</v>
      </c>
      <c r="O26" s="84">
        <v>47648330</v>
      </c>
      <c r="P26" s="84">
        <f t="shared" si="4"/>
        <v>411701583</v>
      </c>
      <c r="Q26" s="101">
        <f t="shared" si="5"/>
        <v>0.24337810017742462</v>
      </c>
      <c r="R26" s="83">
        <v>360552724</v>
      </c>
      <c r="S26" s="84">
        <v>37599520</v>
      </c>
      <c r="T26" s="84">
        <f t="shared" si="6"/>
        <v>398152244</v>
      </c>
      <c r="U26" s="101">
        <f t="shared" si="7"/>
        <v>0.23748560748552658</v>
      </c>
      <c r="V26" s="83">
        <v>311620779</v>
      </c>
      <c r="W26" s="84">
        <v>65558570</v>
      </c>
      <c r="X26" s="84">
        <f t="shared" si="8"/>
        <v>377179349</v>
      </c>
      <c r="Y26" s="101">
        <f t="shared" si="9"/>
        <v>0.22497591857917656</v>
      </c>
      <c r="Z26" s="83">
        <f t="shared" si="10"/>
        <v>1397024737</v>
      </c>
      <c r="AA26" s="84">
        <f t="shared" si="11"/>
        <v>160318564</v>
      </c>
      <c r="AB26" s="84">
        <f t="shared" si="12"/>
        <v>1557343301</v>
      </c>
      <c r="AC26" s="101">
        <f t="shared" si="13"/>
        <v>0.92890753593617892</v>
      </c>
      <c r="AD26" s="83">
        <v>275989418</v>
      </c>
      <c r="AE26" s="84">
        <v>93752397</v>
      </c>
      <c r="AF26" s="84">
        <f t="shared" si="14"/>
        <v>369741815</v>
      </c>
      <c r="AG26" s="84">
        <v>1558923915</v>
      </c>
      <c r="AH26" s="84">
        <v>1580478714</v>
      </c>
      <c r="AI26" s="85">
        <v>1510726149</v>
      </c>
      <c r="AJ26" s="120">
        <f t="shared" si="15"/>
        <v>0.95586617878360114</v>
      </c>
      <c r="AK26" s="121">
        <f t="shared" si="16"/>
        <v>2.0115479770661082E-2</v>
      </c>
    </row>
    <row r="27" spans="1:37" x14ac:dyDescent="0.2">
      <c r="A27" s="61" t="s">
        <v>101</v>
      </c>
      <c r="B27" s="62" t="s">
        <v>584</v>
      </c>
      <c r="C27" s="63" t="s">
        <v>585</v>
      </c>
      <c r="D27" s="83">
        <v>385403790</v>
      </c>
      <c r="E27" s="84">
        <v>53873187</v>
      </c>
      <c r="F27" s="85">
        <f t="shared" si="0"/>
        <v>439276977</v>
      </c>
      <c r="G27" s="83">
        <v>392103874</v>
      </c>
      <c r="H27" s="84">
        <v>56655350</v>
      </c>
      <c r="I27" s="85">
        <f t="shared" si="1"/>
        <v>448759224</v>
      </c>
      <c r="J27" s="83">
        <v>119467950</v>
      </c>
      <c r="K27" s="84">
        <v>2061221</v>
      </c>
      <c r="L27" s="84">
        <f t="shared" si="2"/>
        <v>121529171</v>
      </c>
      <c r="M27" s="101">
        <f t="shared" si="3"/>
        <v>0.27665727402781687</v>
      </c>
      <c r="N27" s="83">
        <v>88033950</v>
      </c>
      <c r="O27" s="84">
        <v>6228298</v>
      </c>
      <c r="P27" s="84">
        <f t="shared" si="4"/>
        <v>94262248</v>
      </c>
      <c r="Q27" s="101">
        <f t="shared" si="5"/>
        <v>0.21458499519768823</v>
      </c>
      <c r="R27" s="83">
        <v>87306433</v>
      </c>
      <c r="S27" s="84">
        <v>10158686</v>
      </c>
      <c r="T27" s="84">
        <f t="shared" si="6"/>
        <v>97465119</v>
      </c>
      <c r="U27" s="101">
        <f t="shared" si="7"/>
        <v>0.21718800146601555</v>
      </c>
      <c r="V27" s="83">
        <v>78130449</v>
      </c>
      <c r="W27" s="84">
        <v>36567341</v>
      </c>
      <c r="X27" s="84">
        <f t="shared" si="8"/>
        <v>114697790</v>
      </c>
      <c r="Y27" s="101">
        <f t="shared" si="9"/>
        <v>0.2555887074089423</v>
      </c>
      <c r="Z27" s="83">
        <f t="shared" si="10"/>
        <v>372938782</v>
      </c>
      <c r="AA27" s="84">
        <f t="shared" si="11"/>
        <v>55015546</v>
      </c>
      <c r="AB27" s="84">
        <f t="shared" si="12"/>
        <v>427954328</v>
      </c>
      <c r="AC27" s="101">
        <f t="shared" si="13"/>
        <v>0.95363906770638318</v>
      </c>
      <c r="AD27" s="83">
        <v>78681849</v>
      </c>
      <c r="AE27" s="84">
        <v>16084460</v>
      </c>
      <c r="AF27" s="84">
        <f t="shared" si="14"/>
        <v>94766309</v>
      </c>
      <c r="AG27" s="84">
        <v>442882678</v>
      </c>
      <c r="AH27" s="84">
        <v>453132738</v>
      </c>
      <c r="AI27" s="85">
        <v>395090099</v>
      </c>
      <c r="AJ27" s="120">
        <f t="shared" si="15"/>
        <v>0.87190808755910287</v>
      </c>
      <c r="AK27" s="121">
        <f t="shared" si="16"/>
        <v>0.21032243642621973</v>
      </c>
    </row>
    <row r="28" spans="1:37" x14ac:dyDescent="0.2">
      <c r="A28" s="61" t="s">
        <v>101</v>
      </c>
      <c r="B28" s="62" t="s">
        <v>586</v>
      </c>
      <c r="C28" s="63" t="s">
        <v>587</v>
      </c>
      <c r="D28" s="83">
        <v>319636333</v>
      </c>
      <c r="E28" s="84">
        <v>49990427</v>
      </c>
      <c r="F28" s="85">
        <f t="shared" si="0"/>
        <v>369626760</v>
      </c>
      <c r="G28" s="83">
        <v>341638976</v>
      </c>
      <c r="H28" s="84">
        <v>108775002</v>
      </c>
      <c r="I28" s="85">
        <f t="shared" si="1"/>
        <v>450413978</v>
      </c>
      <c r="J28" s="83">
        <v>86136044</v>
      </c>
      <c r="K28" s="84">
        <v>6404138</v>
      </c>
      <c r="L28" s="84">
        <f t="shared" si="2"/>
        <v>92540182</v>
      </c>
      <c r="M28" s="101">
        <f t="shared" si="3"/>
        <v>0.25036115350522781</v>
      </c>
      <c r="N28" s="83">
        <v>82997736</v>
      </c>
      <c r="O28" s="84">
        <v>29515977</v>
      </c>
      <c r="P28" s="84">
        <f t="shared" si="4"/>
        <v>112513713</v>
      </c>
      <c r="Q28" s="101">
        <f t="shared" si="5"/>
        <v>0.3043981799369721</v>
      </c>
      <c r="R28" s="83">
        <v>79879787</v>
      </c>
      <c r="S28" s="84">
        <v>22957784</v>
      </c>
      <c r="T28" s="84">
        <f t="shared" si="6"/>
        <v>102837571</v>
      </c>
      <c r="U28" s="101">
        <f t="shared" si="7"/>
        <v>0.22831789425504909</v>
      </c>
      <c r="V28" s="83">
        <v>72167460</v>
      </c>
      <c r="W28" s="84">
        <v>35811214</v>
      </c>
      <c r="X28" s="84">
        <f t="shared" si="8"/>
        <v>107978674</v>
      </c>
      <c r="Y28" s="101">
        <f t="shared" si="9"/>
        <v>0.23973206710738448</v>
      </c>
      <c r="Z28" s="83">
        <f t="shared" si="10"/>
        <v>321181027</v>
      </c>
      <c r="AA28" s="84">
        <f t="shared" si="11"/>
        <v>94689113</v>
      </c>
      <c r="AB28" s="84">
        <f t="shared" si="12"/>
        <v>415870140</v>
      </c>
      <c r="AC28" s="101">
        <f t="shared" si="13"/>
        <v>0.92330646985382858</v>
      </c>
      <c r="AD28" s="83">
        <v>87389938</v>
      </c>
      <c r="AE28" s="84">
        <v>8911510</v>
      </c>
      <c r="AF28" s="84">
        <f t="shared" si="14"/>
        <v>96301448</v>
      </c>
      <c r="AG28" s="84">
        <v>319684884</v>
      </c>
      <c r="AH28" s="84">
        <v>346548036</v>
      </c>
      <c r="AI28" s="85">
        <v>320949253</v>
      </c>
      <c r="AJ28" s="120">
        <f t="shared" si="15"/>
        <v>0.92613207884404225</v>
      </c>
      <c r="AK28" s="121">
        <f t="shared" si="16"/>
        <v>0.12125701370554687</v>
      </c>
    </row>
    <row r="29" spans="1:37" x14ac:dyDescent="0.2">
      <c r="A29" s="61" t="s">
        <v>116</v>
      </c>
      <c r="B29" s="62" t="s">
        <v>588</v>
      </c>
      <c r="C29" s="63" t="s">
        <v>589</v>
      </c>
      <c r="D29" s="83">
        <v>255224265</v>
      </c>
      <c r="E29" s="84">
        <v>4988500</v>
      </c>
      <c r="F29" s="85">
        <f t="shared" si="0"/>
        <v>260212765</v>
      </c>
      <c r="G29" s="83">
        <v>263194787</v>
      </c>
      <c r="H29" s="84">
        <v>7177400</v>
      </c>
      <c r="I29" s="85">
        <f t="shared" si="1"/>
        <v>270372187</v>
      </c>
      <c r="J29" s="83">
        <v>63840542</v>
      </c>
      <c r="K29" s="84">
        <v>517370</v>
      </c>
      <c r="L29" s="84">
        <f t="shared" si="2"/>
        <v>64357912</v>
      </c>
      <c r="M29" s="101">
        <f t="shared" si="3"/>
        <v>0.24732803557888483</v>
      </c>
      <c r="N29" s="83">
        <v>77218026</v>
      </c>
      <c r="O29" s="84">
        <v>995214</v>
      </c>
      <c r="P29" s="84">
        <f t="shared" si="4"/>
        <v>78213240</v>
      </c>
      <c r="Q29" s="101">
        <f t="shared" si="5"/>
        <v>0.30057418589745205</v>
      </c>
      <c r="R29" s="83">
        <v>38325123</v>
      </c>
      <c r="S29" s="84">
        <v>1045925</v>
      </c>
      <c r="T29" s="84">
        <f t="shared" si="6"/>
        <v>39371048</v>
      </c>
      <c r="U29" s="101">
        <f t="shared" si="7"/>
        <v>0.14561796624443474</v>
      </c>
      <c r="V29" s="83">
        <v>62486969</v>
      </c>
      <c r="W29" s="84">
        <v>2506865</v>
      </c>
      <c r="X29" s="84">
        <f t="shared" si="8"/>
        <v>64993834</v>
      </c>
      <c r="Y29" s="101">
        <f t="shared" si="9"/>
        <v>0.24038653798365733</v>
      </c>
      <c r="Z29" s="83">
        <f t="shared" si="10"/>
        <v>241870660</v>
      </c>
      <c r="AA29" s="84">
        <f t="shared" si="11"/>
        <v>5065374</v>
      </c>
      <c r="AB29" s="84">
        <f t="shared" si="12"/>
        <v>246936034</v>
      </c>
      <c r="AC29" s="101">
        <f t="shared" si="13"/>
        <v>0.91331892063291253</v>
      </c>
      <c r="AD29" s="83">
        <v>51981442</v>
      </c>
      <c r="AE29" s="84">
        <v>2362261</v>
      </c>
      <c r="AF29" s="84">
        <f t="shared" si="14"/>
        <v>54343703</v>
      </c>
      <c r="AG29" s="84">
        <v>245557217</v>
      </c>
      <c r="AH29" s="84">
        <v>259800609</v>
      </c>
      <c r="AI29" s="85">
        <v>256780352</v>
      </c>
      <c r="AJ29" s="120">
        <f t="shared" si="15"/>
        <v>0.98837471162355894</v>
      </c>
      <c r="AK29" s="121">
        <f t="shared" si="16"/>
        <v>0.19597727817701349</v>
      </c>
    </row>
    <row r="30" spans="1:37" ht="16.5" x14ac:dyDescent="0.3">
      <c r="A30" s="64" t="s">
        <v>0</v>
      </c>
      <c r="B30" s="65" t="s">
        <v>590</v>
      </c>
      <c r="C30" s="66" t="s">
        <v>0</v>
      </c>
      <c r="D30" s="86">
        <f>SUM(D25:D29)</f>
        <v>2989421541</v>
      </c>
      <c r="E30" s="87">
        <f>SUM(E25:E29)</f>
        <v>564762825</v>
      </c>
      <c r="F30" s="88">
        <f t="shared" si="0"/>
        <v>3554184366</v>
      </c>
      <c r="G30" s="86">
        <f>SUM(G25:G29)</f>
        <v>3045418529</v>
      </c>
      <c r="H30" s="87">
        <f>SUM(H25:H29)</f>
        <v>554807260</v>
      </c>
      <c r="I30" s="88">
        <f t="shared" si="1"/>
        <v>3600225789</v>
      </c>
      <c r="J30" s="86">
        <f>SUM(J25:J29)</f>
        <v>789624610</v>
      </c>
      <c r="K30" s="87">
        <f>SUM(K25:K29)</f>
        <v>33759412</v>
      </c>
      <c r="L30" s="87">
        <f t="shared" si="2"/>
        <v>823384022</v>
      </c>
      <c r="M30" s="102">
        <f t="shared" si="3"/>
        <v>0.23166609753749617</v>
      </c>
      <c r="N30" s="86">
        <f>SUM(N25:N29)</f>
        <v>747731350</v>
      </c>
      <c r="O30" s="87">
        <f>SUM(O25:O29)</f>
        <v>107976328</v>
      </c>
      <c r="P30" s="87">
        <f t="shared" si="4"/>
        <v>855707678</v>
      </c>
      <c r="Q30" s="102">
        <f t="shared" si="5"/>
        <v>0.24076063306840847</v>
      </c>
      <c r="R30" s="86">
        <f>SUM(R25:R29)</f>
        <v>732112744</v>
      </c>
      <c r="S30" s="87">
        <f>SUM(S25:S29)</f>
        <v>89424438</v>
      </c>
      <c r="T30" s="87">
        <f t="shared" si="6"/>
        <v>821537182</v>
      </c>
      <c r="U30" s="102">
        <f t="shared" si="7"/>
        <v>0.22819046086223121</v>
      </c>
      <c r="V30" s="86">
        <f>SUM(V25:V29)</f>
        <v>640170842</v>
      </c>
      <c r="W30" s="87">
        <f>SUM(W25:W29)</f>
        <v>175642102</v>
      </c>
      <c r="X30" s="87">
        <f t="shared" si="8"/>
        <v>815812944</v>
      </c>
      <c r="Y30" s="102">
        <f t="shared" si="9"/>
        <v>0.22660049447248709</v>
      </c>
      <c r="Z30" s="86">
        <f t="shared" si="10"/>
        <v>2909639546</v>
      </c>
      <c r="AA30" s="87">
        <f t="shared" si="11"/>
        <v>406802280</v>
      </c>
      <c r="AB30" s="87">
        <f t="shared" si="12"/>
        <v>3316441826</v>
      </c>
      <c r="AC30" s="102">
        <f t="shared" si="13"/>
        <v>0.92117606516039541</v>
      </c>
      <c r="AD30" s="86">
        <f>SUM(AD25:AD29)</f>
        <v>718246402</v>
      </c>
      <c r="AE30" s="87">
        <f>SUM(AE25:AE29)</f>
        <v>156537461</v>
      </c>
      <c r="AF30" s="87">
        <f t="shared" si="14"/>
        <v>874783863</v>
      </c>
      <c r="AG30" s="87">
        <f>SUM(AG25:AG29)</f>
        <v>3298602828</v>
      </c>
      <c r="AH30" s="87">
        <f>SUM(AH25:AH29)</f>
        <v>3340728437</v>
      </c>
      <c r="AI30" s="88">
        <f>SUM(AI25:AI29)</f>
        <v>3103159496</v>
      </c>
      <c r="AJ30" s="122">
        <f t="shared" si="15"/>
        <v>0.92888708391594421</v>
      </c>
      <c r="AK30" s="123">
        <f t="shared" si="16"/>
        <v>-6.7411987685465524E-2</v>
      </c>
    </row>
    <row r="31" spans="1:37" x14ac:dyDescent="0.2">
      <c r="A31" s="61" t="s">
        <v>101</v>
      </c>
      <c r="B31" s="62" t="s">
        <v>591</v>
      </c>
      <c r="C31" s="63" t="s">
        <v>592</v>
      </c>
      <c r="D31" s="83">
        <v>186419050</v>
      </c>
      <c r="E31" s="84">
        <v>23767300</v>
      </c>
      <c r="F31" s="85">
        <f t="shared" si="0"/>
        <v>210186350</v>
      </c>
      <c r="G31" s="83">
        <v>176491814</v>
      </c>
      <c r="H31" s="84">
        <v>26626472</v>
      </c>
      <c r="I31" s="85">
        <f t="shared" si="1"/>
        <v>203118286</v>
      </c>
      <c r="J31" s="83">
        <v>50755575</v>
      </c>
      <c r="K31" s="84">
        <v>2254558</v>
      </c>
      <c r="L31" s="84">
        <f t="shared" si="2"/>
        <v>53010133</v>
      </c>
      <c r="M31" s="101">
        <f t="shared" si="3"/>
        <v>0.25220540249164608</v>
      </c>
      <c r="N31" s="83">
        <v>32985866</v>
      </c>
      <c r="O31" s="84">
        <v>7263355</v>
      </c>
      <c r="P31" s="84">
        <f t="shared" si="4"/>
        <v>40249221</v>
      </c>
      <c r="Q31" s="101">
        <f t="shared" si="5"/>
        <v>0.1914930298756318</v>
      </c>
      <c r="R31" s="83">
        <v>56130127</v>
      </c>
      <c r="S31" s="84">
        <v>1550324</v>
      </c>
      <c r="T31" s="84">
        <f t="shared" si="6"/>
        <v>57680451</v>
      </c>
      <c r="U31" s="101">
        <f t="shared" si="7"/>
        <v>0.28397468359889566</v>
      </c>
      <c r="V31" s="83">
        <v>36975801</v>
      </c>
      <c r="W31" s="84">
        <v>5212243</v>
      </c>
      <c r="X31" s="84">
        <f t="shared" si="8"/>
        <v>42188044</v>
      </c>
      <c r="Y31" s="101">
        <f t="shared" si="9"/>
        <v>0.20770185112727862</v>
      </c>
      <c r="Z31" s="83">
        <f t="shared" si="10"/>
        <v>176847369</v>
      </c>
      <c r="AA31" s="84">
        <f t="shared" si="11"/>
        <v>16280480</v>
      </c>
      <c r="AB31" s="84">
        <f t="shared" si="12"/>
        <v>193127849</v>
      </c>
      <c r="AC31" s="101">
        <f t="shared" si="13"/>
        <v>0.9508146844051254</v>
      </c>
      <c r="AD31" s="83">
        <v>28629182</v>
      </c>
      <c r="AE31" s="84">
        <v>4209982</v>
      </c>
      <c r="AF31" s="84">
        <f t="shared" si="14"/>
        <v>32839164</v>
      </c>
      <c r="AG31" s="84">
        <v>227031640</v>
      </c>
      <c r="AH31" s="84">
        <v>209026516</v>
      </c>
      <c r="AI31" s="85">
        <v>164588717</v>
      </c>
      <c r="AJ31" s="120">
        <f t="shared" si="15"/>
        <v>0.78740592413643828</v>
      </c>
      <c r="AK31" s="121">
        <f t="shared" si="16"/>
        <v>0.28468690615875603</v>
      </c>
    </row>
    <row r="32" spans="1:37" x14ac:dyDescent="0.2">
      <c r="A32" s="61" t="s">
        <v>101</v>
      </c>
      <c r="B32" s="62" t="s">
        <v>593</v>
      </c>
      <c r="C32" s="63" t="s">
        <v>594</v>
      </c>
      <c r="D32" s="83">
        <v>562895891</v>
      </c>
      <c r="E32" s="84">
        <v>107297217</v>
      </c>
      <c r="F32" s="85">
        <f t="shared" si="0"/>
        <v>670193108</v>
      </c>
      <c r="G32" s="83">
        <v>572341950</v>
      </c>
      <c r="H32" s="84">
        <v>123918781</v>
      </c>
      <c r="I32" s="85">
        <f t="shared" si="1"/>
        <v>696260731</v>
      </c>
      <c r="J32" s="83">
        <v>213242465</v>
      </c>
      <c r="K32" s="84">
        <v>5084612</v>
      </c>
      <c r="L32" s="84">
        <f t="shared" si="2"/>
        <v>218327077</v>
      </c>
      <c r="M32" s="101">
        <f t="shared" si="3"/>
        <v>0.32576741597885844</v>
      </c>
      <c r="N32" s="83">
        <v>123152291</v>
      </c>
      <c r="O32" s="84">
        <v>39032916</v>
      </c>
      <c r="P32" s="84">
        <f t="shared" si="4"/>
        <v>162185207</v>
      </c>
      <c r="Q32" s="101">
        <f t="shared" si="5"/>
        <v>0.24199772433350658</v>
      </c>
      <c r="R32" s="83">
        <v>103272961</v>
      </c>
      <c r="S32" s="84">
        <v>19169807</v>
      </c>
      <c r="T32" s="84">
        <f t="shared" si="6"/>
        <v>122442768</v>
      </c>
      <c r="U32" s="101">
        <f t="shared" si="7"/>
        <v>0.17585763859487288</v>
      </c>
      <c r="V32" s="83">
        <v>116156957</v>
      </c>
      <c r="W32" s="84">
        <v>42659778</v>
      </c>
      <c r="X32" s="84">
        <f t="shared" si="8"/>
        <v>158816735</v>
      </c>
      <c r="Y32" s="101">
        <f t="shared" si="9"/>
        <v>0.22809951492151581</v>
      </c>
      <c r="Z32" s="83">
        <f t="shared" si="10"/>
        <v>555824674</v>
      </c>
      <c r="AA32" s="84">
        <f t="shared" si="11"/>
        <v>105947113</v>
      </c>
      <c r="AB32" s="84">
        <f t="shared" si="12"/>
        <v>661771787</v>
      </c>
      <c r="AC32" s="101">
        <f t="shared" si="13"/>
        <v>0.95046547584198027</v>
      </c>
      <c r="AD32" s="83">
        <v>95769557</v>
      </c>
      <c r="AE32" s="84">
        <v>47854159</v>
      </c>
      <c r="AF32" s="84">
        <f t="shared" si="14"/>
        <v>143623716</v>
      </c>
      <c r="AG32" s="84">
        <v>642891092</v>
      </c>
      <c r="AH32" s="84">
        <v>652992661</v>
      </c>
      <c r="AI32" s="85">
        <v>598520996</v>
      </c>
      <c r="AJ32" s="120">
        <f t="shared" si="15"/>
        <v>0.91658150504083535</v>
      </c>
      <c r="AK32" s="121">
        <f t="shared" si="16"/>
        <v>0.10578349748310378</v>
      </c>
    </row>
    <row r="33" spans="1:37" x14ac:dyDescent="0.2">
      <c r="A33" s="61" t="s">
        <v>101</v>
      </c>
      <c r="B33" s="62" t="s">
        <v>595</v>
      </c>
      <c r="C33" s="63" t="s">
        <v>596</v>
      </c>
      <c r="D33" s="83">
        <v>1271794556</v>
      </c>
      <c r="E33" s="84">
        <v>241589372</v>
      </c>
      <c r="F33" s="85">
        <f t="shared" si="0"/>
        <v>1513383928</v>
      </c>
      <c r="G33" s="83">
        <v>1296155903</v>
      </c>
      <c r="H33" s="84">
        <v>275212178</v>
      </c>
      <c r="I33" s="85">
        <f t="shared" si="1"/>
        <v>1571368081</v>
      </c>
      <c r="J33" s="83">
        <v>329128834</v>
      </c>
      <c r="K33" s="84">
        <v>33069230</v>
      </c>
      <c r="L33" s="84">
        <f t="shared" si="2"/>
        <v>362198064</v>
      </c>
      <c r="M33" s="101">
        <f t="shared" si="3"/>
        <v>0.23932992633181974</v>
      </c>
      <c r="N33" s="83">
        <v>290264269</v>
      </c>
      <c r="O33" s="84">
        <v>35852243</v>
      </c>
      <c r="P33" s="84">
        <f t="shared" si="4"/>
        <v>326116512</v>
      </c>
      <c r="Q33" s="101">
        <f t="shared" si="5"/>
        <v>0.21548828817745974</v>
      </c>
      <c r="R33" s="83">
        <v>371765640</v>
      </c>
      <c r="S33" s="84">
        <v>30059116</v>
      </c>
      <c r="T33" s="84">
        <f t="shared" si="6"/>
        <v>401824756</v>
      </c>
      <c r="U33" s="101">
        <f t="shared" si="7"/>
        <v>0.25571650643704275</v>
      </c>
      <c r="V33" s="83">
        <v>305879688</v>
      </c>
      <c r="W33" s="84">
        <v>65863473</v>
      </c>
      <c r="X33" s="84">
        <f t="shared" si="8"/>
        <v>371743161</v>
      </c>
      <c r="Y33" s="101">
        <f t="shared" si="9"/>
        <v>0.23657293634437773</v>
      </c>
      <c r="Z33" s="83">
        <f t="shared" si="10"/>
        <v>1297038431</v>
      </c>
      <c r="AA33" s="84">
        <f t="shared" si="11"/>
        <v>164844062</v>
      </c>
      <c r="AB33" s="84">
        <f t="shared" si="12"/>
        <v>1461882493</v>
      </c>
      <c r="AC33" s="101">
        <f t="shared" si="13"/>
        <v>0.93032467101512928</v>
      </c>
      <c r="AD33" s="83">
        <v>281575270</v>
      </c>
      <c r="AE33" s="84">
        <v>69676141</v>
      </c>
      <c r="AF33" s="84">
        <f t="shared" si="14"/>
        <v>351251411</v>
      </c>
      <c r="AG33" s="84">
        <v>1357083795</v>
      </c>
      <c r="AH33" s="84">
        <v>1452844468</v>
      </c>
      <c r="AI33" s="85">
        <v>1418621204</v>
      </c>
      <c r="AJ33" s="120">
        <f t="shared" si="15"/>
        <v>0.97644395890007962</v>
      </c>
      <c r="AK33" s="121">
        <f t="shared" si="16"/>
        <v>5.8339267425747021E-2</v>
      </c>
    </row>
    <row r="34" spans="1:37" x14ac:dyDescent="0.2">
      <c r="A34" s="61" t="s">
        <v>101</v>
      </c>
      <c r="B34" s="62" t="s">
        <v>97</v>
      </c>
      <c r="C34" s="63" t="s">
        <v>98</v>
      </c>
      <c r="D34" s="83">
        <v>2512873649</v>
      </c>
      <c r="E34" s="84">
        <v>370443246</v>
      </c>
      <c r="F34" s="85">
        <f t="shared" si="0"/>
        <v>2883316895</v>
      </c>
      <c r="G34" s="83">
        <v>2601175493</v>
      </c>
      <c r="H34" s="84">
        <v>463450356</v>
      </c>
      <c r="I34" s="85">
        <f t="shared" si="1"/>
        <v>3064625849</v>
      </c>
      <c r="J34" s="83">
        <v>555456388</v>
      </c>
      <c r="K34" s="84">
        <v>57500576</v>
      </c>
      <c r="L34" s="84">
        <f t="shared" si="2"/>
        <v>612956964</v>
      </c>
      <c r="M34" s="101">
        <f t="shared" si="3"/>
        <v>0.2125874422832042</v>
      </c>
      <c r="N34" s="83">
        <v>550169931</v>
      </c>
      <c r="O34" s="84">
        <v>90322865</v>
      </c>
      <c r="P34" s="84">
        <f t="shared" si="4"/>
        <v>640492796</v>
      </c>
      <c r="Q34" s="101">
        <f t="shared" si="5"/>
        <v>0.22213749626712467</v>
      </c>
      <c r="R34" s="83">
        <v>550371121</v>
      </c>
      <c r="S34" s="84">
        <v>67906863</v>
      </c>
      <c r="T34" s="84">
        <f t="shared" si="6"/>
        <v>618277984</v>
      </c>
      <c r="U34" s="101">
        <f t="shared" si="7"/>
        <v>0.20174664525581373</v>
      </c>
      <c r="V34" s="83">
        <v>597464187</v>
      </c>
      <c r="W34" s="84">
        <v>215482958</v>
      </c>
      <c r="X34" s="84">
        <f t="shared" si="8"/>
        <v>812947145</v>
      </c>
      <c r="Y34" s="101">
        <f t="shared" si="9"/>
        <v>0.26526799193619932</v>
      </c>
      <c r="Z34" s="83">
        <f t="shared" si="10"/>
        <v>2253461627</v>
      </c>
      <c r="AA34" s="84">
        <f t="shared" si="11"/>
        <v>431213262</v>
      </c>
      <c r="AB34" s="84">
        <f t="shared" si="12"/>
        <v>2684674889</v>
      </c>
      <c r="AC34" s="101">
        <f t="shared" si="13"/>
        <v>0.87602044141082358</v>
      </c>
      <c r="AD34" s="83">
        <v>667351388</v>
      </c>
      <c r="AE34" s="84">
        <v>95501386</v>
      </c>
      <c r="AF34" s="84">
        <f t="shared" si="14"/>
        <v>762852774</v>
      </c>
      <c r="AG34" s="84">
        <v>2722564024</v>
      </c>
      <c r="AH34" s="84">
        <v>2624069957</v>
      </c>
      <c r="AI34" s="85">
        <v>2167492355</v>
      </c>
      <c r="AJ34" s="120">
        <f t="shared" si="15"/>
        <v>0.82600402829123198</v>
      </c>
      <c r="AK34" s="121">
        <f t="shared" si="16"/>
        <v>6.5667154538000094E-2</v>
      </c>
    </row>
    <row r="35" spans="1:37" x14ac:dyDescent="0.2">
      <c r="A35" s="61" t="s">
        <v>101</v>
      </c>
      <c r="B35" s="62" t="s">
        <v>597</v>
      </c>
      <c r="C35" s="63" t="s">
        <v>598</v>
      </c>
      <c r="D35" s="83">
        <v>635263300</v>
      </c>
      <c r="E35" s="84">
        <v>51386800</v>
      </c>
      <c r="F35" s="85">
        <f t="shared" si="0"/>
        <v>686650100</v>
      </c>
      <c r="G35" s="83">
        <v>645512000</v>
      </c>
      <c r="H35" s="84">
        <v>121895300</v>
      </c>
      <c r="I35" s="85">
        <f t="shared" si="1"/>
        <v>767407300</v>
      </c>
      <c r="J35" s="83">
        <v>299863248</v>
      </c>
      <c r="K35" s="84">
        <v>4076709</v>
      </c>
      <c r="L35" s="84">
        <f t="shared" si="2"/>
        <v>303939957</v>
      </c>
      <c r="M35" s="101">
        <f t="shared" si="3"/>
        <v>0.44264168460763348</v>
      </c>
      <c r="N35" s="83">
        <v>118419010</v>
      </c>
      <c r="O35" s="84">
        <v>16881051</v>
      </c>
      <c r="P35" s="84">
        <f t="shared" si="4"/>
        <v>135300061</v>
      </c>
      <c r="Q35" s="101">
        <f t="shared" si="5"/>
        <v>0.19704367770426306</v>
      </c>
      <c r="R35" s="83">
        <v>116288166</v>
      </c>
      <c r="S35" s="84">
        <v>15328505</v>
      </c>
      <c r="T35" s="84">
        <f t="shared" si="6"/>
        <v>131616671</v>
      </c>
      <c r="U35" s="101">
        <f t="shared" si="7"/>
        <v>0.17150823428445364</v>
      </c>
      <c r="V35" s="83">
        <v>94282074</v>
      </c>
      <c r="W35" s="84">
        <v>41209912</v>
      </c>
      <c r="X35" s="84">
        <f t="shared" si="8"/>
        <v>135491986</v>
      </c>
      <c r="Y35" s="101">
        <f t="shared" si="9"/>
        <v>0.17655811457618398</v>
      </c>
      <c r="Z35" s="83">
        <f t="shared" si="10"/>
        <v>628852498</v>
      </c>
      <c r="AA35" s="84">
        <f t="shared" si="11"/>
        <v>77496177</v>
      </c>
      <c r="AB35" s="84">
        <f t="shared" si="12"/>
        <v>706348675</v>
      </c>
      <c r="AC35" s="101">
        <f t="shared" si="13"/>
        <v>0.92043517829449895</v>
      </c>
      <c r="AD35" s="83">
        <v>75968397</v>
      </c>
      <c r="AE35" s="84">
        <v>52721536</v>
      </c>
      <c r="AF35" s="84">
        <f t="shared" si="14"/>
        <v>128689933</v>
      </c>
      <c r="AG35" s="84">
        <v>702046117</v>
      </c>
      <c r="AH35" s="84">
        <v>702037526</v>
      </c>
      <c r="AI35" s="85">
        <v>658752518</v>
      </c>
      <c r="AJ35" s="120">
        <f t="shared" si="15"/>
        <v>0.93834374033162438</v>
      </c>
      <c r="AK35" s="121">
        <f t="shared" si="16"/>
        <v>5.2856139104525024E-2</v>
      </c>
    </row>
    <row r="36" spans="1:37" x14ac:dyDescent="0.2">
      <c r="A36" s="61" t="s">
        <v>101</v>
      </c>
      <c r="B36" s="62" t="s">
        <v>599</v>
      </c>
      <c r="C36" s="63" t="s">
        <v>600</v>
      </c>
      <c r="D36" s="83">
        <v>785441277</v>
      </c>
      <c r="E36" s="84">
        <v>90316324</v>
      </c>
      <c r="F36" s="85">
        <f t="shared" si="0"/>
        <v>875757601</v>
      </c>
      <c r="G36" s="83">
        <v>790287135</v>
      </c>
      <c r="H36" s="84">
        <v>90072312</v>
      </c>
      <c r="I36" s="85">
        <f t="shared" si="1"/>
        <v>880359447</v>
      </c>
      <c r="J36" s="83">
        <v>153664982</v>
      </c>
      <c r="K36" s="84">
        <v>17175092</v>
      </c>
      <c r="L36" s="84">
        <f t="shared" si="2"/>
        <v>170840074</v>
      </c>
      <c r="M36" s="101">
        <f t="shared" si="3"/>
        <v>0.1950768954844618</v>
      </c>
      <c r="N36" s="83">
        <v>253486773</v>
      </c>
      <c r="O36" s="84">
        <v>9595204</v>
      </c>
      <c r="P36" s="84">
        <f t="shared" si="4"/>
        <v>263081977</v>
      </c>
      <c r="Q36" s="101">
        <f t="shared" si="5"/>
        <v>0.30040501698140559</v>
      </c>
      <c r="R36" s="83">
        <v>162223833</v>
      </c>
      <c r="S36" s="84">
        <v>11483193</v>
      </c>
      <c r="T36" s="84">
        <f t="shared" si="6"/>
        <v>173707026</v>
      </c>
      <c r="U36" s="101">
        <f t="shared" si="7"/>
        <v>0.19731375245865909</v>
      </c>
      <c r="V36" s="83">
        <v>203774942</v>
      </c>
      <c r="W36" s="84">
        <v>32876031</v>
      </c>
      <c r="X36" s="84">
        <f t="shared" si="8"/>
        <v>236650973</v>
      </c>
      <c r="Y36" s="101">
        <f t="shared" si="9"/>
        <v>0.26881176070346641</v>
      </c>
      <c r="Z36" s="83">
        <f t="shared" si="10"/>
        <v>773150530</v>
      </c>
      <c r="AA36" s="84">
        <f t="shared" si="11"/>
        <v>71129520</v>
      </c>
      <c r="AB36" s="84">
        <f t="shared" si="12"/>
        <v>844280050</v>
      </c>
      <c r="AC36" s="101">
        <f t="shared" si="13"/>
        <v>0.95901742507228416</v>
      </c>
      <c r="AD36" s="83">
        <v>179816387</v>
      </c>
      <c r="AE36" s="84">
        <v>27266556</v>
      </c>
      <c r="AF36" s="84">
        <f t="shared" si="14"/>
        <v>207082943</v>
      </c>
      <c r="AG36" s="84">
        <v>830983649</v>
      </c>
      <c r="AH36" s="84">
        <v>839839362</v>
      </c>
      <c r="AI36" s="85">
        <v>798563048</v>
      </c>
      <c r="AJ36" s="120">
        <f t="shared" si="15"/>
        <v>0.95085213212476216</v>
      </c>
      <c r="AK36" s="121">
        <f t="shared" si="16"/>
        <v>0.14278351259475763</v>
      </c>
    </row>
    <row r="37" spans="1:37" x14ac:dyDescent="0.2">
      <c r="A37" s="61" t="s">
        <v>101</v>
      </c>
      <c r="B37" s="62" t="s">
        <v>601</v>
      </c>
      <c r="C37" s="63" t="s">
        <v>602</v>
      </c>
      <c r="D37" s="83">
        <v>972826778</v>
      </c>
      <c r="E37" s="84">
        <v>143644166</v>
      </c>
      <c r="F37" s="85">
        <f t="shared" si="0"/>
        <v>1116470944</v>
      </c>
      <c r="G37" s="83">
        <v>1015317478</v>
      </c>
      <c r="H37" s="84">
        <v>156402277</v>
      </c>
      <c r="I37" s="85">
        <f t="shared" si="1"/>
        <v>1171719755</v>
      </c>
      <c r="J37" s="83">
        <v>314791233</v>
      </c>
      <c r="K37" s="84">
        <v>14116972</v>
      </c>
      <c r="L37" s="84">
        <f t="shared" si="2"/>
        <v>328908205</v>
      </c>
      <c r="M37" s="101">
        <f t="shared" si="3"/>
        <v>0.29459629627405692</v>
      </c>
      <c r="N37" s="83">
        <v>195831420</v>
      </c>
      <c r="O37" s="84">
        <v>27299177</v>
      </c>
      <c r="P37" s="84">
        <f t="shared" si="4"/>
        <v>223130597</v>
      </c>
      <c r="Q37" s="101">
        <f t="shared" si="5"/>
        <v>0.1998534741984293</v>
      </c>
      <c r="R37" s="83">
        <v>195196181</v>
      </c>
      <c r="S37" s="84">
        <v>17987829</v>
      </c>
      <c r="T37" s="84">
        <f t="shared" si="6"/>
        <v>213184010</v>
      </c>
      <c r="U37" s="101">
        <f t="shared" si="7"/>
        <v>0.18194112465057824</v>
      </c>
      <c r="V37" s="83">
        <v>170872317</v>
      </c>
      <c r="W37" s="84">
        <v>65503029</v>
      </c>
      <c r="X37" s="84">
        <f t="shared" si="8"/>
        <v>236375346</v>
      </c>
      <c r="Y37" s="101">
        <f t="shared" si="9"/>
        <v>0.20173368673808867</v>
      </c>
      <c r="Z37" s="83">
        <f t="shared" si="10"/>
        <v>876691151</v>
      </c>
      <c r="AA37" s="84">
        <f t="shared" si="11"/>
        <v>124907007</v>
      </c>
      <c r="AB37" s="84">
        <f t="shared" si="12"/>
        <v>1001598158</v>
      </c>
      <c r="AC37" s="101">
        <f t="shared" si="13"/>
        <v>0.85481033645284921</v>
      </c>
      <c r="AD37" s="83">
        <v>98395584</v>
      </c>
      <c r="AE37" s="84">
        <v>50427666</v>
      </c>
      <c r="AF37" s="84">
        <f t="shared" si="14"/>
        <v>148823250</v>
      </c>
      <c r="AG37" s="84">
        <v>1162151612</v>
      </c>
      <c r="AH37" s="84">
        <v>1121926706</v>
      </c>
      <c r="AI37" s="85">
        <v>993222008</v>
      </c>
      <c r="AJ37" s="120">
        <f t="shared" si="15"/>
        <v>0.88528243662291428</v>
      </c>
      <c r="AK37" s="121">
        <f t="shared" si="16"/>
        <v>0.5882958207134974</v>
      </c>
    </row>
    <row r="38" spans="1:37" x14ac:dyDescent="0.2">
      <c r="A38" s="61" t="s">
        <v>116</v>
      </c>
      <c r="B38" s="62" t="s">
        <v>603</v>
      </c>
      <c r="C38" s="63" t="s">
        <v>604</v>
      </c>
      <c r="D38" s="83">
        <v>420694075</v>
      </c>
      <c r="E38" s="84">
        <v>76172524</v>
      </c>
      <c r="F38" s="85">
        <f t="shared" si="0"/>
        <v>496866599</v>
      </c>
      <c r="G38" s="83">
        <v>486526314</v>
      </c>
      <c r="H38" s="84">
        <v>15863912</v>
      </c>
      <c r="I38" s="85">
        <f t="shared" si="1"/>
        <v>502390226</v>
      </c>
      <c r="J38" s="83">
        <v>131322737</v>
      </c>
      <c r="K38" s="84">
        <v>116838</v>
      </c>
      <c r="L38" s="84">
        <f t="shared" si="2"/>
        <v>131439575</v>
      </c>
      <c r="M38" s="101">
        <f t="shared" si="3"/>
        <v>0.26453695069166844</v>
      </c>
      <c r="N38" s="83">
        <v>125398081</v>
      </c>
      <c r="O38" s="84">
        <v>884830</v>
      </c>
      <c r="P38" s="84">
        <f t="shared" si="4"/>
        <v>126282911</v>
      </c>
      <c r="Q38" s="101">
        <f t="shared" si="5"/>
        <v>0.25415858351951726</v>
      </c>
      <c r="R38" s="83">
        <v>108045465</v>
      </c>
      <c r="S38" s="84">
        <v>1575059</v>
      </c>
      <c r="T38" s="84">
        <f t="shared" si="6"/>
        <v>109620524</v>
      </c>
      <c r="U38" s="101">
        <f t="shared" si="7"/>
        <v>0.2181979631108508</v>
      </c>
      <c r="V38" s="83">
        <v>49308120</v>
      </c>
      <c r="W38" s="84">
        <v>5940975</v>
      </c>
      <c r="X38" s="84">
        <f t="shared" si="8"/>
        <v>55249095</v>
      </c>
      <c r="Y38" s="101">
        <f t="shared" si="9"/>
        <v>0.10997247187687127</v>
      </c>
      <c r="Z38" s="83">
        <f t="shared" si="10"/>
        <v>414074403</v>
      </c>
      <c r="AA38" s="84">
        <f t="shared" si="11"/>
        <v>8517702</v>
      </c>
      <c r="AB38" s="84">
        <f t="shared" si="12"/>
        <v>422592105</v>
      </c>
      <c r="AC38" s="101">
        <f t="shared" si="13"/>
        <v>0.84116307031817139</v>
      </c>
      <c r="AD38" s="83">
        <v>69441920</v>
      </c>
      <c r="AE38" s="84">
        <v>-125496</v>
      </c>
      <c r="AF38" s="84">
        <f t="shared" si="14"/>
        <v>69316424</v>
      </c>
      <c r="AG38" s="84">
        <v>400307437</v>
      </c>
      <c r="AH38" s="84">
        <v>289675224</v>
      </c>
      <c r="AI38" s="85">
        <v>391663995</v>
      </c>
      <c r="AJ38" s="120">
        <f t="shared" si="15"/>
        <v>1.3520797173872212</v>
      </c>
      <c r="AK38" s="121">
        <f t="shared" si="16"/>
        <v>-0.20294366310645218</v>
      </c>
    </row>
    <row r="39" spans="1:37" ht="16.5" x14ac:dyDescent="0.3">
      <c r="A39" s="64" t="s">
        <v>0</v>
      </c>
      <c r="B39" s="65" t="s">
        <v>605</v>
      </c>
      <c r="C39" s="66" t="s">
        <v>0</v>
      </c>
      <c r="D39" s="86">
        <f>SUM(D31:D38)</f>
        <v>7348208576</v>
      </c>
      <c r="E39" s="87">
        <f>SUM(E31:E38)</f>
        <v>1104616949</v>
      </c>
      <c r="F39" s="88">
        <f t="shared" si="0"/>
        <v>8452825525</v>
      </c>
      <c r="G39" s="86">
        <f>SUM(G31:G38)</f>
        <v>7583808087</v>
      </c>
      <c r="H39" s="87">
        <f>SUM(H31:H38)</f>
        <v>1273441588</v>
      </c>
      <c r="I39" s="88">
        <f t="shared" si="1"/>
        <v>8857249675</v>
      </c>
      <c r="J39" s="86">
        <f>SUM(J31:J38)</f>
        <v>2048225462</v>
      </c>
      <c r="K39" s="87">
        <f>SUM(K31:K38)</f>
        <v>133394587</v>
      </c>
      <c r="L39" s="87">
        <f t="shared" si="2"/>
        <v>2181620049</v>
      </c>
      <c r="M39" s="102">
        <f t="shared" si="3"/>
        <v>0.25809358569482599</v>
      </c>
      <c r="N39" s="86">
        <f>SUM(N31:N38)</f>
        <v>1689707641</v>
      </c>
      <c r="O39" s="87">
        <f>SUM(O31:O38)</f>
        <v>227131641</v>
      </c>
      <c r="P39" s="87">
        <f t="shared" si="4"/>
        <v>1916839282</v>
      </c>
      <c r="Q39" s="102">
        <f t="shared" si="5"/>
        <v>0.22676905803045072</v>
      </c>
      <c r="R39" s="86">
        <f>SUM(R31:R38)</f>
        <v>1663293494</v>
      </c>
      <c r="S39" s="87">
        <f>SUM(S31:S38)</f>
        <v>165060696</v>
      </c>
      <c r="T39" s="87">
        <f t="shared" si="6"/>
        <v>1828354190</v>
      </c>
      <c r="U39" s="102">
        <f t="shared" si="7"/>
        <v>0.20642459647046135</v>
      </c>
      <c r="V39" s="86">
        <f>SUM(V31:V38)</f>
        <v>1574714086</v>
      </c>
      <c r="W39" s="87">
        <f>SUM(W31:W38)</f>
        <v>474748399</v>
      </c>
      <c r="X39" s="87">
        <f t="shared" si="8"/>
        <v>2049462485</v>
      </c>
      <c r="Y39" s="102">
        <f t="shared" si="9"/>
        <v>0.23138813516623602</v>
      </c>
      <c r="Z39" s="86">
        <f t="shared" si="10"/>
        <v>6975940683</v>
      </c>
      <c r="AA39" s="87">
        <f t="shared" si="11"/>
        <v>1000335323</v>
      </c>
      <c r="AB39" s="87">
        <f t="shared" si="12"/>
        <v>7976276006</v>
      </c>
      <c r="AC39" s="102">
        <f t="shared" si="13"/>
        <v>0.90053643045802478</v>
      </c>
      <c r="AD39" s="86">
        <f>SUM(AD31:AD38)</f>
        <v>1496947685</v>
      </c>
      <c r="AE39" s="87">
        <f>SUM(AE31:AE38)</f>
        <v>347531930</v>
      </c>
      <c r="AF39" s="87">
        <f t="shared" si="14"/>
        <v>1844479615</v>
      </c>
      <c r="AG39" s="87">
        <f>SUM(AG31:AG38)</f>
        <v>8045059366</v>
      </c>
      <c r="AH39" s="87">
        <f>SUM(AH31:AH38)</f>
        <v>7892412420</v>
      </c>
      <c r="AI39" s="88">
        <f>SUM(AI31:AI38)</f>
        <v>7191424841</v>
      </c>
      <c r="AJ39" s="122">
        <f t="shared" si="15"/>
        <v>0.91118208962019753</v>
      </c>
      <c r="AK39" s="123">
        <f t="shared" si="16"/>
        <v>0.11113317183502724</v>
      </c>
    </row>
    <row r="40" spans="1:37" x14ac:dyDescent="0.2">
      <c r="A40" s="61" t="s">
        <v>101</v>
      </c>
      <c r="B40" s="62" t="s">
        <v>606</v>
      </c>
      <c r="C40" s="63" t="s">
        <v>607</v>
      </c>
      <c r="D40" s="83">
        <v>93355774</v>
      </c>
      <c r="E40" s="84">
        <v>14461457</v>
      </c>
      <c r="F40" s="85">
        <f t="shared" si="0"/>
        <v>107817231</v>
      </c>
      <c r="G40" s="83">
        <v>90994382</v>
      </c>
      <c r="H40" s="84">
        <v>26838689</v>
      </c>
      <c r="I40" s="85">
        <f t="shared" si="1"/>
        <v>117833071</v>
      </c>
      <c r="J40" s="83">
        <v>31456553</v>
      </c>
      <c r="K40" s="84">
        <v>504320</v>
      </c>
      <c r="L40" s="84">
        <f t="shared" si="2"/>
        <v>31960873</v>
      </c>
      <c r="M40" s="101">
        <f t="shared" si="3"/>
        <v>0.29643566898875373</v>
      </c>
      <c r="N40" s="83">
        <v>19696703</v>
      </c>
      <c r="O40" s="84">
        <v>620925</v>
      </c>
      <c r="P40" s="84">
        <f t="shared" si="4"/>
        <v>20317628</v>
      </c>
      <c r="Q40" s="101">
        <f t="shared" si="5"/>
        <v>0.18844509186105884</v>
      </c>
      <c r="R40" s="83">
        <v>27746881</v>
      </c>
      <c r="S40" s="84">
        <v>992867</v>
      </c>
      <c r="T40" s="84">
        <f t="shared" si="6"/>
        <v>28739748</v>
      </c>
      <c r="U40" s="101">
        <f t="shared" si="7"/>
        <v>0.24390222334101774</v>
      </c>
      <c r="V40" s="83">
        <v>18419875</v>
      </c>
      <c r="W40" s="84">
        <v>7587453</v>
      </c>
      <c r="X40" s="84">
        <f t="shared" si="8"/>
        <v>26007328</v>
      </c>
      <c r="Y40" s="101">
        <f t="shared" si="9"/>
        <v>0.2207133174013601</v>
      </c>
      <c r="Z40" s="83">
        <f t="shared" si="10"/>
        <v>97320012</v>
      </c>
      <c r="AA40" s="84">
        <f t="shared" si="11"/>
        <v>9705565</v>
      </c>
      <c r="AB40" s="84">
        <f t="shared" si="12"/>
        <v>107025577</v>
      </c>
      <c r="AC40" s="101">
        <f t="shared" si="13"/>
        <v>0.90828131772955323</v>
      </c>
      <c r="AD40" s="83">
        <v>16871950</v>
      </c>
      <c r="AE40" s="84">
        <v>4781318</v>
      </c>
      <c r="AF40" s="84">
        <f t="shared" si="14"/>
        <v>21653268</v>
      </c>
      <c r="AG40" s="84">
        <v>103566124</v>
      </c>
      <c r="AH40" s="84">
        <v>110106628</v>
      </c>
      <c r="AI40" s="85">
        <v>140975924</v>
      </c>
      <c r="AJ40" s="120">
        <f t="shared" si="15"/>
        <v>1.2803581996898497</v>
      </c>
      <c r="AK40" s="121">
        <f t="shared" si="16"/>
        <v>0.20108096385266183</v>
      </c>
    </row>
    <row r="41" spans="1:37" x14ac:dyDescent="0.2">
      <c r="A41" s="61" t="s">
        <v>101</v>
      </c>
      <c r="B41" s="62" t="s">
        <v>608</v>
      </c>
      <c r="C41" s="63" t="s">
        <v>609</v>
      </c>
      <c r="D41" s="83">
        <v>77849400</v>
      </c>
      <c r="E41" s="84">
        <v>10292100</v>
      </c>
      <c r="F41" s="85">
        <f t="shared" si="0"/>
        <v>88141500</v>
      </c>
      <c r="G41" s="83">
        <v>70377611</v>
      </c>
      <c r="H41" s="84">
        <v>19350008</v>
      </c>
      <c r="I41" s="85">
        <f t="shared" si="1"/>
        <v>89727619</v>
      </c>
      <c r="J41" s="83">
        <v>22110949</v>
      </c>
      <c r="K41" s="84">
        <v>2335807</v>
      </c>
      <c r="L41" s="84">
        <f t="shared" si="2"/>
        <v>24446756</v>
      </c>
      <c r="M41" s="101">
        <f t="shared" si="3"/>
        <v>0.27735806629113413</v>
      </c>
      <c r="N41" s="83">
        <v>19266366</v>
      </c>
      <c r="O41" s="84">
        <v>5614990</v>
      </c>
      <c r="P41" s="84">
        <f t="shared" si="4"/>
        <v>24881356</v>
      </c>
      <c r="Q41" s="101">
        <f t="shared" si="5"/>
        <v>0.28228877430041466</v>
      </c>
      <c r="R41" s="83">
        <v>17387847</v>
      </c>
      <c r="S41" s="84">
        <v>559834</v>
      </c>
      <c r="T41" s="84">
        <f t="shared" si="6"/>
        <v>17947681</v>
      </c>
      <c r="U41" s="101">
        <f t="shared" si="7"/>
        <v>0.20002404164987372</v>
      </c>
      <c r="V41" s="83">
        <v>12802715</v>
      </c>
      <c r="W41" s="84">
        <v>4660339</v>
      </c>
      <c r="X41" s="84">
        <f t="shared" si="8"/>
        <v>17463054</v>
      </c>
      <c r="Y41" s="101">
        <f t="shared" si="9"/>
        <v>0.19462295104476138</v>
      </c>
      <c r="Z41" s="83">
        <f t="shared" si="10"/>
        <v>71567877</v>
      </c>
      <c r="AA41" s="84">
        <f t="shared" si="11"/>
        <v>13170970</v>
      </c>
      <c r="AB41" s="84">
        <f t="shared" si="12"/>
        <v>84738847</v>
      </c>
      <c r="AC41" s="101">
        <f t="shared" si="13"/>
        <v>0.94440093189143914</v>
      </c>
      <c r="AD41" s="83">
        <v>14150382</v>
      </c>
      <c r="AE41" s="84">
        <v>5493143</v>
      </c>
      <c r="AF41" s="84">
        <f t="shared" si="14"/>
        <v>19643525</v>
      </c>
      <c r="AG41" s="84">
        <v>85386975</v>
      </c>
      <c r="AH41" s="84">
        <v>96685019</v>
      </c>
      <c r="AI41" s="85">
        <v>89296640</v>
      </c>
      <c r="AJ41" s="120">
        <f t="shared" si="15"/>
        <v>0.92358300100246138</v>
      </c>
      <c r="AK41" s="121">
        <f t="shared" si="16"/>
        <v>-0.11100202229487832</v>
      </c>
    </row>
    <row r="42" spans="1:37" x14ac:dyDescent="0.2">
      <c r="A42" s="61" t="s">
        <v>101</v>
      </c>
      <c r="B42" s="62" t="s">
        <v>610</v>
      </c>
      <c r="C42" s="63" t="s">
        <v>611</v>
      </c>
      <c r="D42" s="83">
        <v>338681536</v>
      </c>
      <c r="E42" s="84">
        <v>23465061</v>
      </c>
      <c r="F42" s="85">
        <f t="shared" si="0"/>
        <v>362146597</v>
      </c>
      <c r="G42" s="83">
        <v>327409446</v>
      </c>
      <c r="H42" s="84">
        <v>24121346</v>
      </c>
      <c r="I42" s="85">
        <f t="shared" si="1"/>
        <v>351530792</v>
      </c>
      <c r="J42" s="83">
        <v>91163879</v>
      </c>
      <c r="K42" s="84">
        <v>4979158</v>
      </c>
      <c r="L42" s="84">
        <f t="shared" si="2"/>
        <v>96143037</v>
      </c>
      <c r="M42" s="101">
        <f t="shared" si="3"/>
        <v>0.26548098973300582</v>
      </c>
      <c r="N42" s="83">
        <v>75277560</v>
      </c>
      <c r="O42" s="84">
        <v>3052948</v>
      </c>
      <c r="P42" s="84">
        <f t="shared" si="4"/>
        <v>78330508</v>
      </c>
      <c r="Q42" s="101">
        <f t="shared" si="5"/>
        <v>0.2162950270660696</v>
      </c>
      <c r="R42" s="83">
        <v>56844836</v>
      </c>
      <c r="S42" s="84">
        <v>891604</v>
      </c>
      <c r="T42" s="84">
        <f t="shared" si="6"/>
        <v>57736440</v>
      </c>
      <c r="U42" s="101">
        <f t="shared" si="7"/>
        <v>0.16424290933808156</v>
      </c>
      <c r="V42" s="83">
        <v>62522726</v>
      </c>
      <c r="W42" s="84">
        <v>5701068</v>
      </c>
      <c r="X42" s="84">
        <f t="shared" si="8"/>
        <v>68223794</v>
      </c>
      <c r="Y42" s="101">
        <f t="shared" si="9"/>
        <v>0.19407629588249556</v>
      </c>
      <c r="Z42" s="83">
        <f t="shared" si="10"/>
        <v>285809001</v>
      </c>
      <c r="AA42" s="84">
        <f t="shared" si="11"/>
        <v>14624778</v>
      </c>
      <c r="AB42" s="84">
        <f t="shared" si="12"/>
        <v>300433779</v>
      </c>
      <c r="AC42" s="101">
        <f t="shared" si="13"/>
        <v>0.8546442753726109</v>
      </c>
      <c r="AD42" s="83">
        <v>53356652</v>
      </c>
      <c r="AE42" s="84">
        <v>11996781</v>
      </c>
      <c r="AF42" s="84">
        <f t="shared" si="14"/>
        <v>65353433</v>
      </c>
      <c r="AG42" s="84">
        <v>364062306</v>
      </c>
      <c r="AH42" s="84">
        <v>360368686</v>
      </c>
      <c r="AI42" s="85">
        <v>314287442</v>
      </c>
      <c r="AJ42" s="120">
        <f t="shared" si="15"/>
        <v>0.87212750222143332</v>
      </c>
      <c r="AK42" s="121">
        <f t="shared" si="16"/>
        <v>4.3920584860477119E-2</v>
      </c>
    </row>
    <row r="43" spans="1:37" x14ac:dyDescent="0.2">
      <c r="A43" s="61" t="s">
        <v>116</v>
      </c>
      <c r="B43" s="62" t="s">
        <v>612</v>
      </c>
      <c r="C43" s="63" t="s">
        <v>613</v>
      </c>
      <c r="D43" s="83">
        <v>108444910</v>
      </c>
      <c r="E43" s="84">
        <v>2715500</v>
      </c>
      <c r="F43" s="85">
        <f t="shared" si="0"/>
        <v>111160410</v>
      </c>
      <c r="G43" s="83">
        <v>112138641</v>
      </c>
      <c r="H43" s="84">
        <v>2715503</v>
      </c>
      <c r="I43" s="85">
        <f t="shared" si="1"/>
        <v>114854144</v>
      </c>
      <c r="J43" s="83">
        <v>16662158</v>
      </c>
      <c r="K43" s="84">
        <v>0</v>
      </c>
      <c r="L43" s="84">
        <f t="shared" si="2"/>
        <v>16662158</v>
      </c>
      <c r="M43" s="101">
        <f t="shared" si="3"/>
        <v>0.14989291601209459</v>
      </c>
      <c r="N43" s="83">
        <v>12048375</v>
      </c>
      <c r="O43" s="84">
        <v>0</v>
      </c>
      <c r="P43" s="84">
        <f t="shared" si="4"/>
        <v>12048375</v>
      </c>
      <c r="Q43" s="101">
        <f t="shared" si="5"/>
        <v>0.10838728464567556</v>
      </c>
      <c r="R43" s="83">
        <v>10922817</v>
      </c>
      <c r="S43" s="84">
        <v>37545</v>
      </c>
      <c r="T43" s="84">
        <f t="shared" si="6"/>
        <v>10960362</v>
      </c>
      <c r="U43" s="101">
        <f t="shared" si="7"/>
        <v>9.5428528900097856E-2</v>
      </c>
      <c r="V43" s="83">
        <v>10970511</v>
      </c>
      <c r="W43" s="84">
        <v>2093499</v>
      </c>
      <c r="X43" s="84">
        <f t="shared" si="8"/>
        <v>13064010</v>
      </c>
      <c r="Y43" s="101">
        <f t="shared" si="9"/>
        <v>0.11374435039975571</v>
      </c>
      <c r="Z43" s="83">
        <f t="shared" si="10"/>
        <v>50603861</v>
      </c>
      <c r="AA43" s="84">
        <f t="shared" si="11"/>
        <v>2131044</v>
      </c>
      <c r="AB43" s="84">
        <f t="shared" si="12"/>
        <v>52734905</v>
      </c>
      <c r="AC43" s="101">
        <f t="shared" si="13"/>
        <v>0.45914673309480242</v>
      </c>
      <c r="AD43" s="83">
        <v>43094509</v>
      </c>
      <c r="AE43" s="84">
        <v>82193</v>
      </c>
      <c r="AF43" s="84">
        <f t="shared" si="14"/>
        <v>43176702</v>
      </c>
      <c r="AG43" s="84">
        <v>101442953</v>
      </c>
      <c r="AH43" s="84">
        <v>115242749</v>
      </c>
      <c r="AI43" s="85">
        <v>114205038</v>
      </c>
      <c r="AJ43" s="120">
        <f t="shared" si="15"/>
        <v>0.99099543347408348</v>
      </c>
      <c r="AK43" s="121">
        <f t="shared" si="16"/>
        <v>-0.69742918298854784</v>
      </c>
    </row>
    <row r="44" spans="1:37" ht="16.5" x14ac:dyDescent="0.3">
      <c r="A44" s="64" t="s">
        <v>0</v>
      </c>
      <c r="B44" s="65" t="s">
        <v>614</v>
      </c>
      <c r="C44" s="66" t="s">
        <v>0</v>
      </c>
      <c r="D44" s="86">
        <f>SUM(D40:D43)</f>
        <v>618331620</v>
      </c>
      <c r="E44" s="87">
        <f>SUM(E40:E43)</f>
        <v>50934118</v>
      </c>
      <c r="F44" s="88">
        <f t="shared" si="0"/>
        <v>669265738</v>
      </c>
      <c r="G44" s="86">
        <f>SUM(G40:G43)</f>
        <v>600920080</v>
      </c>
      <c r="H44" s="87">
        <f>SUM(H40:H43)</f>
        <v>73025546</v>
      </c>
      <c r="I44" s="88">
        <f t="shared" si="1"/>
        <v>673945626</v>
      </c>
      <c r="J44" s="86">
        <f>SUM(J40:J43)</f>
        <v>161393539</v>
      </c>
      <c r="K44" s="87">
        <f>SUM(K40:K43)</f>
        <v>7819285</v>
      </c>
      <c r="L44" s="87">
        <f t="shared" si="2"/>
        <v>169212824</v>
      </c>
      <c r="M44" s="102">
        <f t="shared" si="3"/>
        <v>0.25283353740125269</v>
      </c>
      <c r="N44" s="86">
        <f>SUM(N40:N43)</f>
        <v>126289004</v>
      </c>
      <c r="O44" s="87">
        <f>SUM(O40:O43)</f>
        <v>9288863</v>
      </c>
      <c r="P44" s="87">
        <f t="shared" si="4"/>
        <v>135577867</v>
      </c>
      <c r="Q44" s="102">
        <f t="shared" si="5"/>
        <v>0.20257703226397644</v>
      </c>
      <c r="R44" s="86">
        <f>SUM(R40:R43)</f>
        <v>112902381</v>
      </c>
      <c r="S44" s="87">
        <f>SUM(S40:S43)</f>
        <v>2481850</v>
      </c>
      <c r="T44" s="87">
        <f t="shared" si="6"/>
        <v>115384231</v>
      </c>
      <c r="U44" s="102">
        <f t="shared" si="7"/>
        <v>0.1712070329543173</v>
      </c>
      <c r="V44" s="86">
        <f>SUM(V40:V43)</f>
        <v>104715827</v>
      </c>
      <c r="W44" s="87">
        <f>SUM(W40:W43)</f>
        <v>20042359</v>
      </c>
      <c r="X44" s="87">
        <f t="shared" si="8"/>
        <v>124758186</v>
      </c>
      <c r="Y44" s="102">
        <f t="shared" si="9"/>
        <v>0.18511610015256633</v>
      </c>
      <c r="Z44" s="86">
        <f t="shared" si="10"/>
        <v>505300751</v>
      </c>
      <c r="AA44" s="87">
        <f t="shared" si="11"/>
        <v>39632357</v>
      </c>
      <c r="AB44" s="87">
        <f t="shared" si="12"/>
        <v>544933108</v>
      </c>
      <c r="AC44" s="102">
        <f t="shared" si="13"/>
        <v>0.8085713253074811</v>
      </c>
      <c r="AD44" s="86">
        <f>SUM(AD40:AD43)</f>
        <v>127473493</v>
      </c>
      <c r="AE44" s="87">
        <f>SUM(AE40:AE43)</f>
        <v>22353435</v>
      </c>
      <c r="AF44" s="87">
        <f t="shared" si="14"/>
        <v>149826928</v>
      </c>
      <c r="AG44" s="87">
        <f>SUM(AG40:AG43)</f>
        <v>654458358</v>
      </c>
      <c r="AH44" s="87">
        <f>SUM(AH40:AH43)</f>
        <v>682403082</v>
      </c>
      <c r="AI44" s="88">
        <f>SUM(AI40:AI43)</f>
        <v>658765044</v>
      </c>
      <c r="AJ44" s="122">
        <f t="shared" si="15"/>
        <v>0.96536059313987677</v>
      </c>
      <c r="AK44" s="123">
        <f t="shared" si="16"/>
        <v>-0.16731800040644229</v>
      </c>
    </row>
    <row r="45" spans="1:37" ht="16.5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70139500867</v>
      </c>
      <c r="E45" s="90">
        <f>SUM(E9,E11:E16,E18:E23,E25:E29,E31:E38,E40:E43)</f>
        <v>11619848243</v>
      </c>
      <c r="F45" s="91">
        <f t="shared" si="0"/>
        <v>81759349110</v>
      </c>
      <c r="G45" s="89">
        <f>SUM(G9,G11:G16,G18:G23,G25:G29,G31:G38,G40:G43)</f>
        <v>73585093959</v>
      </c>
      <c r="H45" s="90">
        <f>SUM(H9,H11:H16,H18:H23,H25:H29,H31:H38,H40:H43)</f>
        <v>9578123051</v>
      </c>
      <c r="I45" s="91">
        <f t="shared" si="1"/>
        <v>83163217010</v>
      </c>
      <c r="J45" s="89">
        <f>SUM(J9,J11:J16,J18:J23,J25:J29,J31:J38,J40:J43)</f>
        <v>18272056007</v>
      </c>
      <c r="K45" s="90">
        <f>SUM(K9,K11:K16,K18:K23,K25:K29,K31:K38,K40:K43)</f>
        <v>836033135</v>
      </c>
      <c r="L45" s="90">
        <f t="shared" si="2"/>
        <v>19108089142</v>
      </c>
      <c r="M45" s="103">
        <f t="shared" si="3"/>
        <v>0.23371136573374318</v>
      </c>
      <c r="N45" s="89">
        <f>SUM(N9,N11:N16,N18:N23,N25:N29,N31:N38,N40:N43)</f>
        <v>17312881766</v>
      </c>
      <c r="O45" s="90">
        <f>SUM(O9,O11:O16,O18:O23,O25:O29,O31:O38,O40:O43)</f>
        <v>1879917630</v>
      </c>
      <c r="P45" s="90">
        <f t="shared" si="4"/>
        <v>19192799396</v>
      </c>
      <c r="Q45" s="103">
        <f t="shared" si="5"/>
        <v>0.23474745830201973</v>
      </c>
      <c r="R45" s="89">
        <f>SUM(R9,R11:R16,R18:R23,R25:R29,R31:R38,R40:R43)</f>
        <v>18682498472</v>
      </c>
      <c r="S45" s="90">
        <f>SUM(S9,S11:S16,S18:S23,S25:S29,S31:S38,S40:S43)</f>
        <v>1487459334</v>
      </c>
      <c r="T45" s="90">
        <f t="shared" si="6"/>
        <v>20169957806</v>
      </c>
      <c r="U45" s="103">
        <f t="shared" si="7"/>
        <v>0.24253460281093567</v>
      </c>
      <c r="V45" s="89">
        <f>SUM(V9,V11:V16,V18:V23,V25:V29,V31:V38,V40:V43)</f>
        <v>16406948473</v>
      </c>
      <c r="W45" s="90">
        <f>SUM(W9,W11:W16,W18:W23,W25:W29,W31:W38,W40:W43)</f>
        <v>2844187712</v>
      </c>
      <c r="X45" s="90">
        <f t="shared" si="8"/>
        <v>19251136185</v>
      </c>
      <c r="Y45" s="103">
        <f t="shared" si="9"/>
        <v>0.23148618917285438</v>
      </c>
      <c r="Z45" s="89">
        <f t="shared" si="10"/>
        <v>70674384718</v>
      </c>
      <c r="AA45" s="90">
        <f t="shared" si="11"/>
        <v>7047597811</v>
      </c>
      <c r="AB45" s="90">
        <f t="shared" si="12"/>
        <v>77721982529</v>
      </c>
      <c r="AC45" s="103">
        <f t="shared" si="13"/>
        <v>0.93457162100468383</v>
      </c>
      <c r="AD45" s="89">
        <f>SUM(AD9,AD11:AD16,AD18:AD23,AD25:AD29,AD31:AD38,AD40:AD43)</f>
        <v>13857608066</v>
      </c>
      <c r="AE45" s="90">
        <f>SUM(AE9,AE11:AE16,AE18:AE23,AE25:AE29,AE31:AE38,AE40:AE43)</f>
        <v>2604424923</v>
      </c>
      <c r="AF45" s="90">
        <f t="shared" si="14"/>
        <v>16462032989</v>
      </c>
      <c r="AG45" s="90">
        <f>SUM(AG9,AG11:AG16,AG18:AG23,AG25:AG29,AG31:AG38,AG40:AG43)</f>
        <v>76435105346</v>
      </c>
      <c r="AH45" s="90">
        <f>SUM(AH9,AH11:AH16,AH18:AH23,AH25:AH29,AH31:AH38,AH40:AH43)</f>
        <v>74666244983</v>
      </c>
      <c r="AI45" s="91">
        <f>SUM(AI9,AI11:AI16,AI18:AI23,AI25:AI29,AI31:AI38,AI40:AI43)</f>
        <v>70084247700</v>
      </c>
      <c r="AJ45" s="124">
        <f t="shared" si="15"/>
        <v>0.93863361839016779</v>
      </c>
      <c r="AK45" s="125">
        <f t="shared" si="16"/>
        <v>0.16942641275616999</v>
      </c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8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ht="16.5" customHeight="1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x14ac:dyDescent="0.2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x14ac:dyDescent="0.2">
      <c r="A9" s="28" t="s">
        <v>23</v>
      </c>
      <c r="B9" s="37" t="s">
        <v>44</v>
      </c>
      <c r="C9" s="38" t="s">
        <v>45</v>
      </c>
      <c r="D9" s="70">
        <v>8234111627</v>
      </c>
      <c r="E9" s="71">
        <v>1803591613</v>
      </c>
      <c r="F9" s="72">
        <f>$D9       +$E9</f>
        <v>10037703240</v>
      </c>
      <c r="G9" s="70">
        <v>8324855314</v>
      </c>
      <c r="H9" s="71">
        <v>1602677324</v>
      </c>
      <c r="I9" s="73">
        <f>$G9       +$H9</f>
        <v>9927532638</v>
      </c>
      <c r="J9" s="70">
        <v>2337559600</v>
      </c>
      <c r="K9" s="71">
        <v>106138670</v>
      </c>
      <c r="L9" s="71">
        <f>$J9       +$K9</f>
        <v>2443698270</v>
      </c>
      <c r="M9" s="96">
        <f>IF(($F9       =0),0,($L9       /$F9       ))</f>
        <v>0.24345193432915238</v>
      </c>
      <c r="N9" s="106">
        <v>2199458808</v>
      </c>
      <c r="O9" s="107">
        <v>392238761</v>
      </c>
      <c r="P9" s="108">
        <f>$N9       +$O9</f>
        <v>2591697569</v>
      </c>
      <c r="Q9" s="96">
        <f>IF(($F9       =0),0,($P9       /$F9       ))</f>
        <v>0.25819627329408873</v>
      </c>
      <c r="R9" s="106">
        <v>2147190391</v>
      </c>
      <c r="S9" s="108">
        <v>261241277</v>
      </c>
      <c r="T9" s="108">
        <f>$R9       +$S9</f>
        <v>2408431668</v>
      </c>
      <c r="U9" s="96">
        <f>IF(($I9       =0),0,($T9       /$I9       ))</f>
        <v>0.24260123394418801</v>
      </c>
      <c r="V9" s="106">
        <v>1526837964</v>
      </c>
      <c r="W9" s="108">
        <v>405093979</v>
      </c>
      <c r="X9" s="108">
        <f>$V9       +$W9</f>
        <v>1931931943</v>
      </c>
      <c r="Y9" s="96">
        <f>IF(($I9       =0),0,($X9       /$I9       ))</f>
        <v>0.19460343405017572</v>
      </c>
      <c r="Z9" s="70">
        <f>$J9       +$N9       +$R9       +$V9</f>
        <v>8211046763</v>
      </c>
      <c r="AA9" s="71">
        <f>$K9       +$O9       +$S9       +$W9</f>
        <v>1164712687</v>
      </c>
      <c r="AB9" s="71">
        <f>$Z9       +$AA9</f>
        <v>9375759450</v>
      </c>
      <c r="AC9" s="96">
        <f>IF(($I9       =0),0,($AB9       /$I9       ))</f>
        <v>0.94441990692753242</v>
      </c>
      <c r="AD9" s="70">
        <v>1394556566</v>
      </c>
      <c r="AE9" s="71">
        <v>557658900</v>
      </c>
      <c r="AF9" s="71">
        <f>$AD9       +$AE9</f>
        <v>1952215466</v>
      </c>
      <c r="AG9" s="71">
        <v>9167640237</v>
      </c>
      <c r="AH9" s="71">
        <v>9981288256</v>
      </c>
      <c r="AI9" s="71">
        <v>8885583012</v>
      </c>
      <c r="AJ9" s="96">
        <f>IF(($AH9       =0),0,($AI9       /$AH9       ))</f>
        <v>0.89022406568196799</v>
      </c>
      <c r="AK9" s="96">
        <f>IF(($AF9       =0),0,(($X9       /$AF9       )-1))</f>
        <v>-1.0390002206856819E-2</v>
      </c>
    </row>
    <row r="10" spans="1:41" s="12" customFormat="1" x14ac:dyDescent="0.2">
      <c r="A10" s="28" t="s">
        <v>23</v>
      </c>
      <c r="B10" s="37" t="s">
        <v>46</v>
      </c>
      <c r="C10" s="38" t="s">
        <v>47</v>
      </c>
      <c r="D10" s="70">
        <v>47512223847</v>
      </c>
      <c r="E10" s="71">
        <v>8325970722</v>
      </c>
      <c r="F10" s="73">
        <f t="shared" ref="F10:F17" si="0">$D10      +$E10</f>
        <v>55838194569</v>
      </c>
      <c r="G10" s="70">
        <v>50546294640</v>
      </c>
      <c r="H10" s="71">
        <v>6108082438</v>
      </c>
      <c r="I10" s="73">
        <f t="shared" ref="I10:I17" si="1">$G10      +$H10</f>
        <v>56654377078</v>
      </c>
      <c r="J10" s="70">
        <v>12238458990</v>
      </c>
      <c r="K10" s="71">
        <v>553988630</v>
      </c>
      <c r="L10" s="71">
        <f t="shared" ref="L10:L17" si="2">$J10      +$K10</f>
        <v>12792447620</v>
      </c>
      <c r="M10" s="96">
        <f t="shared" ref="M10:M17" si="3">IF(($F10      =0),0,($L10      /$F10      ))</f>
        <v>0.22909851793635988</v>
      </c>
      <c r="N10" s="106">
        <v>11982141996</v>
      </c>
      <c r="O10" s="107">
        <v>1235928640</v>
      </c>
      <c r="P10" s="108">
        <f t="shared" ref="P10:P17" si="4">$N10      +$O10</f>
        <v>13218070636</v>
      </c>
      <c r="Q10" s="96">
        <f t="shared" ref="Q10:Q17" si="5">IF(($F10      =0),0,($P10      /$F10      ))</f>
        <v>0.23672095306853544</v>
      </c>
      <c r="R10" s="106">
        <v>13314071151</v>
      </c>
      <c r="S10" s="108">
        <v>974094510</v>
      </c>
      <c r="T10" s="108">
        <f t="shared" ref="T10:T17" si="6">$R10      +$S10</f>
        <v>14288165661</v>
      </c>
      <c r="U10" s="96">
        <f t="shared" ref="U10:U17" si="7">IF(($I10      =0),0,($T10      /$I10      ))</f>
        <v>0.25219879553751856</v>
      </c>
      <c r="V10" s="106">
        <v>11577169058</v>
      </c>
      <c r="W10" s="108">
        <v>1642823848</v>
      </c>
      <c r="X10" s="108">
        <f t="shared" ref="X10:X17" si="8">$V10      +$W10</f>
        <v>13219992906</v>
      </c>
      <c r="Y10" s="96">
        <f t="shared" ref="Y10:Y17" si="9">IF(($I10      =0),0,($X10      /$I10      ))</f>
        <v>0.23334459909071317</v>
      </c>
      <c r="Z10" s="70">
        <f t="shared" ref="Z10:Z17" si="10">$J10      +$N10      +$R10      +$V10</f>
        <v>49111841195</v>
      </c>
      <c r="AA10" s="71">
        <f t="shared" ref="AA10:AA17" si="11">$K10      +$O10      +$S10      +$W10</f>
        <v>4406835628</v>
      </c>
      <c r="AB10" s="71">
        <f t="shared" ref="AB10:AB17" si="12">$Z10      +$AA10</f>
        <v>53518676823</v>
      </c>
      <c r="AC10" s="96">
        <f t="shared" ref="AC10:AC17" si="13">IF(($I10      =0),0,($AB10      /$I10      ))</f>
        <v>0.94465210956811219</v>
      </c>
      <c r="AD10" s="70">
        <v>9211210502</v>
      </c>
      <c r="AE10" s="71">
        <v>1563285985</v>
      </c>
      <c r="AF10" s="71">
        <f t="shared" ref="AF10:AF17" si="14">$AD10      +$AE10</f>
        <v>10774496487</v>
      </c>
      <c r="AG10" s="71">
        <v>52109471815</v>
      </c>
      <c r="AH10" s="71">
        <v>50297028206</v>
      </c>
      <c r="AI10" s="71">
        <v>47825322116</v>
      </c>
      <c r="AJ10" s="96">
        <f t="shared" ref="AJ10:AJ17" si="15">IF(($AH10      =0),0,($AI10      /$AH10      ))</f>
        <v>0.95085781052755824</v>
      </c>
      <c r="AK10" s="96">
        <f t="shared" ref="AK10:AK17" si="16">IF(($AF10      =0),0,(($X10      /$AF10      )-1))</f>
        <v>0.22697083079015523</v>
      </c>
    </row>
    <row r="11" spans="1:41" s="12" customFormat="1" x14ac:dyDescent="0.2">
      <c r="A11" s="28" t="s">
        <v>23</v>
      </c>
      <c r="B11" s="37" t="s">
        <v>48</v>
      </c>
      <c r="C11" s="38" t="s">
        <v>49</v>
      </c>
      <c r="D11" s="70">
        <v>42935624454</v>
      </c>
      <c r="E11" s="71">
        <v>4081635584</v>
      </c>
      <c r="F11" s="73">
        <f t="shared" si="0"/>
        <v>47017260038</v>
      </c>
      <c r="G11" s="70">
        <v>45405967550</v>
      </c>
      <c r="H11" s="71">
        <v>3318675850</v>
      </c>
      <c r="I11" s="73">
        <f t="shared" si="1"/>
        <v>48724643400</v>
      </c>
      <c r="J11" s="70">
        <v>12814696227</v>
      </c>
      <c r="K11" s="71">
        <v>149993053</v>
      </c>
      <c r="L11" s="71">
        <f t="shared" si="2"/>
        <v>12964689280</v>
      </c>
      <c r="M11" s="96">
        <f t="shared" si="3"/>
        <v>0.2757431902565517</v>
      </c>
      <c r="N11" s="106">
        <v>10932495806</v>
      </c>
      <c r="O11" s="107">
        <v>687942266</v>
      </c>
      <c r="P11" s="108">
        <f t="shared" si="4"/>
        <v>11620438072</v>
      </c>
      <c r="Q11" s="96">
        <f t="shared" si="5"/>
        <v>0.2471526001857233</v>
      </c>
      <c r="R11" s="106">
        <v>10390425416</v>
      </c>
      <c r="S11" s="108">
        <v>655471119</v>
      </c>
      <c r="T11" s="108">
        <f t="shared" si="6"/>
        <v>11045896535</v>
      </c>
      <c r="U11" s="96">
        <f t="shared" si="7"/>
        <v>0.2267004079295119</v>
      </c>
      <c r="V11" s="106">
        <v>9871630878</v>
      </c>
      <c r="W11" s="108">
        <v>1468515236</v>
      </c>
      <c r="X11" s="108">
        <f t="shared" si="8"/>
        <v>11340146114</v>
      </c>
      <c r="Y11" s="96">
        <f t="shared" si="9"/>
        <v>0.23273943784265849</v>
      </c>
      <c r="Z11" s="70">
        <f t="shared" si="10"/>
        <v>44009248327</v>
      </c>
      <c r="AA11" s="71">
        <f t="shared" si="11"/>
        <v>2961921674</v>
      </c>
      <c r="AB11" s="71">
        <f t="shared" si="12"/>
        <v>46971170001</v>
      </c>
      <c r="AC11" s="96">
        <f t="shared" si="13"/>
        <v>0.96401259657038352</v>
      </c>
      <c r="AD11" s="70">
        <v>7216894957</v>
      </c>
      <c r="AE11" s="71">
        <v>1532063273</v>
      </c>
      <c r="AF11" s="71">
        <f t="shared" si="14"/>
        <v>8748958230</v>
      </c>
      <c r="AG11" s="71">
        <v>46559436779</v>
      </c>
      <c r="AH11" s="71">
        <v>46483546291</v>
      </c>
      <c r="AI11" s="71">
        <v>41538125737</v>
      </c>
      <c r="AJ11" s="96">
        <f t="shared" si="15"/>
        <v>0.89360922415341804</v>
      </c>
      <c r="AK11" s="96">
        <f t="shared" si="16"/>
        <v>0.29617102012384389</v>
      </c>
    </row>
    <row r="12" spans="1:41" s="12" customFormat="1" x14ac:dyDescent="0.2">
      <c r="A12" s="28" t="s">
        <v>23</v>
      </c>
      <c r="B12" s="37" t="s">
        <v>50</v>
      </c>
      <c r="C12" s="38" t="s">
        <v>51</v>
      </c>
      <c r="D12" s="70">
        <v>43656806610</v>
      </c>
      <c r="E12" s="71">
        <v>5321542000</v>
      </c>
      <c r="F12" s="73">
        <f t="shared" si="0"/>
        <v>48978348610</v>
      </c>
      <c r="G12" s="70">
        <v>43357192102</v>
      </c>
      <c r="H12" s="71">
        <v>5328607000</v>
      </c>
      <c r="I12" s="73">
        <f t="shared" si="1"/>
        <v>48685799102</v>
      </c>
      <c r="J12" s="70">
        <v>11465914159</v>
      </c>
      <c r="K12" s="71">
        <v>454029618</v>
      </c>
      <c r="L12" s="71">
        <f t="shared" si="2"/>
        <v>11919943777</v>
      </c>
      <c r="M12" s="96">
        <f t="shared" si="3"/>
        <v>0.24337169617364934</v>
      </c>
      <c r="N12" s="106">
        <v>10790006374</v>
      </c>
      <c r="O12" s="107">
        <v>1096692023</v>
      </c>
      <c r="P12" s="108">
        <f t="shared" si="4"/>
        <v>11886698397</v>
      </c>
      <c r="Q12" s="96">
        <f t="shared" si="5"/>
        <v>0.24269291910289256</v>
      </c>
      <c r="R12" s="106">
        <v>10722564056</v>
      </c>
      <c r="S12" s="108">
        <v>662095875</v>
      </c>
      <c r="T12" s="108">
        <f t="shared" si="6"/>
        <v>11384659931</v>
      </c>
      <c r="U12" s="96">
        <f t="shared" si="7"/>
        <v>0.23383943862456436</v>
      </c>
      <c r="V12" s="106">
        <v>8327473247</v>
      </c>
      <c r="W12" s="108">
        <v>839622348</v>
      </c>
      <c r="X12" s="108">
        <f t="shared" si="8"/>
        <v>9167095595</v>
      </c>
      <c r="Y12" s="96">
        <f t="shared" si="9"/>
        <v>0.1882909547359862</v>
      </c>
      <c r="Z12" s="70">
        <f t="shared" si="10"/>
        <v>41305957836</v>
      </c>
      <c r="AA12" s="71">
        <f t="shared" si="11"/>
        <v>3052439864</v>
      </c>
      <c r="AB12" s="71">
        <f t="shared" si="12"/>
        <v>44358397700</v>
      </c>
      <c r="AC12" s="96">
        <f t="shared" si="13"/>
        <v>0.91111573637861409</v>
      </c>
      <c r="AD12" s="70">
        <v>10978207113</v>
      </c>
      <c r="AE12" s="71">
        <v>1395088394</v>
      </c>
      <c r="AF12" s="71">
        <f t="shared" si="14"/>
        <v>12373295507</v>
      </c>
      <c r="AG12" s="71">
        <v>45327014620</v>
      </c>
      <c r="AH12" s="71">
        <v>45271629155</v>
      </c>
      <c r="AI12" s="71">
        <v>42229344971</v>
      </c>
      <c r="AJ12" s="96">
        <f t="shared" si="15"/>
        <v>0.93279932176542857</v>
      </c>
      <c r="AK12" s="96">
        <f t="shared" si="16"/>
        <v>-0.2591225522890116</v>
      </c>
    </row>
    <row r="13" spans="1:41" s="12" customFormat="1" x14ac:dyDescent="0.2">
      <c r="A13" s="28" t="s">
        <v>23</v>
      </c>
      <c r="B13" s="37" t="s">
        <v>52</v>
      </c>
      <c r="C13" s="38" t="s">
        <v>53</v>
      </c>
      <c r="D13" s="70">
        <v>65846785955</v>
      </c>
      <c r="E13" s="71">
        <v>8157478000</v>
      </c>
      <c r="F13" s="73">
        <f t="shared" si="0"/>
        <v>74004263955</v>
      </c>
      <c r="G13" s="70">
        <v>65161603655</v>
      </c>
      <c r="H13" s="71">
        <v>7318681350</v>
      </c>
      <c r="I13" s="73">
        <f t="shared" si="1"/>
        <v>72480285005</v>
      </c>
      <c r="J13" s="70">
        <v>18542306065</v>
      </c>
      <c r="K13" s="71">
        <v>491703995</v>
      </c>
      <c r="L13" s="71">
        <f t="shared" si="2"/>
        <v>19034010060</v>
      </c>
      <c r="M13" s="96">
        <f t="shared" si="3"/>
        <v>0.25720153194921402</v>
      </c>
      <c r="N13" s="106">
        <v>17521372840</v>
      </c>
      <c r="O13" s="107">
        <v>766523102</v>
      </c>
      <c r="P13" s="108">
        <f t="shared" si="4"/>
        <v>18287895942</v>
      </c>
      <c r="Q13" s="96">
        <f t="shared" si="5"/>
        <v>0.24711948967049219</v>
      </c>
      <c r="R13" s="106">
        <v>16455558511</v>
      </c>
      <c r="S13" s="108">
        <v>1275515200</v>
      </c>
      <c r="T13" s="108">
        <f t="shared" si="6"/>
        <v>17731073711</v>
      </c>
      <c r="U13" s="96">
        <f t="shared" si="7"/>
        <v>0.24463305724828255</v>
      </c>
      <c r="V13" s="106">
        <v>15909292597</v>
      </c>
      <c r="W13" s="108">
        <v>3764071467</v>
      </c>
      <c r="X13" s="108">
        <f t="shared" si="8"/>
        <v>19673364064</v>
      </c>
      <c r="Y13" s="96">
        <f t="shared" si="9"/>
        <v>0.2714305560835315</v>
      </c>
      <c r="Z13" s="70">
        <f t="shared" si="10"/>
        <v>68428530013</v>
      </c>
      <c r="AA13" s="71">
        <f t="shared" si="11"/>
        <v>6297813764</v>
      </c>
      <c r="AB13" s="71">
        <f t="shared" si="12"/>
        <v>74726343777</v>
      </c>
      <c r="AC13" s="96">
        <f t="shared" si="13"/>
        <v>1.0309885477388101</v>
      </c>
      <c r="AD13" s="70">
        <v>15668749833</v>
      </c>
      <c r="AE13" s="71">
        <v>2656611997</v>
      </c>
      <c r="AF13" s="71">
        <f t="shared" si="14"/>
        <v>18325361830</v>
      </c>
      <c r="AG13" s="71">
        <v>74471773080</v>
      </c>
      <c r="AH13" s="71">
        <v>68553662304</v>
      </c>
      <c r="AI13" s="71">
        <v>71693276200</v>
      </c>
      <c r="AJ13" s="96">
        <f t="shared" si="15"/>
        <v>1.0457979018258345</v>
      </c>
      <c r="AK13" s="96">
        <f t="shared" si="16"/>
        <v>7.3559378881852044E-2</v>
      </c>
    </row>
    <row r="14" spans="1:41" s="12" customFormat="1" x14ac:dyDescent="0.2">
      <c r="A14" s="28" t="s">
        <v>23</v>
      </c>
      <c r="B14" s="37" t="s">
        <v>54</v>
      </c>
      <c r="C14" s="38" t="s">
        <v>55</v>
      </c>
      <c r="D14" s="70">
        <v>8073600625</v>
      </c>
      <c r="E14" s="71">
        <v>1221005654</v>
      </c>
      <c r="F14" s="73">
        <f t="shared" si="0"/>
        <v>9294606279</v>
      </c>
      <c r="G14" s="70">
        <v>7980003278</v>
      </c>
      <c r="H14" s="71">
        <v>1195936400</v>
      </c>
      <c r="I14" s="73">
        <f t="shared" si="1"/>
        <v>9175939678</v>
      </c>
      <c r="J14" s="70">
        <v>1563746150</v>
      </c>
      <c r="K14" s="71">
        <v>140043882</v>
      </c>
      <c r="L14" s="71">
        <f t="shared" si="2"/>
        <v>1703790032</v>
      </c>
      <c r="M14" s="96">
        <f t="shared" si="3"/>
        <v>0.18330954328312973</v>
      </c>
      <c r="N14" s="106">
        <v>2674462255</v>
      </c>
      <c r="O14" s="107">
        <v>259377150</v>
      </c>
      <c r="P14" s="108">
        <f t="shared" si="4"/>
        <v>2933839405</v>
      </c>
      <c r="Q14" s="96">
        <f t="shared" si="5"/>
        <v>0.31564967002729777</v>
      </c>
      <c r="R14" s="106">
        <v>1877260166</v>
      </c>
      <c r="S14" s="108">
        <v>157896574</v>
      </c>
      <c r="T14" s="108">
        <f t="shared" si="6"/>
        <v>2035156740</v>
      </c>
      <c r="U14" s="96">
        <f t="shared" si="7"/>
        <v>0.22179273310606434</v>
      </c>
      <c r="V14" s="106">
        <v>1271231904</v>
      </c>
      <c r="W14" s="108">
        <v>233306961</v>
      </c>
      <c r="X14" s="108">
        <f t="shared" si="8"/>
        <v>1504538865</v>
      </c>
      <c r="Y14" s="96">
        <f t="shared" si="9"/>
        <v>0.16396564469655833</v>
      </c>
      <c r="Z14" s="70">
        <f t="shared" si="10"/>
        <v>7386700475</v>
      </c>
      <c r="AA14" s="71">
        <f t="shared" si="11"/>
        <v>790624567</v>
      </c>
      <c r="AB14" s="71">
        <f t="shared" si="12"/>
        <v>8177325042</v>
      </c>
      <c r="AC14" s="96">
        <f t="shared" si="13"/>
        <v>0.89117031377241362</v>
      </c>
      <c r="AD14" s="70">
        <v>1413462055</v>
      </c>
      <c r="AE14" s="71">
        <v>338926746</v>
      </c>
      <c r="AF14" s="71">
        <f t="shared" si="14"/>
        <v>1752388801</v>
      </c>
      <c r="AG14" s="71">
        <v>8548989585</v>
      </c>
      <c r="AH14" s="71">
        <v>8294900817</v>
      </c>
      <c r="AI14" s="71">
        <v>7626132325</v>
      </c>
      <c r="AJ14" s="96">
        <f t="shared" si="15"/>
        <v>0.91937595074923728</v>
      </c>
      <c r="AK14" s="96">
        <f t="shared" si="16"/>
        <v>-0.14143547131696144</v>
      </c>
    </row>
    <row r="15" spans="1:41" s="12" customFormat="1" x14ac:dyDescent="0.2">
      <c r="A15" s="28" t="s">
        <v>23</v>
      </c>
      <c r="B15" s="37" t="s">
        <v>56</v>
      </c>
      <c r="C15" s="38" t="s">
        <v>57</v>
      </c>
      <c r="D15" s="70">
        <v>12835947880</v>
      </c>
      <c r="E15" s="71">
        <v>1511906530</v>
      </c>
      <c r="F15" s="73">
        <f t="shared" si="0"/>
        <v>14347854410</v>
      </c>
      <c r="G15" s="70">
        <v>13894594710</v>
      </c>
      <c r="H15" s="71">
        <v>1425000570</v>
      </c>
      <c r="I15" s="73">
        <f t="shared" si="1"/>
        <v>15319595280</v>
      </c>
      <c r="J15" s="70">
        <v>1474942774</v>
      </c>
      <c r="K15" s="71">
        <v>344127941</v>
      </c>
      <c r="L15" s="71">
        <f t="shared" si="2"/>
        <v>1819070715</v>
      </c>
      <c r="M15" s="96">
        <f t="shared" si="3"/>
        <v>0.12678346622559575</v>
      </c>
      <c r="N15" s="106">
        <v>2606467640</v>
      </c>
      <c r="O15" s="107">
        <v>269740177</v>
      </c>
      <c r="P15" s="108">
        <f t="shared" si="4"/>
        <v>2876207817</v>
      </c>
      <c r="Q15" s="96">
        <f t="shared" si="5"/>
        <v>0.20046257334444195</v>
      </c>
      <c r="R15" s="106">
        <v>2654609456</v>
      </c>
      <c r="S15" s="108">
        <v>215850587</v>
      </c>
      <c r="T15" s="108">
        <f t="shared" si="6"/>
        <v>2870460043</v>
      </c>
      <c r="U15" s="96">
        <f t="shared" si="7"/>
        <v>0.18737179347991234</v>
      </c>
      <c r="V15" s="106">
        <v>2278206695</v>
      </c>
      <c r="W15" s="108">
        <v>324819304</v>
      </c>
      <c r="X15" s="108">
        <f t="shared" si="8"/>
        <v>2603025999</v>
      </c>
      <c r="Y15" s="96">
        <f t="shared" si="9"/>
        <v>0.16991480201819012</v>
      </c>
      <c r="Z15" s="70">
        <f t="shared" si="10"/>
        <v>9014226565</v>
      </c>
      <c r="AA15" s="71">
        <f t="shared" si="11"/>
        <v>1154538009</v>
      </c>
      <c r="AB15" s="71">
        <f t="shared" si="12"/>
        <v>10168764574</v>
      </c>
      <c r="AC15" s="96">
        <f t="shared" si="13"/>
        <v>0.66377501416604001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x14ac:dyDescent="0.2">
      <c r="A16" s="28" t="s">
        <v>23</v>
      </c>
      <c r="B16" s="37" t="s">
        <v>58</v>
      </c>
      <c r="C16" s="38" t="s">
        <v>59</v>
      </c>
      <c r="D16" s="70">
        <v>38994328591</v>
      </c>
      <c r="E16" s="71">
        <v>3956871493</v>
      </c>
      <c r="F16" s="73">
        <f t="shared" si="0"/>
        <v>42951200084</v>
      </c>
      <c r="G16" s="70">
        <v>39350258658</v>
      </c>
      <c r="H16" s="71">
        <v>3254195834</v>
      </c>
      <c r="I16" s="73">
        <f t="shared" si="1"/>
        <v>42604454492</v>
      </c>
      <c r="J16" s="70">
        <v>10739457579</v>
      </c>
      <c r="K16" s="71">
        <v>231855272</v>
      </c>
      <c r="L16" s="71">
        <f t="shared" si="2"/>
        <v>10971312851</v>
      </c>
      <c r="M16" s="96">
        <f t="shared" si="3"/>
        <v>0.2554367009430078</v>
      </c>
      <c r="N16" s="106">
        <v>7645181530</v>
      </c>
      <c r="O16" s="107">
        <v>763599825</v>
      </c>
      <c r="P16" s="108">
        <f t="shared" si="4"/>
        <v>8408781355</v>
      </c>
      <c r="Q16" s="96">
        <f t="shared" si="5"/>
        <v>0.19577523651387807</v>
      </c>
      <c r="R16" s="106">
        <v>11647425499</v>
      </c>
      <c r="S16" s="108">
        <v>49548887</v>
      </c>
      <c r="T16" s="108">
        <f t="shared" si="6"/>
        <v>11696974386</v>
      </c>
      <c r="U16" s="96">
        <f t="shared" si="7"/>
        <v>0.27454815524504333</v>
      </c>
      <c r="V16" s="106">
        <v>10896576201</v>
      </c>
      <c r="W16" s="108">
        <v>0</v>
      </c>
      <c r="X16" s="108">
        <f t="shared" si="8"/>
        <v>10896576201</v>
      </c>
      <c r="Y16" s="96">
        <f t="shared" si="9"/>
        <v>0.25576142990038969</v>
      </c>
      <c r="Z16" s="70">
        <f t="shared" si="10"/>
        <v>40928640809</v>
      </c>
      <c r="AA16" s="71">
        <f t="shared" si="11"/>
        <v>1045003984</v>
      </c>
      <c r="AB16" s="71">
        <f t="shared" si="12"/>
        <v>41973644793</v>
      </c>
      <c r="AC16" s="96">
        <f t="shared" si="13"/>
        <v>0.9851938088042308</v>
      </c>
      <c r="AD16" s="70">
        <v>7741661940</v>
      </c>
      <c r="AE16" s="71">
        <v>1457317667</v>
      </c>
      <c r="AF16" s="71">
        <f t="shared" si="14"/>
        <v>9198979607</v>
      </c>
      <c r="AG16" s="71">
        <v>41598259741</v>
      </c>
      <c r="AH16" s="71">
        <v>41164627290</v>
      </c>
      <c r="AI16" s="71">
        <v>37837845795</v>
      </c>
      <c r="AJ16" s="96">
        <f t="shared" si="15"/>
        <v>0.91918349043796233</v>
      </c>
      <c r="AK16" s="96">
        <f t="shared" si="16"/>
        <v>0.18454183686940739</v>
      </c>
    </row>
    <row r="17" spans="1:37" s="12" customFormat="1" x14ac:dyDescent="0.2">
      <c r="A17" s="28" t="s">
        <v>0</v>
      </c>
      <c r="B17" s="46" t="s">
        <v>100</v>
      </c>
      <c r="C17" s="38" t="s">
        <v>0</v>
      </c>
      <c r="D17" s="74">
        <f>SUM(D9:D16)</f>
        <v>268089429589</v>
      </c>
      <c r="E17" s="75">
        <f>SUM(E9:E16)</f>
        <v>34380001596</v>
      </c>
      <c r="F17" s="76">
        <f t="shared" si="0"/>
        <v>302469431185</v>
      </c>
      <c r="G17" s="74">
        <f>SUM(G9:G16)</f>
        <v>274020769907</v>
      </c>
      <c r="H17" s="75">
        <f>SUM(H9:H16)</f>
        <v>29551856766</v>
      </c>
      <c r="I17" s="76">
        <f t="shared" si="1"/>
        <v>303572626673</v>
      </c>
      <c r="J17" s="74">
        <f>SUM(J9:J16)</f>
        <v>71177081544</v>
      </c>
      <c r="K17" s="75">
        <f>SUM(K9:K16)</f>
        <v>2471881061</v>
      </c>
      <c r="L17" s="75">
        <f t="shared" si="2"/>
        <v>73648962605</v>
      </c>
      <c r="M17" s="97">
        <f t="shared" si="3"/>
        <v>0.24349225082502282</v>
      </c>
      <c r="N17" s="112">
        <f>SUM(N9:N16)</f>
        <v>66351587249</v>
      </c>
      <c r="O17" s="113">
        <f>SUM(O9:O16)</f>
        <v>5472041944</v>
      </c>
      <c r="P17" s="114">
        <f t="shared" si="4"/>
        <v>71823629193</v>
      </c>
      <c r="Q17" s="97">
        <f t="shared" si="5"/>
        <v>0.23745748094811725</v>
      </c>
      <c r="R17" s="112">
        <f>SUM(R9:R16)</f>
        <v>69209104646</v>
      </c>
      <c r="S17" s="114">
        <f>SUM(S9:S16)</f>
        <v>4251714029</v>
      </c>
      <c r="T17" s="114">
        <f t="shared" si="6"/>
        <v>73460818675</v>
      </c>
      <c r="U17" s="97">
        <f t="shared" si="7"/>
        <v>0.24198762411516753</v>
      </c>
      <c r="V17" s="112">
        <f>SUM(V9:V16)</f>
        <v>61658418544</v>
      </c>
      <c r="W17" s="114">
        <f>SUM(W9:W16)</f>
        <v>8678253143</v>
      </c>
      <c r="X17" s="114">
        <f t="shared" si="8"/>
        <v>70336671687</v>
      </c>
      <c r="Y17" s="97">
        <f t="shared" si="9"/>
        <v>0.23169635700640662</v>
      </c>
      <c r="Z17" s="74">
        <f t="shared" si="10"/>
        <v>268396191983</v>
      </c>
      <c r="AA17" s="75">
        <f t="shared" si="11"/>
        <v>20873890177</v>
      </c>
      <c r="AB17" s="75">
        <f t="shared" si="12"/>
        <v>289270082160</v>
      </c>
      <c r="AC17" s="97">
        <f t="shared" si="13"/>
        <v>0.95288592166642783</v>
      </c>
      <c r="AD17" s="74">
        <f>SUM(AD9:AD16)</f>
        <v>53624742966</v>
      </c>
      <c r="AE17" s="75">
        <f>SUM(AE9:AE16)</f>
        <v>9500952962</v>
      </c>
      <c r="AF17" s="75">
        <f t="shared" si="14"/>
        <v>63125695928</v>
      </c>
      <c r="AG17" s="75">
        <f>SUM(AG9:AG16)</f>
        <v>277782585857</v>
      </c>
      <c r="AH17" s="75">
        <f>SUM(AH9:AH16)</f>
        <v>270046682319</v>
      </c>
      <c r="AI17" s="75">
        <f>SUM(AI9:AI16)</f>
        <v>257635630156</v>
      </c>
      <c r="AJ17" s="97">
        <f t="shared" si="15"/>
        <v>0.95404108631729423</v>
      </c>
      <c r="AK17" s="97">
        <f t="shared" si="16"/>
        <v>0.11423201998794119</v>
      </c>
    </row>
    <row r="18" spans="1:37" s="12" customFormat="1" x14ac:dyDescent="0.2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x14ac:dyDescent="0.2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41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x14ac:dyDescent="0.2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x14ac:dyDescent="0.2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x14ac:dyDescent="0.2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x14ac:dyDescent="0.2">
      <c r="A9" s="28" t="s">
        <v>23</v>
      </c>
      <c r="B9" s="37" t="s">
        <v>61</v>
      </c>
      <c r="C9" s="38" t="s">
        <v>62</v>
      </c>
      <c r="D9" s="70">
        <v>3527316852</v>
      </c>
      <c r="E9" s="71">
        <v>157832518</v>
      </c>
      <c r="F9" s="72">
        <f>$D9       +$E9</f>
        <v>3685149370</v>
      </c>
      <c r="G9" s="70">
        <v>3427216852</v>
      </c>
      <c r="H9" s="71">
        <v>159213435</v>
      </c>
      <c r="I9" s="73">
        <f>$G9       +$H9</f>
        <v>3586430287</v>
      </c>
      <c r="J9" s="70">
        <v>822442051</v>
      </c>
      <c r="K9" s="71">
        <v>7459636</v>
      </c>
      <c r="L9" s="71">
        <f>$J9       +$K9</f>
        <v>829901687</v>
      </c>
      <c r="M9" s="96">
        <f>IF(($F9       =0),0,($L9       /$F9       ))</f>
        <v>0.22520164141949015</v>
      </c>
      <c r="N9" s="106">
        <v>547889259</v>
      </c>
      <c r="O9" s="107">
        <v>22549843</v>
      </c>
      <c r="P9" s="108">
        <f>$N9       +$O9</f>
        <v>570439102</v>
      </c>
      <c r="Q9" s="96">
        <f>IF(($F9       =0),0,($P9       /$F9       ))</f>
        <v>0.15479402453637855</v>
      </c>
      <c r="R9" s="106">
        <v>771638599</v>
      </c>
      <c r="S9" s="108">
        <v>11572236</v>
      </c>
      <c r="T9" s="108">
        <f>$R9       +$S9</f>
        <v>783210835</v>
      </c>
      <c r="U9" s="96">
        <f>IF(($I9       =0),0,($T9       /$I9       ))</f>
        <v>0.21838172565042249</v>
      </c>
      <c r="V9" s="106">
        <v>607525341</v>
      </c>
      <c r="W9" s="108">
        <v>62923010</v>
      </c>
      <c r="X9" s="108">
        <f>$V9       +$W9</f>
        <v>670448351</v>
      </c>
      <c r="Y9" s="96">
        <f>IF(($I9       =0),0,($X9       /$I9       ))</f>
        <v>0.18694029922461447</v>
      </c>
      <c r="Z9" s="70">
        <f>$J9       +$N9       +$R9       +$V9</f>
        <v>2749495250</v>
      </c>
      <c r="AA9" s="71">
        <f>$K9       +$O9       +$S9       +$W9</f>
        <v>104504725</v>
      </c>
      <c r="AB9" s="71">
        <f>$Z9       +$AA9</f>
        <v>2853999975</v>
      </c>
      <c r="AC9" s="96">
        <f>IF(($I9       =0),0,($AB9       /$I9       ))</f>
        <v>0.79577734588766591</v>
      </c>
      <c r="AD9" s="70">
        <v>406767123</v>
      </c>
      <c r="AE9" s="71">
        <v>35683863</v>
      </c>
      <c r="AF9" s="71">
        <f>$AD9       +$AE9</f>
        <v>442450986</v>
      </c>
      <c r="AG9" s="71">
        <v>3111709093</v>
      </c>
      <c r="AH9" s="71">
        <v>3264736365</v>
      </c>
      <c r="AI9" s="71">
        <v>2797463657</v>
      </c>
      <c r="AJ9" s="96">
        <f>IF(($AH9       =0),0,($AI9       /$AH9       ))</f>
        <v>0.85687275915769079</v>
      </c>
      <c r="AK9" s="96">
        <f>IF(($AF9       =0),0,(($X9       /$AF9       )-1))</f>
        <v>0.51530536085187983</v>
      </c>
      <c r="AL9" s="11"/>
      <c r="AM9" s="11"/>
      <c r="AN9" s="11"/>
      <c r="AO9" s="11"/>
    </row>
    <row r="10" spans="1:41" s="12" customFormat="1" x14ac:dyDescent="0.2">
      <c r="A10" s="28" t="s">
        <v>23</v>
      </c>
      <c r="B10" s="37" t="s">
        <v>63</v>
      </c>
      <c r="C10" s="38" t="s">
        <v>64</v>
      </c>
      <c r="D10" s="70">
        <v>6754320807</v>
      </c>
      <c r="E10" s="71">
        <v>428431550</v>
      </c>
      <c r="F10" s="73">
        <f t="shared" ref="F10:F28" si="0">$D10      +$E10</f>
        <v>7182752357</v>
      </c>
      <c r="G10" s="70">
        <v>6473286646</v>
      </c>
      <c r="H10" s="71">
        <v>286425183</v>
      </c>
      <c r="I10" s="73">
        <f t="shared" ref="I10:I28" si="1">$G10      +$H10</f>
        <v>6759711829</v>
      </c>
      <c r="J10" s="70">
        <v>1946627293</v>
      </c>
      <c r="K10" s="71">
        <v>3042391</v>
      </c>
      <c r="L10" s="71">
        <f t="shared" ref="L10:L28" si="2">$J10      +$K10</f>
        <v>1949669684</v>
      </c>
      <c r="M10" s="96">
        <f t="shared" ref="M10:M28" si="3">IF(($F10      =0),0,($L10      /$F10      ))</f>
        <v>0.27143768671071283</v>
      </c>
      <c r="N10" s="106">
        <v>1512284311</v>
      </c>
      <c r="O10" s="107">
        <v>15219543</v>
      </c>
      <c r="P10" s="108">
        <f t="shared" ref="P10:P28" si="4">$N10      +$O10</f>
        <v>1527503854</v>
      </c>
      <c r="Q10" s="96">
        <f t="shared" ref="Q10:Q28" si="5">IF(($F10      =0),0,($P10      /$F10      ))</f>
        <v>0.21266274793831097</v>
      </c>
      <c r="R10" s="106">
        <v>1439818114</v>
      </c>
      <c r="S10" s="108">
        <v>39185377</v>
      </c>
      <c r="T10" s="108">
        <f t="shared" ref="T10:T28" si="6">$R10      +$S10</f>
        <v>1479003491</v>
      </c>
      <c r="U10" s="96">
        <f t="shared" ref="U10:U28" si="7">IF(($I10      =0),0,($T10      /$I10      ))</f>
        <v>0.21879682572486184</v>
      </c>
      <c r="V10" s="106">
        <v>1633051087</v>
      </c>
      <c r="W10" s="108">
        <v>319757457</v>
      </c>
      <c r="X10" s="108">
        <f t="shared" ref="X10:X28" si="8">$V10      +$W10</f>
        <v>1952808544</v>
      </c>
      <c r="Y10" s="96">
        <f t="shared" ref="Y10:Y28" si="9">IF(($I10      =0),0,($X10      /$I10      ))</f>
        <v>0.28888931856861261</v>
      </c>
      <c r="Z10" s="70">
        <f t="shared" ref="Z10:Z28" si="10">$J10      +$N10      +$R10      +$V10</f>
        <v>6531780805</v>
      </c>
      <c r="AA10" s="71">
        <f t="shared" ref="AA10:AA28" si="11">$K10      +$O10      +$S10      +$W10</f>
        <v>377204768</v>
      </c>
      <c r="AB10" s="71">
        <f t="shared" ref="AB10:AB28" si="12">$Z10      +$AA10</f>
        <v>6908985573</v>
      </c>
      <c r="AC10" s="96">
        <f t="shared" ref="AC10:AC28" si="13">IF(($I10      =0),0,($AB10      /$I10      ))</f>
        <v>1.0220828561595772</v>
      </c>
      <c r="AD10" s="70">
        <v>1340952830</v>
      </c>
      <c r="AE10" s="71">
        <v>156822585</v>
      </c>
      <c r="AF10" s="71">
        <f t="shared" ref="AF10:AF28" si="14">$AD10      +$AE10</f>
        <v>1497775415</v>
      </c>
      <c r="AG10" s="71">
        <v>6530102836</v>
      </c>
      <c r="AH10" s="71">
        <v>6713590336</v>
      </c>
      <c r="AI10" s="71">
        <v>6223584165</v>
      </c>
      <c r="AJ10" s="96">
        <f t="shared" ref="AJ10:AJ28" si="15">IF(($AH10      =0),0,($AI10      /$AH10      ))</f>
        <v>0.92701279844668794</v>
      </c>
      <c r="AK10" s="96">
        <f t="shared" ref="AK10:AK28" si="16">IF(($AF10      =0),0,(($X10      /$AF10      )-1))</f>
        <v>0.30380598081855958</v>
      </c>
      <c r="AL10" s="11"/>
      <c r="AM10" s="11"/>
      <c r="AN10" s="11"/>
      <c r="AO10" s="11"/>
    </row>
    <row r="11" spans="1:41" s="12" customFormat="1" x14ac:dyDescent="0.2">
      <c r="A11" s="28" t="s">
        <v>23</v>
      </c>
      <c r="B11" s="37" t="s">
        <v>65</v>
      </c>
      <c r="C11" s="38" t="s">
        <v>66</v>
      </c>
      <c r="D11" s="70">
        <v>3156893888</v>
      </c>
      <c r="E11" s="71">
        <v>259784080</v>
      </c>
      <c r="F11" s="73">
        <f t="shared" si="0"/>
        <v>3416677968</v>
      </c>
      <c r="G11" s="70">
        <v>3126653043</v>
      </c>
      <c r="H11" s="71">
        <v>349470624</v>
      </c>
      <c r="I11" s="73">
        <f t="shared" si="1"/>
        <v>3476123667</v>
      </c>
      <c r="J11" s="70">
        <v>848928971</v>
      </c>
      <c r="K11" s="71">
        <v>18954877</v>
      </c>
      <c r="L11" s="71">
        <f t="shared" si="2"/>
        <v>867883848</v>
      </c>
      <c r="M11" s="96">
        <f t="shared" si="3"/>
        <v>0.25401394457670468</v>
      </c>
      <c r="N11" s="106">
        <v>796344913</v>
      </c>
      <c r="O11" s="107">
        <v>62073132</v>
      </c>
      <c r="P11" s="108">
        <f t="shared" si="4"/>
        <v>858418045</v>
      </c>
      <c r="Q11" s="96">
        <f t="shared" si="5"/>
        <v>0.25124347481377851</v>
      </c>
      <c r="R11" s="106">
        <v>780875140</v>
      </c>
      <c r="S11" s="108">
        <v>63543039</v>
      </c>
      <c r="T11" s="108">
        <f t="shared" si="6"/>
        <v>844418179</v>
      </c>
      <c r="U11" s="96">
        <f t="shared" si="7"/>
        <v>0.24291948730603088</v>
      </c>
      <c r="V11" s="106">
        <v>676091146</v>
      </c>
      <c r="W11" s="108">
        <v>136403074</v>
      </c>
      <c r="X11" s="108">
        <f t="shared" si="8"/>
        <v>812494220</v>
      </c>
      <c r="Y11" s="96">
        <f t="shared" si="9"/>
        <v>0.23373570615835054</v>
      </c>
      <c r="Z11" s="70">
        <f t="shared" si="10"/>
        <v>3102240170</v>
      </c>
      <c r="AA11" s="71">
        <f t="shared" si="11"/>
        <v>280974122</v>
      </c>
      <c r="AB11" s="71">
        <f t="shared" si="12"/>
        <v>3383214292</v>
      </c>
      <c r="AC11" s="96">
        <f t="shared" si="13"/>
        <v>0.97327213186285066</v>
      </c>
      <c r="AD11" s="70">
        <v>814515518</v>
      </c>
      <c r="AE11" s="71">
        <v>67786576</v>
      </c>
      <c r="AF11" s="71">
        <f t="shared" si="14"/>
        <v>882302094</v>
      </c>
      <c r="AG11" s="71">
        <v>3532397243</v>
      </c>
      <c r="AH11" s="71">
        <v>3337753781</v>
      </c>
      <c r="AI11" s="71">
        <v>3412260498</v>
      </c>
      <c r="AJ11" s="96">
        <f t="shared" si="15"/>
        <v>1.0223224125830148</v>
      </c>
      <c r="AK11" s="96">
        <f t="shared" si="16"/>
        <v>-7.9120149974391873E-2</v>
      </c>
      <c r="AL11" s="11"/>
      <c r="AM11" s="11"/>
      <c r="AN11" s="11"/>
      <c r="AO11" s="11"/>
    </row>
    <row r="12" spans="1:41" s="12" customFormat="1" x14ac:dyDescent="0.2">
      <c r="A12" s="28" t="s">
        <v>23</v>
      </c>
      <c r="B12" s="37" t="s">
        <v>67</v>
      </c>
      <c r="C12" s="38" t="s">
        <v>68</v>
      </c>
      <c r="D12" s="70">
        <v>6418414194</v>
      </c>
      <c r="E12" s="71">
        <v>576301627</v>
      </c>
      <c r="F12" s="73">
        <f t="shared" si="0"/>
        <v>6994715821</v>
      </c>
      <c r="G12" s="70">
        <v>6483155253</v>
      </c>
      <c r="H12" s="71">
        <v>655206970</v>
      </c>
      <c r="I12" s="73">
        <f t="shared" si="1"/>
        <v>7138362223</v>
      </c>
      <c r="J12" s="70">
        <v>1662124959</v>
      </c>
      <c r="K12" s="71">
        <v>31163215</v>
      </c>
      <c r="L12" s="71">
        <f t="shared" si="2"/>
        <v>1693288174</v>
      </c>
      <c r="M12" s="96">
        <f t="shared" si="3"/>
        <v>0.24208105337407673</v>
      </c>
      <c r="N12" s="106">
        <v>4045445605</v>
      </c>
      <c r="O12" s="107">
        <v>0</v>
      </c>
      <c r="P12" s="108">
        <f t="shared" si="4"/>
        <v>4045445605</v>
      </c>
      <c r="Q12" s="96">
        <f t="shared" si="5"/>
        <v>0.57835739271272391</v>
      </c>
      <c r="R12" s="106">
        <v>-1062223055</v>
      </c>
      <c r="S12" s="108">
        <v>5656770185</v>
      </c>
      <c r="T12" s="108">
        <f t="shared" si="6"/>
        <v>4594547130</v>
      </c>
      <c r="U12" s="96">
        <f t="shared" si="7"/>
        <v>0.64364163465903179</v>
      </c>
      <c r="V12" s="106">
        <v>1171923492</v>
      </c>
      <c r="W12" s="108">
        <v>-5513399716</v>
      </c>
      <c r="X12" s="108">
        <f t="shared" si="8"/>
        <v>-4341476224</v>
      </c>
      <c r="Y12" s="96">
        <f t="shared" si="9"/>
        <v>-0.60818939812435457</v>
      </c>
      <c r="Z12" s="70">
        <f t="shared" si="10"/>
        <v>5817271001</v>
      </c>
      <c r="AA12" s="71">
        <f t="shared" si="11"/>
        <v>174533684</v>
      </c>
      <c r="AB12" s="71">
        <f t="shared" si="12"/>
        <v>5991804685</v>
      </c>
      <c r="AC12" s="96">
        <f t="shared" si="13"/>
        <v>0.83938086886292207</v>
      </c>
      <c r="AD12" s="70">
        <v>820719088</v>
      </c>
      <c r="AE12" s="71">
        <v>272402559</v>
      </c>
      <c r="AF12" s="71">
        <f t="shared" si="14"/>
        <v>1093121647</v>
      </c>
      <c r="AG12" s="71">
        <v>6498701830</v>
      </c>
      <c r="AH12" s="71">
        <v>6796815065</v>
      </c>
      <c r="AI12" s="71">
        <v>19271541217</v>
      </c>
      <c r="AJ12" s="96">
        <f t="shared" si="15"/>
        <v>2.8353781929772133</v>
      </c>
      <c r="AK12" s="96">
        <f t="shared" si="16"/>
        <v>-4.9716313695871763</v>
      </c>
      <c r="AL12" s="11"/>
      <c r="AM12" s="11"/>
      <c r="AN12" s="11"/>
      <c r="AO12" s="11"/>
    </row>
    <row r="13" spans="1:41" s="12" customFormat="1" x14ac:dyDescent="0.2">
      <c r="A13" s="28" t="s">
        <v>23</v>
      </c>
      <c r="B13" s="37" t="s">
        <v>69</v>
      </c>
      <c r="C13" s="38" t="s">
        <v>70</v>
      </c>
      <c r="D13" s="70">
        <v>2214241724</v>
      </c>
      <c r="E13" s="71">
        <v>68740696</v>
      </c>
      <c r="F13" s="73">
        <f t="shared" si="0"/>
        <v>2282982420</v>
      </c>
      <c r="G13" s="70">
        <v>2378499571</v>
      </c>
      <c r="H13" s="71">
        <v>185364249</v>
      </c>
      <c r="I13" s="73">
        <f t="shared" si="1"/>
        <v>2563863820</v>
      </c>
      <c r="J13" s="70">
        <v>630990847</v>
      </c>
      <c r="K13" s="71">
        <v>12862352</v>
      </c>
      <c r="L13" s="71">
        <f t="shared" si="2"/>
        <v>643853199</v>
      </c>
      <c r="M13" s="96">
        <f t="shared" si="3"/>
        <v>0.2820228458001004</v>
      </c>
      <c r="N13" s="106">
        <v>624270876</v>
      </c>
      <c r="O13" s="107">
        <v>49089234</v>
      </c>
      <c r="P13" s="108">
        <f t="shared" si="4"/>
        <v>673360110</v>
      </c>
      <c r="Q13" s="96">
        <f t="shared" si="5"/>
        <v>0.29494756687613916</v>
      </c>
      <c r="R13" s="106">
        <v>559439548</v>
      </c>
      <c r="S13" s="108">
        <v>52757127</v>
      </c>
      <c r="T13" s="108">
        <f t="shared" si="6"/>
        <v>612196675</v>
      </c>
      <c r="U13" s="96">
        <f t="shared" si="7"/>
        <v>0.23877893600448716</v>
      </c>
      <c r="V13" s="106">
        <v>441510531</v>
      </c>
      <c r="W13" s="108">
        <v>68559272</v>
      </c>
      <c r="X13" s="108">
        <f t="shared" si="8"/>
        <v>510069803</v>
      </c>
      <c r="Y13" s="96">
        <f t="shared" si="9"/>
        <v>0.19894574704829682</v>
      </c>
      <c r="Z13" s="70">
        <f t="shared" si="10"/>
        <v>2256211802</v>
      </c>
      <c r="AA13" s="71">
        <f t="shared" si="11"/>
        <v>183267985</v>
      </c>
      <c r="AB13" s="71">
        <f t="shared" si="12"/>
        <v>2439479787</v>
      </c>
      <c r="AC13" s="96">
        <f t="shared" si="13"/>
        <v>0.95148570995475101</v>
      </c>
      <c r="AD13" s="70">
        <v>422550999</v>
      </c>
      <c r="AE13" s="71">
        <v>50400306</v>
      </c>
      <c r="AF13" s="71">
        <f t="shared" si="14"/>
        <v>472951305</v>
      </c>
      <c r="AG13" s="71">
        <v>2093776532</v>
      </c>
      <c r="AH13" s="71">
        <v>2281532246</v>
      </c>
      <c r="AI13" s="71">
        <v>2142637344</v>
      </c>
      <c r="AJ13" s="96">
        <f t="shared" si="15"/>
        <v>0.93912209558137449</v>
      </c>
      <c r="AK13" s="96">
        <f t="shared" si="16"/>
        <v>7.8482705529272279E-2</v>
      </c>
      <c r="AL13" s="11"/>
      <c r="AM13" s="11"/>
      <c r="AN13" s="11"/>
      <c r="AO13" s="11"/>
    </row>
    <row r="14" spans="1:41" s="12" customFormat="1" x14ac:dyDescent="0.2">
      <c r="A14" s="28" t="s">
        <v>23</v>
      </c>
      <c r="B14" s="37" t="s">
        <v>71</v>
      </c>
      <c r="C14" s="38" t="s">
        <v>72</v>
      </c>
      <c r="D14" s="70">
        <v>3762787100</v>
      </c>
      <c r="E14" s="71">
        <v>830967400</v>
      </c>
      <c r="F14" s="73">
        <f t="shared" si="0"/>
        <v>4593754500</v>
      </c>
      <c r="G14" s="70">
        <v>4170571199</v>
      </c>
      <c r="H14" s="71">
        <v>834530301</v>
      </c>
      <c r="I14" s="73">
        <f t="shared" si="1"/>
        <v>5005101500</v>
      </c>
      <c r="J14" s="70">
        <v>1165734455</v>
      </c>
      <c r="K14" s="71">
        <v>62410744</v>
      </c>
      <c r="L14" s="71">
        <f t="shared" si="2"/>
        <v>1228145199</v>
      </c>
      <c r="M14" s="96">
        <f t="shared" si="3"/>
        <v>0.26735107394180513</v>
      </c>
      <c r="N14" s="106">
        <v>929422087</v>
      </c>
      <c r="O14" s="107">
        <v>162039123</v>
      </c>
      <c r="P14" s="108">
        <f t="shared" si="4"/>
        <v>1091461210</v>
      </c>
      <c r="Q14" s="96">
        <f t="shared" si="5"/>
        <v>0.23759676534738633</v>
      </c>
      <c r="R14" s="106">
        <v>944093798</v>
      </c>
      <c r="S14" s="108">
        <v>200093792</v>
      </c>
      <c r="T14" s="108">
        <f t="shared" si="6"/>
        <v>1144187590</v>
      </c>
      <c r="U14" s="96">
        <f t="shared" si="7"/>
        <v>0.22860427306019668</v>
      </c>
      <c r="V14" s="106">
        <v>820508150</v>
      </c>
      <c r="W14" s="108">
        <v>236818607</v>
      </c>
      <c r="X14" s="108">
        <f t="shared" si="8"/>
        <v>1057326757</v>
      </c>
      <c r="Y14" s="96">
        <f t="shared" si="9"/>
        <v>0.21124981321557615</v>
      </c>
      <c r="Z14" s="70">
        <f t="shared" si="10"/>
        <v>3859758490</v>
      </c>
      <c r="AA14" s="71">
        <f t="shared" si="11"/>
        <v>661362266</v>
      </c>
      <c r="AB14" s="71">
        <f t="shared" si="12"/>
        <v>4521120756</v>
      </c>
      <c r="AC14" s="96">
        <f t="shared" si="13"/>
        <v>0.90330251164736619</v>
      </c>
      <c r="AD14" s="70">
        <v>670300120</v>
      </c>
      <c r="AE14" s="71">
        <v>189105381</v>
      </c>
      <c r="AF14" s="71">
        <f t="shared" si="14"/>
        <v>859405501</v>
      </c>
      <c r="AG14" s="71">
        <v>4088807600</v>
      </c>
      <c r="AH14" s="71">
        <v>4203183099</v>
      </c>
      <c r="AI14" s="71">
        <v>3944860742</v>
      </c>
      <c r="AJ14" s="96">
        <f t="shared" si="15"/>
        <v>0.93854125530209265</v>
      </c>
      <c r="AK14" s="96">
        <f t="shared" si="16"/>
        <v>0.23030019678684832</v>
      </c>
      <c r="AL14" s="11"/>
      <c r="AM14" s="11"/>
      <c r="AN14" s="11"/>
      <c r="AO14" s="11"/>
    </row>
    <row r="15" spans="1:41" s="12" customFormat="1" x14ac:dyDescent="0.2">
      <c r="A15" s="28" t="s">
        <v>23</v>
      </c>
      <c r="B15" s="37" t="s">
        <v>73</v>
      </c>
      <c r="C15" s="38" t="s">
        <v>74</v>
      </c>
      <c r="D15" s="70">
        <v>4028834550</v>
      </c>
      <c r="E15" s="71">
        <v>1128559590</v>
      </c>
      <c r="F15" s="73">
        <f t="shared" si="0"/>
        <v>5157394140</v>
      </c>
      <c r="G15" s="70">
        <v>4030189208</v>
      </c>
      <c r="H15" s="71">
        <v>1023466467</v>
      </c>
      <c r="I15" s="73">
        <f t="shared" si="1"/>
        <v>5053655675</v>
      </c>
      <c r="J15" s="70">
        <v>1091456031</v>
      </c>
      <c r="K15" s="71">
        <v>135635555</v>
      </c>
      <c r="L15" s="71">
        <f t="shared" si="2"/>
        <v>1227091586</v>
      </c>
      <c r="M15" s="96">
        <f t="shared" si="3"/>
        <v>0.23792860361065987</v>
      </c>
      <c r="N15" s="106">
        <v>1079675966</v>
      </c>
      <c r="O15" s="107">
        <v>224109158</v>
      </c>
      <c r="P15" s="108">
        <f t="shared" si="4"/>
        <v>1303785124</v>
      </c>
      <c r="Q15" s="96">
        <f t="shared" si="5"/>
        <v>0.25279920219554908</v>
      </c>
      <c r="R15" s="106">
        <v>862183352</v>
      </c>
      <c r="S15" s="108">
        <v>152002868</v>
      </c>
      <c r="T15" s="108">
        <f t="shared" si="6"/>
        <v>1014186220</v>
      </c>
      <c r="U15" s="96">
        <f t="shared" si="7"/>
        <v>0.20068368033403858</v>
      </c>
      <c r="V15" s="106">
        <v>684105021</v>
      </c>
      <c r="W15" s="108">
        <v>234532701</v>
      </c>
      <c r="X15" s="108">
        <f t="shared" si="8"/>
        <v>918637722</v>
      </c>
      <c r="Y15" s="96">
        <f t="shared" si="9"/>
        <v>0.18177687224407113</v>
      </c>
      <c r="Z15" s="70">
        <f t="shared" si="10"/>
        <v>3717420370</v>
      </c>
      <c r="AA15" s="71">
        <f t="shared" si="11"/>
        <v>746280282</v>
      </c>
      <c r="AB15" s="71">
        <f t="shared" si="12"/>
        <v>4463700652</v>
      </c>
      <c r="AC15" s="96">
        <f t="shared" si="13"/>
        <v>0.88326172953997306</v>
      </c>
      <c r="AD15" s="70">
        <v>568782292</v>
      </c>
      <c r="AE15" s="71">
        <v>300533841</v>
      </c>
      <c r="AF15" s="71">
        <f t="shared" si="14"/>
        <v>869316133</v>
      </c>
      <c r="AG15" s="71">
        <v>5008521759</v>
      </c>
      <c r="AH15" s="71">
        <v>4985390160</v>
      </c>
      <c r="AI15" s="71">
        <v>4083372208</v>
      </c>
      <c r="AJ15" s="96">
        <f t="shared" si="15"/>
        <v>0.81906773130069321</v>
      </c>
      <c r="AK15" s="96">
        <f t="shared" si="16"/>
        <v>5.6736079232524661E-2</v>
      </c>
      <c r="AL15" s="11"/>
      <c r="AM15" s="11"/>
      <c r="AN15" s="11"/>
      <c r="AO15" s="11"/>
    </row>
    <row r="16" spans="1:41" s="12" customFormat="1" x14ac:dyDescent="0.2">
      <c r="A16" s="28" t="s">
        <v>23</v>
      </c>
      <c r="B16" s="37" t="s">
        <v>75</v>
      </c>
      <c r="C16" s="38" t="s">
        <v>76</v>
      </c>
      <c r="D16" s="70">
        <v>2589361545</v>
      </c>
      <c r="E16" s="71">
        <v>264380325</v>
      </c>
      <c r="F16" s="73">
        <f t="shared" si="0"/>
        <v>2853741870</v>
      </c>
      <c r="G16" s="70">
        <v>2589741223</v>
      </c>
      <c r="H16" s="71">
        <v>290724727</v>
      </c>
      <c r="I16" s="73">
        <f t="shared" si="1"/>
        <v>2880465950</v>
      </c>
      <c r="J16" s="70">
        <v>562782365</v>
      </c>
      <c r="K16" s="71">
        <v>7542509</v>
      </c>
      <c r="L16" s="71">
        <f t="shared" si="2"/>
        <v>570324874</v>
      </c>
      <c r="M16" s="96">
        <f t="shared" si="3"/>
        <v>0.19985159835076463</v>
      </c>
      <c r="N16" s="106">
        <v>555972558</v>
      </c>
      <c r="O16" s="107">
        <v>29905704</v>
      </c>
      <c r="P16" s="108">
        <f t="shared" si="4"/>
        <v>585878262</v>
      </c>
      <c r="Q16" s="96">
        <f t="shared" si="5"/>
        <v>0.20530177174013289</v>
      </c>
      <c r="R16" s="106">
        <v>537047817</v>
      </c>
      <c r="S16" s="108">
        <v>16350068</v>
      </c>
      <c r="T16" s="108">
        <f t="shared" si="6"/>
        <v>553397885</v>
      </c>
      <c r="U16" s="96">
        <f t="shared" si="7"/>
        <v>0.19212096049946364</v>
      </c>
      <c r="V16" s="106">
        <v>460003363</v>
      </c>
      <c r="W16" s="108">
        <v>41147604</v>
      </c>
      <c r="X16" s="108">
        <f t="shared" si="8"/>
        <v>501150967</v>
      </c>
      <c r="Y16" s="96">
        <f t="shared" si="9"/>
        <v>0.1739826040991736</v>
      </c>
      <c r="Z16" s="70">
        <f t="shared" si="10"/>
        <v>2115806103</v>
      </c>
      <c r="AA16" s="71">
        <f t="shared" si="11"/>
        <v>94945885</v>
      </c>
      <c r="AB16" s="71">
        <f t="shared" si="12"/>
        <v>2210751988</v>
      </c>
      <c r="AC16" s="96">
        <f t="shared" si="13"/>
        <v>0.76749804593246451</v>
      </c>
      <c r="AD16" s="70">
        <v>371833285</v>
      </c>
      <c r="AE16" s="71">
        <v>36554479</v>
      </c>
      <c r="AF16" s="71">
        <f t="shared" si="14"/>
        <v>408387764</v>
      </c>
      <c r="AG16" s="71">
        <v>2602497984</v>
      </c>
      <c r="AH16" s="71">
        <v>2622113398</v>
      </c>
      <c r="AI16" s="71">
        <v>2209256721</v>
      </c>
      <c r="AJ16" s="96">
        <f t="shared" si="15"/>
        <v>0.84254812270327295</v>
      </c>
      <c r="AK16" s="96">
        <f t="shared" si="16"/>
        <v>0.22714491269625792</v>
      </c>
      <c r="AL16" s="11"/>
      <c r="AM16" s="11"/>
      <c r="AN16" s="11"/>
      <c r="AO16" s="11"/>
    </row>
    <row r="17" spans="1:41" s="12" customFormat="1" x14ac:dyDescent="0.2">
      <c r="A17" s="28" t="s">
        <v>23</v>
      </c>
      <c r="B17" s="37" t="s">
        <v>77</v>
      </c>
      <c r="C17" s="38" t="s">
        <v>78</v>
      </c>
      <c r="D17" s="70">
        <v>3802906843</v>
      </c>
      <c r="E17" s="71">
        <v>183780057</v>
      </c>
      <c r="F17" s="73">
        <f t="shared" si="0"/>
        <v>3986686900</v>
      </c>
      <c r="G17" s="70">
        <v>3759821404</v>
      </c>
      <c r="H17" s="71">
        <v>239364564</v>
      </c>
      <c r="I17" s="73">
        <f t="shared" si="1"/>
        <v>3999185968</v>
      </c>
      <c r="J17" s="70">
        <v>873858990</v>
      </c>
      <c r="K17" s="71">
        <v>29411192</v>
      </c>
      <c r="L17" s="71">
        <f t="shared" si="2"/>
        <v>903270182</v>
      </c>
      <c r="M17" s="96">
        <f t="shared" si="3"/>
        <v>0.22657163821919399</v>
      </c>
      <c r="N17" s="106">
        <v>851887597</v>
      </c>
      <c r="O17" s="107">
        <v>36843865</v>
      </c>
      <c r="P17" s="108">
        <f t="shared" si="4"/>
        <v>888731462</v>
      </c>
      <c r="Q17" s="96">
        <f t="shared" si="5"/>
        <v>0.22292482060730678</v>
      </c>
      <c r="R17" s="106">
        <v>821946622</v>
      </c>
      <c r="S17" s="108">
        <v>52295126</v>
      </c>
      <c r="T17" s="108">
        <f t="shared" si="6"/>
        <v>874241748</v>
      </c>
      <c r="U17" s="96">
        <f t="shared" si="7"/>
        <v>0.2186049248510466</v>
      </c>
      <c r="V17" s="106">
        <v>516280266</v>
      </c>
      <c r="W17" s="108">
        <v>56472687</v>
      </c>
      <c r="X17" s="108">
        <f t="shared" si="8"/>
        <v>572752953</v>
      </c>
      <c r="Y17" s="96">
        <f t="shared" si="9"/>
        <v>0.14321738413341023</v>
      </c>
      <c r="Z17" s="70">
        <f t="shared" si="10"/>
        <v>3063973475</v>
      </c>
      <c r="AA17" s="71">
        <f t="shared" si="11"/>
        <v>175022870</v>
      </c>
      <c r="AB17" s="71">
        <f t="shared" si="12"/>
        <v>3238996345</v>
      </c>
      <c r="AC17" s="96">
        <f t="shared" si="13"/>
        <v>0.809913910210039</v>
      </c>
      <c r="AD17" s="70">
        <v>731245839</v>
      </c>
      <c r="AE17" s="71">
        <v>29359154</v>
      </c>
      <c r="AF17" s="71">
        <f t="shared" si="14"/>
        <v>760604993</v>
      </c>
      <c r="AG17" s="71">
        <v>3674608696</v>
      </c>
      <c r="AH17" s="71">
        <v>3524750891</v>
      </c>
      <c r="AI17" s="71">
        <v>3395234776</v>
      </c>
      <c r="AJ17" s="96">
        <f t="shared" si="15"/>
        <v>0.96325524299300047</v>
      </c>
      <c r="AK17" s="96">
        <f t="shared" si="16"/>
        <v>-0.2469771323207709</v>
      </c>
      <c r="AL17" s="11"/>
      <c r="AM17" s="11"/>
      <c r="AN17" s="11"/>
      <c r="AO17" s="11"/>
    </row>
    <row r="18" spans="1:41" s="12" customFormat="1" x14ac:dyDescent="0.2">
      <c r="A18" s="28" t="s">
        <v>23</v>
      </c>
      <c r="B18" s="37" t="s">
        <v>79</v>
      </c>
      <c r="C18" s="38" t="s">
        <v>80</v>
      </c>
      <c r="D18" s="70">
        <v>1993804929</v>
      </c>
      <c r="E18" s="71">
        <v>611390608</v>
      </c>
      <c r="F18" s="73">
        <f t="shared" si="0"/>
        <v>2605195537</v>
      </c>
      <c r="G18" s="70">
        <v>2001304929</v>
      </c>
      <c r="H18" s="71">
        <v>569911842</v>
      </c>
      <c r="I18" s="73">
        <f t="shared" si="1"/>
        <v>2571216771</v>
      </c>
      <c r="J18" s="70">
        <v>526605862</v>
      </c>
      <c r="K18" s="71">
        <v>96064626</v>
      </c>
      <c r="L18" s="71">
        <f t="shared" si="2"/>
        <v>622670488</v>
      </c>
      <c r="M18" s="96">
        <f t="shared" si="3"/>
        <v>0.23901103742755261</v>
      </c>
      <c r="N18" s="106">
        <v>479138388</v>
      </c>
      <c r="O18" s="107">
        <v>157054821</v>
      </c>
      <c r="P18" s="108">
        <f t="shared" si="4"/>
        <v>636193209</v>
      </c>
      <c r="Q18" s="96">
        <f t="shared" si="5"/>
        <v>0.24420171152780537</v>
      </c>
      <c r="R18" s="106">
        <v>404252266</v>
      </c>
      <c r="S18" s="108">
        <v>81359572</v>
      </c>
      <c r="T18" s="108">
        <f t="shared" si="6"/>
        <v>485611838</v>
      </c>
      <c r="U18" s="96">
        <f t="shared" si="7"/>
        <v>0.18886460429049529</v>
      </c>
      <c r="V18" s="106">
        <v>393553632</v>
      </c>
      <c r="W18" s="108">
        <v>133995330</v>
      </c>
      <c r="X18" s="108">
        <f t="shared" si="8"/>
        <v>527548962</v>
      </c>
      <c r="Y18" s="96">
        <f t="shared" si="9"/>
        <v>0.20517482926763314</v>
      </c>
      <c r="Z18" s="70">
        <f t="shared" si="10"/>
        <v>1803550148</v>
      </c>
      <c r="AA18" s="71">
        <f t="shared" si="11"/>
        <v>468474349</v>
      </c>
      <c r="AB18" s="71">
        <f t="shared" si="12"/>
        <v>2272024497</v>
      </c>
      <c r="AC18" s="96">
        <f t="shared" si="13"/>
        <v>0.88363786461938876</v>
      </c>
      <c r="AD18" s="70">
        <v>391609341</v>
      </c>
      <c r="AE18" s="71">
        <v>144821782</v>
      </c>
      <c r="AF18" s="71">
        <f t="shared" si="14"/>
        <v>536431123</v>
      </c>
      <c r="AG18" s="71">
        <v>2459112595</v>
      </c>
      <c r="AH18" s="71">
        <v>2482357937</v>
      </c>
      <c r="AI18" s="71">
        <v>2347194238</v>
      </c>
      <c r="AJ18" s="96">
        <f t="shared" si="15"/>
        <v>0.94555027823128956</v>
      </c>
      <c r="AK18" s="96">
        <f t="shared" si="16"/>
        <v>-1.6557877832155565E-2</v>
      </c>
      <c r="AL18" s="11"/>
      <c r="AM18" s="11"/>
      <c r="AN18" s="11"/>
      <c r="AO18" s="11"/>
    </row>
    <row r="19" spans="1:41" s="12" customFormat="1" x14ac:dyDescent="0.2">
      <c r="A19" s="28" t="s">
        <v>23</v>
      </c>
      <c r="B19" s="37" t="s">
        <v>81</v>
      </c>
      <c r="C19" s="38" t="s">
        <v>82</v>
      </c>
      <c r="D19" s="70">
        <v>3474233663</v>
      </c>
      <c r="E19" s="71">
        <v>617205000</v>
      </c>
      <c r="F19" s="73">
        <f t="shared" si="0"/>
        <v>4091438663</v>
      </c>
      <c r="G19" s="70">
        <v>3478701310</v>
      </c>
      <c r="H19" s="71">
        <v>675024965</v>
      </c>
      <c r="I19" s="73">
        <f t="shared" si="1"/>
        <v>4153726275</v>
      </c>
      <c r="J19" s="70">
        <v>977271923</v>
      </c>
      <c r="K19" s="71">
        <v>55154002</v>
      </c>
      <c r="L19" s="71">
        <f t="shared" si="2"/>
        <v>1032425925</v>
      </c>
      <c r="M19" s="96">
        <f t="shared" si="3"/>
        <v>0.25233811625639418</v>
      </c>
      <c r="N19" s="106">
        <v>875585589</v>
      </c>
      <c r="O19" s="107">
        <v>104032415</v>
      </c>
      <c r="P19" s="108">
        <f t="shared" si="4"/>
        <v>979618004</v>
      </c>
      <c r="Q19" s="96">
        <f t="shared" si="5"/>
        <v>0.23943118415997625</v>
      </c>
      <c r="R19" s="106">
        <v>815553241</v>
      </c>
      <c r="S19" s="108">
        <v>151784690</v>
      </c>
      <c r="T19" s="108">
        <f t="shared" si="6"/>
        <v>967337931</v>
      </c>
      <c r="U19" s="96">
        <f t="shared" si="7"/>
        <v>0.23288437103381349</v>
      </c>
      <c r="V19" s="106">
        <v>597518217</v>
      </c>
      <c r="W19" s="108">
        <v>94358859</v>
      </c>
      <c r="X19" s="108">
        <f t="shared" si="8"/>
        <v>691877076</v>
      </c>
      <c r="Y19" s="96">
        <f t="shared" si="9"/>
        <v>0.16656780687841546</v>
      </c>
      <c r="Z19" s="70">
        <f t="shared" si="10"/>
        <v>3265928970</v>
      </c>
      <c r="AA19" s="71">
        <f t="shared" si="11"/>
        <v>405329966</v>
      </c>
      <c r="AB19" s="71">
        <f t="shared" si="12"/>
        <v>3671258936</v>
      </c>
      <c r="AC19" s="96">
        <f t="shared" si="13"/>
        <v>0.88384710328559146</v>
      </c>
      <c r="AD19" s="70">
        <v>564469828</v>
      </c>
      <c r="AE19" s="71">
        <v>126737499</v>
      </c>
      <c r="AF19" s="71">
        <f t="shared" si="14"/>
        <v>691207327</v>
      </c>
      <c r="AG19" s="71">
        <v>3623679371</v>
      </c>
      <c r="AH19" s="71">
        <v>3819011199</v>
      </c>
      <c r="AI19" s="71">
        <v>3636536593</v>
      </c>
      <c r="AJ19" s="96">
        <f t="shared" si="15"/>
        <v>0.95221941060351423</v>
      </c>
      <c r="AK19" s="96">
        <f t="shared" si="16"/>
        <v>9.6895529581098039E-4</v>
      </c>
      <c r="AL19" s="11"/>
      <c r="AM19" s="11"/>
      <c r="AN19" s="11"/>
      <c r="AO19" s="11"/>
    </row>
    <row r="20" spans="1:41" s="12" customFormat="1" x14ac:dyDescent="0.2">
      <c r="A20" s="28" t="s">
        <v>23</v>
      </c>
      <c r="B20" s="37" t="s">
        <v>83</v>
      </c>
      <c r="C20" s="38" t="s">
        <v>84</v>
      </c>
      <c r="D20" s="70">
        <v>2365711380</v>
      </c>
      <c r="E20" s="71">
        <v>179266000</v>
      </c>
      <c r="F20" s="73">
        <f t="shared" si="0"/>
        <v>2544977380</v>
      </c>
      <c r="G20" s="70">
        <v>2372217587</v>
      </c>
      <c r="H20" s="71">
        <v>166666000</v>
      </c>
      <c r="I20" s="73">
        <f t="shared" si="1"/>
        <v>2538883587</v>
      </c>
      <c r="J20" s="70">
        <v>670087433</v>
      </c>
      <c r="K20" s="71">
        <v>8715137</v>
      </c>
      <c r="L20" s="71">
        <f t="shared" si="2"/>
        <v>678802570</v>
      </c>
      <c r="M20" s="96">
        <f t="shared" si="3"/>
        <v>0.26672243743085844</v>
      </c>
      <c r="N20" s="106">
        <v>505926134</v>
      </c>
      <c r="O20" s="107">
        <v>18382044</v>
      </c>
      <c r="P20" s="108">
        <f t="shared" si="4"/>
        <v>524308178</v>
      </c>
      <c r="Q20" s="96">
        <f t="shared" si="5"/>
        <v>0.20601683225962503</v>
      </c>
      <c r="R20" s="106">
        <v>541690348</v>
      </c>
      <c r="S20" s="108">
        <v>18205612</v>
      </c>
      <c r="T20" s="108">
        <f t="shared" si="6"/>
        <v>559895960</v>
      </c>
      <c r="U20" s="96">
        <f t="shared" si="7"/>
        <v>0.22052840975729227</v>
      </c>
      <c r="V20" s="106">
        <v>466711551</v>
      </c>
      <c r="W20" s="108">
        <v>47771148</v>
      </c>
      <c r="X20" s="108">
        <f t="shared" si="8"/>
        <v>514482699</v>
      </c>
      <c r="Y20" s="96">
        <f t="shared" si="9"/>
        <v>0.20264131117879411</v>
      </c>
      <c r="Z20" s="70">
        <f t="shared" si="10"/>
        <v>2184415466</v>
      </c>
      <c r="AA20" s="71">
        <f t="shared" si="11"/>
        <v>93073941</v>
      </c>
      <c r="AB20" s="71">
        <f t="shared" si="12"/>
        <v>2277489407</v>
      </c>
      <c r="AC20" s="96">
        <f t="shared" si="13"/>
        <v>0.89704365283290954</v>
      </c>
      <c r="AD20" s="70">
        <v>510191637</v>
      </c>
      <c r="AE20" s="71">
        <v>43570421</v>
      </c>
      <c r="AF20" s="71">
        <f t="shared" si="14"/>
        <v>553762058</v>
      </c>
      <c r="AG20" s="71">
        <v>2367017218</v>
      </c>
      <c r="AH20" s="71">
        <v>2409602015</v>
      </c>
      <c r="AI20" s="71">
        <v>2211084453</v>
      </c>
      <c r="AJ20" s="96">
        <f t="shared" si="15"/>
        <v>0.91761396248666405</v>
      </c>
      <c r="AK20" s="96">
        <f t="shared" si="16"/>
        <v>-7.0931835131254117E-2</v>
      </c>
      <c r="AL20" s="11"/>
      <c r="AM20" s="11"/>
      <c r="AN20" s="11"/>
      <c r="AO20" s="11"/>
    </row>
    <row r="21" spans="1:41" s="12" customFormat="1" x14ac:dyDescent="0.2">
      <c r="A21" s="28" t="s">
        <v>23</v>
      </c>
      <c r="B21" s="37" t="s">
        <v>85</v>
      </c>
      <c r="C21" s="38" t="s">
        <v>86</v>
      </c>
      <c r="D21" s="70">
        <v>2155760063</v>
      </c>
      <c r="E21" s="71">
        <v>310285000</v>
      </c>
      <c r="F21" s="73">
        <f t="shared" si="0"/>
        <v>2466045063</v>
      </c>
      <c r="G21" s="70">
        <v>2170957851</v>
      </c>
      <c r="H21" s="71">
        <v>459036181</v>
      </c>
      <c r="I21" s="73">
        <f t="shared" si="1"/>
        <v>2629994032</v>
      </c>
      <c r="J21" s="70">
        <v>672313686</v>
      </c>
      <c r="K21" s="71">
        <v>41615300</v>
      </c>
      <c r="L21" s="71">
        <f t="shared" si="2"/>
        <v>713928986</v>
      </c>
      <c r="M21" s="96">
        <f t="shared" si="3"/>
        <v>0.28950362534392987</v>
      </c>
      <c r="N21" s="106">
        <v>595722134</v>
      </c>
      <c r="O21" s="107">
        <v>71903637</v>
      </c>
      <c r="P21" s="108">
        <f t="shared" si="4"/>
        <v>667625771</v>
      </c>
      <c r="Q21" s="96">
        <f t="shared" si="5"/>
        <v>0.27072732003843353</v>
      </c>
      <c r="R21" s="106">
        <v>525801353</v>
      </c>
      <c r="S21" s="108">
        <v>70334414</v>
      </c>
      <c r="T21" s="108">
        <f t="shared" si="6"/>
        <v>596135767</v>
      </c>
      <c r="U21" s="96">
        <f t="shared" si="7"/>
        <v>0.22666810637082085</v>
      </c>
      <c r="V21" s="106">
        <v>258470195</v>
      </c>
      <c r="W21" s="108">
        <v>103973732</v>
      </c>
      <c r="X21" s="108">
        <f t="shared" si="8"/>
        <v>362443927</v>
      </c>
      <c r="Y21" s="96">
        <f t="shared" si="9"/>
        <v>0.13781169180995312</v>
      </c>
      <c r="Z21" s="70">
        <f t="shared" si="10"/>
        <v>2052307368</v>
      </c>
      <c r="AA21" s="71">
        <f t="shared" si="11"/>
        <v>287827083</v>
      </c>
      <c r="AB21" s="71">
        <f t="shared" si="12"/>
        <v>2340134451</v>
      </c>
      <c r="AC21" s="96">
        <f t="shared" si="13"/>
        <v>0.88978698146338608</v>
      </c>
      <c r="AD21" s="70">
        <v>559932516</v>
      </c>
      <c r="AE21" s="71">
        <v>105072933</v>
      </c>
      <c r="AF21" s="71">
        <f t="shared" si="14"/>
        <v>665005449</v>
      </c>
      <c r="AG21" s="71">
        <v>2342694102</v>
      </c>
      <c r="AH21" s="71">
        <v>2633391399</v>
      </c>
      <c r="AI21" s="71">
        <v>2412482468</v>
      </c>
      <c r="AJ21" s="96">
        <f t="shared" si="15"/>
        <v>0.91611238227485381</v>
      </c>
      <c r="AK21" s="96">
        <f t="shared" si="16"/>
        <v>-0.45497600426428986</v>
      </c>
      <c r="AL21" s="11"/>
      <c r="AM21" s="11"/>
      <c r="AN21" s="11"/>
      <c r="AO21" s="11"/>
    </row>
    <row r="22" spans="1:41" s="12" customFormat="1" x14ac:dyDescent="0.2">
      <c r="A22" s="28" t="s">
        <v>23</v>
      </c>
      <c r="B22" s="37" t="s">
        <v>87</v>
      </c>
      <c r="C22" s="38" t="s">
        <v>88</v>
      </c>
      <c r="D22" s="70">
        <v>5669738454</v>
      </c>
      <c r="E22" s="71">
        <v>626869787</v>
      </c>
      <c r="F22" s="73">
        <f t="shared" si="0"/>
        <v>6296608241</v>
      </c>
      <c r="G22" s="70">
        <v>6563657623</v>
      </c>
      <c r="H22" s="71">
        <v>519446849</v>
      </c>
      <c r="I22" s="73">
        <f t="shared" si="1"/>
        <v>7083104472</v>
      </c>
      <c r="J22" s="70">
        <v>1643367895</v>
      </c>
      <c r="K22" s="71">
        <v>32738473</v>
      </c>
      <c r="L22" s="71">
        <f t="shared" si="2"/>
        <v>1676106368</v>
      </c>
      <c r="M22" s="96">
        <f t="shared" si="3"/>
        <v>0.26619194077950259</v>
      </c>
      <c r="N22" s="106">
        <v>1250552747</v>
      </c>
      <c r="O22" s="107">
        <v>57902854</v>
      </c>
      <c r="P22" s="108">
        <f t="shared" si="4"/>
        <v>1308455601</v>
      </c>
      <c r="Q22" s="96">
        <f t="shared" si="5"/>
        <v>0.20780324119262608</v>
      </c>
      <c r="R22" s="106">
        <v>1647860295</v>
      </c>
      <c r="S22" s="108">
        <v>54347592</v>
      </c>
      <c r="T22" s="108">
        <f t="shared" si="6"/>
        <v>1702207887</v>
      </c>
      <c r="U22" s="96">
        <f t="shared" si="7"/>
        <v>0.24031946637649423</v>
      </c>
      <c r="V22" s="106">
        <v>1643987076</v>
      </c>
      <c r="W22" s="108">
        <v>51077582</v>
      </c>
      <c r="X22" s="108">
        <f t="shared" si="8"/>
        <v>1695064658</v>
      </c>
      <c r="Y22" s="96">
        <f t="shared" si="9"/>
        <v>0.23931097793357523</v>
      </c>
      <c r="Z22" s="70">
        <f t="shared" si="10"/>
        <v>6185768013</v>
      </c>
      <c r="AA22" s="71">
        <f t="shared" si="11"/>
        <v>196066501</v>
      </c>
      <c r="AB22" s="71">
        <f t="shared" si="12"/>
        <v>6381834514</v>
      </c>
      <c r="AC22" s="96">
        <f t="shared" si="13"/>
        <v>0.90099398353191484</v>
      </c>
      <c r="AD22" s="70">
        <v>1474876014</v>
      </c>
      <c r="AE22" s="71">
        <v>116862718</v>
      </c>
      <c r="AF22" s="71">
        <f t="shared" si="14"/>
        <v>1591738732</v>
      </c>
      <c r="AG22" s="71">
        <v>5802153411</v>
      </c>
      <c r="AH22" s="71">
        <v>5793251600</v>
      </c>
      <c r="AI22" s="71">
        <v>5290598873</v>
      </c>
      <c r="AJ22" s="96">
        <f t="shared" si="15"/>
        <v>0.91323478389925272</v>
      </c>
      <c r="AK22" s="96">
        <f t="shared" si="16"/>
        <v>6.4913873063936922E-2</v>
      </c>
      <c r="AL22" s="11"/>
      <c r="AM22" s="11"/>
      <c r="AN22" s="11"/>
      <c r="AO22" s="11"/>
    </row>
    <row r="23" spans="1:41" s="12" customFormat="1" x14ac:dyDescent="0.2">
      <c r="A23" s="28" t="s">
        <v>23</v>
      </c>
      <c r="B23" s="37" t="s">
        <v>89</v>
      </c>
      <c r="C23" s="38" t="s">
        <v>90</v>
      </c>
      <c r="D23" s="70">
        <v>3531357969</v>
      </c>
      <c r="E23" s="71">
        <v>167630448</v>
      </c>
      <c r="F23" s="73">
        <f t="shared" si="0"/>
        <v>3698988417</v>
      </c>
      <c r="G23" s="70">
        <v>3585901845</v>
      </c>
      <c r="H23" s="71">
        <v>226087601</v>
      </c>
      <c r="I23" s="73">
        <f t="shared" si="1"/>
        <v>3811989446</v>
      </c>
      <c r="J23" s="70">
        <v>973290497</v>
      </c>
      <c r="K23" s="71">
        <v>41572404</v>
      </c>
      <c r="L23" s="71">
        <f t="shared" si="2"/>
        <v>1014862901</v>
      </c>
      <c r="M23" s="96">
        <f t="shared" si="3"/>
        <v>0.27436228141073415</v>
      </c>
      <c r="N23" s="106">
        <v>877160839</v>
      </c>
      <c r="O23" s="107">
        <v>31823570</v>
      </c>
      <c r="P23" s="108">
        <f t="shared" si="4"/>
        <v>908984409</v>
      </c>
      <c r="Q23" s="96">
        <f t="shared" si="5"/>
        <v>0.24573864703723944</v>
      </c>
      <c r="R23" s="106">
        <v>685142710</v>
      </c>
      <c r="S23" s="108">
        <v>20337001</v>
      </c>
      <c r="T23" s="108">
        <f t="shared" si="6"/>
        <v>705479711</v>
      </c>
      <c r="U23" s="96">
        <f t="shared" si="7"/>
        <v>0.18506864223883793</v>
      </c>
      <c r="V23" s="106">
        <v>887325466</v>
      </c>
      <c r="W23" s="108">
        <v>79004675</v>
      </c>
      <c r="X23" s="108">
        <f t="shared" si="8"/>
        <v>966330141</v>
      </c>
      <c r="Y23" s="96">
        <f t="shared" si="9"/>
        <v>0.25349759087449475</v>
      </c>
      <c r="Z23" s="70">
        <f t="shared" si="10"/>
        <v>3422919512</v>
      </c>
      <c r="AA23" s="71">
        <f t="shared" si="11"/>
        <v>172737650</v>
      </c>
      <c r="AB23" s="71">
        <f t="shared" si="12"/>
        <v>3595657162</v>
      </c>
      <c r="AC23" s="96">
        <f t="shared" si="13"/>
        <v>0.94324950604808155</v>
      </c>
      <c r="AD23" s="70">
        <v>653448885</v>
      </c>
      <c r="AE23" s="71">
        <v>62447064</v>
      </c>
      <c r="AF23" s="71">
        <f t="shared" si="14"/>
        <v>715895949</v>
      </c>
      <c r="AG23" s="71">
        <v>3561941978</v>
      </c>
      <c r="AH23" s="71">
        <v>3819890080</v>
      </c>
      <c r="AI23" s="71">
        <v>2976332936</v>
      </c>
      <c r="AJ23" s="96">
        <f t="shared" si="15"/>
        <v>0.77916716807725528</v>
      </c>
      <c r="AK23" s="96">
        <f t="shared" si="16"/>
        <v>0.34981926123456808</v>
      </c>
      <c r="AL23" s="11"/>
      <c r="AM23" s="11"/>
      <c r="AN23" s="11"/>
      <c r="AO23" s="11"/>
    </row>
    <row r="24" spans="1:41" s="12" customFormat="1" x14ac:dyDescent="0.2">
      <c r="A24" s="28" t="s">
        <v>23</v>
      </c>
      <c r="B24" s="37" t="s">
        <v>91</v>
      </c>
      <c r="C24" s="38" t="s">
        <v>92</v>
      </c>
      <c r="D24" s="70">
        <v>1887847030</v>
      </c>
      <c r="E24" s="71">
        <v>213117118</v>
      </c>
      <c r="F24" s="73">
        <f t="shared" si="0"/>
        <v>2100964148</v>
      </c>
      <c r="G24" s="70">
        <v>1888847030</v>
      </c>
      <c r="H24" s="71">
        <v>178001</v>
      </c>
      <c r="I24" s="73">
        <f t="shared" si="1"/>
        <v>1889025031</v>
      </c>
      <c r="J24" s="70">
        <v>621013898</v>
      </c>
      <c r="K24" s="71">
        <v>24312563</v>
      </c>
      <c r="L24" s="71">
        <f t="shared" si="2"/>
        <v>645326461</v>
      </c>
      <c r="M24" s="96">
        <f t="shared" si="3"/>
        <v>0.30715729329047076</v>
      </c>
      <c r="N24" s="106">
        <v>357897835</v>
      </c>
      <c r="O24" s="107">
        <v>27017049</v>
      </c>
      <c r="P24" s="108">
        <f t="shared" si="4"/>
        <v>384914884</v>
      </c>
      <c r="Q24" s="96">
        <f t="shared" si="5"/>
        <v>0.1832086874811345</v>
      </c>
      <c r="R24" s="106">
        <v>1403341839</v>
      </c>
      <c r="S24" s="108">
        <v>16751877</v>
      </c>
      <c r="T24" s="108">
        <f t="shared" si="6"/>
        <v>1420093716</v>
      </c>
      <c r="U24" s="96">
        <f t="shared" si="7"/>
        <v>0.75176013694653898</v>
      </c>
      <c r="V24" s="106">
        <v>-717030817</v>
      </c>
      <c r="W24" s="108">
        <v>47529713</v>
      </c>
      <c r="X24" s="108">
        <f t="shared" si="8"/>
        <v>-669501104</v>
      </c>
      <c r="Y24" s="96">
        <f t="shared" si="9"/>
        <v>-0.35441621630899395</v>
      </c>
      <c r="Z24" s="70">
        <f t="shared" si="10"/>
        <v>1665222755</v>
      </c>
      <c r="AA24" s="71">
        <f t="shared" si="11"/>
        <v>115611202</v>
      </c>
      <c r="AB24" s="71">
        <f t="shared" si="12"/>
        <v>1780833957</v>
      </c>
      <c r="AC24" s="96">
        <f t="shared" si="13"/>
        <v>0.94272650058918139</v>
      </c>
      <c r="AD24" s="70">
        <v>283051525</v>
      </c>
      <c r="AE24" s="71">
        <v>54636714</v>
      </c>
      <c r="AF24" s="71">
        <f t="shared" si="14"/>
        <v>337688239</v>
      </c>
      <c r="AG24" s="71">
        <v>1864394940</v>
      </c>
      <c r="AH24" s="71">
        <v>1945325295</v>
      </c>
      <c r="AI24" s="71">
        <v>1852504263</v>
      </c>
      <c r="AJ24" s="96">
        <f t="shared" si="15"/>
        <v>0.95228508453646565</v>
      </c>
      <c r="AK24" s="96">
        <f t="shared" si="16"/>
        <v>-2.9826011885477599</v>
      </c>
      <c r="AL24" s="11"/>
      <c r="AM24" s="11"/>
      <c r="AN24" s="11"/>
      <c r="AO24" s="11"/>
    </row>
    <row r="25" spans="1:41" s="12" customFormat="1" x14ac:dyDescent="0.2">
      <c r="A25" s="28" t="s">
        <v>23</v>
      </c>
      <c r="B25" s="37" t="s">
        <v>93</v>
      </c>
      <c r="C25" s="38" t="s">
        <v>94</v>
      </c>
      <c r="D25" s="70">
        <v>2608797875</v>
      </c>
      <c r="E25" s="71">
        <v>128102569</v>
      </c>
      <c r="F25" s="73">
        <f t="shared" si="0"/>
        <v>2736900444</v>
      </c>
      <c r="G25" s="70">
        <v>2620781404</v>
      </c>
      <c r="H25" s="71">
        <v>169775302</v>
      </c>
      <c r="I25" s="73">
        <f t="shared" si="1"/>
        <v>2790556706</v>
      </c>
      <c r="J25" s="70">
        <v>635139768</v>
      </c>
      <c r="K25" s="71">
        <v>14080744</v>
      </c>
      <c r="L25" s="71">
        <f t="shared" si="2"/>
        <v>649220512</v>
      </c>
      <c r="M25" s="96">
        <f t="shared" si="3"/>
        <v>0.23721013068753041</v>
      </c>
      <c r="N25" s="106">
        <v>672520297</v>
      </c>
      <c r="O25" s="107">
        <v>30619800</v>
      </c>
      <c r="P25" s="108">
        <f t="shared" si="4"/>
        <v>703140097</v>
      </c>
      <c r="Q25" s="96">
        <f t="shared" si="5"/>
        <v>0.25691109756712804</v>
      </c>
      <c r="R25" s="106">
        <v>643535152</v>
      </c>
      <c r="S25" s="108">
        <v>31203709</v>
      </c>
      <c r="T25" s="108">
        <f t="shared" si="6"/>
        <v>674738861</v>
      </c>
      <c r="U25" s="96">
        <f t="shared" si="7"/>
        <v>0.24179363907898313</v>
      </c>
      <c r="V25" s="106">
        <v>573641891</v>
      </c>
      <c r="W25" s="108">
        <v>73827002</v>
      </c>
      <c r="X25" s="108">
        <f t="shared" si="8"/>
        <v>647468893</v>
      </c>
      <c r="Y25" s="96">
        <f t="shared" si="9"/>
        <v>0.23202140691420875</v>
      </c>
      <c r="Z25" s="70">
        <f t="shared" si="10"/>
        <v>2524837108</v>
      </c>
      <c r="AA25" s="71">
        <f t="shared" si="11"/>
        <v>149731255</v>
      </c>
      <c r="AB25" s="71">
        <f t="shared" si="12"/>
        <v>2674568363</v>
      </c>
      <c r="AC25" s="96">
        <f t="shared" si="13"/>
        <v>0.95843541084450556</v>
      </c>
      <c r="AD25" s="70">
        <v>598691908</v>
      </c>
      <c r="AE25" s="71">
        <v>65445203</v>
      </c>
      <c r="AF25" s="71">
        <f t="shared" si="14"/>
        <v>664137111</v>
      </c>
      <c r="AG25" s="71">
        <v>2648192631</v>
      </c>
      <c r="AH25" s="71">
        <v>2668280188</v>
      </c>
      <c r="AI25" s="71">
        <v>2489624256</v>
      </c>
      <c r="AJ25" s="96">
        <f t="shared" si="15"/>
        <v>0.93304453827470391</v>
      </c>
      <c r="AK25" s="96">
        <f t="shared" si="16"/>
        <v>-2.5097555495585011E-2</v>
      </c>
      <c r="AL25" s="11"/>
      <c r="AM25" s="11"/>
      <c r="AN25" s="11"/>
      <c r="AO25" s="11"/>
    </row>
    <row r="26" spans="1:41" s="12" customFormat="1" x14ac:dyDescent="0.2">
      <c r="A26" s="28" t="s">
        <v>23</v>
      </c>
      <c r="B26" s="37" t="s">
        <v>95</v>
      </c>
      <c r="C26" s="38" t="s">
        <v>96</v>
      </c>
      <c r="D26" s="70">
        <v>2020050868</v>
      </c>
      <c r="E26" s="71">
        <v>406053915</v>
      </c>
      <c r="F26" s="73">
        <f t="shared" si="0"/>
        <v>2426104783</v>
      </c>
      <c r="G26" s="70">
        <v>1983244754</v>
      </c>
      <c r="H26" s="71">
        <v>403507635</v>
      </c>
      <c r="I26" s="73">
        <f t="shared" si="1"/>
        <v>2386752389</v>
      </c>
      <c r="J26" s="70">
        <v>539225709</v>
      </c>
      <c r="K26" s="71">
        <v>23614592</v>
      </c>
      <c r="L26" s="71">
        <f t="shared" si="2"/>
        <v>562840301</v>
      </c>
      <c r="M26" s="96">
        <f t="shared" si="3"/>
        <v>0.23199340149852052</v>
      </c>
      <c r="N26" s="106">
        <v>457542647</v>
      </c>
      <c r="O26" s="107">
        <v>92297071</v>
      </c>
      <c r="P26" s="108">
        <f t="shared" si="4"/>
        <v>549839718</v>
      </c>
      <c r="Q26" s="96">
        <f t="shared" si="5"/>
        <v>0.2266347776290584</v>
      </c>
      <c r="R26" s="106">
        <v>466847648</v>
      </c>
      <c r="S26" s="108">
        <v>41315385</v>
      </c>
      <c r="T26" s="108">
        <f t="shared" si="6"/>
        <v>508163033</v>
      </c>
      <c r="U26" s="96">
        <f t="shared" si="7"/>
        <v>0.21290982480713461</v>
      </c>
      <c r="V26" s="106">
        <v>450952477</v>
      </c>
      <c r="W26" s="108">
        <v>138187234</v>
      </c>
      <c r="X26" s="108">
        <f t="shared" si="8"/>
        <v>589139711</v>
      </c>
      <c r="Y26" s="96">
        <f t="shared" si="9"/>
        <v>0.24683738192332444</v>
      </c>
      <c r="Z26" s="70">
        <f t="shared" si="10"/>
        <v>1914568481</v>
      </c>
      <c r="AA26" s="71">
        <f t="shared" si="11"/>
        <v>295414282</v>
      </c>
      <c r="AB26" s="71">
        <f t="shared" si="12"/>
        <v>2209982763</v>
      </c>
      <c r="AC26" s="96">
        <f t="shared" si="13"/>
        <v>0.92593717437355838</v>
      </c>
      <c r="AD26" s="70">
        <v>344493077</v>
      </c>
      <c r="AE26" s="71">
        <v>114069165</v>
      </c>
      <c r="AF26" s="71">
        <f t="shared" si="14"/>
        <v>458562242</v>
      </c>
      <c r="AG26" s="71">
        <v>2275481186</v>
      </c>
      <c r="AH26" s="71">
        <v>2288153124</v>
      </c>
      <c r="AI26" s="71">
        <v>1964942464</v>
      </c>
      <c r="AJ26" s="96">
        <f t="shared" si="15"/>
        <v>0.85874605304605478</v>
      </c>
      <c r="AK26" s="96">
        <f t="shared" si="16"/>
        <v>0.28475407925103435</v>
      </c>
      <c r="AL26" s="11"/>
      <c r="AM26" s="11"/>
      <c r="AN26" s="11"/>
      <c r="AO26" s="11"/>
    </row>
    <row r="27" spans="1:41" s="12" customFormat="1" x14ac:dyDescent="0.2">
      <c r="A27" s="28" t="s">
        <v>23</v>
      </c>
      <c r="B27" s="39" t="s">
        <v>97</v>
      </c>
      <c r="C27" s="38" t="s">
        <v>98</v>
      </c>
      <c r="D27" s="70">
        <v>2512873649</v>
      </c>
      <c r="E27" s="71">
        <v>370443246</v>
      </c>
      <c r="F27" s="73">
        <f t="shared" si="0"/>
        <v>2883316895</v>
      </c>
      <c r="G27" s="70">
        <v>2601175493</v>
      </c>
      <c r="H27" s="71">
        <v>463450356</v>
      </c>
      <c r="I27" s="73">
        <f t="shared" si="1"/>
        <v>3064625849</v>
      </c>
      <c r="J27" s="70">
        <v>555456388</v>
      </c>
      <c r="K27" s="71">
        <v>57500576</v>
      </c>
      <c r="L27" s="71">
        <f t="shared" si="2"/>
        <v>612956964</v>
      </c>
      <c r="M27" s="96">
        <f t="shared" si="3"/>
        <v>0.2125874422832042</v>
      </c>
      <c r="N27" s="106">
        <v>550169931</v>
      </c>
      <c r="O27" s="107">
        <v>90322865</v>
      </c>
      <c r="P27" s="108">
        <f t="shared" si="4"/>
        <v>640492796</v>
      </c>
      <c r="Q27" s="96">
        <f t="shared" si="5"/>
        <v>0.22213749626712467</v>
      </c>
      <c r="R27" s="106">
        <v>550371121</v>
      </c>
      <c r="S27" s="108">
        <v>67906863</v>
      </c>
      <c r="T27" s="108">
        <f t="shared" si="6"/>
        <v>618277984</v>
      </c>
      <c r="U27" s="96">
        <f t="shared" si="7"/>
        <v>0.20174664525581373</v>
      </c>
      <c r="V27" s="106">
        <v>597464187</v>
      </c>
      <c r="W27" s="108">
        <v>215482958</v>
      </c>
      <c r="X27" s="108">
        <f t="shared" si="8"/>
        <v>812947145</v>
      </c>
      <c r="Y27" s="96">
        <f t="shared" si="9"/>
        <v>0.26526799193619932</v>
      </c>
      <c r="Z27" s="70">
        <f t="shared" si="10"/>
        <v>2253461627</v>
      </c>
      <c r="AA27" s="71">
        <f t="shared" si="11"/>
        <v>431213262</v>
      </c>
      <c r="AB27" s="71">
        <f t="shared" si="12"/>
        <v>2684674889</v>
      </c>
      <c r="AC27" s="96">
        <f t="shared" si="13"/>
        <v>0.87602044141082358</v>
      </c>
      <c r="AD27" s="70">
        <v>667351388</v>
      </c>
      <c r="AE27" s="71">
        <v>95501386</v>
      </c>
      <c r="AF27" s="71">
        <f t="shared" si="14"/>
        <v>762852774</v>
      </c>
      <c r="AG27" s="71">
        <v>2722564024</v>
      </c>
      <c r="AH27" s="71">
        <v>2624069957</v>
      </c>
      <c r="AI27" s="71">
        <v>2167492355</v>
      </c>
      <c r="AJ27" s="96">
        <f t="shared" si="15"/>
        <v>0.82600402829123198</v>
      </c>
      <c r="AK27" s="96">
        <f t="shared" si="16"/>
        <v>6.5667154538000094E-2</v>
      </c>
      <c r="AL27" s="11"/>
      <c r="AM27" s="11"/>
      <c r="AN27" s="11"/>
      <c r="AO27" s="11"/>
    </row>
    <row r="28" spans="1:41" s="12" customFormat="1" x14ac:dyDescent="0.2">
      <c r="A28" s="40" t="s">
        <v>0</v>
      </c>
      <c r="B28" s="41" t="s">
        <v>617</v>
      </c>
      <c r="C28" s="40" t="s">
        <v>0</v>
      </c>
      <c r="D28" s="74">
        <f>SUM(D9:D27)</f>
        <v>64475253383</v>
      </c>
      <c r="E28" s="75">
        <f>SUM(E9:E27)</f>
        <v>7529141534</v>
      </c>
      <c r="F28" s="76">
        <f t="shared" si="0"/>
        <v>72004394917</v>
      </c>
      <c r="G28" s="74">
        <f>SUM(G9:G27)</f>
        <v>65705924225</v>
      </c>
      <c r="H28" s="75">
        <f>SUM(H9:H27)</f>
        <v>7676851252</v>
      </c>
      <c r="I28" s="76">
        <f t="shared" si="1"/>
        <v>73382775477</v>
      </c>
      <c r="J28" s="74">
        <f>SUM(J9:J27)</f>
        <v>17418719021</v>
      </c>
      <c r="K28" s="75">
        <f>SUM(K9:K27)</f>
        <v>703850888</v>
      </c>
      <c r="L28" s="75">
        <f t="shared" si="2"/>
        <v>18122569909</v>
      </c>
      <c r="M28" s="97">
        <f t="shared" si="3"/>
        <v>0.25168699674360184</v>
      </c>
      <c r="N28" s="109">
        <f>SUM(N9:N27)</f>
        <v>17565409713</v>
      </c>
      <c r="O28" s="110">
        <f>SUM(O9:O27)</f>
        <v>1283185728</v>
      </c>
      <c r="P28" s="111">
        <f t="shared" si="4"/>
        <v>18848595441</v>
      </c>
      <c r="Q28" s="97">
        <f t="shared" si="5"/>
        <v>0.2617700692121212</v>
      </c>
      <c r="R28" s="109">
        <f>SUM(R9:R27)</f>
        <v>13339215908</v>
      </c>
      <c r="S28" s="111">
        <f>SUM(S9:S27)</f>
        <v>6798116533</v>
      </c>
      <c r="T28" s="111">
        <f t="shared" si="6"/>
        <v>20137332441</v>
      </c>
      <c r="U28" s="97">
        <f t="shared" si="7"/>
        <v>0.27441497422391098</v>
      </c>
      <c r="V28" s="109">
        <f>SUM(V9:V27)</f>
        <v>12163592272</v>
      </c>
      <c r="W28" s="111">
        <f>SUM(W9:W27)</f>
        <v>-3371577071</v>
      </c>
      <c r="X28" s="111">
        <f t="shared" si="8"/>
        <v>8792015201</v>
      </c>
      <c r="Y28" s="97">
        <f t="shared" si="9"/>
        <v>0.11981033892286669</v>
      </c>
      <c r="Z28" s="74">
        <f t="shared" si="10"/>
        <v>60486936914</v>
      </c>
      <c r="AA28" s="75">
        <f t="shared" si="11"/>
        <v>5413576078</v>
      </c>
      <c r="AB28" s="75">
        <f t="shared" si="12"/>
        <v>65900512992</v>
      </c>
      <c r="AC28" s="97">
        <f t="shared" si="13"/>
        <v>0.89803789191177252</v>
      </c>
      <c r="AD28" s="74">
        <f>SUM(AD9:AD27)</f>
        <v>12195783213</v>
      </c>
      <c r="AE28" s="75">
        <f>SUM(AE9:AE27)</f>
        <v>2067813629</v>
      </c>
      <c r="AF28" s="75">
        <f t="shared" si="14"/>
        <v>14263596842</v>
      </c>
      <c r="AG28" s="75">
        <f>SUM(AG9:AG27)</f>
        <v>66808355029</v>
      </c>
      <c r="AH28" s="75">
        <f>SUM(AH9:AH27)</f>
        <v>68213198135</v>
      </c>
      <c r="AI28" s="75">
        <f>SUM(AI9:AI27)</f>
        <v>74829004227</v>
      </c>
      <c r="AJ28" s="97">
        <f t="shared" si="15"/>
        <v>1.0969871853670712</v>
      </c>
      <c r="AK28" s="97">
        <f t="shared" si="16"/>
        <v>-0.38360461962081027</v>
      </c>
      <c r="AL28" s="11"/>
      <c r="AM28" s="11"/>
      <c r="AN28" s="11"/>
      <c r="AO28" s="11"/>
    </row>
    <row r="29" spans="1:41" s="12" customFormat="1" ht="12.75" customHeight="1" x14ac:dyDescent="0.2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x14ac:dyDescent="0.2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4"/>
  <sheetViews>
    <sheetView showGridLines="0" view="pageBreakPreview" zoomScale="60" zoomScaleNormal="100" workbookViewId="0">
      <selection activeCell="AA19" sqref="AA19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66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44</v>
      </c>
      <c r="C9" s="63" t="s">
        <v>45</v>
      </c>
      <c r="D9" s="83">
        <v>8234111627</v>
      </c>
      <c r="E9" s="84">
        <v>1803591613</v>
      </c>
      <c r="F9" s="85">
        <f>$D9       +$E9</f>
        <v>10037703240</v>
      </c>
      <c r="G9" s="83">
        <v>8324855314</v>
      </c>
      <c r="H9" s="84">
        <v>1602677324</v>
      </c>
      <c r="I9" s="85">
        <f>$G9       +$H9</f>
        <v>9927532638</v>
      </c>
      <c r="J9" s="83">
        <v>2337559600</v>
      </c>
      <c r="K9" s="84">
        <v>106138670</v>
      </c>
      <c r="L9" s="84">
        <f>$J9       +$K9</f>
        <v>2443698270</v>
      </c>
      <c r="M9" s="101">
        <f>IF(($F9       =0),0,($L9       /$F9       ))</f>
        <v>0.24345193432915238</v>
      </c>
      <c r="N9" s="83">
        <v>2199458808</v>
      </c>
      <c r="O9" s="84">
        <v>392238761</v>
      </c>
      <c r="P9" s="84">
        <f>$N9       +$O9</f>
        <v>2591697569</v>
      </c>
      <c r="Q9" s="101">
        <f>IF(($F9       =0),0,($P9       /$F9       ))</f>
        <v>0.25819627329408873</v>
      </c>
      <c r="R9" s="83">
        <v>2147190391</v>
      </c>
      <c r="S9" s="84">
        <v>261241277</v>
      </c>
      <c r="T9" s="84">
        <f>$R9       +$S9</f>
        <v>2408431668</v>
      </c>
      <c r="U9" s="101">
        <f>IF(($I9       =0),0,($T9       /$I9       ))</f>
        <v>0.24260123394418801</v>
      </c>
      <c r="V9" s="83">
        <v>1526837964</v>
      </c>
      <c r="W9" s="84">
        <v>405093979</v>
      </c>
      <c r="X9" s="84">
        <f>$V9       +$W9</f>
        <v>1931931943</v>
      </c>
      <c r="Y9" s="101">
        <f>IF(($I9       =0),0,($X9       /$I9       ))</f>
        <v>0.19460343405017572</v>
      </c>
      <c r="Z9" s="83">
        <f>$J9       +$N9       +$R9       +$V9</f>
        <v>8211046763</v>
      </c>
      <c r="AA9" s="84">
        <f>$K9       +$O9       +$S9       +$W9</f>
        <v>1164712687</v>
      </c>
      <c r="AB9" s="84">
        <f>$Z9       +$AA9</f>
        <v>9375759450</v>
      </c>
      <c r="AC9" s="101">
        <f>IF(($I9       =0),0,($AB9       /$I9       ))</f>
        <v>0.94441990692753242</v>
      </c>
      <c r="AD9" s="83">
        <v>1394556566</v>
      </c>
      <c r="AE9" s="84">
        <v>557658900</v>
      </c>
      <c r="AF9" s="84">
        <f>$AD9       +$AE9</f>
        <v>1952215466</v>
      </c>
      <c r="AG9" s="84">
        <v>9167640237</v>
      </c>
      <c r="AH9" s="84">
        <v>9981288256</v>
      </c>
      <c r="AI9" s="85">
        <v>8885583012</v>
      </c>
      <c r="AJ9" s="120">
        <f>IF(($AH9       =0),0,($AI9       /$AH9       ))</f>
        <v>0.89022406568196799</v>
      </c>
      <c r="AK9" s="121">
        <f>IF(($AF9       =0),0,(($X9       /$AF9       )-1))</f>
        <v>-1.0390002206856819E-2</v>
      </c>
    </row>
    <row r="10" spans="1:37" x14ac:dyDescent="0.2">
      <c r="A10" s="61" t="s">
        <v>99</v>
      </c>
      <c r="B10" s="62" t="s">
        <v>56</v>
      </c>
      <c r="C10" s="63" t="s">
        <v>57</v>
      </c>
      <c r="D10" s="83">
        <v>12835947880</v>
      </c>
      <c r="E10" s="84">
        <v>1511906530</v>
      </c>
      <c r="F10" s="85">
        <f t="shared" ref="F10:F55" si="0">$D10      +$E10</f>
        <v>14347854410</v>
      </c>
      <c r="G10" s="83">
        <v>13894594710</v>
      </c>
      <c r="H10" s="84">
        <v>1425000570</v>
      </c>
      <c r="I10" s="85">
        <f t="shared" ref="I10:I55" si="1">$G10      +$H10</f>
        <v>15319595280</v>
      </c>
      <c r="J10" s="83">
        <v>1474942774</v>
      </c>
      <c r="K10" s="84">
        <v>344127941</v>
      </c>
      <c r="L10" s="84">
        <f t="shared" ref="L10:L55" si="2">$J10      +$K10</f>
        <v>1819070715</v>
      </c>
      <c r="M10" s="101">
        <f t="shared" ref="M10:M55" si="3">IF(($F10      =0),0,($L10      /$F10      ))</f>
        <v>0.12678346622559575</v>
      </c>
      <c r="N10" s="83">
        <v>2606467640</v>
      </c>
      <c r="O10" s="84">
        <v>269740177</v>
      </c>
      <c r="P10" s="84">
        <f t="shared" ref="P10:P55" si="4">$N10      +$O10</f>
        <v>2876207817</v>
      </c>
      <c r="Q10" s="101">
        <f t="shared" ref="Q10:Q55" si="5">IF(($F10      =0),0,($P10      /$F10      ))</f>
        <v>0.20046257334444195</v>
      </c>
      <c r="R10" s="83">
        <v>2654609456</v>
      </c>
      <c r="S10" s="84">
        <v>215850587</v>
      </c>
      <c r="T10" s="84">
        <f t="shared" ref="T10:T55" si="6">$R10      +$S10</f>
        <v>2870460043</v>
      </c>
      <c r="U10" s="101">
        <f t="shared" ref="U10:U55" si="7">IF(($I10      =0),0,($T10      /$I10      ))</f>
        <v>0.18737179347991234</v>
      </c>
      <c r="V10" s="83">
        <v>2278206695</v>
      </c>
      <c r="W10" s="84">
        <v>324819304</v>
      </c>
      <c r="X10" s="84">
        <f t="shared" ref="X10:X55" si="8">$V10      +$W10</f>
        <v>2603025999</v>
      </c>
      <c r="Y10" s="101">
        <f t="shared" ref="Y10:Y55" si="9">IF(($I10      =0),0,($X10      /$I10      ))</f>
        <v>0.16991480201819012</v>
      </c>
      <c r="Z10" s="83">
        <f t="shared" ref="Z10:Z55" si="10">$J10      +$N10      +$R10      +$V10</f>
        <v>9014226565</v>
      </c>
      <c r="AA10" s="84">
        <f t="shared" ref="AA10:AA55" si="11">$K10      +$O10      +$S10      +$W10</f>
        <v>1154538009</v>
      </c>
      <c r="AB10" s="84">
        <f t="shared" ref="AB10:AB55" si="12">$Z10      +$AA10</f>
        <v>10168764574</v>
      </c>
      <c r="AC10" s="101">
        <f t="shared" ref="AC10:AC55" si="13">IF(($I10      =0),0,($AB10      /$I10      ))</f>
        <v>0.66377501416604001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IF(($AH10      =0),0,($AI10      /$AH10      ))</f>
        <v>0</v>
      </c>
      <c r="AK10" s="121">
        <f t="shared" ref="AK10:AK55" si="16">IF(($AF10      =0),0,(($X10      /$AF10      )-1))</f>
        <v>0</v>
      </c>
    </row>
    <row r="11" spans="1:37" ht="16.5" x14ac:dyDescent="0.3">
      <c r="A11" s="64" t="s">
        <v>0</v>
      </c>
      <c r="B11" s="65" t="s">
        <v>100</v>
      </c>
      <c r="C11" s="66" t="s">
        <v>0</v>
      </c>
      <c r="D11" s="86">
        <f>SUM(D9:D10)</f>
        <v>21070059507</v>
      </c>
      <c r="E11" s="87">
        <f>SUM(E9:E10)</f>
        <v>3315498143</v>
      </c>
      <c r="F11" s="88">
        <f t="shared" si="0"/>
        <v>24385557650</v>
      </c>
      <c r="G11" s="86">
        <f>SUM(G9:G10)</f>
        <v>22219450024</v>
      </c>
      <c r="H11" s="87">
        <f>SUM(H9:H10)</f>
        <v>3027677894</v>
      </c>
      <c r="I11" s="88">
        <f t="shared" si="1"/>
        <v>25247127918</v>
      </c>
      <c r="J11" s="86">
        <f>SUM(J9:J10)</f>
        <v>3812502374</v>
      </c>
      <c r="K11" s="87">
        <f>SUM(K9:K10)</f>
        <v>450266611</v>
      </c>
      <c r="L11" s="87">
        <f t="shared" si="2"/>
        <v>4262768985</v>
      </c>
      <c r="M11" s="102">
        <f t="shared" si="3"/>
        <v>0.17480711518606587</v>
      </c>
      <c r="N11" s="86">
        <f>SUM(N9:N10)</f>
        <v>4805926448</v>
      </c>
      <c r="O11" s="87">
        <f>SUM(O9:O10)</f>
        <v>661978938</v>
      </c>
      <c r="P11" s="87">
        <f t="shared" si="4"/>
        <v>5467905386</v>
      </c>
      <c r="Q11" s="102">
        <f t="shared" si="5"/>
        <v>0.22422720302235943</v>
      </c>
      <c r="R11" s="86">
        <f>SUM(R9:R10)</f>
        <v>4801799847</v>
      </c>
      <c r="S11" s="87">
        <f>SUM(S9:S10)</f>
        <v>477091864</v>
      </c>
      <c r="T11" s="87">
        <f t="shared" si="6"/>
        <v>5278891711</v>
      </c>
      <c r="U11" s="102">
        <f t="shared" si="7"/>
        <v>0.20908880123494766</v>
      </c>
      <c r="V11" s="86">
        <f>SUM(V9:V10)</f>
        <v>3805044659</v>
      </c>
      <c r="W11" s="87">
        <f>SUM(W9:W10)</f>
        <v>729913283</v>
      </c>
      <c r="X11" s="87">
        <f t="shared" si="8"/>
        <v>4534957942</v>
      </c>
      <c r="Y11" s="102">
        <f t="shared" si="9"/>
        <v>0.17962272606726054</v>
      </c>
      <c r="Z11" s="86">
        <f t="shared" si="10"/>
        <v>17225273328</v>
      </c>
      <c r="AA11" s="87">
        <f t="shared" si="11"/>
        <v>2319250696</v>
      </c>
      <c r="AB11" s="87">
        <f t="shared" si="12"/>
        <v>19544524024</v>
      </c>
      <c r="AC11" s="102">
        <f t="shared" si="13"/>
        <v>0.77412860930077065</v>
      </c>
      <c r="AD11" s="86">
        <f>SUM(AD9:AD10)</f>
        <v>1394556566</v>
      </c>
      <c r="AE11" s="87">
        <f>SUM(AE9:AE10)</f>
        <v>557658900</v>
      </c>
      <c r="AF11" s="87">
        <f t="shared" si="14"/>
        <v>1952215466</v>
      </c>
      <c r="AG11" s="87">
        <f>SUM(AG9:AG10)</f>
        <v>9167640237</v>
      </c>
      <c r="AH11" s="87">
        <f>SUM(AH9:AH10)</f>
        <v>9981288256</v>
      </c>
      <c r="AI11" s="88">
        <f>SUM(AI9:AI10)</f>
        <v>8885583012</v>
      </c>
      <c r="AJ11" s="122">
        <f t="shared" si="15"/>
        <v>0.89022406568196799</v>
      </c>
      <c r="AK11" s="123">
        <f t="shared" si="16"/>
        <v>1.3229802350105957</v>
      </c>
    </row>
    <row r="12" spans="1:37" x14ac:dyDescent="0.2">
      <c r="A12" s="61" t="s">
        <v>101</v>
      </c>
      <c r="B12" s="62" t="s">
        <v>102</v>
      </c>
      <c r="C12" s="63" t="s">
        <v>103</v>
      </c>
      <c r="D12" s="83">
        <v>539403470</v>
      </c>
      <c r="E12" s="84">
        <v>86898300</v>
      </c>
      <c r="F12" s="85">
        <f t="shared" si="0"/>
        <v>626301770</v>
      </c>
      <c r="G12" s="83">
        <v>539740200</v>
      </c>
      <c r="H12" s="84">
        <v>69445300</v>
      </c>
      <c r="I12" s="85">
        <f t="shared" si="1"/>
        <v>609185500</v>
      </c>
      <c r="J12" s="83">
        <v>159296407</v>
      </c>
      <c r="K12" s="84">
        <v>48882621</v>
      </c>
      <c r="L12" s="84">
        <f t="shared" si="2"/>
        <v>208179028</v>
      </c>
      <c r="M12" s="101">
        <f t="shared" si="3"/>
        <v>0.33239412368258198</v>
      </c>
      <c r="N12" s="83">
        <v>93859382</v>
      </c>
      <c r="O12" s="84">
        <v>17953886</v>
      </c>
      <c r="P12" s="84">
        <f t="shared" si="4"/>
        <v>111813268</v>
      </c>
      <c r="Q12" s="101">
        <f t="shared" si="5"/>
        <v>0.17852938209004263</v>
      </c>
      <c r="R12" s="83">
        <v>88252116</v>
      </c>
      <c r="S12" s="84">
        <v>5405931</v>
      </c>
      <c r="T12" s="84">
        <f t="shared" si="6"/>
        <v>93658047</v>
      </c>
      <c r="U12" s="101">
        <f t="shared" si="7"/>
        <v>0.15374306676701924</v>
      </c>
      <c r="V12" s="83">
        <v>61917529</v>
      </c>
      <c r="W12" s="84">
        <v>19946727</v>
      </c>
      <c r="X12" s="84">
        <f t="shared" si="8"/>
        <v>81864256</v>
      </c>
      <c r="Y12" s="101">
        <f t="shared" si="9"/>
        <v>0.13438313288809403</v>
      </c>
      <c r="Z12" s="83">
        <f t="shared" si="10"/>
        <v>403325434</v>
      </c>
      <c r="AA12" s="84">
        <f t="shared" si="11"/>
        <v>92189165</v>
      </c>
      <c r="AB12" s="84">
        <f t="shared" si="12"/>
        <v>495514599</v>
      </c>
      <c r="AC12" s="101">
        <f t="shared" si="13"/>
        <v>0.81340511059439202</v>
      </c>
      <c r="AD12" s="83">
        <v>73673343</v>
      </c>
      <c r="AE12" s="84">
        <v>16521263</v>
      </c>
      <c r="AF12" s="84">
        <f t="shared" si="14"/>
        <v>90194606</v>
      </c>
      <c r="AG12" s="84">
        <v>513392745</v>
      </c>
      <c r="AH12" s="84">
        <v>675594321</v>
      </c>
      <c r="AI12" s="85">
        <v>434941300</v>
      </c>
      <c r="AJ12" s="120">
        <f t="shared" si="15"/>
        <v>0.64379063956045302</v>
      </c>
      <c r="AK12" s="121">
        <f t="shared" si="16"/>
        <v>-9.2359736013481797E-2</v>
      </c>
    </row>
    <row r="13" spans="1:37" x14ac:dyDescent="0.2">
      <c r="A13" s="61" t="s">
        <v>101</v>
      </c>
      <c r="B13" s="62" t="s">
        <v>104</v>
      </c>
      <c r="C13" s="63" t="s">
        <v>105</v>
      </c>
      <c r="D13" s="83">
        <v>279938823</v>
      </c>
      <c r="E13" s="84">
        <v>43411400</v>
      </c>
      <c r="F13" s="85">
        <f t="shared" si="0"/>
        <v>323350223</v>
      </c>
      <c r="G13" s="83">
        <v>277070551</v>
      </c>
      <c r="H13" s="84">
        <v>54380470</v>
      </c>
      <c r="I13" s="85">
        <f t="shared" si="1"/>
        <v>331451021</v>
      </c>
      <c r="J13" s="83">
        <v>85839896</v>
      </c>
      <c r="K13" s="84">
        <v>1664609</v>
      </c>
      <c r="L13" s="84">
        <f t="shared" si="2"/>
        <v>87504505</v>
      </c>
      <c r="M13" s="101">
        <f t="shared" si="3"/>
        <v>0.27061835364808146</v>
      </c>
      <c r="N13" s="83">
        <v>70632732</v>
      </c>
      <c r="O13" s="84">
        <v>9224910</v>
      </c>
      <c r="P13" s="84">
        <f t="shared" si="4"/>
        <v>79857642</v>
      </c>
      <c r="Q13" s="101">
        <f t="shared" si="5"/>
        <v>0.24696949721911898</v>
      </c>
      <c r="R13" s="83">
        <v>56659009</v>
      </c>
      <c r="S13" s="84">
        <v>5233676</v>
      </c>
      <c r="T13" s="84">
        <f t="shared" si="6"/>
        <v>61892685</v>
      </c>
      <c r="U13" s="101">
        <f t="shared" si="7"/>
        <v>0.18673252178637881</v>
      </c>
      <c r="V13" s="83">
        <v>44514388</v>
      </c>
      <c r="W13" s="84">
        <v>8491657</v>
      </c>
      <c r="X13" s="84">
        <f t="shared" si="8"/>
        <v>53006045</v>
      </c>
      <c r="Y13" s="101">
        <f t="shared" si="9"/>
        <v>0.15992119994103141</v>
      </c>
      <c r="Z13" s="83">
        <f t="shared" si="10"/>
        <v>257646025</v>
      </c>
      <c r="AA13" s="84">
        <f t="shared" si="11"/>
        <v>24614852</v>
      </c>
      <c r="AB13" s="84">
        <f t="shared" si="12"/>
        <v>282260877</v>
      </c>
      <c r="AC13" s="101">
        <f t="shared" si="13"/>
        <v>0.85159151463286642</v>
      </c>
      <c r="AD13" s="83">
        <v>44305398</v>
      </c>
      <c r="AE13" s="84">
        <v>8358154</v>
      </c>
      <c r="AF13" s="84">
        <f t="shared" si="14"/>
        <v>52663552</v>
      </c>
      <c r="AG13" s="84">
        <v>298257590</v>
      </c>
      <c r="AH13" s="84">
        <v>312535416</v>
      </c>
      <c r="AI13" s="85">
        <v>285825788</v>
      </c>
      <c r="AJ13" s="120">
        <f t="shared" si="15"/>
        <v>0.91453887581175763</v>
      </c>
      <c r="AK13" s="121">
        <f t="shared" si="16"/>
        <v>6.5034162526675932E-3</v>
      </c>
    </row>
    <row r="14" spans="1:37" x14ac:dyDescent="0.2">
      <c r="A14" s="61" t="s">
        <v>101</v>
      </c>
      <c r="B14" s="62" t="s">
        <v>106</v>
      </c>
      <c r="C14" s="63" t="s">
        <v>107</v>
      </c>
      <c r="D14" s="83">
        <v>607680636</v>
      </c>
      <c r="E14" s="84">
        <v>49226532</v>
      </c>
      <c r="F14" s="85">
        <f t="shared" si="0"/>
        <v>656907168</v>
      </c>
      <c r="G14" s="83">
        <v>607580636</v>
      </c>
      <c r="H14" s="84">
        <v>57146341</v>
      </c>
      <c r="I14" s="85">
        <f t="shared" si="1"/>
        <v>664726977</v>
      </c>
      <c r="J14" s="83">
        <v>198943113</v>
      </c>
      <c r="K14" s="84">
        <v>8460988</v>
      </c>
      <c r="L14" s="84">
        <f t="shared" si="2"/>
        <v>207404101</v>
      </c>
      <c r="M14" s="101">
        <f t="shared" si="3"/>
        <v>0.3157281745477924</v>
      </c>
      <c r="N14" s="83">
        <v>131802685</v>
      </c>
      <c r="O14" s="84">
        <v>19436839</v>
      </c>
      <c r="P14" s="84">
        <f t="shared" si="4"/>
        <v>151239524</v>
      </c>
      <c r="Q14" s="101">
        <f t="shared" si="5"/>
        <v>0.23022967531387936</v>
      </c>
      <c r="R14" s="83">
        <v>153935140</v>
      </c>
      <c r="S14" s="84">
        <v>11555130</v>
      </c>
      <c r="T14" s="84">
        <f t="shared" si="6"/>
        <v>165490270</v>
      </c>
      <c r="U14" s="101">
        <f t="shared" si="7"/>
        <v>0.24895976201669937</v>
      </c>
      <c r="V14" s="83">
        <v>71762072</v>
      </c>
      <c r="W14" s="84">
        <v>9653933</v>
      </c>
      <c r="X14" s="84">
        <f t="shared" si="8"/>
        <v>81416005</v>
      </c>
      <c r="Y14" s="101">
        <f t="shared" si="9"/>
        <v>0.1224803683573083</v>
      </c>
      <c r="Z14" s="83">
        <f t="shared" si="10"/>
        <v>556443010</v>
      </c>
      <c r="AA14" s="84">
        <f t="shared" si="11"/>
        <v>49106890</v>
      </c>
      <c r="AB14" s="84">
        <f t="shared" si="12"/>
        <v>605549900</v>
      </c>
      <c r="AC14" s="101">
        <f t="shared" si="13"/>
        <v>0.91097536425093817</v>
      </c>
      <c r="AD14" s="83">
        <v>98220720</v>
      </c>
      <c r="AE14" s="84">
        <v>11555118</v>
      </c>
      <c r="AF14" s="84">
        <f t="shared" si="14"/>
        <v>109775838</v>
      </c>
      <c r="AG14" s="84">
        <v>610414520</v>
      </c>
      <c r="AH14" s="84">
        <v>651852432</v>
      </c>
      <c r="AI14" s="85">
        <v>576047397</v>
      </c>
      <c r="AJ14" s="120">
        <f t="shared" si="15"/>
        <v>0.88370828844280513</v>
      </c>
      <c r="AK14" s="121">
        <f t="shared" si="16"/>
        <v>-0.25834312465007103</v>
      </c>
    </row>
    <row r="15" spans="1:37" x14ac:dyDescent="0.2">
      <c r="A15" s="61" t="s">
        <v>101</v>
      </c>
      <c r="B15" s="62" t="s">
        <v>108</v>
      </c>
      <c r="C15" s="63" t="s">
        <v>109</v>
      </c>
      <c r="D15" s="83">
        <v>469239356</v>
      </c>
      <c r="E15" s="84">
        <v>78367790</v>
      </c>
      <c r="F15" s="85">
        <f t="shared" si="0"/>
        <v>547607146</v>
      </c>
      <c r="G15" s="83">
        <v>449417164</v>
      </c>
      <c r="H15" s="84">
        <v>169709080</v>
      </c>
      <c r="I15" s="85">
        <f t="shared" si="1"/>
        <v>619126244</v>
      </c>
      <c r="J15" s="83">
        <v>137653243</v>
      </c>
      <c r="K15" s="84">
        <v>29055385</v>
      </c>
      <c r="L15" s="84">
        <f t="shared" si="2"/>
        <v>166708628</v>
      </c>
      <c r="M15" s="101">
        <f t="shared" si="3"/>
        <v>0.30443106744994886</v>
      </c>
      <c r="N15" s="83">
        <v>122842693</v>
      </c>
      <c r="O15" s="84">
        <v>22651037</v>
      </c>
      <c r="P15" s="84">
        <f t="shared" si="4"/>
        <v>145493730</v>
      </c>
      <c r="Q15" s="101">
        <f t="shared" si="5"/>
        <v>0.2656899769529304</v>
      </c>
      <c r="R15" s="83">
        <v>115534427</v>
      </c>
      <c r="S15" s="84">
        <v>21537812</v>
      </c>
      <c r="T15" s="84">
        <f t="shared" si="6"/>
        <v>137072239</v>
      </c>
      <c r="U15" s="101">
        <f t="shared" si="7"/>
        <v>0.22139626663928011</v>
      </c>
      <c r="V15" s="83">
        <v>76421916</v>
      </c>
      <c r="W15" s="84">
        <v>33744427</v>
      </c>
      <c r="X15" s="84">
        <f t="shared" si="8"/>
        <v>110166343</v>
      </c>
      <c r="Y15" s="101">
        <f t="shared" si="9"/>
        <v>0.17793841573932698</v>
      </c>
      <c r="Z15" s="83">
        <f t="shared" si="10"/>
        <v>452452279</v>
      </c>
      <c r="AA15" s="84">
        <f t="shared" si="11"/>
        <v>106988661</v>
      </c>
      <c r="AB15" s="84">
        <f t="shared" si="12"/>
        <v>559440940</v>
      </c>
      <c r="AC15" s="101">
        <f t="shared" si="13"/>
        <v>0.90359752218805955</v>
      </c>
      <c r="AD15" s="83">
        <v>71141763</v>
      </c>
      <c r="AE15" s="84">
        <v>29576501</v>
      </c>
      <c r="AF15" s="84">
        <f t="shared" si="14"/>
        <v>100718264</v>
      </c>
      <c r="AG15" s="84">
        <v>473464883</v>
      </c>
      <c r="AH15" s="84">
        <v>666153571</v>
      </c>
      <c r="AI15" s="85">
        <v>559605106</v>
      </c>
      <c r="AJ15" s="120">
        <f t="shared" si="15"/>
        <v>0.84005420125564412</v>
      </c>
      <c r="AK15" s="121">
        <f t="shared" si="16"/>
        <v>9.3807008031830286E-2</v>
      </c>
    </row>
    <row r="16" spans="1:37" x14ac:dyDescent="0.2">
      <c r="A16" s="61" t="s">
        <v>101</v>
      </c>
      <c r="B16" s="62" t="s">
        <v>110</v>
      </c>
      <c r="C16" s="63" t="s">
        <v>111</v>
      </c>
      <c r="D16" s="83">
        <v>218598031</v>
      </c>
      <c r="E16" s="84">
        <v>67876000</v>
      </c>
      <c r="F16" s="85">
        <f t="shared" si="0"/>
        <v>286474031</v>
      </c>
      <c r="G16" s="83">
        <v>234241221</v>
      </c>
      <c r="H16" s="84">
        <v>84606882</v>
      </c>
      <c r="I16" s="85">
        <f t="shared" si="1"/>
        <v>318848103</v>
      </c>
      <c r="J16" s="83">
        <v>118906926</v>
      </c>
      <c r="K16" s="84">
        <v>393595273</v>
      </c>
      <c r="L16" s="84">
        <f t="shared" si="2"/>
        <v>512502199</v>
      </c>
      <c r="M16" s="101">
        <f t="shared" si="3"/>
        <v>1.7890005499311734</v>
      </c>
      <c r="N16" s="83">
        <v>13245170</v>
      </c>
      <c r="O16" s="84">
        <v>4732060</v>
      </c>
      <c r="P16" s="84">
        <f t="shared" si="4"/>
        <v>17977230</v>
      </c>
      <c r="Q16" s="101">
        <f t="shared" si="5"/>
        <v>6.275343680279348E-2</v>
      </c>
      <c r="R16" s="83">
        <v>71214181</v>
      </c>
      <c r="S16" s="84">
        <v>24061370</v>
      </c>
      <c r="T16" s="84">
        <f t="shared" si="6"/>
        <v>95275551</v>
      </c>
      <c r="U16" s="101">
        <f t="shared" si="7"/>
        <v>0.29881172289740737</v>
      </c>
      <c r="V16" s="83">
        <v>14485492</v>
      </c>
      <c r="W16" s="84">
        <v>19070715</v>
      </c>
      <c r="X16" s="84">
        <f t="shared" si="8"/>
        <v>33556207</v>
      </c>
      <c r="Y16" s="101">
        <f t="shared" si="9"/>
        <v>0.1052419841431517</v>
      </c>
      <c r="Z16" s="83">
        <f t="shared" si="10"/>
        <v>217851769</v>
      </c>
      <c r="AA16" s="84">
        <f t="shared" si="11"/>
        <v>441459418</v>
      </c>
      <c r="AB16" s="84">
        <f t="shared" si="12"/>
        <v>659311187</v>
      </c>
      <c r="AC16" s="101">
        <f t="shared" si="13"/>
        <v>2.0677908408318175</v>
      </c>
      <c r="AD16" s="83">
        <v>23696385</v>
      </c>
      <c r="AE16" s="84">
        <v>9087414</v>
      </c>
      <c r="AF16" s="84">
        <f t="shared" si="14"/>
        <v>32783799</v>
      </c>
      <c r="AG16" s="84">
        <v>266163723</v>
      </c>
      <c r="AH16" s="84">
        <v>263699780</v>
      </c>
      <c r="AI16" s="85">
        <v>1750917711</v>
      </c>
      <c r="AJ16" s="120">
        <f t="shared" si="15"/>
        <v>6.6398148341269003</v>
      </c>
      <c r="AK16" s="121">
        <f t="shared" si="16"/>
        <v>2.3560661776873326E-2</v>
      </c>
    </row>
    <row r="17" spans="1:37" x14ac:dyDescent="0.2">
      <c r="A17" s="61" t="s">
        <v>101</v>
      </c>
      <c r="B17" s="62" t="s">
        <v>112</v>
      </c>
      <c r="C17" s="63" t="s">
        <v>113</v>
      </c>
      <c r="D17" s="83">
        <v>965399876</v>
      </c>
      <c r="E17" s="84">
        <v>61012540</v>
      </c>
      <c r="F17" s="85">
        <f t="shared" si="0"/>
        <v>1026412416</v>
      </c>
      <c r="G17" s="83">
        <v>973162545</v>
      </c>
      <c r="H17" s="84">
        <v>91340991</v>
      </c>
      <c r="I17" s="85">
        <f t="shared" si="1"/>
        <v>1064503536</v>
      </c>
      <c r="J17" s="83">
        <v>310470679</v>
      </c>
      <c r="K17" s="84">
        <v>4635037</v>
      </c>
      <c r="L17" s="84">
        <f t="shared" si="2"/>
        <v>315105716</v>
      </c>
      <c r="M17" s="101">
        <f t="shared" si="3"/>
        <v>0.30699717880263833</v>
      </c>
      <c r="N17" s="83">
        <v>247005478</v>
      </c>
      <c r="O17" s="84">
        <v>21748697</v>
      </c>
      <c r="P17" s="84">
        <f t="shared" si="4"/>
        <v>268754175</v>
      </c>
      <c r="Q17" s="101">
        <f t="shared" si="5"/>
        <v>0.26183839050520602</v>
      </c>
      <c r="R17" s="83">
        <v>230070327</v>
      </c>
      <c r="S17" s="84">
        <v>11624902</v>
      </c>
      <c r="T17" s="84">
        <f t="shared" si="6"/>
        <v>241695229</v>
      </c>
      <c r="U17" s="101">
        <f t="shared" si="7"/>
        <v>0.22704971925992737</v>
      </c>
      <c r="V17" s="83">
        <v>144273208</v>
      </c>
      <c r="W17" s="84">
        <v>42916174</v>
      </c>
      <c r="X17" s="84">
        <f t="shared" si="8"/>
        <v>187189382</v>
      </c>
      <c r="Y17" s="101">
        <f t="shared" si="9"/>
        <v>0.17584665120360859</v>
      </c>
      <c r="Z17" s="83">
        <f t="shared" si="10"/>
        <v>931819692</v>
      </c>
      <c r="AA17" s="84">
        <f t="shared" si="11"/>
        <v>80924810</v>
      </c>
      <c r="AB17" s="84">
        <f t="shared" si="12"/>
        <v>1012744502</v>
      </c>
      <c r="AC17" s="101">
        <f t="shared" si="13"/>
        <v>0.95137730195383774</v>
      </c>
      <c r="AD17" s="83">
        <v>179060302</v>
      </c>
      <c r="AE17" s="84">
        <v>30776160</v>
      </c>
      <c r="AF17" s="84">
        <f t="shared" si="14"/>
        <v>209836462</v>
      </c>
      <c r="AG17" s="84">
        <v>962917827</v>
      </c>
      <c r="AH17" s="84">
        <v>1008021444</v>
      </c>
      <c r="AI17" s="85">
        <v>966356127</v>
      </c>
      <c r="AJ17" s="120">
        <f t="shared" si="15"/>
        <v>0.95866623944559659</v>
      </c>
      <c r="AK17" s="121">
        <f t="shared" si="16"/>
        <v>-0.10792728672674623</v>
      </c>
    </row>
    <row r="18" spans="1:37" x14ac:dyDescent="0.2">
      <c r="A18" s="61" t="s">
        <v>101</v>
      </c>
      <c r="B18" s="62" t="s">
        <v>114</v>
      </c>
      <c r="C18" s="63" t="s">
        <v>115</v>
      </c>
      <c r="D18" s="83">
        <v>150786458</v>
      </c>
      <c r="E18" s="84">
        <v>20540300</v>
      </c>
      <c r="F18" s="85">
        <f t="shared" si="0"/>
        <v>171326758</v>
      </c>
      <c r="G18" s="83">
        <v>158988102</v>
      </c>
      <c r="H18" s="84">
        <v>38970169</v>
      </c>
      <c r="I18" s="85">
        <f t="shared" si="1"/>
        <v>197958271</v>
      </c>
      <c r="J18" s="83">
        <v>58210171</v>
      </c>
      <c r="K18" s="84">
        <v>6289620</v>
      </c>
      <c r="L18" s="84">
        <f t="shared" si="2"/>
        <v>64499791</v>
      </c>
      <c r="M18" s="101">
        <f t="shared" si="3"/>
        <v>0.3764723721673412</v>
      </c>
      <c r="N18" s="83">
        <v>33078274</v>
      </c>
      <c r="O18" s="84">
        <v>4889740</v>
      </c>
      <c r="P18" s="84">
        <f t="shared" si="4"/>
        <v>37968014</v>
      </c>
      <c r="Q18" s="101">
        <f t="shared" si="5"/>
        <v>0.22161169944043416</v>
      </c>
      <c r="R18" s="83">
        <v>41820391</v>
      </c>
      <c r="S18" s="84">
        <v>2920050</v>
      </c>
      <c r="T18" s="84">
        <f t="shared" si="6"/>
        <v>44740441</v>
      </c>
      <c r="U18" s="101">
        <f t="shared" si="7"/>
        <v>0.22600945529575775</v>
      </c>
      <c r="V18" s="83">
        <v>2204461</v>
      </c>
      <c r="W18" s="84">
        <v>1520093</v>
      </c>
      <c r="X18" s="84">
        <f t="shared" si="8"/>
        <v>3724554</v>
      </c>
      <c r="Y18" s="101">
        <f t="shared" si="9"/>
        <v>1.8814844063777463E-2</v>
      </c>
      <c r="Z18" s="83">
        <f t="shared" si="10"/>
        <v>135313297</v>
      </c>
      <c r="AA18" s="84">
        <f t="shared" si="11"/>
        <v>15619503</v>
      </c>
      <c r="AB18" s="84">
        <f t="shared" si="12"/>
        <v>150932800</v>
      </c>
      <c r="AC18" s="101">
        <f t="shared" si="13"/>
        <v>0.76244755643475992</v>
      </c>
      <c r="AD18" s="83">
        <v>31481617</v>
      </c>
      <c r="AE18" s="84">
        <v>10501958</v>
      </c>
      <c r="AF18" s="84">
        <f t="shared" si="14"/>
        <v>41983575</v>
      </c>
      <c r="AG18" s="84">
        <v>192215536</v>
      </c>
      <c r="AH18" s="84">
        <v>167477876</v>
      </c>
      <c r="AI18" s="85">
        <v>159886953</v>
      </c>
      <c r="AJ18" s="120">
        <f t="shared" si="15"/>
        <v>0.95467507003731045</v>
      </c>
      <c r="AK18" s="121">
        <f t="shared" si="16"/>
        <v>-0.9112854491309994</v>
      </c>
    </row>
    <row r="19" spans="1:37" x14ac:dyDescent="0.2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165673552</v>
      </c>
      <c r="H19" s="84">
        <v>23802000</v>
      </c>
      <c r="I19" s="85">
        <f t="shared" si="1"/>
        <v>189475552</v>
      </c>
      <c r="J19" s="83">
        <v>20966027</v>
      </c>
      <c r="K19" s="84">
        <v>9678317</v>
      </c>
      <c r="L19" s="84">
        <f t="shared" si="2"/>
        <v>30644344</v>
      </c>
      <c r="M19" s="101">
        <f t="shared" si="3"/>
        <v>0.18270092321000178</v>
      </c>
      <c r="N19" s="83">
        <v>20674328</v>
      </c>
      <c r="O19" s="84">
        <v>82878</v>
      </c>
      <c r="P19" s="84">
        <f t="shared" si="4"/>
        <v>20757206</v>
      </c>
      <c r="Q19" s="101">
        <f t="shared" si="5"/>
        <v>0.12375401801585924</v>
      </c>
      <c r="R19" s="83">
        <v>12153114</v>
      </c>
      <c r="S19" s="84">
        <v>-6564058</v>
      </c>
      <c r="T19" s="84">
        <f t="shared" si="6"/>
        <v>5589056</v>
      </c>
      <c r="U19" s="101">
        <f t="shared" si="7"/>
        <v>2.9497504775708477E-2</v>
      </c>
      <c r="V19" s="83">
        <v>53320596</v>
      </c>
      <c r="W19" s="84">
        <v>833741</v>
      </c>
      <c r="X19" s="84">
        <f t="shared" si="8"/>
        <v>54154337</v>
      </c>
      <c r="Y19" s="101">
        <f t="shared" si="9"/>
        <v>0.28581173892028033</v>
      </c>
      <c r="Z19" s="83">
        <f t="shared" si="10"/>
        <v>107114065</v>
      </c>
      <c r="AA19" s="84">
        <f t="shared" si="11"/>
        <v>4030878</v>
      </c>
      <c r="AB19" s="84">
        <f t="shared" si="12"/>
        <v>111144943</v>
      </c>
      <c r="AC19" s="101">
        <f t="shared" si="13"/>
        <v>0.58659252777899284</v>
      </c>
      <c r="AD19" s="83">
        <v>5111568</v>
      </c>
      <c r="AE19" s="84">
        <v>198220</v>
      </c>
      <c r="AF19" s="84">
        <f t="shared" si="14"/>
        <v>5309788</v>
      </c>
      <c r="AG19" s="84">
        <v>169305981</v>
      </c>
      <c r="AH19" s="84">
        <v>177744962</v>
      </c>
      <c r="AI19" s="85">
        <v>117954268</v>
      </c>
      <c r="AJ19" s="120">
        <f t="shared" si="15"/>
        <v>0.66361525341010785</v>
      </c>
      <c r="AK19" s="121">
        <f t="shared" si="16"/>
        <v>9.198964064101995</v>
      </c>
    </row>
    <row r="20" spans="1:37" ht="16.5" x14ac:dyDescent="0.3">
      <c r="A20" s="64" t="s">
        <v>0</v>
      </c>
      <c r="B20" s="65" t="s">
        <v>119</v>
      </c>
      <c r="C20" s="66" t="s">
        <v>0</v>
      </c>
      <c r="D20" s="86">
        <f>SUM(D12:D19)</f>
        <v>3379052202</v>
      </c>
      <c r="E20" s="87">
        <f>SUM(E12:E19)</f>
        <v>427056862</v>
      </c>
      <c r="F20" s="88">
        <f t="shared" si="0"/>
        <v>3806109064</v>
      </c>
      <c r="G20" s="86">
        <f>SUM(G12:G19)</f>
        <v>3405873971</v>
      </c>
      <c r="H20" s="87">
        <f>SUM(H12:H19)</f>
        <v>589401233</v>
      </c>
      <c r="I20" s="88">
        <f t="shared" si="1"/>
        <v>3995275204</v>
      </c>
      <c r="J20" s="86">
        <f>SUM(J12:J19)</f>
        <v>1090286462</v>
      </c>
      <c r="K20" s="87">
        <f>SUM(K12:K19)</f>
        <v>502261850</v>
      </c>
      <c r="L20" s="87">
        <f t="shared" si="2"/>
        <v>1592548312</v>
      </c>
      <c r="M20" s="102">
        <f t="shared" si="3"/>
        <v>0.41841899042333908</v>
      </c>
      <c r="N20" s="86">
        <f>SUM(N12:N19)</f>
        <v>733140742</v>
      </c>
      <c r="O20" s="87">
        <f>SUM(O12:O19)</f>
        <v>100720047</v>
      </c>
      <c r="P20" s="87">
        <f t="shared" si="4"/>
        <v>833860789</v>
      </c>
      <c r="Q20" s="102">
        <f t="shared" si="5"/>
        <v>0.21908483834240436</v>
      </c>
      <c r="R20" s="86">
        <f>SUM(R12:R19)</f>
        <v>769638705</v>
      </c>
      <c r="S20" s="87">
        <f>SUM(S12:S19)</f>
        <v>75774813</v>
      </c>
      <c r="T20" s="87">
        <f t="shared" si="6"/>
        <v>845413518</v>
      </c>
      <c r="U20" s="102">
        <f t="shared" si="7"/>
        <v>0.21160332513604738</v>
      </c>
      <c r="V20" s="86">
        <f>SUM(V12:V19)</f>
        <v>468899662</v>
      </c>
      <c r="W20" s="87">
        <f>SUM(W12:W19)</f>
        <v>136177467</v>
      </c>
      <c r="X20" s="87">
        <f t="shared" si="8"/>
        <v>605077129</v>
      </c>
      <c r="Y20" s="102">
        <f t="shared" si="9"/>
        <v>0.15144817268012159</v>
      </c>
      <c r="Z20" s="86">
        <f t="shared" si="10"/>
        <v>3061965571</v>
      </c>
      <c r="AA20" s="87">
        <f t="shared" si="11"/>
        <v>814934177</v>
      </c>
      <c r="AB20" s="87">
        <f t="shared" si="12"/>
        <v>3876899748</v>
      </c>
      <c r="AC20" s="102">
        <f t="shared" si="13"/>
        <v>0.97037113841832856</v>
      </c>
      <c r="AD20" s="86">
        <f>SUM(AD12:AD19)</f>
        <v>526691096</v>
      </c>
      <c r="AE20" s="87">
        <f>SUM(AE12:AE19)</f>
        <v>116574788</v>
      </c>
      <c r="AF20" s="87">
        <f t="shared" si="14"/>
        <v>643265884</v>
      </c>
      <c r="AG20" s="87">
        <f>SUM(AG12:AG19)</f>
        <v>3486132805</v>
      </c>
      <c r="AH20" s="87">
        <f>SUM(AH12:AH19)</f>
        <v>3923079802</v>
      </c>
      <c r="AI20" s="88">
        <f>SUM(AI12:AI19)</f>
        <v>4851534650</v>
      </c>
      <c r="AJ20" s="122">
        <f t="shared" si="15"/>
        <v>1.2366647875800718</v>
      </c>
      <c r="AK20" s="123">
        <f t="shared" si="16"/>
        <v>-5.9366983311056498E-2</v>
      </c>
    </row>
    <row r="21" spans="1:37" x14ac:dyDescent="0.2">
      <c r="A21" s="61" t="s">
        <v>101</v>
      </c>
      <c r="B21" s="62" t="s">
        <v>120</v>
      </c>
      <c r="C21" s="63" t="s">
        <v>121</v>
      </c>
      <c r="D21" s="83">
        <v>307047000</v>
      </c>
      <c r="E21" s="84">
        <v>82471393</v>
      </c>
      <c r="F21" s="85">
        <f t="shared" si="0"/>
        <v>389518393</v>
      </c>
      <c r="G21" s="83">
        <v>319998107</v>
      </c>
      <c r="H21" s="84">
        <v>90991618</v>
      </c>
      <c r="I21" s="85">
        <f t="shared" si="1"/>
        <v>410989725</v>
      </c>
      <c r="J21" s="83">
        <v>128008768</v>
      </c>
      <c r="K21" s="84">
        <v>9593916</v>
      </c>
      <c r="L21" s="84">
        <f t="shared" si="2"/>
        <v>137602684</v>
      </c>
      <c r="M21" s="101">
        <f t="shared" si="3"/>
        <v>0.35326363651330839</v>
      </c>
      <c r="N21" s="83">
        <v>98643725</v>
      </c>
      <c r="O21" s="84">
        <v>31840021</v>
      </c>
      <c r="P21" s="84">
        <f t="shared" si="4"/>
        <v>130483746</v>
      </c>
      <c r="Q21" s="101">
        <f t="shared" si="5"/>
        <v>0.3349873801723145</v>
      </c>
      <c r="R21" s="83">
        <v>93360012</v>
      </c>
      <c r="S21" s="84">
        <v>10178328</v>
      </c>
      <c r="T21" s="84">
        <f t="shared" si="6"/>
        <v>103538340</v>
      </c>
      <c r="U21" s="101">
        <f t="shared" si="7"/>
        <v>0.25192440029978852</v>
      </c>
      <c r="V21" s="83">
        <v>8362662</v>
      </c>
      <c r="W21" s="84">
        <v>11992654</v>
      </c>
      <c r="X21" s="84">
        <f t="shared" si="8"/>
        <v>20355316</v>
      </c>
      <c r="Y21" s="101">
        <f t="shared" si="9"/>
        <v>4.952755449056543E-2</v>
      </c>
      <c r="Z21" s="83">
        <f t="shared" si="10"/>
        <v>328375167</v>
      </c>
      <c r="AA21" s="84">
        <f t="shared" si="11"/>
        <v>63604919</v>
      </c>
      <c r="AB21" s="84">
        <f t="shared" si="12"/>
        <v>391980086</v>
      </c>
      <c r="AC21" s="101">
        <f t="shared" si="13"/>
        <v>0.95374668064998458</v>
      </c>
      <c r="AD21" s="83">
        <v>16840486</v>
      </c>
      <c r="AE21" s="84">
        <v>27944790</v>
      </c>
      <c r="AF21" s="84">
        <f t="shared" si="14"/>
        <v>44785276</v>
      </c>
      <c r="AG21" s="84">
        <v>395507688</v>
      </c>
      <c r="AH21" s="84">
        <v>473200304</v>
      </c>
      <c r="AI21" s="85">
        <v>434071900</v>
      </c>
      <c r="AJ21" s="120">
        <f t="shared" si="15"/>
        <v>0.91731111821094691</v>
      </c>
      <c r="AK21" s="121">
        <f t="shared" si="16"/>
        <v>-0.54549088856793015</v>
      </c>
    </row>
    <row r="22" spans="1:37" x14ac:dyDescent="0.2">
      <c r="A22" s="61" t="s">
        <v>101</v>
      </c>
      <c r="B22" s="62" t="s">
        <v>122</v>
      </c>
      <c r="C22" s="63" t="s">
        <v>123</v>
      </c>
      <c r="D22" s="83">
        <v>395302627</v>
      </c>
      <c r="E22" s="84">
        <v>160395469</v>
      </c>
      <c r="F22" s="85">
        <f t="shared" si="0"/>
        <v>555698096</v>
      </c>
      <c r="G22" s="83">
        <v>417967830</v>
      </c>
      <c r="H22" s="84">
        <v>184929793</v>
      </c>
      <c r="I22" s="85">
        <f t="shared" si="1"/>
        <v>602897623</v>
      </c>
      <c r="J22" s="83">
        <v>154293855</v>
      </c>
      <c r="K22" s="84">
        <v>15356589</v>
      </c>
      <c r="L22" s="84">
        <f t="shared" si="2"/>
        <v>169650444</v>
      </c>
      <c r="M22" s="101">
        <f t="shared" si="3"/>
        <v>0.30529246945629268</v>
      </c>
      <c r="N22" s="83">
        <v>116777759</v>
      </c>
      <c r="O22" s="84">
        <v>26587604</v>
      </c>
      <c r="P22" s="84">
        <f t="shared" si="4"/>
        <v>143365363</v>
      </c>
      <c r="Q22" s="101">
        <f t="shared" si="5"/>
        <v>0.2579914598087808</v>
      </c>
      <c r="R22" s="83">
        <v>98687777</v>
      </c>
      <c r="S22" s="84">
        <v>38580493</v>
      </c>
      <c r="T22" s="84">
        <f t="shared" si="6"/>
        <v>137268270</v>
      </c>
      <c r="U22" s="101">
        <f t="shared" si="7"/>
        <v>0.22768089433983388</v>
      </c>
      <c r="V22" s="83">
        <v>28639827</v>
      </c>
      <c r="W22" s="84">
        <v>44192096</v>
      </c>
      <c r="X22" s="84">
        <f t="shared" si="8"/>
        <v>72831923</v>
      </c>
      <c r="Y22" s="101">
        <f t="shared" si="9"/>
        <v>0.12080313509545881</v>
      </c>
      <c r="Z22" s="83">
        <f t="shared" si="10"/>
        <v>398399218</v>
      </c>
      <c r="AA22" s="84">
        <f t="shared" si="11"/>
        <v>124716782</v>
      </c>
      <c r="AB22" s="84">
        <f t="shared" si="12"/>
        <v>523116000</v>
      </c>
      <c r="AC22" s="101">
        <f t="shared" si="13"/>
        <v>0.86766970053222447</v>
      </c>
      <c r="AD22" s="83">
        <v>21468245</v>
      </c>
      <c r="AE22" s="84">
        <v>16693052</v>
      </c>
      <c r="AF22" s="84">
        <f t="shared" si="14"/>
        <v>38161297</v>
      </c>
      <c r="AG22" s="84">
        <v>471760927</v>
      </c>
      <c r="AH22" s="84">
        <v>599354769</v>
      </c>
      <c r="AI22" s="85">
        <v>503249010</v>
      </c>
      <c r="AJ22" s="120">
        <f t="shared" si="15"/>
        <v>0.83965129841154229</v>
      </c>
      <c r="AK22" s="121">
        <f t="shared" si="16"/>
        <v>0.9085285020579883</v>
      </c>
    </row>
    <row r="23" spans="1:37" x14ac:dyDescent="0.2">
      <c r="A23" s="61" t="s">
        <v>101</v>
      </c>
      <c r="B23" s="62" t="s">
        <v>124</v>
      </c>
      <c r="C23" s="63" t="s">
        <v>125</v>
      </c>
      <c r="D23" s="83">
        <v>111365059</v>
      </c>
      <c r="E23" s="84">
        <v>10663909</v>
      </c>
      <c r="F23" s="85">
        <f t="shared" si="0"/>
        <v>122028968</v>
      </c>
      <c r="G23" s="83">
        <v>116886419</v>
      </c>
      <c r="H23" s="84">
        <v>29971366</v>
      </c>
      <c r="I23" s="85">
        <f t="shared" si="1"/>
        <v>146857785</v>
      </c>
      <c r="J23" s="83">
        <v>37014102</v>
      </c>
      <c r="K23" s="84">
        <v>318148</v>
      </c>
      <c r="L23" s="84">
        <f t="shared" si="2"/>
        <v>37332250</v>
      </c>
      <c r="M23" s="101">
        <f t="shared" si="3"/>
        <v>0.30592940849913602</v>
      </c>
      <c r="N23" s="83">
        <v>32537083</v>
      </c>
      <c r="O23" s="84">
        <v>3625464</v>
      </c>
      <c r="P23" s="84">
        <f t="shared" si="4"/>
        <v>36162547</v>
      </c>
      <c r="Q23" s="101">
        <f t="shared" si="5"/>
        <v>0.29634395498616362</v>
      </c>
      <c r="R23" s="83">
        <v>26732839</v>
      </c>
      <c r="S23" s="84">
        <v>5757508</v>
      </c>
      <c r="T23" s="84">
        <f t="shared" si="6"/>
        <v>32490347</v>
      </c>
      <c r="U23" s="101">
        <f t="shared" si="7"/>
        <v>0.22123680402778784</v>
      </c>
      <c r="V23" s="83">
        <v>126205121</v>
      </c>
      <c r="W23" s="84">
        <v>25879757</v>
      </c>
      <c r="X23" s="84">
        <f t="shared" si="8"/>
        <v>152084878</v>
      </c>
      <c r="Y23" s="101">
        <f t="shared" si="9"/>
        <v>1.0355928900875089</v>
      </c>
      <c r="Z23" s="83">
        <f t="shared" si="10"/>
        <v>222489145</v>
      </c>
      <c r="AA23" s="84">
        <f t="shared" si="11"/>
        <v>35580877</v>
      </c>
      <c r="AB23" s="84">
        <f t="shared" si="12"/>
        <v>258070022</v>
      </c>
      <c r="AC23" s="101">
        <f t="shared" si="13"/>
        <v>1.7572784582036287</v>
      </c>
      <c r="AD23" s="83">
        <v>19036129</v>
      </c>
      <c r="AE23" s="84">
        <v>5960004</v>
      </c>
      <c r="AF23" s="84">
        <f t="shared" si="14"/>
        <v>24996133</v>
      </c>
      <c r="AG23" s="84">
        <v>112689000</v>
      </c>
      <c r="AH23" s="84">
        <v>126595347</v>
      </c>
      <c r="AI23" s="85">
        <v>145348278</v>
      </c>
      <c r="AJ23" s="120">
        <f t="shared" si="15"/>
        <v>1.1481328614708091</v>
      </c>
      <c r="AK23" s="121">
        <f t="shared" si="16"/>
        <v>5.0843362451303964</v>
      </c>
    </row>
    <row r="24" spans="1:37" x14ac:dyDescent="0.2">
      <c r="A24" s="61" t="s">
        <v>101</v>
      </c>
      <c r="B24" s="62" t="s">
        <v>126</v>
      </c>
      <c r="C24" s="63" t="s">
        <v>127</v>
      </c>
      <c r="D24" s="83">
        <v>222201586</v>
      </c>
      <c r="E24" s="84">
        <v>31130100</v>
      </c>
      <c r="F24" s="85">
        <f t="shared" si="0"/>
        <v>253331686</v>
      </c>
      <c r="G24" s="83">
        <v>223244956</v>
      </c>
      <c r="H24" s="84">
        <v>39667600</v>
      </c>
      <c r="I24" s="85">
        <f t="shared" si="1"/>
        <v>262912556</v>
      </c>
      <c r="J24" s="83">
        <v>74955594</v>
      </c>
      <c r="K24" s="84">
        <v>5898462</v>
      </c>
      <c r="L24" s="84">
        <f t="shared" si="2"/>
        <v>80854056</v>
      </c>
      <c r="M24" s="101">
        <f t="shared" si="3"/>
        <v>0.31916282276667118</v>
      </c>
      <c r="N24" s="83">
        <v>62736694</v>
      </c>
      <c r="O24" s="84">
        <v>4110086</v>
      </c>
      <c r="P24" s="84">
        <f t="shared" si="4"/>
        <v>66846780</v>
      </c>
      <c r="Q24" s="101">
        <f t="shared" si="5"/>
        <v>0.2638705842742467</v>
      </c>
      <c r="R24" s="83">
        <v>49107476</v>
      </c>
      <c r="S24" s="84">
        <v>9322547</v>
      </c>
      <c r="T24" s="84">
        <f t="shared" si="6"/>
        <v>58430023</v>
      </c>
      <c r="U24" s="101">
        <f t="shared" si="7"/>
        <v>0.22224128010074953</v>
      </c>
      <c r="V24" s="83">
        <v>23216863</v>
      </c>
      <c r="W24" s="84">
        <v>4030248</v>
      </c>
      <c r="X24" s="84">
        <f t="shared" si="8"/>
        <v>27247111</v>
      </c>
      <c r="Y24" s="101">
        <f t="shared" si="9"/>
        <v>0.10363563998061774</v>
      </c>
      <c r="Z24" s="83">
        <f t="shared" si="10"/>
        <v>210016627</v>
      </c>
      <c r="AA24" s="84">
        <f t="shared" si="11"/>
        <v>23361343</v>
      </c>
      <c r="AB24" s="84">
        <f t="shared" si="12"/>
        <v>233377970</v>
      </c>
      <c r="AC24" s="101">
        <f t="shared" si="13"/>
        <v>0.88766384363932771</v>
      </c>
      <c r="AD24" s="83">
        <v>50002412</v>
      </c>
      <c r="AE24" s="84">
        <v>19102930</v>
      </c>
      <c r="AF24" s="84">
        <f t="shared" si="14"/>
        <v>69105342</v>
      </c>
      <c r="AG24" s="84">
        <v>233174422</v>
      </c>
      <c r="AH24" s="84">
        <v>284522211</v>
      </c>
      <c r="AI24" s="85">
        <v>246861343</v>
      </c>
      <c r="AJ24" s="120">
        <f t="shared" si="15"/>
        <v>0.86763469935217119</v>
      </c>
      <c r="AK24" s="121">
        <f t="shared" si="16"/>
        <v>-0.60571628456740723</v>
      </c>
    </row>
    <row r="25" spans="1:37" x14ac:dyDescent="0.2">
      <c r="A25" s="61" t="s">
        <v>101</v>
      </c>
      <c r="B25" s="62" t="s">
        <v>128</v>
      </c>
      <c r="C25" s="63" t="s">
        <v>129</v>
      </c>
      <c r="D25" s="83">
        <v>160958299</v>
      </c>
      <c r="E25" s="84">
        <v>26799100</v>
      </c>
      <c r="F25" s="85">
        <f t="shared" si="0"/>
        <v>187757399</v>
      </c>
      <c r="G25" s="83">
        <v>161758298</v>
      </c>
      <c r="H25" s="84">
        <v>37032354</v>
      </c>
      <c r="I25" s="85">
        <f t="shared" si="1"/>
        <v>198790652</v>
      </c>
      <c r="J25" s="83">
        <v>62446484</v>
      </c>
      <c r="K25" s="84">
        <v>5494862</v>
      </c>
      <c r="L25" s="84">
        <f t="shared" si="2"/>
        <v>67941346</v>
      </c>
      <c r="M25" s="101">
        <f t="shared" si="3"/>
        <v>0.36185708985029136</v>
      </c>
      <c r="N25" s="83">
        <v>38783673</v>
      </c>
      <c r="O25" s="84">
        <v>6364460</v>
      </c>
      <c r="P25" s="84">
        <f t="shared" si="4"/>
        <v>45148133</v>
      </c>
      <c r="Q25" s="101">
        <f t="shared" si="5"/>
        <v>0.24045994054274261</v>
      </c>
      <c r="R25" s="83">
        <v>31242135</v>
      </c>
      <c r="S25" s="84">
        <v>4562011</v>
      </c>
      <c r="T25" s="84">
        <f t="shared" si="6"/>
        <v>35804146</v>
      </c>
      <c r="U25" s="101">
        <f t="shared" si="7"/>
        <v>0.18010980717544001</v>
      </c>
      <c r="V25" s="83">
        <v>6459533</v>
      </c>
      <c r="W25" s="84">
        <v>12316756</v>
      </c>
      <c r="X25" s="84">
        <f t="shared" si="8"/>
        <v>18776289</v>
      </c>
      <c r="Y25" s="101">
        <f t="shared" si="9"/>
        <v>9.4452575164349281E-2</v>
      </c>
      <c r="Z25" s="83">
        <f t="shared" si="10"/>
        <v>138931825</v>
      </c>
      <c r="AA25" s="84">
        <f t="shared" si="11"/>
        <v>28738089</v>
      </c>
      <c r="AB25" s="84">
        <f t="shared" si="12"/>
        <v>167669914</v>
      </c>
      <c r="AC25" s="101">
        <f t="shared" si="13"/>
        <v>0.84344969098446343</v>
      </c>
      <c r="AD25" s="83">
        <v>11489304</v>
      </c>
      <c r="AE25" s="84">
        <v>8686239</v>
      </c>
      <c r="AF25" s="84">
        <f t="shared" si="14"/>
        <v>20175543</v>
      </c>
      <c r="AG25" s="84">
        <v>193727486</v>
      </c>
      <c r="AH25" s="84">
        <v>212808838</v>
      </c>
      <c r="AI25" s="85">
        <v>184619990</v>
      </c>
      <c r="AJ25" s="120">
        <f t="shared" si="15"/>
        <v>0.86753911038224829</v>
      </c>
      <c r="AK25" s="121">
        <f t="shared" si="16"/>
        <v>-6.9353969803935378E-2</v>
      </c>
    </row>
    <row r="26" spans="1:37" x14ac:dyDescent="0.2">
      <c r="A26" s="61" t="s">
        <v>101</v>
      </c>
      <c r="B26" s="62" t="s">
        <v>130</v>
      </c>
      <c r="C26" s="63" t="s">
        <v>131</v>
      </c>
      <c r="D26" s="83">
        <v>414344408</v>
      </c>
      <c r="E26" s="84">
        <v>39266350</v>
      </c>
      <c r="F26" s="85">
        <f t="shared" si="0"/>
        <v>453610758</v>
      </c>
      <c r="G26" s="83">
        <v>414344408</v>
      </c>
      <c r="H26" s="84">
        <v>39266350</v>
      </c>
      <c r="I26" s="85">
        <f t="shared" si="1"/>
        <v>453610758</v>
      </c>
      <c r="J26" s="83">
        <v>168602087</v>
      </c>
      <c r="K26" s="84">
        <v>5227098</v>
      </c>
      <c r="L26" s="84">
        <f t="shared" si="2"/>
        <v>173829185</v>
      </c>
      <c r="M26" s="101">
        <f t="shared" si="3"/>
        <v>0.38321221870139155</v>
      </c>
      <c r="N26" s="83">
        <v>106173188</v>
      </c>
      <c r="O26" s="84">
        <v>9066051</v>
      </c>
      <c r="P26" s="84">
        <f t="shared" si="4"/>
        <v>115239239</v>
      </c>
      <c r="Q26" s="101">
        <f t="shared" si="5"/>
        <v>0.25404873444381582</v>
      </c>
      <c r="R26" s="83">
        <v>90582694</v>
      </c>
      <c r="S26" s="84">
        <v>1413215</v>
      </c>
      <c r="T26" s="84">
        <f t="shared" si="6"/>
        <v>91995909</v>
      </c>
      <c r="U26" s="101">
        <f t="shared" si="7"/>
        <v>0.20280804054475268</v>
      </c>
      <c r="V26" s="83">
        <v>46899483</v>
      </c>
      <c r="W26" s="84">
        <v>20090812</v>
      </c>
      <c r="X26" s="84">
        <f t="shared" si="8"/>
        <v>66990295</v>
      </c>
      <c r="Y26" s="101">
        <f t="shared" si="9"/>
        <v>0.14768233296618596</v>
      </c>
      <c r="Z26" s="83">
        <f t="shared" si="10"/>
        <v>412257452</v>
      </c>
      <c r="AA26" s="84">
        <f t="shared" si="11"/>
        <v>35797176</v>
      </c>
      <c r="AB26" s="84">
        <f t="shared" si="12"/>
        <v>448054628</v>
      </c>
      <c r="AC26" s="101">
        <f t="shared" si="13"/>
        <v>0.98775132665614607</v>
      </c>
      <c r="AD26" s="83">
        <v>130977723</v>
      </c>
      <c r="AE26" s="84">
        <v>15073631</v>
      </c>
      <c r="AF26" s="84">
        <f t="shared" si="14"/>
        <v>146051354</v>
      </c>
      <c r="AG26" s="84">
        <v>522935435</v>
      </c>
      <c r="AH26" s="84">
        <v>557321435</v>
      </c>
      <c r="AI26" s="85">
        <v>392207354</v>
      </c>
      <c r="AJ26" s="120">
        <f t="shared" si="15"/>
        <v>0.70373635279253166</v>
      </c>
      <c r="AK26" s="121">
        <f t="shared" si="16"/>
        <v>-0.54132369769060817</v>
      </c>
    </row>
    <row r="27" spans="1:37" x14ac:dyDescent="0.2">
      <c r="A27" s="61" t="s">
        <v>116</v>
      </c>
      <c r="B27" s="62" t="s">
        <v>132</v>
      </c>
      <c r="C27" s="63" t="s">
        <v>133</v>
      </c>
      <c r="D27" s="83">
        <v>1756428084</v>
      </c>
      <c r="E27" s="84">
        <v>562457256</v>
      </c>
      <c r="F27" s="85">
        <f t="shared" si="0"/>
        <v>2318885340</v>
      </c>
      <c r="G27" s="83">
        <v>1793749002</v>
      </c>
      <c r="H27" s="84">
        <v>332069578</v>
      </c>
      <c r="I27" s="85">
        <f t="shared" si="1"/>
        <v>2125818580</v>
      </c>
      <c r="J27" s="83">
        <v>538122244</v>
      </c>
      <c r="K27" s="84">
        <v>26472738</v>
      </c>
      <c r="L27" s="84">
        <f t="shared" si="2"/>
        <v>564594982</v>
      </c>
      <c r="M27" s="101">
        <f t="shared" si="3"/>
        <v>0.24347688618360061</v>
      </c>
      <c r="N27" s="83">
        <v>572483571</v>
      </c>
      <c r="O27" s="84">
        <v>68070142</v>
      </c>
      <c r="P27" s="84">
        <f t="shared" si="4"/>
        <v>640553713</v>
      </c>
      <c r="Q27" s="101">
        <f t="shared" si="5"/>
        <v>0.27623345663136584</v>
      </c>
      <c r="R27" s="83">
        <v>354553903</v>
      </c>
      <c r="S27" s="84">
        <v>51627023</v>
      </c>
      <c r="T27" s="84">
        <f t="shared" si="6"/>
        <v>406180926</v>
      </c>
      <c r="U27" s="101">
        <f t="shared" si="7"/>
        <v>0.19107036217549664</v>
      </c>
      <c r="V27" s="83">
        <v>454906455</v>
      </c>
      <c r="W27" s="84">
        <v>78768025</v>
      </c>
      <c r="X27" s="84">
        <f t="shared" si="8"/>
        <v>533674480</v>
      </c>
      <c r="Y27" s="101">
        <f t="shared" si="9"/>
        <v>0.25104422598470277</v>
      </c>
      <c r="Z27" s="83">
        <f t="shared" si="10"/>
        <v>1920066173</v>
      </c>
      <c r="AA27" s="84">
        <f t="shared" si="11"/>
        <v>224937928</v>
      </c>
      <c r="AB27" s="84">
        <f t="shared" si="12"/>
        <v>2145004101</v>
      </c>
      <c r="AC27" s="101">
        <f t="shared" si="13"/>
        <v>1.0090250039116697</v>
      </c>
      <c r="AD27" s="83">
        <v>166842680</v>
      </c>
      <c r="AE27" s="84">
        <v>124662008</v>
      </c>
      <c r="AF27" s="84">
        <f t="shared" si="14"/>
        <v>291504688</v>
      </c>
      <c r="AG27" s="84">
        <v>2165877684</v>
      </c>
      <c r="AH27" s="84">
        <v>0</v>
      </c>
      <c r="AI27" s="85">
        <v>1779528593</v>
      </c>
      <c r="AJ27" s="120">
        <f t="shared" si="15"/>
        <v>0</v>
      </c>
      <c r="AK27" s="121">
        <f t="shared" si="16"/>
        <v>0.83075779556588136</v>
      </c>
    </row>
    <row r="28" spans="1:37" ht="16.5" x14ac:dyDescent="0.3">
      <c r="A28" s="64" t="s">
        <v>0</v>
      </c>
      <c r="B28" s="65" t="s">
        <v>134</v>
      </c>
      <c r="C28" s="66" t="s">
        <v>0</v>
      </c>
      <c r="D28" s="86">
        <f>SUM(D21:D27)</f>
        <v>3367647063</v>
      </c>
      <c r="E28" s="87">
        <f>SUM(E21:E27)</f>
        <v>913183577</v>
      </c>
      <c r="F28" s="88">
        <f t="shared" si="0"/>
        <v>4280830640</v>
      </c>
      <c r="G28" s="86">
        <f>SUM(G21:G27)</f>
        <v>3447949020</v>
      </c>
      <c r="H28" s="87">
        <f>SUM(H21:H27)</f>
        <v>753928659</v>
      </c>
      <c r="I28" s="88">
        <f t="shared" si="1"/>
        <v>4201877679</v>
      </c>
      <c r="J28" s="86">
        <f>SUM(J21:J27)</f>
        <v>1163443134</v>
      </c>
      <c r="K28" s="87">
        <f>SUM(K21:K27)</f>
        <v>68361813</v>
      </c>
      <c r="L28" s="87">
        <f t="shared" si="2"/>
        <v>1231804947</v>
      </c>
      <c r="M28" s="102">
        <f t="shared" si="3"/>
        <v>0.28774904932936102</v>
      </c>
      <c r="N28" s="86">
        <f>SUM(N21:N27)</f>
        <v>1028135693</v>
      </c>
      <c r="O28" s="87">
        <f>SUM(O21:O27)</f>
        <v>149663828</v>
      </c>
      <c r="P28" s="87">
        <f t="shared" si="4"/>
        <v>1177799521</v>
      </c>
      <c r="Q28" s="102">
        <f t="shared" si="5"/>
        <v>0.27513340752018162</v>
      </c>
      <c r="R28" s="86">
        <f>SUM(R21:R27)</f>
        <v>744266836</v>
      </c>
      <c r="S28" s="87">
        <f>SUM(S21:S27)</f>
        <v>121441125</v>
      </c>
      <c r="T28" s="87">
        <f t="shared" si="6"/>
        <v>865707961</v>
      </c>
      <c r="U28" s="102">
        <f t="shared" si="7"/>
        <v>0.2060288345200065</v>
      </c>
      <c r="V28" s="86">
        <f>SUM(V21:V27)</f>
        <v>694689944</v>
      </c>
      <c r="W28" s="87">
        <f>SUM(W21:W27)</f>
        <v>197270348</v>
      </c>
      <c r="X28" s="87">
        <f t="shared" si="8"/>
        <v>891960292</v>
      </c>
      <c r="Y28" s="102">
        <f t="shared" si="9"/>
        <v>0.21227659635543616</v>
      </c>
      <c r="Z28" s="86">
        <f t="shared" si="10"/>
        <v>3630535607</v>
      </c>
      <c r="AA28" s="87">
        <f t="shared" si="11"/>
        <v>536737114</v>
      </c>
      <c r="AB28" s="87">
        <f t="shared" si="12"/>
        <v>4167272721</v>
      </c>
      <c r="AC28" s="102">
        <f t="shared" si="13"/>
        <v>0.99176440614324701</v>
      </c>
      <c r="AD28" s="86">
        <f>SUM(AD21:AD27)</f>
        <v>416656979</v>
      </c>
      <c r="AE28" s="87">
        <f>SUM(AE21:AE27)</f>
        <v>218122654</v>
      </c>
      <c r="AF28" s="87">
        <f t="shared" si="14"/>
        <v>634779633</v>
      </c>
      <c r="AG28" s="87">
        <f>SUM(AG21:AG27)</f>
        <v>4095672642</v>
      </c>
      <c r="AH28" s="87">
        <f>SUM(AH21:AH27)</f>
        <v>2253802904</v>
      </c>
      <c r="AI28" s="88">
        <f>SUM(AI21:AI27)</f>
        <v>3685886468</v>
      </c>
      <c r="AJ28" s="122">
        <f t="shared" si="15"/>
        <v>1.6354076310126184</v>
      </c>
      <c r="AK28" s="123">
        <f t="shared" si="16"/>
        <v>0.40514951272861643</v>
      </c>
    </row>
    <row r="29" spans="1:37" x14ac:dyDescent="0.2">
      <c r="A29" s="61" t="s">
        <v>101</v>
      </c>
      <c r="B29" s="62" t="s">
        <v>135</v>
      </c>
      <c r="C29" s="63" t="s">
        <v>136</v>
      </c>
      <c r="D29" s="83">
        <v>332058751</v>
      </c>
      <c r="E29" s="84">
        <v>15945750</v>
      </c>
      <c r="F29" s="85">
        <f t="shared" si="0"/>
        <v>348004501</v>
      </c>
      <c r="G29" s="83">
        <v>330216718</v>
      </c>
      <c r="H29" s="84">
        <v>15945750</v>
      </c>
      <c r="I29" s="85">
        <f t="shared" si="1"/>
        <v>346162468</v>
      </c>
      <c r="J29" s="83">
        <v>99848683</v>
      </c>
      <c r="K29" s="84">
        <v>0</v>
      </c>
      <c r="L29" s="84">
        <f t="shared" si="2"/>
        <v>99848683</v>
      </c>
      <c r="M29" s="101">
        <f t="shared" si="3"/>
        <v>0.28691779190522598</v>
      </c>
      <c r="N29" s="83">
        <v>42112815</v>
      </c>
      <c r="O29" s="84">
        <v>266864</v>
      </c>
      <c r="P29" s="84">
        <f t="shared" si="4"/>
        <v>42379679</v>
      </c>
      <c r="Q29" s="101">
        <f t="shared" si="5"/>
        <v>0.12177911170177652</v>
      </c>
      <c r="R29" s="83">
        <v>47113619</v>
      </c>
      <c r="S29" s="84">
        <v>478973</v>
      </c>
      <c r="T29" s="84">
        <f t="shared" si="6"/>
        <v>47592592</v>
      </c>
      <c r="U29" s="101">
        <f t="shared" si="7"/>
        <v>0.13748628577492117</v>
      </c>
      <c r="V29" s="83">
        <v>22684950</v>
      </c>
      <c r="W29" s="84">
        <v>-296259</v>
      </c>
      <c r="X29" s="84">
        <f t="shared" si="8"/>
        <v>22388691</v>
      </c>
      <c r="Y29" s="101">
        <f t="shared" si="9"/>
        <v>6.4676829724937129E-2</v>
      </c>
      <c r="Z29" s="83">
        <f t="shared" si="10"/>
        <v>211760067</v>
      </c>
      <c r="AA29" s="84">
        <f t="shared" si="11"/>
        <v>449578</v>
      </c>
      <c r="AB29" s="84">
        <f t="shared" si="12"/>
        <v>212209645</v>
      </c>
      <c r="AC29" s="101">
        <f t="shared" si="13"/>
        <v>0.61303481635680968</v>
      </c>
      <c r="AD29" s="83">
        <v>31795358</v>
      </c>
      <c r="AE29" s="84">
        <v>5143307</v>
      </c>
      <c r="AF29" s="84">
        <f t="shared" si="14"/>
        <v>36938665</v>
      </c>
      <c r="AG29" s="84">
        <v>354225794</v>
      </c>
      <c r="AH29" s="84">
        <v>335947659</v>
      </c>
      <c r="AI29" s="85">
        <v>339720568</v>
      </c>
      <c r="AJ29" s="120">
        <f t="shared" si="15"/>
        <v>1.0112306453071607</v>
      </c>
      <c r="AK29" s="121">
        <f t="shared" si="16"/>
        <v>-0.3938955021790852</v>
      </c>
    </row>
    <row r="30" spans="1:37" x14ac:dyDescent="0.2">
      <c r="A30" s="61" t="s">
        <v>101</v>
      </c>
      <c r="B30" s="62" t="s">
        <v>137</v>
      </c>
      <c r="C30" s="63" t="s">
        <v>138</v>
      </c>
      <c r="D30" s="83">
        <v>217254679</v>
      </c>
      <c r="E30" s="84">
        <v>51945350</v>
      </c>
      <c r="F30" s="85">
        <f t="shared" si="0"/>
        <v>269200029</v>
      </c>
      <c r="G30" s="83">
        <v>217150165</v>
      </c>
      <c r="H30" s="84">
        <v>64599771</v>
      </c>
      <c r="I30" s="85">
        <f t="shared" si="1"/>
        <v>281749936</v>
      </c>
      <c r="J30" s="83">
        <v>77419297</v>
      </c>
      <c r="K30" s="84">
        <v>2619448</v>
      </c>
      <c r="L30" s="84">
        <f t="shared" si="2"/>
        <v>80038745</v>
      </c>
      <c r="M30" s="101">
        <f t="shared" si="3"/>
        <v>0.29732071462741189</v>
      </c>
      <c r="N30" s="83">
        <v>61335204</v>
      </c>
      <c r="O30" s="84">
        <v>14465303</v>
      </c>
      <c r="P30" s="84">
        <f t="shared" si="4"/>
        <v>75800507</v>
      </c>
      <c r="Q30" s="101">
        <f t="shared" si="5"/>
        <v>0.28157689017188031</v>
      </c>
      <c r="R30" s="83">
        <v>51006334</v>
      </c>
      <c r="S30" s="84">
        <v>9825487</v>
      </c>
      <c r="T30" s="84">
        <f t="shared" si="6"/>
        <v>60831821</v>
      </c>
      <c r="U30" s="101">
        <f t="shared" si="7"/>
        <v>0.2159071333382663</v>
      </c>
      <c r="V30" s="83">
        <v>4675730</v>
      </c>
      <c r="W30" s="84">
        <v>6597891</v>
      </c>
      <c r="X30" s="84">
        <f t="shared" si="8"/>
        <v>11273621</v>
      </c>
      <c r="Y30" s="101">
        <f t="shared" si="9"/>
        <v>4.001286090797905E-2</v>
      </c>
      <c r="Z30" s="83">
        <f t="shared" si="10"/>
        <v>194436565</v>
      </c>
      <c r="AA30" s="84">
        <f t="shared" si="11"/>
        <v>33508129</v>
      </c>
      <c r="AB30" s="84">
        <f t="shared" si="12"/>
        <v>227944694</v>
      </c>
      <c r="AC30" s="101">
        <f t="shared" si="13"/>
        <v>0.80903192822730574</v>
      </c>
      <c r="AD30" s="83">
        <v>-1605580</v>
      </c>
      <c r="AE30" s="84">
        <v>17274060</v>
      </c>
      <c r="AF30" s="84">
        <f t="shared" si="14"/>
        <v>15668480</v>
      </c>
      <c r="AG30" s="84">
        <v>270931996</v>
      </c>
      <c r="AH30" s="84">
        <v>376904700</v>
      </c>
      <c r="AI30" s="85">
        <v>372554597</v>
      </c>
      <c r="AJ30" s="120">
        <f t="shared" si="15"/>
        <v>0.98845834769372731</v>
      </c>
      <c r="AK30" s="121">
        <f t="shared" si="16"/>
        <v>-0.28049044961604441</v>
      </c>
    </row>
    <row r="31" spans="1:37" x14ac:dyDescent="0.2">
      <c r="A31" s="61" t="s">
        <v>101</v>
      </c>
      <c r="B31" s="62" t="s">
        <v>139</v>
      </c>
      <c r="C31" s="63" t="s">
        <v>140</v>
      </c>
      <c r="D31" s="83">
        <v>190531512</v>
      </c>
      <c r="E31" s="84">
        <v>56776253</v>
      </c>
      <c r="F31" s="85">
        <f t="shared" si="0"/>
        <v>247307765</v>
      </c>
      <c r="G31" s="83">
        <v>194404013</v>
      </c>
      <c r="H31" s="84">
        <v>64281255</v>
      </c>
      <c r="I31" s="85">
        <f t="shared" si="1"/>
        <v>258685268</v>
      </c>
      <c r="J31" s="83">
        <v>63896661</v>
      </c>
      <c r="K31" s="84">
        <v>8251005</v>
      </c>
      <c r="L31" s="84">
        <f t="shared" si="2"/>
        <v>72147666</v>
      </c>
      <c r="M31" s="101">
        <f t="shared" si="3"/>
        <v>0.29173231176142</v>
      </c>
      <c r="N31" s="83">
        <v>56634869</v>
      </c>
      <c r="O31" s="84">
        <v>18106730</v>
      </c>
      <c r="P31" s="84">
        <f t="shared" si="4"/>
        <v>74741599</v>
      </c>
      <c r="Q31" s="101">
        <f t="shared" si="5"/>
        <v>0.3022209957701894</v>
      </c>
      <c r="R31" s="83">
        <v>47457554</v>
      </c>
      <c r="S31" s="84">
        <v>10274430</v>
      </c>
      <c r="T31" s="84">
        <f t="shared" si="6"/>
        <v>57731984</v>
      </c>
      <c r="U31" s="101">
        <f t="shared" si="7"/>
        <v>0.22317461077837644</v>
      </c>
      <c r="V31" s="83">
        <v>20806590</v>
      </c>
      <c r="W31" s="84">
        <v>15622891</v>
      </c>
      <c r="X31" s="84">
        <f t="shared" si="8"/>
        <v>36429481</v>
      </c>
      <c r="Y31" s="101">
        <f t="shared" si="9"/>
        <v>0.1408254953273953</v>
      </c>
      <c r="Z31" s="83">
        <f t="shared" si="10"/>
        <v>188795674</v>
      </c>
      <c r="AA31" s="84">
        <f t="shared" si="11"/>
        <v>52255056</v>
      </c>
      <c r="AB31" s="84">
        <f t="shared" si="12"/>
        <v>241050730</v>
      </c>
      <c r="AC31" s="101">
        <f t="shared" si="13"/>
        <v>0.9318301419468541</v>
      </c>
      <c r="AD31" s="83">
        <v>16007741</v>
      </c>
      <c r="AE31" s="84">
        <v>24231287</v>
      </c>
      <c r="AF31" s="84">
        <f t="shared" si="14"/>
        <v>40239028</v>
      </c>
      <c r="AG31" s="84">
        <v>234266908</v>
      </c>
      <c r="AH31" s="84">
        <v>274568483</v>
      </c>
      <c r="AI31" s="85">
        <v>282255980</v>
      </c>
      <c r="AJ31" s="120">
        <f t="shared" si="15"/>
        <v>1.027998468418533</v>
      </c>
      <c r="AK31" s="121">
        <f t="shared" si="16"/>
        <v>-9.4672937924842548E-2</v>
      </c>
    </row>
    <row r="32" spans="1:37" x14ac:dyDescent="0.2">
      <c r="A32" s="61" t="s">
        <v>101</v>
      </c>
      <c r="B32" s="62" t="s">
        <v>141</v>
      </c>
      <c r="C32" s="63" t="s">
        <v>142</v>
      </c>
      <c r="D32" s="83">
        <v>201932536</v>
      </c>
      <c r="E32" s="84">
        <v>59832899</v>
      </c>
      <c r="F32" s="85">
        <f t="shared" si="0"/>
        <v>261765435</v>
      </c>
      <c r="G32" s="83">
        <v>227794776</v>
      </c>
      <c r="H32" s="84">
        <v>107543193</v>
      </c>
      <c r="I32" s="85">
        <f t="shared" si="1"/>
        <v>335337969</v>
      </c>
      <c r="J32" s="83">
        <v>79819267</v>
      </c>
      <c r="K32" s="84">
        <v>23878962</v>
      </c>
      <c r="L32" s="84">
        <f t="shared" si="2"/>
        <v>103698229</v>
      </c>
      <c r="M32" s="101">
        <f t="shared" si="3"/>
        <v>0.39614943432084532</v>
      </c>
      <c r="N32" s="83">
        <v>63184421</v>
      </c>
      <c r="O32" s="84">
        <v>32134811</v>
      </c>
      <c r="P32" s="84">
        <f t="shared" si="4"/>
        <v>95319232</v>
      </c>
      <c r="Q32" s="101">
        <f t="shared" si="5"/>
        <v>0.36413987201939019</v>
      </c>
      <c r="R32" s="83">
        <v>46993884</v>
      </c>
      <c r="S32" s="84">
        <v>17178872</v>
      </c>
      <c r="T32" s="84">
        <f t="shared" si="6"/>
        <v>64172756</v>
      </c>
      <c r="U32" s="101">
        <f t="shared" si="7"/>
        <v>0.19136740224009646</v>
      </c>
      <c r="V32" s="83">
        <v>290413</v>
      </c>
      <c r="W32" s="84">
        <v>16617214</v>
      </c>
      <c r="X32" s="84">
        <f t="shared" si="8"/>
        <v>16907627</v>
      </c>
      <c r="Y32" s="101">
        <f t="shared" si="9"/>
        <v>5.0419661842706513E-2</v>
      </c>
      <c r="Z32" s="83">
        <f t="shared" si="10"/>
        <v>190287985</v>
      </c>
      <c r="AA32" s="84">
        <f t="shared" si="11"/>
        <v>89809859</v>
      </c>
      <c r="AB32" s="84">
        <f t="shared" si="12"/>
        <v>280097844</v>
      </c>
      <c r="AC32" s="101">
        <f t="shared" si="13"/>
        <v>0.8352702941312321</v>
      </c>
      <c r="AD32" s="83">
        <v>481454</v>
      </c>
      <c r="AE32" s="84">
        <v>16911339</v>
      </c>
      <c r="AF32" s="84">
        <f t="shared" si="14"/>
        <v>17392793</v>
      </c>
      <c r="AG32" s="84">
        <v>256442050</v>
      </c>
      <c r="AH32" s="84">
        <v>381799474</v>
      </c>
      <c r="AI32" s="85">
        <v>269120643</v>
      </c>
      <c r="AJ32" s="120">
        <f t="shared" si="15"/>
        <v>0.70487431577760629</v>
      </c>
      <c r="AK32" s="121">
        <f t="shared" si="16"/>
        <v>-2.7894657287072855E-2</v>
      </c>
    </row>
    <row r="33" spans="1:37" x14ac:dyDescent="0.2">
      <c r="A33" s="61" t="s">
        <v>101</v>
      </c>
      <c r="B33" s="62" t="s">
        <v>143</v>
      </c>
      <c r="C33" s="63" t="s">
        <v>144</v>
      </c>
      <c r="D33" s="83">
        <v>118215515</v>
      </c>
      <c r="E33" s="84">
        <v>49012334</v>
      </c>
      <c r="F33" s="85">
        <f t="shared" si="0"/>
        <v>167227849</v>
      </c>
      <c r="G33" s="83">
        <v>118215596</v>
      </c>
      <c r="H33" s="84">
        <v>46649659</v>
      </c>
      <c r="I33" s="85">
        <f t="shared" si="1"/>
        <v>164865255</v>
      </c>
      <c r="J33" s="83">
        <v>42629427</v>
      </c>
      <c r="K33" s="84">
        <v>3504957</v>
      </c>
      <c r="L33" s="84">
        <f t="shared" si="2"/>
        <v>46134384</v>
      </c>
      <c r="M33" s="101">
        <f t="shared" si="3"/>
        <v>0.27587739886554424</v>
      </c>
      <c r="N33" s="83">
        <v>24436221</v>
      </c>
      <c r="O33" s="84">
        <v>6303364</v>
      </c>
      <c r="P33" s="84">
        <f t="shared" si="4"/>
        <v>30739585</v>
      </c>
      <c r="Q33" s="101">
        <f t="shared" si="5"/>
        <v>0.18381857557708584</v>
      </c>
      <c r="R33" s="83">
        <v>27449334</v>
      </c>
      <c r="S33" s="84">
        <v>15478459</v>
      </c>
      <c r="T33" s="84">
        <f t="shared" si="6"/>
        <v>42927793</v>
      </c>
      <c r="U33" s="101">
        <f t="shared" si="7"/>
        <v>0.26038107908182351</v>
      </c>
      <c r="V33" s="83">
        <v>9982970</v>
      </c>
      <c r="W33" s="84">
        <v>7786467</v>
      </c>
      <c r="X33" s="84">
        <f t="shared" si="8"/>
        <v>17769437</v>
      </c>
      <c r="Y33" s="101">
        <f t="shared" si="9"/>
        <v>0.10778157592999205</v>
      </c>
      <c r="Z33" s="83">
        <f t="shared" si="10"/>
        <v>104497952</v>
      </c>
      <c r="AA33" s="84">
        <f t="shared" si="11"/>
        <v>33073247</v>
      </c>
      <c r="AB33" s="84">
        <f t="shared" si="12"/>
        <v>137571199</v>
      </c>
      <c r="AC33" s="101">
        <f t="shared" si="13"/>
        <v>0.83444628160129919</v>
      </c>
      <c r="AD33" s="83">
        <v>7121373</v>
      </c>
      <c r="AE33" s="84">
        <v>5764063</v>
      </c>
      <c r="AF33" s="84">
        <f t="shared" si="14"/>
        <v>12885436</v>
      </c>
      <c r="AG33" s="84">
        <v>146819230</v>
      </c>
      <c r="AH33" s="84">
        <v>166152988</v>
      </c>
      <c r="AI33" s="85">
        <v>133007190</v>
      </c>
      <c r="AJ33" s="120">
        <f t="shared" si="15"/>
        <v>0.8005103705989326</v>
      </c>
      <c r="AK33" s="121">
        <f t="shared" si="16"/>
        <v>0.37903265360985849</v>
      </c>
    </row>
    <row r="34" spans="1:37" x14ac:dyDescent="0.2">
      <c r="A34" s="61" t="s">
        <v>101</v>
      </c>
      <c r="B34" s="62" t="s">
        <v>145</v>
      </c>
      <c r="C34" s="63" t="s">
        <v>146</v>
      </c>
      <c r="D34" s="83">
        <v>878708522</v>
      </c>
      <c r="E34" s="84">
        <v>108419700</v>
      </c>
      <c r="F34" s="85">
        <f t="shared" si="0"/>
        <v>987128222</v>
      </c>
      <c r="G34" s="83">
        <v>872523526</v>
      </c>
      <c r="H34" s="84">
        <v>166848665</v>
      </c>
      <c r="I34" s="85">
        <f t="shared" si="1"/>
        <v>1039372191</v>
      </c>
      <c r="J34" s="83">
        <v>236635830</v>
      </c>
      <c r="K34" s="84">
        <v>4276243</v>
      </c>
      <c r="L34" s="84">
        <f t="shared" si="2"/>
        <v>240912073</v>
      </c>
      <c r="M34" s="101">
        <f t="shared" si="3"/>
        <v>0.24405347515228878</v>
      </c>
      <c r="N34" s="83">
        <v>168952667</v>
      </c>
      <c r="O34" s="84">
        <v>55394494</v>
      </c>
      <c r="P34" s="84">
        <f t="shared" si="4"/>
        <v>224347161</v>
      </c>
      <c r="Q34" s="101">
        <f t="shared" si="5"/>
        <v>0.22727256297611964</v>
      </c>
      <c r="R34" s="83">
        <v>184783696</v>
      </c>
      <c r="S34" s="84">
        <v>16795831</v>
      </c>
      <c r="T34" s="84">
        <f t="shared" si="6"/>
        <v>201579527</v>
      </c>
      <c r="U34" s="101">
        <f t="shared" si="7"/>
        <v>0.19394354471429187</v>
      </c>
      <c r="V34" s="83">
        <v>156489428</v>
      </c>
      <c r="W34" s="84">
        <v>36915376</v>
      </c>
      <c r="X34" s="84">
        <f t="shared" si="8"/>
        <v>193404804</v>
      </c>
      <c r="Y34" s="101">
        <f t="shared" si="9"/>
        <v>0.18607848629654167</v>
      </c>
      <c r="Z34" s="83">
        <f t="shared" si="10"/>
        <v>746861621</v>
      </c>
      <c r="AA34" s="84">
        <f t="shared" si="11"/>
        <v>113381944</v>
      </c>
      <c r="AB34" s="84">
        <f t="shared" si="12"/>
        <v>860243565</v>
      </c>
      <c r="AC34" s="101">
        <f t="shared" si="13"/>
        <v>0.82765689947153875</v>
      </c>
      <c r="AD34" s="83">
        <v>147058392</v>
      </c>
      <c r="AE34" s="84">
        <v>33282104</v>
      </c>
      <c r="AF34" s="84">
        <f t="shared" si="14"/>
        <v>180340496</v>
      </c>
      <c r="AG34" s="84">
        <v>852973951</v>
      </c>
      <c r="AH34" s="84">
        <v>871547457</v>
      </c>
      <c r="AI34" s="85">
        <v>794209852</v>
      </c>
      <c r="AJ34" s="120">
        <f t="shared" si="15"/>
        <v>0.91126403458716076</v>
      </c>
      <c r="AK34" s="121">
        <f t="shared" si="16"/>
        <v>7.2442453524137917E-2</v>
      </c>
    </row>
    <row r="35" spans="1:37" x14ac:dyDescent="0.2">
      <c r="A35" s="61" t="s">
        <v>116</v>
      </c>
      <c r="B35" s="62" t="s">
        <v>147</v>
      </c>
      <c r="C35" s="63" t="s">
        <v>148</v>
      </c>
      <c r="D35" s="83">
        <v>1200195775</v>
      </c>
      <c r="E35" s="84">
        <v>578891331</v>
      </c>
      <c r="F35" s="85">
        <f t="shared" si="0"/>
        <v>1779087106</v>
      </c>
      <c r="G35" s="83">
        <v>1388887564</v>
      </c>
      <c r="H35" s="84">
        <v>645186322</v>
      </c>
      <c r="I35" s="85">
        <f t="shared" si="1"/>
        <v>2034073886</v>
      </c>
      <c r="J35" s="83">
        <v>380255340</v>
      </c>
      <c r="K35" s="84">
        <v>126584448</v>
      </c>
      <c r="L35" s="84">
        <f t="shared" si="2"/>
        <v>506839788</v>
      </c>
      <c r="M35" s="101">
        <f t="shared" si="3"/>
        <v>0.2848875618797273</v>
      </c>
      <c r="N35" s="83">
        <v>297814827</v>
      </c>
      <c r="O35" s="84">
        <v>163817176</v>
      </c>
      <c r="P35" s="84">
        <f t="shared" si="4"/>
        <v>461632003</v>
      </c>
      <c r="Q35" s="101">
        <f t="shared" si="5"/>
        <v>0.25947689769834126</v>
      </c>
      <c r="R35" s="83">
        <v>122208057</v>
      </c>
      <c r="S35" s="84">
        <v>58370811</v>
      </c>
      <c r="T35" s="84">
        <f t="shared" si="6"/>
        <v>180578868</v>
      </c>
      <c r="U35" s="101">
        <f t="shared" si="7"/>
        <v>8.8776946227409559E-2</v>
      </c>
      <c r="V35" s="83">
        <v>209658268</v>
      </c>
      <c r="W35" s="84">
        <v>218145710</v>
      </c>
      <c r="X35" s="84">
        <f t="shared" si="8"/>
        <v>427803978</v>
      </c>
      <c r="Y35" s="101">
        <f t="shared" si="9"/>
        <v>0.21031879959939664</v>
      </c>
      <c r="Z35" s="83">
        <f t="shared" si="10"/>
        <v>1009936492</v>
      </c>
      <c r="AA35" s="84">
        <f t="shared" si="11"/>
        <v>566918145</v>
      </c>
      <c r="AB35" s="84">
        <f t="shared" si="12"/>
        <v>1576854637</v>
      </c>
      <c r="AC35" s="101">
        <f t="shared" si="13"/>
        <v>0.77521994056021226</v>
      </c>
      <c r="AD35" s="83">
        <v>250921525</v>
      </c>
      <c r="AE35" s="84">
        <v>289150340</v>
      </c>
      <c r="AF35" s="84">
        <f t="shared" si="14"/>
        <v>540071865</v>
      </c>
      <c r="AG35" s="84">
        <v>1763574643</v>
      </c>
      <c r="AH35" s="84">
        <v>1879799673</v>
      </c>
      <c r="AI35" s="85">
        <v>1802148701</v>
      </c>
      <c r="AJ35" s="120">
        <f t="shared" si="15"/>
        <v>0.95869188982458131</v>
      </c>
      <c r="AK35" s="121">
        <f t="shared" si="16"/>
        <v>-0.20787582963611706</v>
      </c>
    </row>
    <row r="36" spans="1:37" ht="16.5" x14ac:dyDescent="0.3">
      <c r="A36" s="64" t="s">
        <v>0</v>
      </c>
      <c r="B36" s="65" t="s">
        <v>149</v>
      </c>
      <c r="C36" s="66" t="s">
        <v>0</v>
      </c>
      <c r="D36" s="86">
        <f>SUM(D29:D35)</f>
        <v>3138897290</v>
      </c>
      <c r="E36" s="87">
        <f>SUM(E29:E35)</f>
        <v>920823617</v>
      </c>
      <c r="F36" s="88">
        <f t="shared" si="0"/>
        <v>4059720907</v>
      </c>
      <c r="G36" s="86">
        <f>SUM(G29:G35)</f>
        <v>3349192358</v>
      </c>
      <c r="H36" s="87">
        <f>SUM(H29:H35)</f>
        <v>1111054615</v>
      </c>
      <c r="I36" s="88">
        <f t="shared" si="1"/>
        <v>4460246973</v>
      </c>
      <c r="J36" s="86">
        <f>SUM(J29:J35)</f>
        <v>980504505</v>
      </c>
      <c r="K36" s="87">
        <f>SUM(K29:K35)</f>
        <v>169115063</v>
      </c>
      <c r="L36" s="87">
        <f t="shared" si="2"/>
        <v>1149619568</v>
      </c>
      <c r="M36" s="102">
        <f t="shared" si="3"/>
        <v>0.28317699525052598</v>
      </c>
      <c r="N36" s="86">
        <f>SUM(N29:N35)</f>
        <v>714471024</v>
      </c>
      <c r="O36" s="87">
        <f>SUM(O29:O35)</f>
        <v>290488742</v>
      </c>
      <c r="P36" s="87">
        <f t="shared" si="4"/>
        <v>1004959766</v>
      </c>
      <c r="Q36" s="102">
        <f t="shared" si="5"/>
        <v>0.2475440526631256</v>
      </c>
      <c r="R36" s="86">
        <f>SUM(R29:R35)</f>
        <v>527012478</v>
      </c>
      <c r="S36" s="87">
        <f>SUM(S29:S35)</f>
        <v>128402863</v>
      </c>
      <c r="T36" s="87">
        <f t="shared" si="6"/>
        <v>655415341</v>
      </c>
      <c r="U36" s="102">
        <f t="shared" si="7"/>
        <v>0.1469459751819891</v>
      </c>
      <c r="V36" s="86">
        <f>SUM(V29:V35)</f>
        <v>424588349</v>
      </c>
      <c r="W36" s="87">
        <f>SUM(W29:W35)</f>
        <v>301389290</v>
      </c>
      <c r="X36" s="87">
        <f t="shared" si="8"/>
        <v>725977639</v>
      </c>
      <c r="Y36" s="102">
        <f t="shared" si="9"/>
        <v>0.16276624218225774</v>
      </c>
      <c r="Z36" s="86">
        <f t="shared" si="10"/>
        <v>2646576356</v>
      </c>
      <c r="AA36" s="87">
        <f t="shared" si="11"/>
        <v>889395958</v>
      </c>
      <c r="AB36" s="87">
        <f t="shared" si="12"/>
        <v>3535972314</v>
      </c>
      <c r="AC36" s="102">
        <f t="shared" si="13"/>
        <v>0.79277500447955573</v>
      </c>
      <c r="AD36" s="86">
        <f>SUM(AD29:AD35)</f>
        <v>451780263</v>
      </c>
      <c r="AE36" s="87">
        <f>SUM(AE29:AE35)</f>
        <v>391756500</v>
      </c>
      <c r="AF36" s="87">
        <f t="shared" si="14"/>
        <v>843536763</v>
      </c>
      <c r="AG36" s="87">
        <f>SUM(AG29:AG35)</f>
        <v>3879234572</v>
      </c>
      <c r="AH36" s="87">
        <f>SUM(AH29:AH35)</f>
        <v>4286720434</v>
      </c>
      <c r="AI36" s="88">
        <f>SUM(AI29:AI35)</f>
        <v>3993017531</v>
      </c>
      <c r="AJ36" s="122">
        <f t="shared" si="15"/>
        <v>0.93148540766257959</v>
      </c>
      <c r="AK36" s="123">
        <f t="shared" si="16"/>
        <v>-0.13936455310128548</v>
      </c>
    </row>
    <row r="37" spans="1:37" x14ac:dyDescent="0.2">
      <c r="A37" s="61" t="s">
        <v>101</v>
      </c>
      <c r="B37" s="62" t="s">
        <v>150</v>
      </c>
      <c r="C37" s="63" t="s">
        <v>151</v>
      </c>
      <c r="D37" s="83">
        <v>324150430</v>
      </c>
      <c r="E37" s="84">
        <v>113228180</v>
      </c>
      <c r="F37" s="85">
        <f t="shared" si="0"/>
        <v>437378610</v>
      </c>
      <c r="G37" s="83">
        <v>340820016</v>
      </c>
      <c r="H37" s="84">
        <v>119833051</v>
      </c>
      <c r="I37" s="85">
        <f t="shared" si="1"/>
        <v>460653067</v>
      </c>
      <c r="J37" s="83">
        <v>93407915</v>
      </c>
      <c r="K37" s="84">
        <v>14379841</v>
      </c>
      <c r="L37" s="84">
        <f t="shared" si="2"/>
        <v>107787756</v>
      </c>
      <c r="M37" s="101">
        <f t="shared" si="3"/>
        <v>0.2464403917695015</v>
      </c>
      <c r="N37" s="83">
        <v>79477941</v>
      </c>
      <c r="O37" s="84">
        <v>24041914</v>
      </c>
      <c r="P37" s="84">
        <f t="shared" si="4"/>
        <v>103519855</v>
      </c>
      <c r="Q37" s="101">
        <f t="shared" si="5"/>
        <v>0.2366824820262701</v>
      </c>
      <c r="R37" s="83">
        <v>63434891</v>
      </c>
      <c r="S37" s="84">
        <v>8870193</v>
      </c>
      <c r="T37" s="84">
        <f t="shared" si="6"/>
        <v>72305084</v>
      </c>
      <c r="U37" s="101">
        <f t="shared" si="7"/>
        <v>0.15696212438329429</v>
      </c>
      <c r="V37" s="83">
        <v>24809473</v>
      </c>
      <c r="W37" s="84">
        <v>16238810</v>
      </c>
      <c r="X37" s="84">
        <f t="shared" si="8"/>
        <v>41048283</v>
      </c>
      <c r="Y37" s="101">
        <f t="shared" si="9"/>
        <v>8.9108888967844427E-2</v>
      </c>
      <c r="Z37" s="83">
        <f t="shared" si="10"/>
        <v>261130220</v>
      </c>
      <c r="AA37" s="84">
        <f t="shared" si="11"/>
        <v>63530758</v>
      </c>
      <c r="AB37" s="84">
        <f t="shared" si="12"/>
        <v>324660978</v>
      </c>
      <c r="AC37" s="101">
        <f t="shared" si="13"/>
        <v>0.70478414507115394</v>
      </c>
      <c r="AD37" s="83">
        <v>26046687</v>
      </c>
      <c r="AE37" s="84">
        <v>27823009</v>
      </c>
      <c r="AF37" s="84">
        <f t="shared" si="14"/>
        <v>53869696</v>
      </c>
      <c r="AG37" s="84">
        <v>403525039</v>
      </c>
      <c r="AH37" s="84">
        <v>437859327</v>
      </c>
      <c r="AI37" s="85">
        <v>360077746</v>
      </c>
      <c r="AJ37" s="120">
        <f t="shared" si="15"/>
        <v>0.82235942869386447</v>
      </c>
      <c r="AK37" s="121">
        <f t="shared" si="16"/>
        <v>-0.2380078959420896</v>
      </c>
    </row>
    <row r="38" spans="1:37" x14ac:dyDescent="0.2">
      <c r="A38" s="61" t="s">
        <v>101</v>
      </c>
      <c r="B38" s="62" t="s">
        <v>152</v>
      </c>
      <c r="C38" s="63" t="s">
        <v>153</v>
      </c>
      <c r="D38" s="83">
        <v>272791472</v>
      </c>
      <c r="E38" s="84">
        <v>80270256</v>
      </c>
      <c r="F38" s="85">
        <f t="shared" si="0"/>
        <v>353061728</v>
      </c>
      <c r="G38" s="83">
        <v>287797551</v>
      </c>
      <c r="H38" s="84">
        <v>81331611</v>
      </c>
      <c r="I38" s="85">
        <f t="shared" si="1"/>
        <v>369129162</v>
      </c>
      <c r="J38" s="83">
        <v>103792445</v>
      </c>
      <c r="K38" s="84">
        <v>5169536</v>
      </c>
      <c r="L38" s="84">
        <f t="shared" si="2"/>
        <v>108961981</v>
      </c>
      <c r="M38" s="101">
        <f t="shared" si="3"/>
        <v>0.30862019969493831</v>
      </c>
      <c r="N38" s="83">
        <v>65546268</v>
      </c>
      <c r="O38" s="84">
        <v>5114086</v>
      </c>
      <c r="P38" s="84">
        <f t="shared" si="4"/>
        <v>70660354</v>
      </c>
      <c r="Q38" s="101">
        <f t="shared" si="5"/>
        <v>0.20013597735521194</v>
      </c>
      <c r="R38" s="83">
        <v>65551021</v>
      </c>
      <c r="S38" s="84">
        <v>3255919</v>
      </c>
      <c r="T38" s="84">
        <f t="shared" si="6"/>
        <v>68806940</v>
      </c>
      <c r="U38" s="101">
        <f t="shared" si="7"/>
        <v>0.18640342482613173</v>
      </c>
      <c r="V38" s="83">
        <v>47438781</v>
      </c>
      <c r="W38" s="84">
        <v>21457507</v>
      </c>
      <c r="X38" s="84">
        <f t="shared" si="8"/>
        <v>68896288</v>
      </c>
      <c r="Y38" s="101">
        <f t="shared" si="9"/>
        <v>0.18664547560184366</v>
      </c>
      <c r="Z38" s="83">
        <f t="shared" si="10"/>
        <v>282328515</v>
      </c>
      <c r="AA38" s="84">
        <f t="shared" si="11"/>
        <v>34997048</v>
      </c>
      <c r="AB38" s="84">
        <f t="shared" si="12"/>
        <v>317325563</v>
      </c>
      <c r="AC38" s="101">
        <f t="shared" si="13"/>
        <v>0.85965996639409381</v>
      </c>
      <c r="AD38" s="83">
        <v>30301429</v>
      </c>
      <c r="AE38" s="84">
        <v>7184040</v>
      </c>
      <c r="AF38" s="84">
        <f t="shared" si="14"/>
        <v>37485469</v>
      </c>
      <c r="AG38" s="84">
        <v>331610372</v>
      </c>
      <c r="AH38" s="84">
        <v>405847830</v>
      </c>
      <c r="AI38" s="85">
        <v>224871172</v>
      </c>
      <c r="AJ38" s="120">
        <f t="shared" si="15"/>
        <v>0.55407755167743533</v>
      </c>
      <c r="AK38" s="121">
        <f t="shared" si="16"/>
        <v>0.83794653869743496</v>
      </c>
    </row>
    <row r="39" spans="1:37" x14ac:dyDescent="0.2">
      <c r="A39" s="61" t="s">
        <v>101</v>
      </c>
      <c r="B39" s="62" t="s">
        <v>154</v>
      </c>
      <c r="C39" s="63" t="s">
        <v>155</v>
      </c>
      <c r="D39" s="83">
        <v>274037042</v>
      </c>
      <c r="E39" s="84">
        <v>29286519</v>
      </c>
      <c r="F39" s="85">
        <f t="shared" si="0"/>
        <v>303323561</v>
      </c>
      <c r="G39" s="83">
        <v>350852521</v>
      </c>
      <c r="H39" s="84">
        <v>20529100</v>
      </c>
      <c r="I39" s="85">
        <f t="shared" si="1"/>
        <v>371381621</v>
      </c>
      <c r="J39" s="83">
        <v>93854939</v>
      </c>
      <c r="K39" s="84">
        <v>57552</v>
      </c>
      <c r="L39" s="84">
        <f t="shared" si="2"/>
        <v>93912491</v>
      </c>
      <c r="M39" s="101">
        <f t="shared" si="3"/>
        <v>0.30961159327811005</v>
      </c>
      <c r="N39" s="83">
        <v>90402037</v>
      </c>
      <c r="O39" s="84">
        <v>3497865</v>
      </c>
      <c r="P39" s="84">
        <f t="shared" si="4"/>
        <v>93899902</v>
      </c>
      <c r="Q39" s="101">
        <f t="shared" si="5"/>
        <v>0.30957008974320988</v>
      </c>
      <c r="R39" s="83">
        <v>71991312</v>
      </c>
      <c r="S39" s="84">
        <v>866441</v>
      </c>
      <c r="T39" s="84">
        <f t="shared" si="6"/>
        <v>72857753</v>
      </c>
      <c r="U39" s="101">
        <f t="shared" si="7"/>
        <v>0.19618028701533402</v>
      </c>
      <c r="V39" s="83">
        <v>79725190</v>
      </c>
      <c r="W39" s="84">
        <v>115311</v>
      </c>
      <c r="X39" s="84">
        <f t="shared" si="8"/>
        <v>79840501</v>
      </c>
      <c r="Y39" s="101">
        <f t="shared" si="9"/>
        <v>0.21498236984646044</v>
      </c>
      <c r="Z39" s="83">
        <f t="shared" si="10"/>
        <v>335973478</v>
      </c>
      <c r="AA39" s="84">
        <f t="shared" si="11"/>
        <v>4537169</v>
      </c>
      <c r="AB39" s="84">
        <f t="shared" si="12"/>
        <v>340510647</v>
      </c>
      <c r="AC39" s="101">
        <f t="shared" si="13"/>
        <v>0.91687533185709258</v>
      </c>
      <c r="AD39" s="83">
        <v>50825181</v>
      </c>
      <c r="AE39" s="84">
        <v>1785211</v>
      </c>
      <c r="AF39" s="84">
        <f t="shared" si="14"/>
        <v>52610392</v>
      </c>
      <c r="AG39" s="84">
        <v>293773947</v>
      </c>
      <c r="AH39" s="84">
        <v>301110301</v>
      </c>
      <c r="AI39" s="85">
        <v>207711580</v>
      </c>
      <c r="AJ39" s="120">
        <f t="shared" si="15"/>
        <v>0.68981891124342509</v>
      </c>
      <c r="AK39" s="121">
        <f t="shared" si="16"/>
        <v>0.51758042403485605</v>
      </c>
    </row>
    <row r="40" spans="1:37" x14ac:dyDescent="0.2">
      <c r="A40" s="61" t="s">
        <v>116</v>
      </c>
      <c r="B40" s="62" t="s">
        <v>156</v>
      </c>
      <c r="C40" s="63" t="s">
        <v>157</v>
      </c>
      <c r="D40" s="83">
        <v>652316769</v>
      </c>
      <c r="E40" s="84">
        <v>252801452</v>
      </c>
      <c r="F40" s="85">
        <f t="shared" si="0"/>
        <v>905118221</v>
      </c>
      <c r="G40" s="83">
        <v>647864911</v>
      </c>
      <c r="H40" s="84">
        <v>257352103</v>
      </c>
      <c r="I40" s="85">
        <f t="shared" si="1"/>
        <v>905217014</v>
      </c>
      <c r="J40" s="83">
        <v>132874835</v>
      </c>
      <c r="K40" s="84">
        <v>45901167</v>
      </c>
      <c r="L40" s="84">
        <f t="shared" si="2"/>
        <v>178776002</v>
      </c>
      <c r="M40" s="101">
        <f t="shared" si="3"/>
        <v>0.19751674184890816</v>
      </c>
      <c r="N40" s="83">
        <v>102418831</v>
      </c>
      <c r="O40" s="84">
        <v>26437111</v>
      </c>
      <c r="P40" s="84">
        <f t="shared" si="4"/>
        <v>128855942</v>
      </c>
      <c r="Q40" s="101">
        <f t="shared" si="5"/>
        <v>0.14236365925507094</v>
      </c>
      <c r="R40" s="83">
        <v>135936253</v>
      </c>
      <c r="S40" s="84">
        <v>23271575</v>
      </c>
      <c r="T40" s="84">
        <f t="shared" si="6"/>
        <v>159207828</v>
      </c>
      <c r="U40" s="101">
        <f t="shared" si="7"/>
        <v>0.17587807734245703</v>
      </c>
      <c r="V40" s="83">
        <v>39695527</v>
      </c>
      <c r="W40" s="84">
        <v>81748150</v>
      </c>
      <c r="X40" s="84">
        <f t="shared" si="8"/>
        <v>121443677</v>
      </c>
      <c r="Y40" s="101">
        <f t="shared" si="9"/>
        <v>0.1341597375234487</v>
      </c>
      <c r="Z40" s="83">
        <f t="shared" si="10"/>
        <v>410925446</v>
      </c>
      <c r="AA40" s="84">
        <f t="shared" si="11"/>
        <v>177358003</v>
      </c>
      <c r="AB40" s="84">
        <f t="shared" si="12"/>
        <v>588283449</v>
      </c>
      <c r="AC40" s="101">
        <f t="shared" si="13"/>
        <v>0.64988112231836592</v>
      </c>
      <c r="AD40" s="83">
        <v>70182977</v>
      </c>
      <c r="AE40" s="84">
        <v>61133537</v>
      </c>
      <c r="AF40" s="84">
        <f t="shared" si="14"/>
        <v>131316514</v>
      </c>
      <c r="AG40" s="84">
        <v>916832412</v>
      </c>
      <c r="AH40" s="84">
        <v>890932108</v>
      </c>
      <c r="AI40" s="85">
        <v>645727876</v>
      </c>
      <c r="AJ40" s="120">
        <f t="shared" si="15"/>
        <v>0.724777870504135</v>
      </c>
      <c r="AK40" s="121">
        <f t="shared" si="16"/>
        <v>-7.5183514237973093E-2</v>
      </c>
    </row>
    <row r="41" spans="1:37" ht="16.5" x14ac:dyDescent="0.3">
      <c r="A41" s="64" t="s">
        <v>0</v>
      </c>
      <c r="B41" s="65" t="s">
        <v>158</v>
      </c>
      <c r="C41" s="66" t="s">
        <v>0</v>
      </c>
      <c r="D41" s="86">
        <f>SUM(D37:D40)</f>
        <v>1523295713</v>
      </c>
      <c r="E41" s="87">
        <f>SUM(E37:E40)</f>
        <v>475586407</v>
      </c>
      <c r="F41" s="88">
        <f t="shared" si="0"/>
        <v>1998882120</v>
      </c>
      <c r="G41" s="86">
        <f>SUM(G37:G40)</f>
        <v>1627334999</v>
      </c>
      <c r="H41" s="87">
        <f>SUM(H37:H40)</f>
        <v>479045865</v>
      </c>
      <c r="I41" s="88">
        <f t="shared" si="1"/>
        <v>2106380864</v>
      </c>
      <c r="J41" s="86">
        <f>SUM(J37:J40)</f>
        <v>423930134</v>
      </c>
      <c r="K41" s="87">
        <f>SUM(K37:K40)</f>
        <v>65508096</v>
      </c>
      <c r="L41" s="87">
        <f t="shared" si="2"/>
        <v>489438230</v>
      </c>
      <c r="M41" s="102">
        <f t="shared" si="3"/>
        <v>0.24485597479855389</v>
      </c>
      <c r="N41" s="86">
        <f>SUM(N37:N40)</f>
        <v>337845077</v>
      </c>
      <c r="O41" s="87">
        <f>SUM(O37:O40)</f>
        <v>59090976</v>
      </c>
      <c r="P41" s="87">
        <f t="shared" si="4"/>
        <v>396936053</v>
      </c>
      <c r="Q41" s="102">
        <f t="shared" si="5"/>
        <v>0.19857902025758278</v>
      </c>
      <c r="R41" s="86">
        <f>SUM(R37:R40)</f>
        <v>336913477</v>
      </c>
      <c r="S41" s="87">
        <f>SUM(S37:S40)</f>
        <v>36264128</v>
      </c>
      <c r="T41" s="87">
        <f t="shared" si="6"/>
        <v>373177605</v>
      </c>
      <c r="U41" s="102">
        <f t="shared" si="7"/>
        <v>0.1771653034728671</v>
      </c>
      <c r="V41" s="86">
        <f>SUM(V37:V40)</f>
        <v>191668971</v>
      </c>
      <c r="W41" s="87">
        <f>SUM(W37:W40)</f>
        <v>119559778</v>
      </c>
      <c r="X41" s="87">
        <f t="shared" si="8"/>
        <v>311228749</v>
      </c>
      <c r="Y41" s="102">
        <f t="shared" si="9"/>
        <v>0.14775521099682759</v>
      </c>
      <c r="Z41" s="86">
        <f t="shared" si="10"/>
        <v>1290357659</v>
      </c>
      <c r="AA41" s="87">
        <f t="shared" si="11"/>
        <v>280422978</v>
      </c>
      <c r="AB41" s="87">
        <f t="shared" si="12"/>
        <v>1570780637</v>
      </c>
      <c r="AC41" s="102">
        <f t="shared" si="13"/>
        <v>0.74572488947563853</v>
      </c>
      <c r="AD41" s="86">
        <f>SUM(AD37:AD40)</f>
        <v>177356274</v>
      </c>
      <c r="AE41" s="87">
        <f>SUM(AE37:AE40)</f>
        <v>97925797</v>
      </c>
      <c r="AF41" s="87">
        <f t="shared" si="14"/>
        <v>275282071</v>
      </c>
      <c r="AG41" s="87">
        <f>SUM(AG37:AG40)</f>
        <v>1945741770</v>
      </c>
      <c r="AH41" s="87">
        <f>SUM(AH37:AH40)</f>
        <v>2035749566</v>
      </c>
      <c r="AI41" s="88">
        <f>SUM(AI37:AI40)</f>
        <v>1438388374</v>
      </c>
      <c r="AJ41" s="122">
        <f t="shared" si="15"/>
        <v>0.70656449988898096</v>
      </c>
      <c r="AK41" s="123">
        <f t="shared" si="16"/>
        <v>0.13058125387323183</v>
      </c>
    </row>
    <row r="42" spans="1:37" x14ac:dyDescent="0.2">
      <c r="A42" s="61" t="s">
        <v>101</v>
      </c>
      <c r="B42" s="62" t="s">
        <v>159</v>
      </c>
      <c r="C42" s="63" t="s">
        <v>160</v>
      </c>
      <c r="D42" s="83">
        <v>378347160</v>
      </c>
      <c r="E42" s="84">
        <v>153753052</v>
      </c>
      <c r="F42" s="85">
        <f t="shared" si="0"/>
        <v>532100212</v>
      </c>
      <c r="G42" s="83">
        <v>516273890</v>
      </c>
      <c r="H42" s="84">
        <v>172586572</v>
      </c>
      <c r="I42" s="85">
        <f t="shared" si="1"/>
        <v>688860462</v>
      </c>
      <c r="J42" s="83">
        <v>159682490</v>
      </c>
      <c r="K42" s="84">
        <v>34827784</v>
      </c>
      <c r="L42" s="84">
        <f t="shared" si="2"/>
        <v>194510274</v>
      </c>
      <c r="M42" s="101">
        <f t="shared" si="3"/>
        <v>0.365551957344456</v>
      </c>
      <c r="N42" s="83">
        <v>6323451</v>
      </c>
      <c r="O42" s="84">
        <v>24642325</v>
      </c>
      <c r="P42" s="84">
        <f t="shared" si="4"/>
        <v>30965776</v>
      </c>
      <c r="Q42" s="101">
        <f t="shared" si="5"/>
        <v>5.8195383692123015E-2</v>
      </c>
      <c r="R42" s="83">
        <v>169637695</v>
      </c>
      <c r="S42" s="84">
        <v>20871374</v>
      </c>
      <c r="T42" s="84">
        <f t="shared" si="6"/>
        <v>190509069</v>
      </c>
      <c r="U42" s="101">
        <f t="shared" si="7"/>
        <v>0.27655683481511817</v>
      </c>
      <c r="V42" s="83">
        <v>3300088</v>
      </c>
      <c r="W42" s="84">
        <v>18194616</v>
      </c>
      <c r="X42" s="84">
        <f t="shared" si="8"/>
        <v>21494704</v>
      </c>
      <c r="Y42" s="101">
        <f t="shared" si="9"/>
        <v>3.1203277275623345E-2</v>
      </c>
      <c r="Z42" s="83">
        <f t="shared" si="10"/>
        <v>338943724</v>
      </c>
      <c r="AA42" s="84">
        <f t="shared" si="11"/>
        <v>98536099</v>
      </c>
      <c r="AB42" s="84">
        <f t="shared" si="12"/>
        <v>437479823</v>
      </c>
      <c r="AC42" s="101">
        <f t="shared" si="13"/>
        <v>0.63507756234092005</v>
      </c>
      <c r="AD42" s="83">
        <v>6142865</v>
      </c>
      <c r="AE42" s="84">
        <v>31580718</v>
      </c>
      <c r="AF42" s="84">
        <f t="shared" si="14"/>
        <v>37723583</v>
      </c>
      <c r="AG42" s="84">
        <v>630964670</v>
      </c>
      <c r="AH42" s="84">
        <v>735614855</v>
      </c>
      <c r="AI42" s="85">
        <v>478807850</v>
      </c>
      <c r="AJ42" s="120">
        <f t="shared" si="15"/>
        <v>0.65089475388584972</v>
      </c>
      <c r="AK42" s="121">
        <f t="shared" si="16"/>
        <v>-0.43020513189322451</v>
      </c>
    </row>
    <row r="43" spans="1:37" x14ac:dyDescent="0.2">
      <c r="A43" s="61" t="s">
        <v>101</v>
      </c>
      <c r="B43" s="62" t="s">
        <v>161</v>
      </c>
      <c r="C43" s="63" t="s">
        <v>162</v>
      </c>
      <c r="D43" s="83">
        <v>222290108</v>
      </c>
      <c r="E43" s="84">
        <v>118778588</v>
      </c>
      <c r="F43" s="85">
        <f t="shared" si="0"/>
        <v>341068696</v>
      </c>
      <c r="G43" s="83">
        <v>232728408</v>
      </c>
      <c r="H43" s="84">
        <v>126329393</v>
      </c>
      <c r="I43" s="85">
        <f t="shared" si="1"/>
        <v>359057801</v>
      </c>
      <c r="J43" s="83">
        <v>79422937</v>
      </c>
      <c r="K43" s="84">
        <v>47254202</v>
      </c>
      <c r="L43" s="84">
        <f t="shared" si="2"/>
        <v>126677139</v>
      </c>
      <c r="M43" s="101">
        <f t="shared" si="3"/>
        <v>0.37141238842980773</v>
      </c>
      <c r="N43" s="83">
        <v>1771855</v>
      </c>
      <c r="O43" s="84">
        <v>12400602</v>
      </c>
      <c r="P43" s="84">
        <f t="shared" si="4"/>
        <v>14172457</v>
      </c>
      <c r="Q43" s="101">
        <f t="shared" si="5"/>
        <v>4.155308641986892E-2</v>
      </c>
      <c r="R43" s="83">
        <v>89759144</v>
      </c>
      <c r="S43" s="84">
        <v>12922476</v>
      </c>
      <c r="T43" s="84">
        <f t="shared" si="6"/>
        <v>102681620</v>
      </c>
      <c r="U43" s="101">
        <f t="shared" si="7"/>
        <v>0.28597518202925776</v>
      </c>
      <c r="V43" s="83">
        <v>-921193</v>
      </c>
      <c r="W43" s="84">
        <v>15809249</v>
      </c>
      <c r="X43" s="84">
        <f t="shared" si="8"/>
        <v>14888056</v>
      </c>
      <c r="Y43" s="101">
        <f t="shared" si="9"/>
        <v>4.1464232105626914E-2</v>
      </c>
      <c r="Z43" s="83">
        <f t="shared" si="10"/>
        <v>170032743</v>
      </c>
      <c r="AA43" s="84">
        <f t="shared" si="11"/>
        <v>88386529</v>
      </c>
      <c r="AB43" s="84">
        <f t="shared" si="12"/>
        <v>258419272</v>
      </c>
      <c r="AC43" s="101">
        <f t="shared" si="13"/>
        <v>0.71971496310701244</v>
      </c>
      <c r="AD43" s="83">
        <v>4537957</v>
      </c>
      <c r="AE43" s="84">
        <v>-24559466</v>
      </c>
      <c r="AF43" s="84">
        <f t="shared" si="14"/>
        <v>-20021509</v>
      </c>
      <c r="AG43" s="84">
        <v>303688200</v>
      </c>
      <c r="AH43" s="84">
        <v>375696412</v>
      </c>
      <c r="AI43" s="85">
        <v>279340727</v>
      </c>
      <c r="AJ43" s="120">
        <f t="shared" si="15"/>
        <v>0.7435278008457531</v>
      </c>
      <c r="AK43" s="121">
        <f t="shared" si="16"/>
        <v>-1.7436030920546499</v>
      </c>
    </row>
    <row r="44" spans="1:37" x14ac:dyDescent="0.2">
      <c r="A44" s="61" t="s">
        <v>101</v>
      </c>
      <c r="B44" s="62" t="s">
        <v>163</v>
      </c>
      <c r="C44" s="63" t="s">
        <v>164</v>
      </c>
      <c r="D44" s="83">
        <v>355832053</v>
      </c>
      <c r="E44" s="84">
        <v>108164003</v>
      </c>
      <c r="F44" s="85">
        <f t="shared" si="0"/>
        <v>463996056</v>
      </c>
      <c r="G44" s="83">
        <v>358940121</v>
      </c>
      <c r="H44" s="84">
        <v>128968607</v>
      </c>
      <c r="I44" s="85">
        <f t="shared" si="1"/>
        <v>487908728</v>
      </c>
      <c r="J44" s="83">
        <v>428421371</v>
      </c>
      <c r="K44" s="84">
        <v>17080254</v>
      </c>
      <c r="L44" s="84">
        <f t="shared" si="2"/>
        <v>445501625</v>
      </c>
      <c r="M44" s="101">
        <f t="shared" si="3"/>
        <v>0.96014097369827645</v>
      </c>
      <c r="N44" s="83">
        <v>142559111</v>
      </c>
      <c r="O44" s="84">
        <v>24337647</v>
      </c>
      <c r="P44" s="84">
        <f t="shared" si="4"/>
        <v>166896758</v>
      </c>
      <c r="Q44" s="101">
        <f t="shared" si="5"/>
        <v>0.35969434619504609</v>
      </c>
      <c r="R44" s="83">
        <v>95980344</v>
      </c>
      <c r="S44" s="84">
        <v>5806228</v>
      </c>
      <c r="T44" s="84">
        <f t="shared" si="6"/>
        <v>101786572</v>
      </c>
      <c r="U44" s="101">
        <f t="shared" si="7"/>
        <v>0.20861805940065084</v>
      </c>
      <c r="V44" s="83">
        <v>-82996591</v>
      </c>
      <c r="W44" s="84">
        <v>34874575</v>
      </c>
      <c r="X44" s="84">
        <f t="shared" si="8"/>
        <v>-48122016</v>
      </c>
      <c r="Y44" s="101">
        <f t="shared" si="9"/>
        <v>-9.8629135406653357E-2</v>
      </c>
      <c r="Z44" s="83">
        <f t="shared" si="10"/>
        <v>583964235</v>
      </c>
      <c r="AA44" s="84">
        <f t="shared" si="11"/>
        <v>82098704</v>
      </c>
      <c r="AB44" s="84">
        <f t="shared" si="12"/>
        <v>666062939</v>
      </c>
      <c r="AC44" s="101">
        <f t="shared" si="13"/>
        <v>1.3651383973602538</v>
      </c>
      <c r="AD44" s="83">
        <v>6156012</v>
      </c>
      <c r="AE44" s="84">
        <v>27645015</v>
      </c>
      <c r="AF44" s="84">
        <f t="shared" si="14"/>
        <v>33801027</v>
      </c>
      <c r="AG44" s="84">
        <v>557418007</v>
      </c>
      <c r="AH44" s="84">
        <v>618209684</v>
      </c>
      <c r="AI44" s="85">
        <v>508475193</v>
      </c>
      <c r="AJ44" s="120">
        <f t="shared" si="15"/>
        <v>0.82249632472596468</v>
      </c>
      <c r="AK44" s="121">
        <f t="shared" si="16"/>
        <v>-2.4236850259017277</v>
      </c>
    </row>
    <row r="45" spans="1:37" x14ac:dyDescent="0.2">
      <c r="A45" s="61" t="s">
        <v>101</v>
      </c>
      <c r="B45" s="62" t="s">
        <v>165</v>
      </c>
      <c r="C45" s="63" t="s">
        <v>166</v>
      </c>
      <c r="D45" s="83">
        <v>241404943</v>
      </c>
      <c r="E45" s="84">
        <v>90499726</v>
      </c>
      <c r="F45" s="85">
        <f t="shared" si="0"/>
        <v>331904669</v>
      </c>
      <c r="G45" s="83">
        <v>250419930</v>
      </c>
      <c r="H45" s="84">
        <v>100329199</v>
      </c>
      <c r="I45" s="85">
        <f t="shared" si="1"/>
        <v>350749129</v>
      </c>
      <c r="J45" s="83">
        <v>122033688</v>
      </c>
      <c r="K45" s="84">
        <v>79707959</v>
      </c>
      <c r="L45" s="84">
        <f t="shared" si="2"/>
        <v>201741647</v>
      </c>
      <c r="M45" s="101">
        <f t="shared" si="3"/>
        <v>0.60783009653895526</v>
      </c>
      <c r="N45" s="83">
        <v>71041355</v>
      </c>
      <c r="O45" s="84">
        <v>22290346</v>
      </c>
      <c r="P45" s="84">
        <f t="shared" si="4"/>
        <v>93331701</v>
      </c>
      <c r="Q45" s="101">
        <f t="shared" si="5"/>
        <v>0.28120032562723607</v>
      </c>
      <c r="R45" s="83">
        <v>54508443</v>
      </c>
      <c r="S45" s="84">
        <v>10405225</v>
      </c>
      <c r="T45" s="84">
        <f t="shared" si="6"/>
        <v>64913668</v>
      </c>
      <c r="U45" s="101">
        <f t="shared" si="7"/>
        <v>0.18507150163158353</v>
      </c>
      <c r="V45" s="83">
        <v>4221481</v>
      </c>
      <c r="W45" s="84">
        <v>16274563</v>
      </c>
      <c r="X45" s="84">
        <f t="shared" si="8"/>
        <v>20496044</v>
      </c>
      <c r="Y45" s="101">
        <f t="shared" si="9"/>
        <v>5.8435053163025816E-2</v>
      </c>
      <c r="Z45" s="83">
        <f t="shared" si="10"/>
        <v>251804967</v>
      </c>
      <c r="AA45" s="84">
        <f t="shared" si="11"/>
        <v>128678093</v>
      </c>
      <c r="AB45" s="84">
        <f t="shared" si="12"/>
        <v>380483060</v>
      </c>
      <c r="AC45" s="101">
        <f t="shared" si="13"/>
        <v>1.084772643868775</v>
      </c>
      <c r="AD45" s="83">
        <v>5851319</v>
      </c>
      <c r="AE45" s="84">
        <v>8250622</v>
      </c>
      <c r="AF45" s="84">
        <f t="shared" si="14"/>
        <v>14101941</v>
      </c>
      <c r="AG45" s="84">
        <v>322036993</v>
      </c>
      <c r="AH45" s="84">
        <v>367055226</v>
      </c>
      <c r="AI45" s="85">
        <v>345009078</v>
      </c>
      <c r="AJ45" s="120">
        <f t="shared" si="15"/>
        <v>0.93993779017874546</v>
      </c>
      <c r="AK45" s="121">
        <f t="shared" si="16"/>
        <v>0.45342006465634777</v>
      </c>
    </row>
    <row r="46" spans="1:37" x14ac:dyDescent="0.2">
      <c r="A46" s="61" t="s">
        <v>101</v>
      </c>
      <c r="B46" s="62" t="s">
        <v>167</v>
      </c>
      <c r="C46" s="63" t="s">
        <v>168</v>
      </c>
      <c r="D46" s="83">
        <v>1480172550</v>
      </c>
      <c r="E46" s="84">
        <v>143283529</v>
      </c>
      <c r="F46" s="85">
        <f t="shared" si="0"/>
        <v>1623456079</v>
      </c>
      <c r="G46" s="83">
        <v>1430283965</v>
      </c>
      <c r="H46" s="84">
        <v>137205631</v>
      </c>
      <c r="I46" s="85">
        <f t="shared" si="1"/>
        <v>1567489596</v>
      </c>
      <c r="J46" s="83">
        <v>636309277</v>
      </c>
      <c r="K46" s="84">
        <v>41681302</v>
      </c>
      <c r="L46" s="84">
        <f t="shared" si="2"/>
        <v>677990579</v>
      </c>
      <c r="M46" s="101">
        <f t="shared" si="3"/>
        <v>0.41762175630745846</v>
      </c>
      <c r="N46" s="83">
        <v>291083143</v>
      </c>
      <c r="O46" s="84">
        <v>32606245</v>
      </c>
      <c r="P46" s="84">
        <f t="shared" si="4"/>
        <v>323689388</v>
      </c>
      <c r="Q46" s="101">
        <f t="shared" si="5"/>
        <v>0.19938290427874272</v>
      </c>
      <c r="R46" s="83">
        <v>256251587</v>
      </c>
      <c r="S46" s="84">
        <v>20926247</v>
      </c>
      <c r="T46" s="84">
        <f t="shared" si="6"/>
        <v>277177834</v>
      </c>
      <c r="U46" s="101">
        <f t="shared" si="7"/>
        <v>0.17682913794599758</v>
      </c>
      <c r="V46" s="83">
        <v>168593817</v>
      </c>
      <c r="W46" s="84">
        <v>25784131</v>
      </c>
      <c r="X46" s="84">
        <f t="shared" si="8"/>
        <v>194377948</v>
      </c>
      <c r="Y46" s="101">
        <f t="shared" si="9"/>
        <v>0.12400589356128651</v>
      </c>
      <c r="Z46" s="83">
        <f t="shared" si="10"/>
        <v>1352237824</v>
      </c>
      <c r="AA46" s="84">
        <f t="shared" si="11"/>
        <v>120997925</v>
      </c>
      <c r="AB46" s="84">
        <f t="shared" si="12"/>
        <v>1473235749</v>
      </c>
      <c r="AC46" s="101">
        <f t="shared" si="13"/>
        <v>0.93986955496194569</v>
      </c>
      <c r="AD46" s="83">
        <v>154183735</v>
      </c>
      <c r="AE46" s="84">
        <v>31478370</v>
      </c>
      <c r="AF46" s="84">
        <f t="shared" si="14"/>
        <v>185662105</v>
      </c>
      <c r="AG46" s="84">
        <v>1494688454</v>
      </c>
      <c r="AH46" s="84">
        <v>1662635639</v>
      </c>
      <c r="AI46" s="85">
        <v>1593380170</v>
      </c>
      <c r="AJ46" s="120">
        <f t="shared" si="15"/>
        <v>0.95834597348000194</v>
      </c>
      <c r="AK46" s="121">
        <f t="shared" si="16"/>
        <v>4.6944652491147876E-2</v>
      </c>
    </row>
    <row r="47" spans="1:37" x14ac:dyDescent="0.2">
      <c r="A47" s="61" t="s">
        <v>116</v>
      </c>
      <c r="B47" s="62" t="s">
        <v>169</v>
      </c>
      <c r="C47" s="63" t="s">
        <v>170</v>
      </c>
      <c r="D47" s="83">
        <v>1759672944</v>
      </c>
      <c r="E47" s="84">
        <v>1144000633</v>
      </c>
      <c r="F47" s="85">
        <f t="shared" si="0"/>
        <v>2903673577</v>
      </c>
      <c r="G47" s="83">
        <v>1578972944</v>
      </c>
      <c r="H47" s="84">
        <v>906494270</v>
      </c>
      <c r="I47" s="85">
        <f t="shared" si="1"/>
        <v>2485467214</v>
      </c>
      <c r="J47" s="83">
        <v>99108504</v>
      </c>
      <c r="K47" s="84">
        <v>13254590</v>
      </c>
      <c r="L47" s="84">
        <f t="shared" si="2"/>
        <v>112363094</v>
      </c>
      <c r="M47" s="101">
        <f t="shared" si="3"/>
        <v>3.8696875189424919E-2</v>
      </c>
      <c r="N47" s="83">
        <v>284364862</v>
      </c>
      <c r="O47" s="84">
        <v>26651477</v>
      </c>
      <c r="P47" s="84">
        <f t="shared" si="4"/>
        <v>311016339</v>
      </c>
      <c r="Q47" s="101">
        <f t="shared" si="5"/>
        <v>0.1071113300970056</v>
      </c>
      <c r="R47" s="83">
        <v>602378717</v>
      </c>
      <c r="S47" s="84">
        <v>189661624</v>
      </c>
      <c r="T47" s="84">
        <f t="shared" si="6"/>
        <v>792040341</v>
      </c>
      <c r="U47" s="101">
        <f t="shared" si="7"/>
        <v>0.31866859338905767</v>
      </c>
      <c r="V47" s="83">
        <v>122173312</v>
      </c>
      <c r="W47" s="84">
        <v>176483664</v>
      </c>
      <c r="X47" s="84">
        <f t="shared" si="8"/>
        <v>298656976</v>
      </c>
      <c r="Y47" s="101">
        <f t="shared" si="9"/>
        <v>0.12016130179378016</v>
      </c>
      <c r="Z47" s="83">
        <f t="shared" si="10"/>
        <v>1108025395</v>
      </c>
      <c r="AA47" s="84">
        <f t="shared" si="11"/>
        <v>406051355</v>
      </c>
      <c r="AB47" s="84">
        <f t="shared" si="12"/>
        <v>1514076750</v>
      </c>
      <c r="AC47" s="101">
        <f t="shared" si="13"/>
        <v>0.60917188586177828</v>
      </c>
      <c r="AD47" s="83">
        <v>86077214</v>
      </c>
      <c r="AE47" s="84">
        <v>103308795</v>
      </c>
      <c r="AF47" s="84">
        <f t="shared" si="14"/>
        <v>189386009</v>
      </c>
      <c r="AG47" s="84">
        <v>2793614560</v>
      </c>
      <c r="AH47" s="84">
        <v>3010026910</v>
      </c>
      <c r="AI47" s="85">
        <v>1874211084</v>
      </c>
      <c r="AJ47" s="120">
        <f t="shared" si="15"/>
        <v>0.62265592303292727</v>
      </c>
      <c r="AK47" s="121">
        <f t="shared" si="16"/>
        <v>0.57697486512850049</v>
      </c>
    </row>
    <row r="48" spans="1:37" ht="16.5" x14ac:dyDescent="0.3">
      <c r="A48" s="64" t="s">
        <v>0</v>
      </c>
      <c r="B48" s="65" t="s">
        <v>171</v>
      </c>
      <c r="C48" s="66" t="s">
        <v>0</v>
      </c>
      <c r="D48" s="86">
        <f>SUM(D42:D47)</f>
        <v>4437719758</v>
      </c>
      <c r="E48" s="87">
        <f>SUM(E42:E47)</f>
        <v>1758479531</v>
      </c>
      <c r="F48" s="88">
        <f t="shared" si="0"/>
        <v>6196199289</v>
      </c>
      <c r="G48" s="86">
        <f>SUM(G42:G47)</f>
        <v>4367619258</v>
      </c>
      <c r="H48" s="87">
        <f>SUM(H42:H47)</f>
        <v>1571913672</v>
      </c>
      <c r="I48" s="88">
        <f t="shared" si="1"/>
        <v>5939532930</v>
      </c>
      <c r="J48" s="86">
        <f>SUM(J42:J47)</f>
        <v>1524978267</v>
      </c>
      <c r="K48" s="87">
        <f>SUM(K42:K47)</f>
        <v>233806091</v>
      </c>
      <c r="L48" s="87">
        <f t="shared" si="2"/>
        <v>1758784358</v>
      </c>
      <c r="M48" s="102">
        <f t="shared" si="3"/>
        <v>0.28384890090968151</v>
      </c>
      <c r="N48" s="86">
        <f>SUM(N42:N47)</f>
        <v>797143777</v>
      </c>
      <c r="O48" s="87">
        <f>SUM(O42:O47)</f>
        <v>142928642</v>
      </c>
      <c r="P48" s="87">
        <f t="shared" si="4"/>
        <v>940072419</v>
      </c>
      <c r="Q48" s="102">
        <f t="shared" si="5"/>
        <v>0.15171758930815757</v>
      </c>
      <c r="R48" s="86">
        <f>SUM(R42:R47)</f>
        <v>1268515930</v>
      </c>
      <c r="S48" s="87">
        <f>SUM(S42:S47)</f>
        <v>260593174</v>
      </c>
      <c r="T48" s="87">
        <f t="shared" si="6"/>
        <v>1529109104</v>
      </c>
      <c r="U48" s="102">
        <f t="shared" si="7"/>
        <v>0.25744601840266251</v>
      </c>
      <c r="V48" s="86">
        <f>SUM(V42:V47)</f>
        <v>214370914</v>
      </c>
      <c r="W48" s="87">
        <f>SUM(W42:W47)</f>
        <v>287420798</v>
      </c>
      <c r="X48" s="87">
        <f t="shared" si="8"/>
        <v>501791712</v>
      </c>
      <c r="Y48" s="102">
        <f t="shared" si="9"/>
        <v>8.4483362229629058E-2</v>
      </c>
      <c r="Z48" s="86">
        <f t="shared" si="10"/>
        <v>3805008888</v>
      </c>
      <c r="AA48" s="87">
        <f t="shared" si="11"/>
        <v>924748705</v>
      </c>
      <c r="AB48" s="87">
        <f t="shared" si="12"/>
        <v>4729757593</v>
      </c>
      <c r="AC48" s="102">
        <f t="shared" si="13"/>
        <v>0.79631810257511271</v>
      </c>
      <c r="AD48" s="86">
        <f>SUM(AD42:AD47)</f>
        <v>262949102</v>
      </c>
      <c r="AE48" s="87">
        <f>SUM(AE42:AE47)</f>
        <v>177704054</v>
      </c>
      <c r="AF48" s="87">
        <f t="shared" si="14"/>
        <v>440653156</v>
      </c>
      <c r="AG48" s="87">
        <f>SUM(AG42:AG47)</f>
        <v>6102410884</v>
      </c>
      <c r="AH48" s="87">
        <f>SUM(AH42:AH47)</f>
        <v>6769238726</v>
      </c>
      <c r="AI48" s="88">
        <f>SUM(AI42:AI47)</f>
        <v>5079224102</v>
      </c>
      <c r="AJ48" s="122">
        <f t="shared" si="15"/>
        <v>0.75033904218670633</v>
      </c>
      <c r="AK48" s="123">
        <f t="shared" si="16"/>
        <v>0.13874530380079708</v>
      </c>
    </row>
    <row r="49" spans="1:37" x14ac:dyDescent="0.2">
      <c r="A49" s="61" t="s">
        <v>101</v>
      </c>
      <c r="B49" s="62" t="s">
        <v>172</v>
      </c>
      <c r="C49" s="63" t="s">
        <v>173</v>
      </c>
      <c r="D49" s="83">
        <v>427747152</v>
      </c>
      <c r="E49" s="84">
        <v>192872520</v>
      </c>
      <c r="F49" s="85">
        <f t="shared" si="0"/>
        <v>620619672</v>
      </c>
      <c r="G49" s="83">
        <v>429970863</v>
      </c>
      <c r="H49" s="84">
        <v>237655515</v>
      </c>
      <c r="I49" s="85">
        <f t="shared" si="1"/>
        <v>667626378</v>
      </c>
      <c r="J49" s="83">
        <v>169342579</v>
      </c>
      <c r="K49" s="84">
        <v>50084284</v>
      </c>
      <c r="L49" s="84">
        <f t="shared" si="2"/>
        <v>219426863</v>
      </c>
      <c r="M49" s="101">
        <f t="shared" si="3"/>
        <v>0.35356092128513772</v>
      </c>
      <c r="N49" s="83">
        <v>118782942</v>
      </c>
      <c r="O49" s="84">
        <v>49727095</v>
      </c>
      <c r="P49" s="84">
        <f t="shared" si="4"/>
        <v>168510037</v>
      </c>
      <c r="Q49" s="101">
        <f t="shared" si="5"/>
        <v>0.27151900689348435</v>
      </c>
      <c r="R49" s="83">
        <v>95961414</v>
      </c>
      <c r="S49" s="84">
        <v>20518396</v>
      </c>
      <c r="T49" s="84">
        <f t="shared" si="6"/>
        <v>116479810</v>
      </c>
      <c r="U49" s="101">
        <f t="shared" si="7"/>
        <v>0.17446855582449738</v>
      </c>
      <c r="V49" s="83">
        <v>34126366</v>
      </c>
      <c r="W49" s="84">
        <v>58628921</v>
      </c>
      <c r="X49" s="84">
        <f t="shared" si="8"/>
        <v>92755287</v>
      </c>
      <c r="Y49" s="101">
        <f t="shared" si="9"/>
        <v>0.13893292724272796</v>
      </c>
      <c r="Z49" s="83">
        <f t="shared" si="10"/>
        <v>418213301</v>
      </c>
      <c r="AA49" s="84">
        <f t="shared" si="11"/>
        <v>178958696</v>
      </c>
      <c r="AB49" s="84">
        <f t="shared" si="12"/>
        <v>597171997</v>
      </c>
      <c r="AC49" s="101">
        <f t="shared" si="13"/>
        <v>0.89447034550812787</v>
      </c>
      <c r="AD49" s="83">
        <v>39436740</v>
      </c>
      <c r="AE49" s="84">
        <v>44055201</v>
      </c>
      <c r="AF49" s="84">
        <f t="shared" si="14"/>
        <v>83491941</v>
      </c>
      <c r="AG49" s="84">
        <v>582707448</v>
      </c>
      <c r="AH49" s="84">
        <v>651162953</v>
      </c>
      <c r="AI49" s="85">
        <v>599770008</v>
      </c>
      <c r="AJ49" s="120">
        <f t="shared" si="15"/>
        <v>0.92107513985059286</v>
      </c>
      <c r="AK49" s="121">
        <f t="shared" si="16"/>
        <v>0.11094898368694062</v>
      </c>
    </row>
    <row r="50" spans="1:37" x14ac:dyDescent="0.2">
      <c r="A50" s="61" t="s">
        <v>101</v>
      </c>
      <c r="B50" s="62" t="s">
        <v>174</v>
      </c>
      <c r="C50" s="63" t="s">
        <v>175</v>
      </c>
      <c r="D50" s="83">
        <v>340021434</v>
      </c>
      <c r="E50" s="84">
        <v>175619628</v>
      </c>
      <c r="F50" s="85">
        <f t="shared" si="0"/>
        <v>515641062</v>
      </c>
      <c r="G50" s="83">
        <v>343521434</v>
      </c>
      <c r="H50" s="84">
        <v>179777799</v>
      </c>
      <c r="I50" s="85">
        <f t="shared" si="1"/>
        <v>523299233</v>
      </c>
      <c r="J50" s="83">
        <v>159142292</v>
      </c>
      <c r="K50" s="84">
        <v>25261845</v>
      </c>
      <c r="L50" s="84">
        <f t="shared" si="2"/>
        <v>184404137</v>
      </c>
      <c r="M50" s="101">
        <f t="shared" si="3"/>
        <v>0.35762112560384107</v>
      </c>
      <c r="N50" s="83">
        <v>104564717</v>
      </c>
      <c r="O50" s="84">
        <v>45722609</v>
      </c>
      <c r="P50" s="84">
        <f t="shared" si="4"/>
        <v>150287326</v>
      </c>
      <c r="Q50" s="101">
        <f t="shared" si="5"/>
        <v>0.29145725015980206</v>
      </c>
      <c r="R50" s="83">
        <v>68624358</v>
      </c>
      <c r="S50" s="84">
        <v>29072878</v>
      </c>
      <c r="T50" s="84">
        <f t="shared" si="6"/>
        <v>97697236</v>
      </c>
      <c r="U50" s="101">
        <f t="shared" si="7"/>
        <v>0.18669478156869379</v>
      </c>
      <c r="V50" s="83">
        <v>-15996366</v>
      </c>
      <c r="W50" s="84">
        <v>-40223436</v>
      </c>
      <c r="X50" s="84">
        <f t="shared" si="8"/>
        <v>-56219802</v>
      </c>
      <c r="Y50" s="101">
        <f t="shared" si="9"/>
        <v>-0.1074333735933452</v>
      </c>
      <c r="Z50" s="83">
        <f t="shared" si="10"/>
        <v>316335001</v>
      </c>
      <c r="AA50" s="84">
        <f t="shared" si="11"/>
        <v>59833896</v>
      </c>
      <c r="AB50" s="84">
        <f t="shared" si="12"/>
        <v>376168897</v>
      </c>
      <c r="AC50" s="101">
        <f t="shared" si="13"/>
        <v>0.71884091028277886</v>
      </c>
      <c r="AD50" s="83">
        <v>8791573</v>
      </c>
      <c r="AE50" s="84">
        <v>62619093</v>
      </c>
      <c r="AF50" s="84">
        <f t="shared" si="14"/>
        <v>71410666</v>
      </c>
      <c r="AG50" s="84">
        <v>471916318</v>
      </c>
      <c r="AH50" s="84">
        <v>536932010</v>
      </c>
      <c r="AI50" s="85">
        <v>480136225</v>
      </c>
      <c r="AJ50" s="120">
        <f t="shared" si="15"/>
        <v>0.89422164456166431</v>
      </c>
      <c r="AK50" s="121">
        <f t="shared" si="16"/>
        <v>-1.7872745788423259</v>
      </c>
    </row>
    <row r="51" spans="1:37" x14ac:dyDescent="0.2">
      <c r="A51" s="61" t="s">
        <v>101</v>
      </c>
      <c r="B51" s="62" t="s">
        <v>176</v>
      </c>
      <c r="C51" s="63" t="s">
        <v>177</v>
      </c>
      <c r="D51" s="83">
        <v>390032443</v>
      </c>
      <c r="E51" s="84">
        <v>117726617</v>
      </c>
      <c r="F51" s="85">
        <f t="shared" si="0"/>
        <v>507759060</v>
      </c>
      <c r="G51" s="83">
        <v>388074870</v>
      </c>
      <c r="H51" s="84">
        <v>196188237</v>
      </c>
      <c r="I51" s="85">
        <f t="shared" si="1"/>
        <v>584263107</v>
      </c>
      <c r="J51" s="83">
        <v>153304014</v>
      </c>
      <c r="K51" s="84">
        <v>7958996</v>
      </c>
      <c r="L51" s="84">
        <f t="shared" si="2"/>
        <v>161263010</v>
      </c>
      <c r="M51" s="101">
        <f t="shared" si="3"/>
        <v>0.31759750382395935</v>
      </c>
      <c r="N51" s="83">
        <v>127229577</v>
      </c>
      <c r="O51" s="84">
        <v>32205038</v>
      </c>
      <c r="P51" s="84">
        <f t="shared" si="4"/>
        <v>159434615</v>
      </c>
      <c r="Q51" s="101">
        <f t="shared" si="5"/>
        <v>0.31399659318732787</v>
      </c>
      <c r="R51" s="83">
        <v>80320183</v>
      </c>
      <c r="S51" s="84">
        <v>37385815</v>
      </c>
      <c r="T51" s="84">
        <f t="shared" si="6"/>
        <v>117705998</v>
      </c>
      <c r="U51" s="101">
        <f t="shared" si="7"/>
        <v>0.20146060326208479</v>
      </c>
      <c r="V51" s="83">
        <v>21045291</v>
      </c>
      <c r="W51" s="84">
        <v>71028062</v>
      </c>
      <c r="X51" s="84">
        <f t="shared" si="8"/>
        <v>92073353</v>
      </c>
      <c r="Y51" s="101">
        <f t="shared" si="9"/>
        <v>0.15758885320137114</v>
      </c>
      <c r="Z51" s="83">
        <f t="shared" si="10"/>
        <v>381899065</v>
      </c>
      <c r="AA51" s="84">
        <f t="shared" si="11"/>
        <v>148577911</v>
      </c>
      <c r="AB51" s="84">
        <f t="shared" si="12"/>
        <v>530476976</v>
      </c>
      <c r="AC51" s="101">
        <f t="shared" si="13"/>
        <v>0.90794193513916321</v>
      </c>
      <c r="AD51" s="83">
        <v>11797806</v>
      </c>
      <c r="AE51" s="84">
        <v>39309158</v>
      </c>
      <c r="AF51" s="84">
        <f t="shared" si="14"/>
        <v>51106964</v>
      </c>
      <c r="AG51" s="84">
        <v>444549828</v>
      </c>
      <c r="AH51" s="84">
        <v>601002105</v>
      </c>
      <c r="AI51" s="85">
        <v>519378473</v>
      </c>
      <c r="AJ51" s="120">
        <f t="shared" si="15"/>
        <v>0.86418744406893555</v>
      </c>
      <c r="AK51" s="121">
        <f t="shared" si="16"/>
        <v>0.80158134613513732</v>
      </c>
    </row>
    <row r="52" spans="1:37" x14ac:dyDescent="0.2">
      <c r="A52" s="61" t="s">
        <v>101</v>
      </c>
      <c r="B52" s="62" t="s">
        <v>178</v>
      </c>
      <c r="C52" s="63" t="s">
        <v>179</v>
      </c>
      <c r="D52" s="83">
        <v>238351799</v>
      </c>
      <c r="E52" s="84">
        <v>63008190</v>
      </c>
      <c r="F52" s="85">
        <f t="shared" si="0"/>
        <v>301359989</v>
      </c>
      <c r="G52" s="83">
        <v>242470685</v>
      </c>
      <c r="H52" s="84">
        <v>82739303</v>
      </c>
      <c r="I52" s="85">
        <f t="shared" si="1"/>
        <v>325209988</v>
      </c>
      <c r="J52" s="83">
        <v>62103103</v>
      </c>
      <c r="K52" s="84">
        <v>11063917</v>
      </c>
      <c r="L52" s="84">
        <f t="shared" si="2"/>
        <v>73167020</v>
      </c>
      <c r="M52" s="101">
        <f t="shared" si="3"/>
        <v>0.24278943015225554</v>
      </c>
      <c r="N52" s="83">
        <v>51164762</v>
      </c>
      <c r="O52" s="84">
        <v>14415568</v>
      </c>
      <c r="P52" s="84">
        <f t="shared" si="4"/>
        <v>65580330</v>
      </c>
      <c r="Q52" s="101">
        <f t="shared" si="5"/>
        <v>0.21761458851128376</v>
      </c>
      <c r="R52" s="83">
        <v>5095821</v>
      </c>
      <c r="S52" s="84">
        <v>8909942</v>
      </c>
      <c r="T52" s="84">
        <f t="shared" si="6"/>
        <v>14005763</v>
      </c>
      <c r="U52" s="101">
        <f t="shared" si="7"/>
        <v>4.3066829177460561E-2</v>
      </c>
      <c r="V52" s="83">
        <v>7208508</v>
      </c>
      <c r="W52" s="84">
        <v>783747</v>
      </c>
      <c r="X52" s="84">
        <f t="shared" si="8"/>
        <v>7992255</v>
      </c>
      <c r="Y52" s="101">
        <f t="shared" si="9"/>
        <v>2.4575675086584363E-2</v>
      </c>
      <c r="Z52" s="83">
        <f t="shared" si="10"/>
        <v>125572194</v>
      </c>
      <c r="AA52" s="84">
        <f t="shared" si="11"/>
        <v>35173174</v>
      </c>
      <c r="AB52" s="84">
        <f t="shared" si="12"/>
        <v>160745368</v>
      </c>
      <c r="AC52" s="101">
        <f t="shared" si="13"/>
        <v>0.49428176849230104</v>
      </c>
      <c r="AD52" s="83">
        <v>4699941</v>
      </c>
      <c r="AE52" s="84">
        <v>18799954</v>
      </c>
      <c r="AF52" s="84">
        <f t="shared" si="14"/>
        <v>23499895</v>
      </c>
      <c r="AG52" s="84">
        <v>276966719</v>
      </c>
      <c r="AH52" s="84">
        <v>317401144</v>
      </c>
      <c r="AI52" s="85">
        <v>161997183</v>
      </c>
      <c r="AJ52" s="120">
        <f t="shared" si="15"/>
        <v>0.51038626061158743</v>
      </c>
      <c r="AK52" s="121">
        <f t="shared" si="16"/>
        <v>-0.65990252296871965</v>
      </c>
    </row>
    <row r="53" spans="1:37" x14ac:dyDescent="0.2">
      <c r="A53" s="61" t="s">
        <v>116</v>
      </c>
      <c r="B53" s="62" t="s">
        <v>180</v>
      </c>
      <c r="C53" s="63" t="s">
        <v>181</v>
      </c>
      <c r="D53" s="83">
        <v>789096035</v>
      </c>
      <c r="E53" s="84">
        <v>564360200</v>
      </c>
      <c r="F53" s="85">
        <f t="shared" si="0"/>
        <v>1353456235</v>
      </c>
      <c r="G53" s="83">
        <v>810481656</v>
      </c>
      <c r="H53" s="84">
        <v>761799925</v>
      </c>
      <c r="I53" s="85">
        <f t="shared" si="1"/>
        <v>1572281581</v>
      </c>
      <c r="J53" s="83">
        <v>274263817</v>
      </c>
      <c r="K53" s="84">
        <v>81104401</v>
      </c>
      <c r="L53" s="84">
        <f t="shared" si="2"/>
        <v>355368218</v>
      </c>
      <c r="M53" s="101">
        <f t="shared" si="3"/>
        <v>0.26256350874913958</v>
      </c>
      <c r="N53" s="83">
        <v>231283317</v>
      </c>
      <c r="O53" s="84">
        <v>190556802</v>
      </c>
      <c r="P53" s="84">
        <f t="shared" si="4"/>
        <v>421840119</v>
      </c>
      <c r="Q53" s="101">
        <f t="shared" si="5"/>
        <v>0.31167621685233138</v>
      </c>
      <c r="R53" s="83">
        <v>171560621</v>
      </c>
      <c r="S53" s="84">
        <v>150402366</v>
      </c>
      <c r="T53" s="84">
        <f t="shared" si="6"/>
        <v>321962987</v>
      </c>
      <c r="U53" s="101">
        <f t="shared" si="7"/>
        <v>0.20477438067755371</v>
      </c>
      <c r="V53" s="83">
        <v>27206426</v>
      </c>
      <c r="W53" s="84">
        <v>129179457</v>
      </c>
      <c r="X53" s="84">
        <f t="shared" si="8"/>
        <v>156385883</v>
      </c>
      <c r="Y53" s="101">
        <f t="shared" si="9"/>
        <v>9.9464297546839983E-2</v>
      </c>
      <c r="Z53" s="83">
        <f t="shared" si="10"/>
        <v>704314181</v>
      </c>
      <c r="AA53" s="84">
        <f t="shared" si="11"/>
        <v>551243026</v>
      </c>
      <c r="AB53" s="84">
        <f t="shared" si="12"/>
        <v>1255557207</v>
      </c>
      <c r="AC53" s="101">
        <f t="shared" si="13"/>
        <v>0.79855747352929141</v>
      </c>
      <c r="AD53" s="83">
        <v>25967016</v>
      </c>
      <c r="AE53" s="84">
        <v>126427804</v>
      </c>
      <c r="AF53" s="84">
        <f t="shared" si="14"/>
        <v>152394820</v>
      </c>
      <c r="AG53" s="84">
        <v>1407727158</v>
      </c>
      <c r="AH53" s="84">
        <v>1394008194</v>
      </c>
      <c r="AI53" s="85">
        <v>1120674143</v>
      </c>
      <c r="AJ53" s="120">
        <f t="shared" si="15"/>
        <v>0.80392220635684442</v>
      </c>
      <c r="AK53" s="121">
        <f t="shared" si="16"/>
        <v>2.618896757776934E-2</v>
      </c>
    </row>
    <row r="54" spans="1:37" ht="16.5" x14ac:dyDescent="0.3">
      <c r="A54" s="64" t="s">
        <v>0</v>
      </c>
      <c r="B54" s="65" t="s">
        <v>182</v>
      </c>
      <c r="C54" s="66" t="s">
        <v>0</v>
      </c>
      <c r="D54" s="86">
        <f>SUM(D49:D53)</f>
        <v>2185248863</v>
      </c>
      <c r="E54" s="87">
        <f>SUM(E49:E53)</f>
        <v>1113587155</v>
      </c>
      <c r="F54" s="88">
        <f t="shared" si="0"/>
        <v>3298836018</v>
      </c>
      <c r="G54" s="86">
        <f>SUM(G49:G53)</f>
        <v>2214519508</v>
      </c>
      <c r="H54" s="87">
        <f>SUM(H49:H53)</f>
        <v>1458160779</v>
      </c>
      <c r="I54" s="88">
        <f t="shared" si="1"/>
        <v>3672680287</v>
      </c>
      <c r="J54" s="86">
        <f>SUM(J49:J53)</f>
        <v>818155805</v>
      </c>
      <c r="K54" s="87">
        <f>SUM(K49:K53)</f>
        <v>175473443</v>
      </c>
      <c r="L54" s="87">
        <f t="shared" si="2"/>
        <v>993629248</v>
      </c>
      <c r="M54" s="102">
        <f t="shared" si="3"/>
        <v>0.30120601405413661</v>
      </c>
      <c r="N54" s="86">
        <f>SUM(N49:N53)</f>
        <v>633025315</v>
      </c>
      <c r="O54" s="87">
        <f>SUM(O49:O53)</f>
        <v>332627112</v>
      </c>
      <c r="P54" s="87">
        <f t="shared" si="4"/>
        <v>965652427</v>
      </c>
      <c r="Q54" s="102">
        <f t="shared" si="5"/>
        <v>0.29272519813987308</v>
      </c>
      <c r="R54" s="86">
        <f>SUM(R49:R53)</f>
        <v>421562397</v>
      </c>
      <c r="S54" s="87">
        <f>SUM(S49:S53)</f>
        <v>246289397</v>
      </c>
      <c r="T54" s="87">
        <f t="shared" si="6"/>
        <v>667851794</v>
      </c>
      <c r="U54" s="102">
        <f t="shared" si="7"/>
        <v>0.1818431613456693</v>
      </c>
      <c r="V54" s="86">
        <f>SUM(V49:V53)</f>
        <v>73590225</v>
      </c>
      <c r="W54" s="87">
        <f>SUM(W49:W53)</f>
        <v>219396751</v>
      </c>
      <c r="X54" s="87">
        <f t="shared" si="8"/>
        <v>292986976</v>
      </c>
      <c r="Y54" s="102">
        <f t="shared" si="9"/>
        <v>7.977470215337587E-2</v>
      </c>
      <c r="Z54" s="86">
        <f t="shared" si="10"/>
        <v>1946333742</v>
      </c>
      <c r="AA54" s="87">
        <f t="shared" si="11"/>
        <v>973786703</v>
      </c>
      <c r="AB54" s="87">
        <f t="shared" si="12"/>
        <v>2920120445</v>
      </c>
      <c r="AC54" s="102">
        <f t="shared" si="13"/>
        <v>0.79509247111331804</v>
      </c>
      <c r="AD54" s="86">
        <f>SUM(AD49:AD53)</f>
        <v>90693076</v>
      </c>
      <c r="AE54" s="87">
        <f>SUM(AE49:AE53)</f>
        <v>291211210</v>
      </c>
      <c r="AF54" s="87">
        <f t="shared" si="14"/>
        <v>381904286</v>
      </c>
      <c r="AG54" s="87">
        <f>SUM(AG49:AG53)</f>
        <v>3183867471</v>
      </c>
      <c r="AH54" s="87">
        <f>SUM(AH49:AH53)</f>
        <v>3500506406</v>
      </c>
      <c r="AI54" s="88">
        <f>SUM(AI49:AI53)</f>
        <v>2881956032</v>
      </c>
      <c r="AJ54" s="122">
        <f t="shared" si="15"/>
        <v>0.82329688843311888</v>
      </c>
      <c r="AK54" s="123">
        <f t="shared" si="16"/>
        <v>-0.23282616419759161</v>
      </c>
    </row>
    <row r="55" spans="1:37" ht="16.5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39101920396</v>
      </c>
      <c r="E55" s="90">
        <f>SUM(E9:E10,E12:E19,E21:E27,E29:E35,E37:E40,E42:E47,E49:E53)</f>
        <v>8924215292</v>
      </c>
      <c r="F55" s="91">
        <f t="shared" si="0"/>
        <v>48026135688</v>
      </c>
      <c r="G55" s="89">
        <f>SUM(G9:G10,G12:G19,G21:G27,G29:G35,G37:G40,G42:G47,G49:G53)</f>
        <v>40631939138</v>
      </c>
      <c r="H55" s="90">
        <f>SUM(H9:H10,H12:H19,H21:H27,H29:H35,H37:H40,H42:H47,H49:H53)</f>
        <v>8991182717</v>
      </c>
      <c r="I55" s="91">
        <f t="shared" si="1"/>
        <v>49623121855</v>
      </c>
      <c r="J55" s="89">
        <f>SUM(J9:J10,J12:J19,J21:J27,J29:J35,J37:J40,J42:J47,J49:J53)</f>
        <v>9813800681</v>
      </c>
      <c r="K55" s="90">
        <f>SUM(K9:K10,K12:K19,K21:K27,K29:K35,K37:K40,K42:K47,K49:K53)</f>
        <v>1664792967</v>
      </c>
      <c r="L55" s="90">
        <f t="shared" si="2"/>
        <v>11478593648</v>
      </c>
      <c r="M55" s="103">
        <f t="shared" si="3"/>
        <v>0.23900722978359648</v>
      </c>
      <c r="N55" s="89">
        <f>SUM(N9:N10,N12:N19,N21:N27,N29:N35,N37:N40,N42:N47,N49:N53)</f>
        <v>9049688076</v>
      </c>
      <c r="O55" s="90">
        <f>SUM(O9:O10,O12:O19,O21:O27,O29:O35,O37:O40,O42:O47,O49:O53)</f>
        <v>1737498285</v>
      </c>
      <c r="P55" s="90">
        <f t="shared" si="4"/>
        <v>10787186361</v>
      </c>
      <c r="Q55" s="103">
        <f t="shared" si="5"/>
        <v>0.22461075009404366</v>
      </c>
      <c r="R55" s="89">
        <f>SUM(R9:R10,R12:R19,R21:R27,R29:R35,R37:R40,R42:R47,R49:R53)</f>
        <v>8869709670</v>
      </c>
      <c r="S55" s="90">
        <f>SUM(S9:S10,S12:S19,S21:S27,S29:S35,S37:S40,S42:S47,S49:S53)</f>
        <v>1345857364</v>
      </c>
      <c r="T55" s="90">
        <f t="shared" si="6"/>
        <v>10215567034</v>
      </c>
      <c r="U55" s="103">
        <f t="shared" si="7"/>
        <v>0.20586304634057773</v>
      </c>
      <c r="V55" s="89">
        <f>SUM(V9:V10,V12:V19,V21:V27,V29:V35,V37:V40,V42:V47,V49:V53)</f>
        <v>5872852724</v>
      </c>
      <c r="W55" s="90">
        <f>SUM(W9:W10,W12:W19,W21:W27,W29:W35,W37:W40,W42:W47,W49:W53)</f>
        <v>1991127715</v>
      </c>
      <c r="X55" s="90">
        <f t="shared" si="8"/>
        <v>7863980439</v>
      </c>
      <c r="Y55" s="103">
        <f t="shared" si="9"/>
        <v>0.15847411740798467</v>
      </c>
      <c r="Z55" s="89">
        <f t="shared" si="10"/>
        <v>33606051151</v>
      </c>
      <c r="AA55" s="90">
        <f t="shared" si="11"/>
        <v>6739276331</v>
      </c>
      <c r="AB55" s="90">
        <f t="shared" si="12"/>
        <v>40345327482</v>
      </c>
      <c r="AC55" s="103">
        <f t="shared" si="13"/>
        <v>0.81303485096907147</v>
      </c>
      <c r="AD55" s="89">
        <f>SUM(AD9:AD10,AD12:AD19,AD21:AD27,AD29:AD35,AD37:AD40,AD42:AD47,AD49:AD53)</f>
        <v>3320683356</v>
      </c>
      <c r="AE55" s="90">
        <f>SUM(AE9:AE10,AE12:AE19,AE21:AE27,AE29:AE35,AE37:AE40,AE42:AE47,AE49:AE53)</f>
        <v>1850953903</v>
      </c>
      <c r="AF55" s="90">
        <f t="shared" si="14"/>
        <v>5171637259</v>
      </c>
      <c r="AG55" s="90">
        <f>SUM(AG9:AG10,AG12:AG19,AG21:AG27,AG29:AG35,AG37:AG40,AG42:AG47,AG49:AG53)</f>
        <v>31860700381</v>
      </c>
      <c r="AH55" s="90">
        <f>SUM(AH9:AH10,AH12:AH19,AH21:AH27,AH29:AH35,AH37:AH40,AH42:AH47,AH49:AH53)</f>
        <v>32750386094</v>
      </c>
      <c r="AI55" s="91">
        <f>SUM(AI9:AI10,AI12:AI19,AI21:AI27,AI29:AI35,AI37:AI40,AI42:AI47,AI49:AI53)</f>
        <v>30815590169</v>
      </c>
      <c r="AJ55" s="124">
        <f t="shared" si="15"/>
        <v>0.94092295829897221</v>
      </c>
      <c r="AK55" s="125">
        <f t="shared" si="16"/>
        <v>0.52059783878202581</v>
      </c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6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54</v>
      </c>
      <c r="C9" s="63" t="s">
        <v>55</v>
      </c>
      <c r="D9" s="83">
        <v>8073600625</v>
      </c>
      <c r="E9" s="84">
        <v>1221005654</v>
      </c>
      <c r="F9" s="85">
        <f>$D9       +$E9</f>
        <v>9294606279</v>
      </c>
      <c r="G9" s="83">
        <v>7980003278</v>
      </c>
      <c r="H9" s="84">
        <v>1195936400</v>
      </c>
      <c r="I9" s="85">
        <f>$G9       +$H9</f>
        <v>9175939678</v>
      </c>
      <c r="J9" s="83">
        <v>1563746150</v>
      </c>
      <c r="K9" s="84">
        <v>140043882</v>
      </c>
      <c r="L9" s="84">
        <f>$J9       +$K9</f>
        <v>1703790032</v>
      </c>
      <c r="M9" s="101">
        <f>IF(($F9       =0),0,($L9       /$F9       ))</f>
        <v>0.18330954328312973</v>
      </c>
      <c r="N9" s="83">
        <v>2674462255</v>
      </c>
      <c r="O9" s="84">
        <v>259377150</v>
      </c>
      <c r="P9" s="84">
        <f>$N9       +$O9</f>
        <v>2933839405</v>
      </c>
      <c r="Q9" s="101">
        <f>IF(($F9       =0),0,($P9       /$F9       ))</f>
        <v>0.31564967002729777</v>
      </c>
      <c r="R9" s="83">
        <v>1877260166</v>
      </c>
      <c r="S9" s="84">
        <v>157896574</v>
      </c>
      <c r="T9" s="84">
        <f>$R9       +$S9</f>
        <v>2035156740</v>
      </c>
      <c r="U9" s="101">
        <f>IF(($I9       =0),0,($T9       /$I9       ))</f>
        <v>0.22179273310606434</v>
      </c>
      <c r="V9" s="83">
        <v>1271231904</v>
      </c>
      <c r="W9" s="84">
        <v>233306961</v>
      </c>
      <c r="X9" s="84">
        <f>$V9       +$W9</f>
        <v>1504538865</v>
      </c>
      <c r="Y9" s="101">
        <f>IF(($I9       =0),0,($X9       /$I9       ))</f>
        <v>0.16396564469655833</v>
      </c>
      <c r="Z9" s="83">
        <f>$J9       +$N9       +$R9       +$V9</f>
        <v>7386700475</v>
      </c>
      <c r="AA9" s="84">
        <f>$K9       +$O9       +$S9       +$W9</f>
        <v>790624567</v>
      </c>
      <c r="AB9" s="84">
        <f>$Z9       +$AA9</f>
        <v>8177325042</v>
      </c>
      <c r="AC9" s="101">
        <f>IF(($I9       =0),0,($AB9       /$I9       ))</f>
        <v>0.89117031377241362</v>
      </c>
      <c r="AD9" s="83">
        <v>1413462055</v>
      </c>
      <c r="AE9" s="84">
        <v>338926746</v>
      </c>
      <c r="AF9" s="84">
        <f>$AD9       +$AE9</f>
        <v>1752388801</v>
      </c>
      <c r="AG9" s="84">
        <v>8548989585</v>
      </c>
      <c r="AH9" s="84">
        <v>8294900817</v>
      </c>
      <c r="AI9" s="85">
        <v>7626132325</v>
      </c>
      <c r="AJ9" s="120">
        <f>IF(($AH9       =0),0,($AI9       /$AH9       ))</f>
        <v>0.91937595074923728</v>
      </c>
      <c r="AK9" s="121">
        <f>IF(($AF9       =0),0,(($X9       /$AF9       )-1))</f>
        <v>-0.14143547131696144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8073600625</v>
      </c>
      <c r="E10" s="87">
        <f>E9</f>
        <v>1221005654</v>
      </c>
      <c r="F10" s="88">
        <f t="shared" ref="F10:F37" si="0">$D10      +$E10</f>
        <v>9294606279</v>
      </c>
      <c r="G10" s="86">
        <f>G9</f>
        <v>7980003278</v>
      </c>
      <c r="H10" s="87">
        <f>H9</f>
        <v>1195936400</v>
      </c>
      <c r="I10" s="88">
        <f t="shared" ref="I10:I37" si="1">$G10      +$H10</f>
        <v>9175939678</v>
      </c>
      <c r="J10" s="86">
        <f>J9</f>
        <v>1563746150</v>
      </c>
      <c r="K10" s="87">
        <f>K9</f>
        <v>140043882</v>
      </c>
      <c r="L10" s="87">
        <f t="shared" ref="L10:L37" si="2">$J10      +$K10</f>
        <v>1703790032</v>
      </c>
      <c r="M10" s="102">
        <f t="shared" ref="M10:M37" si="3">IF(($F10      =0),0,($L10      /$F10      ))</f>
        <v>0.18330954328312973</v>
      </c>
      <c r="N10" s="86">
        <f>N9</f>
        <v>2674462255</v>
      </c>
      <c r="O10" s="87">
        <f>O9</f>
        <v>259377150</v>
      </c>
      <c r="P10" s="87">
        <f t="shared" ref="P10:P37" si="4">$N10      +$O10</f>
        <v>2933839405</v>
      </c>
      <c r="Q10" s="102">
        <f t="shared" ref="Q10:Q37" si="5">IF(($F10      =0),0,($P10      /$F10      ))</f>
        <v>0.31564967002729777</v>
      </c>
      <c r="R10" s="86">
        <f>R9</f>
        <v>1877260166</v>
      </c>
      <c r="S10" s="87">
        <f>S9</f>
        <v>157896574</v>
      </c>
      <c r="T10" s="87">
        <f t="shared" ref="T10:T37" si="6">$R10      +$S10</f>
        <v>2035156740</v>
      </c>
      <c r="U10" s="102">
        <f t="shared" ref="U10:U37" si="7">IF(($I10      =0),0,($T10      /$I10      ))</f>
        <v>0.22179273310606434</v>
      </c>
      <c r="V10" s="86">
        <f>V9</f>
        <v>1271231904</v>
      </c>
      <c r="W10" s="87">
        <f>W9</f>
        <v>233306961</v>
      </c>
      <c r="X10" s="87">
        <f t="shared" ref="X10:X37" si="8">$V10      +$W10</f>
        <v>1504538865</v>
      </c>
      <c r="Y10" s="102">
        <f t="shared" ref="Y10:Y37" si="9">IF(($I10      =0),0,($X10      /$I10      ))</f>
        <v>0.16396564469655833</v>
      </c>
      <c r="Z10" s="86">
        <f t="shared" ref="Z10:Z37" si="10">$J10      +$N10      +$R10      +$V10</f>
        <v>7386700475</v>
      </c>
      <c r="AA10" s="87">
        <f t="shared" ref="AA10:AA37" si="11">$K10      +$O10      +$S10      +$W10</f>
        <v>790624567</v>
      </c>
      <c r="AB10" s="87">
        <f t="shared" ref="AB10:AB37" si="12">$Z10      +$AA10</f>
        <v>8177325042</v>
      </c>
      <c r="AC10" s="102">
        <f t="shared" ref="AC10:AC37" si="13">IF(($I10      =0),0,($AB10      /$I10      ))</f>
        <v>0.89117031377241362</v>
      </c>
      <c r="AD10" s="86">
        <f>AD9</f>
        <v>1413462055</v>
      </c>
      <c r="AE10" s="87">
        <f>AE9</f>
        <v>338926746</v>
      </c>
      <c r="AF10" s="87">
        <f t="shared" ref="AF10:AF37" si="14">$AD10      +$AE10</f>
        <v>1752388801</v>
      </c>
      <c r="AG10" s="87">
        <f>AG9</f>
        <v>8548989585</v>
      </c>
      <c r="AH10" s="87">
        <f>AH9</f>
        <v>8294900817</v>
      </c>
      <c r="AI10" s="88">
        <f>AI9</f>
        <v>7626132325</v>
      </c>
      <c r="AJ10" s="122">
        <f t="shared" ref="AJ10:AJ37" si="15">IF(($AH10      =0),0,($AI10      /$AH10      ))</f>
        <v>0.91937595074923728</v>
      </c>
      <c r="AK10" s="123">
        <f t="shared" ref="AK10:AK37" si="16">IF(($AF10      =0),0,(($X10      /$AF10      )-1))</f>
        <v>-0.14143547131696144</v>
      </c>
    </row>
    <row r="11" spans="1:37" x14ac:dyDescent="0.2">
      <c r="A11" s="61" t="s">
        <v>101</v>
      </c>
      <c r="B11" s="62" t="s">
        <v>184</v>
      </c>
      <c r="C11" s="63" t="s">
        <v>185</v>
      </c>
      <c r="D11" s="83">
        <v>170335431</v>
      </c>
      <c r="E11" s="84">
        <v>51283301</v>
      </c>
      <c r="F11" s="85">
        <f t="shared" si="0"/>
        <v>221618732</v>
      </c>
      <c r="G11" s="83">
        <v>179859759</v>
      </c>
      <c r="H11" s="84">
        <v>51242801</v>
      </c>
      <c r="I11" s="85">
        <f t="shared" si="1"/>
        <v>231102560</v>
      </c>
      <c r="J11" s="83">
        <v>25925201</v>
      </c>
      <c r="K11" s="84">
        <v>1835740</v>
      </c>
      <c r="L11" s="84">
        <f t="shared" si="2"/>
        <v>27760941</v>
      </c>
      <c r="M11" s="101">
        <f t="shared" si="3"/>
        <v>0.12526441582564421</v>
      </c>
      <c r="N11" s="83">
        <v>36051851</v>
      </c>
      <c r="O11" s="84">
        <v>701622</v>
      </c>
      <c r="P11" s="84">
        <f t="shared" si="4"/>
        <v>36753473</v>
      </c>
      <c r="Q11" s="101">
        <f t="shared" si="5"/>
        <v>0.16584100390936268</v>
      </c>
      <c r="R11" s="83">
        <v>28378180</v>
      </c>
      <c r="S11" s="84">
        <v>2362209</v>
      </c>
      <c r="T11" s="84">
        <f t="shared" si="6"/>
        <v>30740389</v>
      </c>
      <c r="U11" s="101">
        <f t="shared" si="7"/>
        <v>0.13301622015783815</v>
      </c>
      <c r="V11" s="83">
        <v>49958214</v>
      </c>
      <c r="W11" s="84">
        <v>4485048</v>
      </c>
      <c r="X11" s="84">
        <f t="shared" si="8"/>
        <v>54443262</v>
      </c>
      <c r="Y11" s="101">
        <f t="shared" si="9"/>
        <v>0.23558052321012801</v>
      </c>
      <c r="Z11" s="83">
        <f t="shared" si="10"/>
        <v>140313446</v>
      </c>
      <c r="AA11" s="84">
        <f t="shared" si="11"/>
        <v>9384619</v>
      </c>
      <c r="AB11" s="84">
        <f t="shared" si="12"/>
        <v>149698065</v>
      </c>
      <c r="AC11" s="101">
        <f t="shared" si="13"/>
        <v>0.64775597899045345</v>
      </c>
      <c r="AD11" s="83">
        <v>23660734</v>
      </c>
      <c r="AE11" s="84">
        <v>3235771</v>
      </c>
      <c r="AF11" s="84">
        <f t="shared" si="14"/>
        <v>26896505</v>
      </c>
      <c r="AG11" s="84">
        <v>480618541</v>
      </c>
      <c r="AH11" s="84">
        <v>299350567</v>
      </c>
      <c r="AI11" s="85">
        <v>184140717</v>
      </c>
      <c r="AJ11" s="120">
        <f t="shared" si="15"/>
        <v>0.61513401776853827</v>
      </c>
      <c r="AK11" s="121">
        <f t="shared" si="16"/>
        <v>1.0241760778956226</v>
      </c>
    </row>
    <row r="12" spans="1:37" x14ac:dyDescent="0.2">
      <c r="A12" s="61" t="s">
        <v>101</v>
      </c>
      <c r="B12" s="62" t="s">
        <v>186</v>
      </c>
      <c r="C12" s="63" t="s">
        <v>187</v>
      </c>
      <c r="D12" s="83">
        <v>333865392</v>
      </c>
      <c r="E12" s="84">
        <v>62567000</v>
      </c>
      <c r="F12" s="85">
        <f t="shared" si="0"/>
        <v>396432392</v>
      </c>
      <c r="G12" s="83">
        <v>323948192</v>
      </c>
      <c r="H12" s="84">
        <v>62567000</v>
      </c>
      <c r="I12" s="85">
        <f t="shared" si="1"/>
        <v>386515192</v>
      </c>
      <c r="J12" s="83">
        <v>76666502</v>
      </c>
      <c r="K12" s="84">
        <v>6179178</v>
      </c>
      <c r="L12" s="84">
        <f t="shared" si="2"/>
        <v>82845680</v>
      </c>
      <c r="M12" s="101">
        <f t="shared" si="3"/>
        <v>0.20897807967215756</v>
      </c>
      <c r="N12" s="83">
        <v>161521506</v>
      </c>
      <c r="O12" s="84">
        <v>0</v>
      </c>
      <c r="P12" s="84">
        <f t="shared" si="4"/>
        <v>161521506</v>
      </c>
      <c r="Q12" s="101">
        <f t="shared" si="5"/>
        <v>0.40743771008500235</v>
      </c>
      <c r="R12" s="83">
        <v>-74004539</v>
      </c>
      <c r="S12" s="84">
        <v>0</v>
      </c>
      <c r="T12" s="84">
        <f t="shared" si="6"/>
        <v>-74004539</v>
      </c>
      <c r="U12" s="101">
        <f t="shared" si="7"/>
        <v>-0.19146605497462568</v>
      </c>
      <c r="V12" s="83">
        <v>152181982</v>
      </c>
      <c r="W12" s="84">
        <v>0</v>
      </c>
      <c r="X12" s="84">
        <f t="shared" si="8"/>
        <v>152181982</v>
      </c>
      <c r="Y12" s="101">
        <f t="shared" si="9"/>
        <v>0.39372833241700883</v>
      </c>
      <c r="Z12" s="83">
        <f t="shared" si="10"/>
        <v>316365451</v>
      </c>
      <c r="AA12" s="84">
        <f t="shared" si="11"/>
        <v>6179178</v>
      </c>
      <c r="AB12" s="84">
        <f t="shared" si="12"/>
        <v>322544629</v>
      </c>
      <c r="AC12" s="101">
        <f t="shared" si="13"/>
        <v>0.83449405269431165</v>
      </c>
      <c r="AD12" s="83">
        <v>101642167</v>
      </c>
      <c r="AE12" s="84">
        <v>1386006</v>
      </c>
      <c r="AF12" s="84">
        <f t="shared" si="14"/>
        <v>103028173</v>
      </c>
      <c r="AG12" s="84">
        <v>367828127</v>
      </c>
      <c r="AH12" s="84">
        <v>388352266</v>
      </c>
      <c r="AI12" s="85">
        <v>181805834</v>
      </c>
      <c r="AJ12" s="120">
        <f t="shared" si="15"/>
        <v>0.46814670575399708</v>
      </c>
      <c r="AK12" s="121">
        <f t="shared" si="16"/>
        <v>0.47709095064706242</v>
      </c>
    </row>
    <row r="13" spans="1:37" x14ac:dyDescent="0.2">
      <c r="A13" s="61" t="s">
        <v>101</v>
      </c>
      <c r="B13" s="62" t="s">
        <v>188</v>
      </c>
      <c r="C13" s="63" t="s">
        <v>189</v>
      </c>
      <c r="D13" s="83">
        <v>233544473</v>
      </c>
      <c r="E13" s="84">
        <v>81887150</v>
      </c>
      <c r="F13" s="85">
        <f t="shared" si="0"/>
        <v>315431623</v>
      </c>
      <c r="G13" s="83">
        <v>204594474</v>
      </c>
      <c r="H13" s="84">
        <v>78522150</v>
      </c>
      <c r="I13" s="85">
        <f t="shared" si="1"/>
        <v>283116624</v>
      </c>
      <c r="J13" s="83">
        <v>63126282</v>
      </c>
      <c r="K13" s="84">
        <v>8140302</v>
      </c>
      <c r="L13" s="84">
        <f t="shared" si="2"/>
        <v>71266584</v>
      </c>
      <c r="M13" s="101">
        <f t="shared" si="3"/>
        <v>0.22593354249710088</v>
      </c>
      <c r="N13" s="83">
        <v>31477826</v>
      </c>
      <c r="O13" s="84">
        <v>5651976</v>
      </c>
      <c r="P13" s="84">
        <f t="shared" si="4"/>
        <v>37129802</v>
      </c>
      <c r="Q13" s="101">
        <f t="shared" si="5"/>
        <v>0.11771109582123286</v>
      </c>
      <c r="R13" s="83">
        <v>48412345</v>
      </c>
      <c r="S13" s="84">
        <v>197886</v>
      </c>
      <c r="T13" s="84">
        <f t="shared" si="6"/>
        <v>48610231</v>
      </c>
      <c r="U13" s="101">
        <f t="shared" si="7"/>
        <v>0.17169684461905704</v>
      </c>
      <c r="V13" s="83">
        <v>-19194310</v>
      </c>
      <c r="W13" s="84">
        <v>5534380</v>
      </c>
      <c r="X13" s="84">
        <f t="shared" si="8"/>
        <v>-13659930</v>
      </c>
      <c r="Y13" s="101">
        <f t="shared" si="9"/>
        <v>-4.8248420763875741E-2</v>
      </c>
      <c r="Z13" s="83">
        <f t="shared" si="10"/>
        <v>123822143</v>
      </c>
      <c r="AA13" s="84">
        <f t="shared" si="11"/>
        <v>19524544</v>
      </c>
      <c r="AB13" s="84">
        <f t="shared" si="12"/>
        <v>143346687</v>
      </c>
      <c r="AC13" s="101">
        <f t="shared" si="13"/>
        <v>0.50631674316658992</v>
      </c>
      <c r="AD13" s="83">
        <v>18456225</v>
      </c>
      <c r="AE13" s="84">
        <v>12591469</v>
      </c>
      <c r="AF13" s="84">
        <f t="shared" si="14"/>
        <v>31047694</v>
      </c>
      <c r="AG13" s="84">
        <v>309833472</v>
      </c>
      <c r="AH13" s="84">
        <v>321695476</v>
      </c>
      <c r="AI13" s="85">
        <v>138789882</v>
      </c>
      <c r="AJ13" s="120">
        <f t="shared" si="15"/>
        <v>0.43143249549459006</v>
      </c>
      <c r="AK13" s="121">
        <f t="shared" si="16"/>
        <v>-1.4399660084256176</v>
      </c>
    </row>
    <row r="14" spans="1:37" x14ac:dyDescent="0.2">
      <c r="A14" s="61" t="s">
        <v>116</v>
      </c>
      <c r="B14" s="62" t="s">
        <v>190</v>
      </c>
      <c r="C14" s="63" t="s">
        <v>191</v>
      </c>
      <c r="D14" s="83">
        <v>63471183</v>
      </c>
      <c r="E14" s="84">
        <v>486000</v>
      </c>
      <c r="F14" s="85">
        <f t="shared" si="0"/>
        <v>63957183</v>
      </c>
      <c r="G14" s="83">
        <v>63284598</v>
      </c>
      <c r="H14" s="84">
        <v>970000</v>
      </c>
      <c r="I14" s="85">
        <f t="shared" si="1"/>
        <v>64254598</v>
      </c>
      <c r="J14" s="83">
        <v>21175723</v>
      </c>
      <c r="K14" s="84">
        <v>15477</v>
      </c>
      <c r="L14" s="84">
        <f t="shared" si="2"/>
        <v>21191200</v>
      </c>
      <c r="M14" s="101">
        <f t="shared" si="3"/>
        <v>0.33133416773531127</v>
      </c>
      <c r="N14" s="83">
        <v>18251619</v>
      </c>
      <c r="O14" s="84">
        <v>0</v>
      </c>
      <c r="P14" s="84">
        <f t="shared" si="4"/>
        <v>18251619</v>
      </c>
      <c r="Q14" s="101">
        <f t="shared" si="5"/>
        <v>0.2853724655133732</v>
      </c>
      <c r="R14" s="83">
        <v>12895091</v>
      </c>
      <c r="S14" s="84">
        <v>40166</v>
      </c>
      <c r="T14" s="84">
        <f t="shared" si="6"/>
        <v>12935257</v>
      </c>
      <c r="U14" s="101">
        <f t="shared" si="7"/>
        <v>0.20131255042635238</v>
      </c>
      <c r="V14" s="83">
        <v>996380</v>
      </c>
      <c r="W14" s="84">
        <v>73154</v>
      </c>
      <c r="X14" s="84">
        <f t="shared" si="8"/>
        <v>1069534</v>
      </c>
      <c r="Y14" s="101">
        <f t="shared" si="9"/>
        <v>1.6645252375557622E-2</v>
      </c>
      <c r="Z14" s="83">
        <f t="shared" si="10"/>
        <v>53318813</v>
      </c>
      <c r="AA14" s="84">
        <f t="shared" si="11"/>
        <v>128797</v>
      </c>
      <c r="AB14" s="84">
        <f t="shared" si="12"/>
        <v>53447610</v>
      </c>
      <c r="AC14" s="101">
        <f t="shared" si="13"/>
        <v>0.8318098885312456</v>
      </c>
      <c r="AD14" s="83">
        <v>11085603</v>
      </c>
      <c r="AE14" s="84">
        <v>41167</v>
      </c>
      <c r="AF14" s="84">
        <f t="shared" si="14"/>
        <v>11126770</v>
      </c>
      <c r="AG14" s="84">
        <v>68351758</v>
      </c>
      <c r="AH14" s="84">
        <v>69996183</v>
      </c>
      <c r="AI14" s="85">
        <v>50878489</v>
      </c>
      <c r="AJ14" s="120">
        <f t="shared" si="15"/>
        <v>0.72687519260871691</v>
      </c>
      <c r="AK14" s="121">
        <f t="shared" si="16"/>
        <v>-0.90387740557232688</v>
      </c>
    </row>
    <row r="15" spans="1:37" ht="16.5" x14ac:dyDescent="0.3">
      <c r="A15" s="64" t="s">
        <v>0</v>
      </c>
      <c r="B15" s="65" t="s">
        <v>192</v>
      </c>
      <c r="C15" s="66" t="s">
        <v>0</v>
      </c>
      <c r="D15" s="86">
        <f>SUM(D11:D14)</f>
        <v>801216479</v>
      </c>
      <c r="E15" s="87">
        <f>SUM(E11:E14)</f>
        <v>196223451</v>
      </c>
      <c r="F15" s="88">
        <f t="shared" si="0"/>
        <v>997439930</v>
      </c>
      <c r="G15" s="86">
        <f>SUM(G11:G14)</f>
        <v>771687023</v>
      </c>
      <c r="H15" s="87">
        <f>SUM(H11:H14)</f>
        <v>193301951</v>
      </c>
      <c r="I15" s="88">
        <f t="shared" si="1"/>
        <v>964988974</v>
      </c>
      <c r="J15" s="86">
        <f>SUM(J11:J14)</f>
        <v>186893708</v>
      </c>
      <c r="K15" s="87">
        <f>SUM(K11:K14)</f>
        <v>16170697</v>
      </c>
      <c r="L15" s="87">
        <f t="shared" si="2"/>
        <v>203064405</v>
      </c>
      <c r="M15" s="102">
        <f t="shared" si="3"/>
        <v>0.20358559838285198</v>
      </c>
      <c r="N15" s="86">
        <f>SUM(N11:N14)</f>
        <v>247302802</v>
      </c>
      <c r="O15" s="87">
        <f>SUM(O11:O14)</f>
        <v>6353598</v>
      </c>
      <c r="P15" s="87">
        <f t="shared" si="4"/>
        <v>253656400</v>
      </c>
      <c r="Q15" s="102">
        <f t="shared" si="5"/>
        <v>0.25430744486036366</v>
      </c>
      <c r="R15" s="86">
        <f>SUM(R11:R14)</f>
        <v>15681077</v>
      </c>
      <c r="S15" s="87">
        <f>SUM(S11:S14)</f>
        <v>2600261</v>
      </c>
      <c r="T15" s="87">
        <f t="shared" si="6"/>
        <v>18281338</v>
      </c>
      <c r="U15" s="102">
        <f t="shared" si="7"/>
        <v>1.8944608169170644E-2</v>
      </c>
      <c r="V15" s="86">
        <f>SUM(V11:V14)</f>
        <v>183942266</v>
      </c>
      <c r="W15" s="87">
        <f>SUM(W11:W14)</f>
        <v>10092582</v>
      </c>
      <c r="X15" s="87">
        <f t="shared" si="8"/>
        <v>194034848</v>
      </c>
      <c r="Y15" s="102">
        <f t="shared" si="9"/>
        <v>0.20107467880767724</v>
      </c>
      <c r="Z15" s="86">
        <f t="shared" si="10"/>
        <v>633819853</v>
      </c>
      <c r="AA15" s="87">
        <f t="shared" si="11"/>
        <v>35217138</v>
      </c>
      <c r="AB15" s="87">
        <f t="shared" si="12"/>
        <v>669036991</v>
      </c>
      <c r="AC15" s="102">
        <f t="shared" si="13"/>
        <v>0.693310503048297</v>
      </c>
      <c r="AD15" s="86">
        <f>SUM(AD11:AD14)</f>
        <v>154844729</v>
      </c>
      <c r="AE15" s="87">
        <f>SUM(AE11:AE14)</f>
        <v>17254413</v>
      </c>
      <c r="AF15" s="87">
        <f t="shared" si="14"/>
        <v>172099142</v>
      </c>
      <c r="AG15" s="87">
        <f>SUM(AG11:AG14)</f>
        <v>1226631898</v>
      </c>
      <c r="AH15" s="87">
        <f>SUM(AH11:AH14)</f>
        <v>1079394492</v>
      </c>
      <c r="AI15" s="88">
        <f>SUM(AI11:AI14)</f>
        <v>555614922</v>
      </c>
      <c r="AJ15" s="122">
        <f t="shared" si="15"/>
        <v>0.51474685679607857</v>
      </c>
      <c r="AK15" s="123">
        <f t="shared" si="16"/>
        <v>0.1274597057549538</v>
      </c>
    </row>
    <row r="16" spans="1:37" x14ac:dyDescent="0.2">
      <c r="A16" s="61" t="s">
        <v>101</v>
      </c>
      <c r="B16" s="62" t="s">
        <v>193</v>
      </c>
      <c r="C16" s="63" t="s">
        <v>194</v>
      </c>
      <c r="D16" s="83">
        <v>326771133</v>
      </c>
      <c r="E16" s="84">
        <v>35148400</v>
      </c>
      <c r="F16" s="85">
        <f t="shared" si="0"/>
        <v>361919533</v>
      </c>
      <c r="G16" s="83">
        <v>327070943</v>
      </c>
      <c r="H16" s="84">
        <v>37448400</v>
      </c>
      <c r="I16" s="85">
        <f t="shared" si="1"/>
        <v>364519343</v>
      </c>
      <c r="J16" s="83">
        <v>49237851</v>
      </c>
      <c r="K16" s="84">
        <v>0</v>
      </c>
      <c r="L16" s="84">
        <f t="shared" si="2"/>
        <v>49237851</v>
      </c>
      <c r="M16" s="101">
        <f t="shared" si="3"/>
        <v>0.13604640399444812</v>
      </c>
      <c r="N16" s="83">
        <v>43675649</v>
      </c>
      <c r="O16" s="84">
        <v>466459</v>
      </c>
      <c r="P16" s="84">
        <f t="shared" si="4"/>
        <v>44142108</v>
      </c>
      <c r="Q16" s="101">
        <f t="shared" si="5"/>
        <v>0.12196663615831975</v>
      </c>
      <c r="R16" s="83">
        <v>43195368</v>
      </c>
      <c r="S16" s="84">
        <v>1082484</v>
      </c>
      <c r="T16" s="84">
        <f t="shared" si="6"/>
        <v>44277852</v>
      </c>
      <c r="U16" s="101">
        <f t="shared" si="7"/>
        <v>0.12146914244822393</v>
      </c>
      <c r="V16" s="83">
        <v>40124647</v>
      </c>
      <c r="W16" s="84">
        <v>1259409</v>
      </c>
      <c r="X16" s="84">
        <f t="shared" si="8"/>
        <v>41384056</v>
      </c>
      <c r="Y16" s="101">
        <f t="shared" si="9"/>
        <v>0.11353048005466201</v>
      </c>
      <c r="Z16" s="83">
        <f t="shared" si="10"/>
        <v>176233515</v>
      </c>
      <c r="AA16" s="84">
        <f t="shared" si="11"/>
        <v>2808352</v>
      </c>
      <c r="AB16" s="84">
        <f t="shared" si="12"/>
        <v>179041867</v>
      </c>
      <c r="AC16" s="101">
        <f t="shared" si="13"/>
        <v>0.49117247256752572</v>
      </c>
      <c r="AD16" s="83">
        <v>56156571</v>
      </c>
      <c r="AE16" s="84">
        <v>943080</v>
      </c>
      <c r="AF16" s="84">
        <f t="shared" si="14"/>
        <v>57099651</v>
      </c>
      <c r="AG16" s="84">
        <v>1197097542</v>
      </c>
      <c r="AH16" s="84">
        <v>377435492</v>
      </c>
      <c r="AI16" s="85">
        <v>211923674</v>
      </c>
      <c r="AJ16" s="120">
        <f t="shared" si="15"/>
        <v>0.56148316332688708</v>
      </c>
      <c r="AK16" s="121">
        <f t="shared" si="16"/>
        <v>-0.27523101673598671</v>
      </c>
    </row>
    <row r="17" spans="1:37" x14ac:dyDescent="0.2">
      <c r="A17" s="61" t="s">
        <v>101</v>
      </c>
      <c r="B17" s="62" t="s">
        <v>195</v>
      </c>
      <c r="C17" s="63" t="s">
        <v>196</v>
      </c>
      <c r="D17" s="83">
        <v>135702571</v>
      </c>
      <c r="E17" s="84">
        <v>137131901</v>
      </c>
      <c r="F17" s="85">
        <f t="shared" si="0"/>
        <v>272834472</v>
      </c>
      <c r="G17" s="83">
        <v>136083490</v>
      </c>
      <c r="H17" s="84">
        <v>136331901</v>
      </c>
      <c r="I17" s="85">
        <f t="shared" si="1"/>
        <v>272415391</v>
      </c>
      <c r="J17" s="83">
        <v>7630363</v>
      </c>
      <c r="K17" s="84">
        <v>22148140</v>
      </c>
      <c r="L17" s="84">
        <f t="shared" si="2"/>
        <v>29778503</v>
      </c>
      <c r="M17" s="101">
        <f t="shared" si="3"/>
        <v>0.10914494338530653</v>
      </c>
      <c r="N17" s="83">
        <v>12788685</v>
      </c>
      <c r="O17" s="84">
        <v>13692488</v>
      </c>
      <c r="P17" s="84">
        <f t="shared" si="4"/>
        <v>26481173</v>
      </c>
      <c r="Q17" s="101">
        <f t="shared" si="5"/>
        <v>9.7059483744414823E-2</v>
      </c>
      <c r="R17" s="83">
        <v>10716348</v>
      </c>
      <c r="S17" s="84">
        <v>19185777</v>
      </c>
      <c r="T17" s="84">
        <f t="shared" si="6"/>
        <v>29902125</v>
      </c>
      <c r="U17" s="101">
        <f t="shared" si="7"/>
        <v>0.10976665044597278</v>
      </c>
      <c r="V17" s="83">
        <v>25872973</v>
      </c>
      <c r="W17" s="84">
        <v>0</v>
      </c>
      <c r="X17" s="84">
        <f t="shared" si="8"/>
        <v>25872973</v>
      </c>
      <c r="Y17" s="101">
        <f t="shared" si="9"/>
        <v>9.4976179227700103E-2</v>
      </c>
      <c r="Z17" s="83">
        <f t="shared" si="10"/>
        <v>57008369</v>
      </c>
      <c r="AA17" s="84">
        <f t="shared" si="11"/>
        <v>55026405</v>
      </c>
      <c r="AB17" s="84">
        <f t="shared" si="12"/>
        <v>112034774</v>
      </c>
      <c r="AC17" s="101">
        <f t="shared" si="13"/>
        <v>0.41126447954623829</v>
      </c>
      <c r="AD17" s="83">
        <v>36894414</v>
      </c>
      <c r="AE17" s="84">
        <v>4396174</v>
      </c>
      <c r="AF17" s="84">
        <f t="shared" si="14"/>
        <v>41290588</v>
      </c>
      <c r="AG17" s="84">
        <v>248507850</v>
      </c>
      <c r="AH17" s="84">
        <v>234270404</v>
      </c>
      <c r="AI17" s="85">
        <v>176181581</v>
      </c>
      <c r="AJ17" s="120">
        <f t="shared" si="15"/>
        <v>0.75204369818733052</v>
      </c>
      <c r="AK17" s="121">
        <f t="shared" si="16"/>
        <v>-0.37339296306460934</v>
      </c>
    </row>
    <row r="18" spans="1:37" x14ac:dyDescent="0.2">
      <c r="A18" s="61" t="s">
        <v>101</v>
      </c>
      <c r="B18" s="62" t="s">
        <v>197</v>
      </c>
      <c r="C18" s="63" t="s">
        <v>198</v>
      </c>
      <c r="D18" s="83">
        <v>174795910</v>
      </c>
      <c r="E18" s="84">
        <v>30181999</v>
      </c>
      <c r="F18" s="85">
        <f t="shared" si="0"/>
        <v>204977909</v>
      </c>
      <c r="G18" s="83">
        <v>180618087</v>
      </c>
      <c r="H18" s="84">
        <v>31442232</v>
      </c>
      <c r="I18" s="85">
        <f t="shared" si="1"/>
        <v>212060319</v>
      </c>
      <c r="J18" s="83">
        <v>72826944</v>
      </c>
      <c r="K18" s="84">
        <v>1393902</v>
      </c>
      <c r="L18" s="84">
        <f t="shared" si="2"/>
        <v>74220846</v>
      </c>
      <c r="M18" s="101">
        <f t="shared" si="3"/>
        <v>0.36209192669635437</v>
      </c>
      <c r="N18" s="83">
        <v>45977573</v>
      </c>
      <c r="O18" s="84">
        <v>1142188</v>
      </c>
      <c r="P18" s="84">
        <f t="shared" si="4"/>
        <v>47119761</v>
      </c>
      <c r="Q18" s="101">
        <f t="shared" si="5"/>
        <v>0.22987726448121781</v>
      </c>
      <c r="R18" s="83">
        <v>40435471</v>
      </c>
      <c r="S18" s="84">
        <v>-71069</v>
      </c>
      <c r="T18" s="84">
        <f t="shared" si="6"/>
        <v>40364402</v>
      </c>
      <c r="U18" s="101">
        <f t="shared" si="7"/>
        <v>0.1903439652941388</v>
      </c>
      <c r="V18" s="83">
        <v>23099776</v>
      </c>
      <c r="W18" s="84">
        <v>476049</v>
      </c>
      <c r="X18" s="84">
        <f t="shared" si="8"/>
        <v>23575825</v>
      </c>
      <c r="Y18" s="101">
        <f t="shared" si="9"/>
        <v>0.11117508976302162</v>
      </c>
      <c r="Z18" s="83">
        <f t="shared" si="10"/>
        <v>182339764</v>
      </c>
      <c r="AA18" s="84">
        <f t="shared" si="11"/>
        <v>2941070</v>
      </c>
      <c r="AB18" s="84">
        <f t="shared" si="12"/>
        <v>185280834</v>
      </c>
      <c r="AC18" s="101">
        <f t="shared" si="13"/>
        <v>0.87371760484808103</v>
      </c>
      <c r="AD18" s="83">
        <v>22914399</v>
      </c>
      <c r="AE18" s="84">
        <v>739130</v>
      </c>
      <c r="AF18" s="84">
        <f t="shared" si="14"/>
        <v>23653529</v>
      </c>
      <c r="AG18" s="84">
        <v>167735200</v>
      </c>
      <c r="AH18" s="84">
        <v>194465706</v>
      </c>
      <c r="AI18" s="85">
        <v>208412081</v>
      </c>
      <c r="AJ18" s="120">
        <f t="shared" si="15"/>
        <v>1.0717163724487238</v>
      </c>
      <c r="AK18" s="121">
        <f t="shared" si="16"/>
        <v>-3.2850912014017464E-3</v>
      </c>
    </row>
    <row r="19" spans="1:37" x14ac:dyDescent="0.2">
      <c r="A19" s="61" t="s">
        <v>101</v>
      </c>
      <c r="B19" s="62" t="s">
        <v>61</v>
      </c>
      <c r="C19" s="63" t="s">
        <v>62</v>
      </c>
      <c r="D19" s="83">
        <v>3527316852</v>
      </c>
      <c r="E19" s="84">
        <v>157832518</v>
      </c>
      <c r="F19" s="85">
        <f t="shared" si="0"/>
        <v>3685149370</v>
      </c>
      <c r="G19" s="83">
        <v>3427216852</v>
      </c>
      <c r="H19" s="84">
        <v>159213435</v>
      </c>
      <c r="I19" s="85">
        <f t="shared" si="1"/>
        <v>3586430287</v>
      </c>
      <c r="J19" s="83">
        <v>822442051</v>
      </c>
      <c r="K19" s="84">
        <v>7459636</v>
      </c>
      <c r="L19" s="84">
        <f t="shared" si="2"/>
        <v>829901687</v>
      </c>
      <c r="M19" s="101">
        <f t="shared" si="3"/>
        <v>0.22520164141949015</v>
      </c>
      <c r="N19" s="83">
        <v>547889259</v>
      </c>
      <c r="O19" s="84">
        <v>22549843</v>
      </c>
      <c r="P19" s="84">
        <f t="shared" si="4"/>
        <v>570439102</v>
      </c>
      <c r="Q19" s="101">
        <f t="shared" si="5"/>
        <v>0.15479402453637855</v>
      </c>
      <c r="R19" s="83">
        <v>771638599</v>
      </c>
      <c r="S19" s="84">
        <v>11572236</v>
      </c>
      <c r="T19" s="84">
        <f t="shared" si="6"/>
        <v>783210835</v>
      </c>
      <c r="U19" s="101">
        <f t="shared" si="7"/>
        <v>0.21838172565042249</v>
      </c>
      <c r="V19" s="83">
        <v>607525341</v>
      </c>
      <c r="W19" s="84">
        <v>62923010</v>
      </c>
      <c r="X19" s="84">
        <f t="shared" si="8"/>
        <v>670448351</v>
      </c>
      <c r="Y19" s="101">
        <f t="shared" si="9"/>
        <v>0.18694029922461447</v>
      </c>
      <c r="Z19" s="83">
        <f t="shared" si="10"/>
        <v>2749495250</v>
      </c>
      <c r="AA19" s="84">
        <f t="shared" si="11"/>
        <v>104504725</v>
      </c>
      <c r="AB19" s="84">
        <f t="shared" si="12"/>
        <v>2853999975</v>
      </c>
      <c r="AC19" s="101">
        <f t="shared" si="13"/>
        <v>0.79577734588766591</v>
      </c>
      <c r="AD19" s="83">
        <v>406767123</v>
      </c>
      <c r="AE19" s="84">
        <v>35683863</v>
      </c>
      <c r="AF19" s="84">
        <f t="shared" si="14"/>
        <v>442450986</v>
      </c>
      <c r="AG19" s="84">
        <v>3111709093</v>
      </c>
      <c r="AH19" s="84">
        <v>3264736365</v>
      </c>
      <c r="AI19" s="85">
        <v>2797463657</v>
      </c>
      <c r="AJ19" s="120">
        <f t="shared" si="15"/>
        <v>0.85687275915769079</v>
      </c>
      <c r="AK19" s="121">
        <f t="shared" si="16"/>
        <v>0.51530536085187983</v>
      </c>
    </row>
    <row r="20" spans="1:37" x14ac:dyDescent="0.2">
      <c r="A20" s="61" t="s">
        <v>101</v>
      </c>
      <c r="B20" s="62" t="s">
        <v>199</v>
      </c>
      <c r="C20" s="63" t="s">
        <v>200</v>
      </c>
      <c r="D20" s="83">
        <v>540927599</v>
      </c>
      <c r="E20" s="84">
        <v>42672950</v>
      </c>
      <c r="F20" s="85">
        <f t="shared" si="0"/>
        <v>583600549</v>
      </c>
      <c r="G20" s="83">
        <v>530740863</v>
      </c>
      <c r="H20" s="84">
        <v>39672950</v>
      </c>
      <c r="I20" s="85">
        <f t="shared" si="1"/>
        <v>570413813</v>
      </c>
      <c r="J20" s="83">
        <v>102485079</v>
      </c>
      <c r="K20" s="84">
        <v>4213170</v>
      </c>
      <c r="L20" s="84">
        <f t="shared" si="2"/>
        <v>106698249</v>
      </c>
      <c r="M20" s="101">
        <f t="shared" si="3"/>
        <v>0.18282753363208368</v>
      </c>
      <c r="N20" s="83">
        <v>114769429</v>
      </c>
      <c r="O20" s="84">
        <v>9772956</v>
      </c>
      <c r="P20" s="84">
        <f t="shared" si="4"/>
        <v>124542385</v>
      </c>
      <c r="Q20" s="101">
        <f t="shared" si="5"/>
        <v>0.21340347471126178</v>
      </c>
      <c r="R20" s="83">
        <v>106857460</v>
      </c>
      <c r="S20" s="84">
        <v>10056208</v>
      </c>
      <c r="T20" s="84">
        <f t="shared" si="6"/>
        <v>116913668</v>
      </c>
      <c r="U20" s="101">
        <f t="shared" si="7"/>
        <v>0.2049628976989728</v>
      </c>
      <c r="V20" s="83">
        <v>55225565</v>
      </c>
      <c r="W20" s="84">
        <v>19931976</v>
      </c>
      <c r="X20" s="84">
        <f t="shared" si="8"/>
        <v>75157541</v>
      </c>
      <c r="Y20" s="101">
        <f t="shared" si="9"/>
        <v>0.13175967917873685</v>
      </c>
      <c r="Z20" s="83">
        <f t="shared" si="10"/>
        <v>379337533</v>
      </c>
      <c r="AA20" s="84">
        <f t="shared" si="11"/>
        <v>43974310</v>
      </c>
      <c r="AB20" s="84">
        <f t="shared" si="12"/>
        <v>423311843</v>
      </c>
      <c r="AC20" s="101">
        <f t="shared" si="13"/>
        <v>0.74211359078711514</v>
      </c>
      <c r="AD20" s="83">
        <v>59292457</v>
      </c>
      <c r="AE20" s="84">
        <v>11920344</v>
      </c>
      <c r="AF20" s="84">
        <f t="shared" si="14"/>
        <v>71212801</v>
      </c>
      <c r="AG20" s="84">
        <v>551082587</v>
      </c>
      <c r="AH20" s="84">
        <v>577540587</v>
      </c>
      <c r="AI20" s="85">
        <v>388523856</v>
      </c>
      <c r="AJ20" s="120">
        <f t="shared" si="15"/>
        <v>0.6727213026155684</v>
      </c>
      <c r="AK20" s="121">
        <f t="shared" si="16"/>
        <v>5.5393692490764312E-2</v>
      </c>
    </row>
    <row r="21" spans="1:37" x14ac:dyDescent="0.2">
      <c r="A21" s="61" t="s">
        <v>116</v>
      </c>
      <c r="B21" s="62" t="s">
        <v>201</v>
      </c>
      <c r="C21" s="63" t="s">
        <v>202</v>
      </c>
      <c r="D21" s="83">
        <v>147955000</v>
      </c>
      <c r="E21" s="84">
        <v>13150000</v>
      </c>
      <c r="F21" s="85">
        <f t="shared" si="0"/>
        <v>161105000</v>
      </c>
      <c r="G21" s="83">
        <v>149343956</v>
      </c>
      <c r="H21" s="84">
        <v>13150000</v>
      </c>
      <c r="I21" s="85">
        <f t="shared" si="1"/>
        <v>162493956</v>
      </c>
      <c r="J21" s="83">
        <v>58108750</v>
      </c>
      <c r="K21" s="84">
        <v>253038</v>
      </c>
      <c r="L21" s="84">
        <f t="shared" si="2"/>
        <v>58361788</v>
      </c>
      <c r="M21" s="101">
        <f t="shared" si="3"/>
        <v>0.36225932156047297</v>
      </c>
      <c r="N21" s="83">
        <v>47208435</v>
      </c>
      <c r="O21" s="84">
        <v>2663950</v>
      </c>
      <c r="P21" s="84">
        <f t="shared" si="4"/>
        <v>49872385</v>
      </c>
      <c r="Q21" s="101">
        <f t="shared" si="5"/>
        <v>0.30956447658359454</v>
      </c>
      <c r="R21" s="83">
        <v>37920866</v>
      </c>
      <c r="S21" s="84">
        <v>1364088</v>
      </c>
      <c r="T21" s="84">
        <f t="shared" si="6"/>
        <v>39284954</v>
      </c>
      <c r="U21" s="101">
        <f t="shared" si="7"/>
        <v>0.24176255515620532</v>
      </c>
      <c r="V21" s="83">
        <v>2080002</v>
      </c>
      <c r="W21" s="84">
        <v>1166081</v>
      </c>
      <c r="X21" s="84">
        <f t="shared" si="8"/>
        <v>3246083</v>
      </c>
      <c r="Y21" s="101">
        <f t="shared" si="9"/>
        <v>1.997663839263043E-2</v>
      </c>
      <c r="Z21" s="83">
        <f t="shared" si="10"/>
        <v>145318053</v>
      </c>
      <c r="AA21" s="84">
        <f t="shared" si="11"/>
        <v>5447157</v>
      </c>
      <c r="AB21" s="84">
        <f t="shared" si="12"/>
        <v>150765210</v>
      </c>
      <c r="AC21" s="101">
        <f t="shared" si="13"/>
        <v>0.92782041690215233</v>
      </c>
      <c r="AD21" s="83">
        <v>8064039</v>
      </c>
      <c r="AE21" s="84">
        <v>558302</v>
      </c>
      <c r="AF21" s="84">
        <f t="shared" si="14"/>
        <v>8622341</v>
      </c>
      <c r="AG21" s="84">
        <v>152410000</v>
      </c>
      <c r="AH21" s="84">
        <v>160070700</v>
      </c>
      <c r="AI21" s="85">
        <v>153154684</v>
      </c>
      <c r="AJ21" s="120">
        <f t="shared" si="15"/>
        <v>0.9567939916549375</v>
      </c>
      <c r="AK21" s="121">
        <f t="shared" si="16"/>
        <v>-0.62352648776011055</v>
      </c>
    </row>
    <row r="22" spans="1:37" ht="16.5" x14ac:dyDescent="0.3">
      <c r="A22" s="64" t="s">
        <v>0</v>
      </c>
      <c r="B22" s="65" t="s">
        <v>203</v>
      </c>
      <c r="C22" s="66" t="s">
        <v>0</v>
      </c>
      <c r="D22" s="86">
        <f>SUM(D16:D21)</f>
        <v>4853469065</v>
      </c>
      <c r="E22" s="87">
        <f>SUM(E16:E21)</f>
        <v>416117768</v>
      </c>
      <c r="F22" s="88">
        <f t="shared" si="0"/>
        <v>5269586833</v>
      </c>
      <c r="G22" s="86">
        <f>SUM(G16:G21)</f>
        <v>4751074191</v>
      </c>
      <c r="H22" s="87">
        <f>SUM(H16:H21)</f>
        <v>417258918</v>
      </c>
      <c r="I22" s="88">
        <f t="shared" si="1"/>
        <v>5168333109</v>
      </c>
      <c r="J22" s="86">
        <f>SUM(J16:J21)</f>
        <v>1112731038</v>
      </c>
      <c r="K22" s="87">
        <f>SUM(K16:K21)</f>
        <v>35467886</v>
      </c>
      <c r="L22" s="87">
        <f t="shared" si="2"/>
        <v>1148198924</v>
      </c>
      <c r="M22" s="102">
        <f t="shared" si="3"/>
        <v>0.21789164129710811</v>
      </c>
      <c r="N22" s="86">
        <f>SUM(N16:N21)</f>
        <v>812309030</v>
      </c>
      <c r="O22" s="87">
        <f>SUM(O16:O21)</f>
        <v>50287884</v>
      </c>
      <c r="P22" s="87">
        <f t="shared" si="4"/>
        <v>862596914</v>
      </c>
      <c r="Q22" s="102">
        <f t="shared" si="5"/>
        <v>0.16369346237889387</v>
      </c>
      <c r="R22" s="86">
        <f>SUM(R16:R21)</f>
        <v>1010764112</v>
      </c>
      <c r="S22" s="87">
        <f>SUM(S16:S21)</f>
        <v>43189724</v>
      </c>
      <c r="T22" s="87">
        <f t="shared" si="6"/>
        <v>1053953836</v>
      </c>
      <c r="U22" s="102">
        <f t="shared" si="7"/>
        <v>0.20392529153445477</v>
      </c>
      <c r="V22" s="86">
        <f>SUM(V16:V21)</f>
        <v>753928304</v>
      </c>
      <c r="W22" s="87">
        <f>SUM(W16:W21)</f>
        <v>85756525</v>
      </c>
      <c r="X22" s="87">
        <f t="shared" si="8"/>
        <v>839684829</v>
      </c>
      <c r="Y22" s="102">
        <f t="shared" si="9"/>
        <v>0.1624672425888716</v>
      </c>
      <c r="Z22" s="86">
        <f t="shared" si="10"/>
        <v>3689732484</v>
      </c>
      <c r="AA22" s="87">
        <f t="shared" si="11"/>
        <v>214702019</v>
      </c>
      <c r="AB22" s="87">
        <f t="shared" si="12"/>
        <v>3904434503</v>
      </c>
      <c r="AC22" s="102">
        <f t="shared" si="13"/>
        <v>0.75545333875653642</v>
      </c>
      <c r="AD22" s="86">
        <f>SUM(AD16:AD21)</f>
        <v>590089003</v>
      </c>
      <c r="AE22" s="87">
        <f>SUM(AE16:AE21)</f>
        <v>54240893</v>
      </c>
      <c r="AF22" s="87">
        <f t="shared" si="14"/>
        <v>644329896</v>
      </c>
      <c r="AG22" s="87">
        <f>SUM(AG16:AG21)</f>
        <v>5428542272</v>
      </c>
      <c r="AH22" s="87">
        <f>SUM(AH16:AH21)</f>
        <v>4808519254</v>
      </c>
      <c r="AI22" s="88">
        <f>SUM(AI16:AI21)</f>
        <v>3935659533</v>
      </c>
      <c r="AJ22" s="122">
        <f t="shared" si="15"/>
        <v>0.81847640096815555</v>
      </c>
      <c r="AK22" s="123">
        <f t="shared" si="16"/>
        <v>0.30319085644289268</v>
      </c>
    </row>
    <row r="23" spans="1:37" x14ac:dyDescent="0.2">
      <c r="A23" s="61" t="s">
        <v>101</v>
      </c>
      <c r="B23" s="62" t="s">
        <v>204</v>
      </c>
      <c r="C23" s="63" t="s">
        <v>205</v>
      </c>
      <c r="D23" s="83">
        <v>576399301</v>
      </c>
      <c r="E23" s="84">
        <v>199332000</v>
      </c>
      <c r="F23" s="85">
        <f t="shared" si="0"/>
        <v>775731301</v>
      </c>
      <c r="G23" s="83">
        <v>577149435</v>
      </c>
      <c r="H23" s="84">
        <v>202272651</v>
      </c>
      <c r="I23" s="85">
        <f t="shared" si="1"/>
        <v>779422086</v>
      </c>
      <c r="J23" s="83">
        <v>180968031</v>
      </c>
      <c r="K23" s="84">
        <v>28987118</v>
      </c>
      <c r="L23" s="84">
        <f t="shared" si="2"/>
        <v>209955149</v>
      </c>
      <c r="M23" s="101">
        <f t="shared" si="3"/>
        <v>0.27065447627206163</v>
      </c>
      <c r="N23" s="83">
        <v>86170098</v>
      </c>
      <c r="O23" s="84">
        <v>36140406</v>
      </c>
      <c r="P23" s="84">
        <f t="shared" si="4"/>
        <v>122310504</v>
      </c>
      <c r="Q23" s="101">
        <f t="shared" si="5"/>
        <v>0.15767122435607378</v>
      </c>
      <c r="R23" s="83">
        <v>213795831</v>
      </c>
      <c r="S23" s="84">
        <v>19625318</v>
      </c>
      <c r="T23" s="84">
        <f t="shared" si="6"/>
        <v>233421149</v>
      </c>
      <c r="U23" s="101">
        <f t="shared" si="7"/>
        <v>0.2994797725041628</v>
      </c>
      <c r="V23" s="83">
        <v>91360228</v>
      </c>
      <c r="W23" s="84">
        <v>34730443</v>
      </c>
      <c r="X23" s="84">
        <f t="shared" si="8"/>
        <v>126090671</v>
      </c>
      <c r="Y23" s="101">
        <f t="shared" si="9"/>
        <v>0.16177456767628728</v>
      </c>
      <c r="Z23" s="83">
        <f t="shared" si="10"/>
        <v>572294188</v>
      </c>
      <c r="AA23" s="84">
        <f t="shared" si="11"/>
        <v>119483285</v>
      </c>
      <c r="AB23" s="84">
        <f t="shared" si="12"/>
        <v>691777473</v>
      </c>
      <c r="AC23" s="101">
        <f t="shared" si="13"/>
        <v>0.88755179693483821</v>
      </c>
      <c r="AD23" s="83">
        <v>126407229</v>
      </c>
      <c r="AE23" s="84">
        <v>55437300</v>
      </c>
      <c r="AF23" s="84">
        <f t="shared" si="14"/>
        <v>181844529</v>
      </c>
      <c r="AG23" s="84">
        <v>729786888</v>
      </c>
      <c r="AH23" s="84">
        <v>746739698</v>
      </c>
      <c r="AI23" s="85">
        <v>732668789</v>
      </c>
      <c r="AJ23" s="120">
        <f t="shared" si="15"/>
        <v>0.98115687563191534</v>
      </c>
      <c r="AK23" s="121">
        <f t="shared" si="16"/>
        <v>-0.30660178948798622</v>
      </c>
    </row>
    <row r="24" spans="1:37" x14ac:dyDescent="0.2">
      <c r="A24" s="61" t="s">
        <v>101</v>
      </c>
      <c r="B24" s="62" t="s">
        <v>206</v>
      </c>
      <c r="C24" s="63" t="s">
        <v>207</v>
      </c>
      <c r="D24" s="83">
        <v>863520558</v>
      </c>
      <c r="E24" s="84">
        <v>122360779</v>
      </c>
      <c r="F24" s="85">
        <f t="shared" si="0"/>
        <v>985881337</v>
      </c>
      <c r="G24" s="83">
        <v>884024346</v>
      </c>
      <c r="H24" s="84">
        <v>121537106</v>
      </c>
      <c r="I24" s="85">
        <f t="shared" si="1"/>
        <v>1005561452</v>
      </c>
      <c r="J24" s="83">
        <v>253632439</v>
      </c>
      <c r="K24" s="84">
        <v>18678717</v>
      </c>
      <c r="L24" s="84">
        <f t="shared" si="2"/>
        <v>272311156</v>
      </c>
      <c r="M24" s="101">
        <f t="shared" si="3"/>
        <v>0.27621088439368641</v>
      </c>
      <c r="N24" s="83">
        <v>151132155</v>
      </c>
      <c r="O24" s="84">
        <v>8812273</v>
      </c>
      <c r="P24" s="84">
        <f t="shared" si="4"/>
        <v>159944428</v>
      </c>
      <c r="Q24" s="101">
        <f t="shared" si="5"/>
        <v>0.16223496885203742</v>
      </c>
      <c r="R24" s="83">
        <v>258548635</v>
      </c>
      <c r="S24" s="84">
        <v>15990438</v>
      </c>
      <c r="T24" s="84">
        <f t="shared" si="6"/>
        <v>274539073</v>
      </c>
      <c r="U24" s="101">
        <f t="shared" si="7"/>
        <v>0.27302068158436127</v>
      </c>
      <c r="V24" s="83">
        <v>150914538</v>
      </c>
      <c r="W24" s="84">
        <v>20386826</v>
      </c>
      <c r="X24" s="84">
        <f t="shared" si="8"/>
        <v>171301364</v>
      </c>
      <c r="Y24" s="101">
        <f t="shared" si="9"/>
        <v>0.17035394869134263</v>
      </c>
      <c r="Z24" s="83">
        <f t="shared" si="10"/>
        <v>814227767</v>
      </c>
      <c r="AA24" s="84">
        <f t="shared" si="11"/>
        <v>63868254</v>
      </c>
      <c r="AB24" s="84">
        <f t="shared" si="12"/>
        <v>878096021</v>
      </c>
      <c r="AC24" s="101">
        <f t="shared" si="13"/>
        <v>0.87323954120707481</v>
      </c>
      <c r="AD24" s="83">
        <v>143330004</v>
      </c>
      <c r="AE24" s="84">
        <v>46553209</v>
      </c>
      <c r="AF24" s="84">
        <f t="shared" si="14"/>
        <v>189883213</v>
      </c>
      <c r="AG24" s="84">
        <v>894698783</v>
      </c>
      <c r="AH24" s="84">
        <v>946019423</v>
      </c>
      <c r="AI24" s="85">
        <v>875776214</v>
      </c>
      <c r="AJ24" s="120">
        <f t="shared" si="15"/>
        <v>0.92574866087078211</v>
      </c>
      <c r="AK24" s="121">
        <f t="shared" si="16"/>
        <v>-9.7859356319191848E-2</v>
      </c>
    </row>
    <row r="25" spans="1:37" x14ac:dyDescent="0.2">
      <c r="A25" s="61" t="s">
        <v>101</v>
      </c>
      <c r="B25" s="62" t="s">
        <v>208</v>
      </c>
      <c r="C25" s="63" t="s">
        <v>209</v>
      </c>
      <c r="D25" s="83">
        <v>386788728</v>
      </c>
      <c r="E25" s="84">
        <v>51620976</v>
      </c>
      <c r="F25" s="85">
        <f t="shared" si="0"/>
        <v>438409704</v>
      </c>
      <c r="G25" s="83">
        <v>417409311</v>
      </c>
      <c r="H25" s="84">
        <v>51621000</v>
      </c>
      <c r="I25" s="85">
        <f t="shared" si="1"/>
        <v>469030311</v>
      </c>
      <c r="J25" s="83">
        <v>127697961</v>
      </c>
      <c r="K25" s="84">
        <v>5438008</v>
      </c>
      <c r="L25" s="84">
        <f t="shared" si="2"/>
        <v>133135969</v>
      </c>
      <c r="M25" s="101">
        <f t="shared" si="3"/>
        <v>0.3036793387219367</v>
      </c>
      <c r="N25" s="83">
        <v>111820741</v>
      </c>
      <c r="O25" s="84">
        <v>10074869</v>
      </c>
      <c r="P25" s="84">
        <f t="shared" si="4"/>
        <v>121895610</v>
      </c>
      <c r="Q25" s="101">
        <f t="shared" si="5"/>
        <v>0.27804040122250578</v>
      </c>
      <c r="R25" s="83">
        <v>107898654</v>
      </c>
      <c r="S25" s="84">
        <v>14197964</v>
      </c>
      <c r="T25" s="84">
        <f t="shared" si="6"/>
        <v>122096618</v>
      </c>
      <c r="U25" s="101">
        <f t="shared" si="7"/>
        <v>0.26031711626415549</v>
      </c>
      <c r="V25" s="83">
        <v>84216533</v>
      </c>
      <c r="W25" s="84">
        <v>1543177</v>
      </c>
      <c r="X25" s="84">
        <f t="shared" si="8"/>
        <v>85759710</v>
      </c>
      <c r="Y25" s="101">
        <f t="shared" si="9"/>
        <v>0.18284470745004794</v>
      </c>
      <c r="Z25" s="83">
        <f t="shared" si="10"/>
        <v>431633889</v>
      </c>
      <c r="AA25" s="84">
        <f t="shared" si="11"/>
        <v>31254018</v>
      </c>
      <c r="AB25" s="84">
        <f t="shared" si="12"/>
        <v>462887907</v>
      </c>
      <c r="AC25" s="101">
        <f t="shared" si="13"/>
        <v>0.98690403614447852</v>
      </c>
      <c r="AD25" s="83">
        <v>73975879</v>
      </c>
      <c r="AE25" s="84">
        <v>2330790</v>
      </c>
      <c r="AF25" s="84">
        <f t="shared" si="14"/>
        <v>76306669</v>
      </c>
      <c r="AG25" s="84">
        <v>413419852</v>
      </c>
      <c r="AH25" s="84">
        <v>429419852</v>
      </c>
      <c r="AI25" s="85">
        <v>423706001</v>
      </c>
      <c r="AJ25" s="120">
        <f t="shared" si="15"/>
        <v>0.98669402224096525</v>
      </c>
      <c r="AK25" s="121">
        <f t="shared" si="16"/>
        <v>0.12388223891675842</v>
      </c>
    </row>
    <row r="26" spans="1:37" x14ac:dyDescent="0.2">
      <c r="A26" s="61" t="s">
        <v>101</v>
      </c>
      <c r="B26" s="62" t="s">
        <v>210</v>
      </c>
      <c r="C26" s="63" t="s">
        <v>211</v>
      </c>
      <c r="D26" s="83">
        <v>1800467135</v>
      </c>
      <c r="E26" s="84">
        <v>266961134</v>
      </c>
      <c r="F26" s="85">
        <f t="shared" si="0"/>
        <v>2067428269</v>
      </c>
      <c r="G26" s="83">
        <v>1738286987</v>
      </c>
      <c r="H26" s="84">
        <v>289972865</v>
      </c>
      <c r="I26" s="85">
        <f t="shared" si="1"/>
        <v>2028259852</v>
      </c>
      <c r="J26" s="83">
        <v>423885098</v>
      </c>
      <c r="K26" s="84">
        <v>46228196</v>
      </c>
      <c r="L26" s="84">
        <f t="shared" si="2"/>
        <v>470113294</v>
      </c>
      <c r="M26" s="101">
        <f t="shared" si="3"/>
        <v>0.22739037723779909</v>
      </c>
      <c r="N26" s="83">
        <v>153104084</v>
      </c>
      <c r="O26" s="84">
        <v>71218085</v>
      </c>
      <c r="P26" s="84">
        <f t="shared" si="4"/>
        <v>224322169</v>
      </c>
      <c r="Q26" s="101">
        <f t="shared" si="5"/>
        <v>0.10850299977203223</v>
      </c>
      <c r="R26" s="83">
        <v>511647095</v>
      </c>
      <c r="S26" s="84">
        <v>24648460</v>
      </c>
      <c r="T26" s="84">
        <f t="shared" si="6"/>
        <v>536295555</v>
      </c>
      <c r="U26" s="101">
        <f t="shared" si="7"/>
        <v>0.26441166030633434</v>
      </c>
      <c r="V26" s="83">
        <v>180143232</v>
      </c>
      <c r="W26" s="84">
        <v>75067702</v>
      </c>
      <c r="X26" s="84">
        <f t="shared" si="8"/>
        <v>255210934</v>
      </c>
      <c r="Y26" s="101">
        <f t="shared" si="9"/>
        <v>0.12582753326618626</v>
      </c>
      <c r="Z26" s="83">
        <f t="shared" si="10"/>
        <v>1268779509</v>
      </c>
      <c r="AA26" s="84">
        <f t="shared" si="11"/>
        <v>217162443</v>
      </c>
      <c r="AB26" s="84">
        <f t="shared" si="12"/>
        <v>1485941952</v>
      </c>
      <c r="AC26" s="101">
        <f t="shared" si="13"/>
        <v>0.73261912201967694</v>
      </c>
      <c r="AD26" s="83">
        <v>163479693</v>
      </c>
      <c r="AE26" s="84">
        <v>100331401</v>
      </c>
      <c r="AF26" s="84">
        <f t="shared" si="14"/>
        <v>263811094</v>
      </c>
      <c r="AG26" s="84">
        <v>2190064556</v>
      </c>
      <c r="AH26" s="84">
        <v>2300954686</v>
      </c>
      <c r="AI26" s="85">
        <v>1619437021</v>
      </c>
      <c r="AJ26" s="120">
        <f t="shared" si="15"/>
        <v>0.70381091416243557</v>
      </c>
      <c r="AK26" s="121">
        <f t="shared" si="16"/>
        <v>-3.2599690443647522E-2</v>
      </c>
    </row>
    <row r="27" spans="1:37" x14ac:dyDescent="0.2">
      <c r="A27" s="61" t="s">
        <v>101</v>
      </c>
      <c r="B27" s="62" t="s">
        <v>212</v>
      </c>
      <c r="C27" s="63" t="s">
        <v>213</v>
      </c>
      <c r="D27" s="83">
        <v>167557274</v>
      </c>
      <c r="E27" s="84">
        <v>60293000</v>
      </c>
      <c r="F27" s="85">
        <f t="shared" si="0"/>
        <v>227850274</v>
      </c>
      <c r="G27" s="83">
        <v>172822533</v>
      </c>
      <c r="H27" s="84">
        <v>63218761</v>
      </c>
      <c r="I27" s="85">
        <f t="shared" si="1"/>
        <v>236041294</v>
      </c>
      <c r="J27" s="83">
        <v>23615420</v>
      </c>
      <c r="K27" s="84">
        <v>2827219</v>
      </c>
      <c r="L27" s="84">
        <f t="shared" si="2"/>
        <v>26442639</v>
      </c>
      <c r="M27" s="101">
        <f t="shared" si="3"/>
        <v>0.1160526978343682</v>
      </c>
      <c r="N27" s="83">
        <v>41654081</v>
      </c>
      <c r="O27" s="84">
        <v>13115120</v>
      </c>
      <c r="P27" s="84">
        <f t="shared" si="4"/>
        <v>54769201</v>
      </c>
      <c r="Q27" s="101">
        <f t="shared" si="5"/>
        <v>0.24037364554584648</v>
      </c>
      <c r="R27" s="83">
        <v>35317319</v>
      </c>
      <c r="S27" s="84">
        <v>2359937</v>
      </c>
      <c r="T27" s="84">
        <f t="shared" si="6"/>
        <v>37677256</v>
      </c>
      <c r="U27" s="101">
        <f t="shared" si="7"/>
        <v>0.15962146013315789</v>
      </c>
      <c r="V27" s="83">
        <v>41589547</v>
      </c>
      <c r="W27" s="84">
        <v>7037359</v>
      </c>
      <c r="X27" s="84">
        <f t="shared" si="8"/>
        <v>48626906</v>
      </c>
      <c r="Y27" s="101">
        <f t="shared" si="9"/>
        <v>0.20601016532302183</v>
      </c>
      <c r="Z27" s="83">
        <f t="shared" si="10"/>
        <v>142176367</v>
      </c>
      <c r="AA27" s="84">
        <f t="shared" si="11"/>
        <v>25339635</v>
      </c>
      <c r="AB27" s="84">
        <f t="shared" si="12"/>
        <v>167516002</v>
      </c>
      <c r="AC27" s="101">
        <f t="shared" si="13"/>
        <v>0.70968939019627642</v>
      </c>
      <c r="AD27" s="83">
        <v>52001971</v>
      </c>
      <c r="AE27" s="84">
        <v>35807553</v>
      </c>
      <c r="AF27" s="84">
        <f t="shared" si="14"/>
        <v>87809524</v>
      </c>
      <c r="AG27" s="84">
        <v>234975623</v>
      </c>
      <c r="AH27" s="84">
        <v>264773511</v>
      </c>
      <c r="AI27" s="85">
        <v>219196918</v>
      </c>
      <c r="AJ27" s="120">
        <f t="shared" si="15"/>
        <v>0.82786573767192295</v>
      </c>
      <c r="AK27" s="121">
        <f t="shared" si="16"/>
        <v>-0.4462228721340068</v>
      </c>
    </row>
    <row r="28" spans="1:37" x14ac:dyDescent="0.2">
      <c r="A28" s="61" t="s">
        <v>101</v>
      </c>
      <c r="B28" s="62" t="s">
        <v>214</v>
      </c>
      <c r="C28" s="63" t="s">
        <v>215</v>
      </c>
      <c r="D28" s="83">
        <v>335413802</v>
      </c>
      <c r="E28" s="84">
        <v>43044569</v>
      </c>
      <c r="F28" s="85">
        <f t="shared" si="0"/>
        <v>378458371</v>
      </c>
      <c r="G28" s="83">
        <v>335413803</v>
      </c>
      <c r="H28" s="84">
        <v>46310895</v>
      </c>
      <c r="I28" s="85">
        <f t="shared" si="1"/>
        <v>381724698</v>
      </c>
      <c r="J28" s="83">
        <v>13395730</v>
      </c>
      <c r="K28" s="84">
        <v>11733609</v>
      </c>
      <c r="L28" s="84">
        <f t="shared" si="2"/>
        <v>25129339</v>
      </c>
      <c r="M28" s="101">
        <f t="shared" si="3"/>
        <v>6.6399215674899162E-2</v>
      </c>
      <c r="N28" s="83">
        <v>15792859</v>
      </c>
      <c r="O28" s="84">
        <v>4104225</v>
      </c>
      <c r="P28" s="84">
        <f t="shared" si="4"/>
        <v>19897084</v>
      </c>
      <c r="Q28" s="101">
        <f t="shared" si="5"/>
        <v>5.2574035943308547E-2</v>
      </c>
      <c r="R28" s="83">
        <v>45827571</v>
      </c>
      <c r="S28" s="84">
        <v>3001649</v>
      </c>
      <c r="T28" s="84">
        <f t="shared" si="6"/>
        <v>48829220</v>
      </c>
      <c r="U28" s="101">
        <f t="shared" si="7"/>
        <v>0.12791737148744828</v>
      </c>
      <c r="V28" s="83">
        <v>41078119</v>
      </c>
      <c r="W28" s="84">
        <v>2042910</v>
      </c>
      <c r="X28" s="84">
        <f t="shared" si="8"/>
        <v>43121029</v>
      </c>
      <c r="Y28" s="101">
        <f t="shared" si="9"/>
        <v>0.11296368620088607</v>
      </c>
      <c r="Z28" s="83">
        <f t="shared" si="10"/>
        <v>116094279</v>
      </c>
      <c r="AA28" s="84">
        <f t="shared" si="11"/>
        <v>20882393</v>
      </c>
      <c r="AB28" s="84">
        <f t="shared" si="12"/>
        <v>136976672</v>
      </c>
      <c r="AC28" s="101">
        <f t="shared" si="13"/>
        <v>0.3588362836297273</v>
      </c>
      <c r="AD28" s="83">
        <v>104475552</v>
      </c>
      <c r="AE28" s="84">
        <v>23808411</v>
      </c>
      <c r="AF28" s="84">
        <f t="shared" si="14"/>
        <v>128283963</v>
      </c>
      <c r="AG28" s="84">
        <v>361294973</v>
      </c>
      <c r="AH28" s="84">
        <v>356460147</v>
      </c>
      <c r="AI28" s="85">
        <v>258203495</v>
      </c>
      <c r="AJ28" s="120">
        <f t="shared" si="15"/>
        <v>0.72435445357093453</v>
      </c>
      <c r="AK28" s="121">
        <f t="shared" si="16"/>
        <v>-0.66386266847711894</v>
      </c>
    </row>
    <row r="29" spans="1:37" x14ac:dyDescent="0.2">
      <c r="A29" s="61" t="s">
        <v>116</v>
      </c>
      <c r="B29" s="62" t="s">
        <v>216</v>
      </c>
      <c r="C29" s="63" t="s">
        <v>217</v>
      </c>
      <c r="D29" s="83">
        <v>155228223</v>
      </c>
      <c r="E29" s="84">
        <v>0</v>
      </c>
      <c r="F29" s="85">
        <f t="shared" si="0"/>
        <v>155228223</v>
      </c>
      <c r="G29" s="83">
        <v>171781190</v>
      </c>
      <c r="H29" s="84">
        <v>0</v>
      </c>
      <c r="I29" s="85">
        <f t="shared" si="1"/>
        <v>171781190</v>
      </c>
      <c r="J29" s="83">
        <v>71335525</v>
      </c>
      <c r="K29" s="84">
        <v>0</v>
      </c>
      <c r="L29" s="84">
        <f t="shared" si="2"/>
        <v>71335525</v>
      </c>
      <c r="M29" s="101">
        <f t="shared" si="3"/>
        <v>0.45955254541566193</v>
      </c>
      <c r="N29" s="83">
        <v>55384242</v>
      </c>
      <c r="O29" s="84">
        <v>0</v>
      </c>
      <c r="P29" s="84">
        <f t="shared" si="4"/>
        <v>55384242</v>
      </c>
      <c r="Q29" s="101">
        <f t="shared" si="5"/>
        <v>0.35679234696901735</v>
      </c>
      <c r="R29" s="83">
        <v>40485017</v>
      </c>
      <c r="S29" s="84">
        <v>0</v>
      </c>
      <c r="T29" s="84">
        <f t="shared" si="6"/>
        <v>40485017</v>
      </c>
      <c r="U29" s="101">
        <f t="shared" si="7"/>
        <v>0.23567782363133005</v>
      </c>
      <c r="V29" s="83">
        <v>4910506</v>
      </c>
      <c r="W29" s="84">
        <v>0</v>
      </c>
      <c r="X29" s="84">
        <f t="shared" si="8"/>
        <v>4910506</v>
      </c>
      <c r="Y29" s="101">
        <f t="shared" si="9"/>
        <v>2.8585818971215649E-2</v>
      </c>
      <c r="Z29" s="83">
        <f t="shared" si="10"/>
        <v>172115290</v>
      </c>
      <c r="AA29" s="84">
        <f t="shared" si="11"/>
        <v>0</v>
      </c>
      <c r="AB29" s="84">
        <f t="shared" si="12"/>
        <v>172115290</v>
      </c>
      <c r="AC29" s="101">
        <f t="shared" si="13"/>
        <v>1.0019449160877276</v>
      </c>
      <c r="AD29" s="83">
        <v>5573643</v>
      </c>
      <c r="AE29" s="84">
        <v>0</v>
      </c>
      <c r="AF29" s="84">
        <f t="shared" si="14"/>
        <v>5573643</v>
      </c>
      <c r="AG29" s="84">
        <v>142633997</v>
      </c>
      <c r="AH29" s="84">
        <v>155084679</v>
      </c>
      <c r="AI29" s="85">
        <v>162206383</v>
      </c>
      <c r="AJ29" s="120">
        <f t="shared" si="15"/>
        <v>1.0459213898234268</v>
      </c>
      <c r="AK29" s="121">
        <f t="shared" si="16"/>
        <v>-0.11897730084255487</v>
      </c>
    </row>
    <row r="30" spans="1:37" ht="16.5" x14ac:dyDescent="0.3">
      <c r="A30" s="64" t="s">
        <v>0</v>
      </c>
      <c r="B30" s="65" t="s">
        <v>218</v>
      </c>
      <c r="C30" s="66" t="s">
        <v>0</v>
      </c>
      <c r="D30" s="86">
        <f>SUM(D23:D29)</f>
        <v>4285375021</v>
      </c>
      <c r="E30" s="87">
        <f>SUM(E23:E29)</f>
        <v>743612458</v>
      </c>
      <c r="F30" s="88">
        <f t="shared" si="0"/>
        <v>5028987479</v>
      </c>
      <c r="G30" s="86">
        <f>SUM(G23:G29)</f>
        <v>4296887605</v>
      </c>
      <c r="H30" s="87">
        <f>SUM(H23:H29)</f>
        <v>774933278</v>
      </c>
      <c r="I30" s="88">
        <f t="shared" si="1"/>
        <v>5071820883</v>
      </c>
      <c r="J30" s="86">
        <f>SUM(J23:J29)</f>
        <v>1094530204</v>
      </c>
      <c r="K30" s="87">
        <f>SUM(K23:K29)</f>
        <v>113892867</v>
      </c>
      <c r="L30" s="87">
        <f t="shared" si="2"/>
        <v>1208423071</v>
      </c>
      <c r="M30" s="102">
        <f t="shared" si="3"/>
        <v>0.24029152509250062</v>
      </c>
      <c r="N30" s="86">
        <f>SUM(N23:N29)</f>
        <v>615058260</v>
      </c>
      <c r="O30" s="87">
        <f>SUM(O23:O29)</f>
        <v>143464978</v>
      </c>
      <c r="P30" s="87">
        <f t="shared" si="4"/>
        <v>758523238</v>
      </c>
      <c r="Q30" s="102">
        <f t="shared" si="5"/>
        <v>0.15083021009048728</v>
      </c>
      <c r="R30" s="86">
        <f>SUM(R23:R29)</f>
        <v>1213520122</v>
      </c>
      <c r="S30" s="87">
        <f>SUM(S23:S29)</f>
        <v>79823766</v>
      </c>
      <c r="T30" s="87">
        <f t="shared" si="6"/>
        <v>1293343888</v>
      </c>
      <c r="U30" s="102">
        <f t="shared" si="7"/>
        <v>0.2550058288405056</v>
      </c>
      <c r="V30" s="86">
        <f>SUM(V23:V29)</f>
        <v>594212703</v>
      </c>
      <c r="W30" s="87">
        <f>SUM(W23:W29)</f>
        <v>140808417</v>
      </c>
      <c r="X30" s="87">
        <f t="shared" si="8"/>
        <v>735021120</v>
      </c>
      <c r="Y30" s="102">
        <f t="shared" si="9"/>
        <v>0.14492253116896991</v>
      </c>
      <c r="Z30" s="86">
        <f t="shared" si="10"/>
        <v>3517321289</v>
      </c>
      <c r="AA30" s="87">
        <f t="shared" si="11"/>
        <v>477990028</v>
      </c>
      <c r="AB30" s="87">
        <f t="shared" si="12"/>
        <v>3995311317</v>
      </c>
      <c r="AC30" s="102">
        <f t="shared" si="13"/>
        <v>0.78774692741845398</v>
      </c>
      <c r="AD30" s="86">
        <f>SUM(AD23:AD29)</f>
        <v>669243971</v>
      </c>
      <c r="AE30" s="87">
        <f>SUM(AE23:AE29)</f>
        <v>264268664</v>
      </c>
      <c r="AF30" s="87">
        <f t="shared" si="14"/>
        <v>933512635</v>
      </c>
      <c r="AG30" s="87">
        <f>SUM(AG23:AG29)</f>
        <v>4966874672</v>
      </c>
      <c r="AH30" s="87">
        <f>SUM(AH23:AH29)</f>
        <v>5199451996</v>
      </c>
      <c r="AI30" s="88">
        <f>SUM(AI23:AI29)</f>
        <v>4291194821</v>
      </c>
      <c r="AJ30" s="122">
        <f t="shared" si="15"/>
        <v>0.82531674959231605</v>
      </c>
      <c r="AK30" s="123">
        <f t="shared" si="16"/>
        <v>-0.21262863249836994</v>
      </c>
    </row>
    <row r="31" spans="1:37" x14ac:dyDescent="0.2">
      <c r="A31" s="61" t="s">
        <v>101</v>
      </c>
      <c r="B31" s="62" t="s">
        <v>219</v>
      </c>
      <c r="C31" s="63" t="s">
        <v>220</v>
      </c>
      <c r="D31" s="83">
        <v>1019731831</v>
      </c>
      <c r="E31" s="84">
        <v>79057672</v>
      </c>
      <c r="F31" s="85">
        <f t="shared" si="0"/>
        <v>1098789503</v>
      </c>
      <c r="G31" s="83">
        <v>1040460396</v>
      </c>
      <c r="H31" s="84">
        <v>80685434</v>
      </c>
      <c r="I31" s="85">
        <f t="shared" si="1"/>
        <v>1121145830</v>
      </c>
      <c r="J31" s="83">
        <v>288895871</v>
      </c>
      <c r="K31" s="84">
        <v>2992246</v>
      </c>
      <c r="L31" s="84">
        <f t="shared" si="2"/>
        <v>291888117</v>
      </c>
      <c r="M31" s="101">
        <f t="shared" si="3"/>
        <v>0.26564516333935162</v>
      </c>
      <c r="N31" s="83">
        <v>234328896</v>
      </c>
      <c r="O31" s="84">
        <v>16847504</v>
      </c>
      <c r="P31" s="84">
        <f t="shared" si="4"/>
        <v>251176400</v>
      </c>
      <c r="Q31" s="101">
        <f t="shared" si="5"/>
        <v>0.22859373821302331</v>
      </c>
      <c r="R31" s="83">
        <v>199878149</v>
      </c>
      <c r="S31" s="84">
        <v>10048771</v>
      </c>
      <c r="T31" s="84">
        <f t="shared" si="6"/>
        <v>209926920</v>
      </c>
      <c r="U31" s="101">
        <f t="shared" si="7"/>
        <v>0.18724318851544941</v>
      </c>
      <c r="V31" s="83">
        <v>168016268</v>
      </c>
      <c r="W31" s="84">
        <v>25819915</v>
      </c>
      <c r="X31" s="84">
        <f t="shared" si="8"/>
        <v>193836183</v>
      </c>
      <c r="Y31" s="101">
        <f t="shared" si="9"/>
        <v>0.17289114209165815</v>
      </c>
      <c r="Z31" s="83">
        <f t="shared" si="10"/>
        <v>891119184</v>
      </c>
      <c r="AA31" s="84">
        <f t="shared" si="11"/>
        <v>55708436</v>
      </c>
      <c r="AB31" s="84">
        <f t="shared" si="12"/>
        <v>946827620</v>
      </c>
      <c r="AC31" s="101">
        <f t="shared" si="13"/>
        <v>0.84451780907038654</v>
      </c>
      <c r="AD31" s="83">
        <v>155132401</v>
      </c>
      <c r="AE31" s="84">
        <v>24045957</v>
      </c>
      <c r="AF31" s="84">
        <f t="shared" si="14"/>
        <v>179178358</v>
      </c>
      <c r="AG31" s="84">
        <v>1014381589</v>
      </c>
      <c r="AH31" s="84">
        <v>1097303041</v>
      </c>
      <c r="AI31" s="85">
        <v>942786805</v>
      </c>
      <c r="AJ31" s="120">
        <f t="shared" si="15"/>
        <v>0.85918544811542175</v>
      </c>
      <c r="AK31" s="121">
        <f t="shared" si="16"/>
        <v>8.180577812862877E-2</v>
      </c>
    </row>
    <row r="32" spans="1:37" x14ac:dyDescent="0.2">
      <c r="A32" s="61" t="s">
        <v>101</v>
      </c>
      <c r="B32" s="62" t="s">
        <v>221</v>
      </c>
      <c r="C32" s="63" t="s">
        <v>222</v>
      </c>
      <c r="D32" s="83">
        <v>882440145</v>
      </c>
      <c r="E32" s="84">
        <v>157403751</v>
      </c>
      <c r="F32" s="85">
        <f t="shared" si="0"/>
        <v>1039843896</v>
      </c>
      <c r="G32" s="83">
        <v>846535145</v>
      </c>
      <c r="H32" s="84">
        <v>169339890</v>
      </c>
      <c r="I32" s="85">
        <f t="shared" si="1"/>
        <v>1015875035</v>
      </c>
      <c r="J32" s="83">
        <v>234214288</v>
      </c>
      <c r="K32" s="84">
        <v>12391684</v>
      </c>
      <c r="L32" s="84">
        <f t="shared" si="2"/>
        <v>246605972</v>
      </c>
      <c r="M32" s="101">
        <f t="shared" si="3"/>
        <v>0.23715672414737143</v>
      </c>
      <c r="N32" s="83">
        <v>180368856</v>
      </c>
      <c r="O32" s="84">
        <v>30067890</v>
      </c>
      <c r="P32" s="84">
        <f t="shared" si="4"/>
        <v>210436746</v>
      </c>
      <c r="Q32" s="101">
        <f t="shared" si="5"/>
        <v>0.20237340124752726</v>
      </c>
      <c r="R32" s="83">
        <v>211711117</v>
      </c>
      <c r="S32" s="84">
        <v>17956094</v>
      </c>
      <c r="T32" s="84">
        <f t="shared" si="6"/>
        <v>229667211</v>
      </c>
      <c r="U32" s="101">
        <f t="shared" si="7"/>
        <v>0.22607821148001733</v>
      </c>
      <c r="V32" s="83">
        <v>185502311</v>
      </c>
      <c r="W32" s="84">
        <v>33492095</v>
      </c>
      <c r="X32" s="84">
        <f t="shared" si="8"/>
        <v>218994406</v>
      </c>
      <c r="Y32" s="101">
        <f t="shared" si="9"/>
        <v>0.21557218993968091</v>
      </c>
      <c r="Z32" s="83">
        <f t="shared" si="10"/>
        <v>811796572</v>
      </c>
      <c r="AA32" s="84">
        <f t="shared" si="11"/>
        <v>93907763</v>
      </c>
      <c r="AB32" s="84">
        <f t="shared" si="12"/>
        <v>905704335</v>
      </c>
      <c r="AC32" s="101">
        <f t="shared" si="13"/>
        <v>0.89155093273849373</v>
      </c>
      <c r="AD32" s="83">
        <v>140267638</v>
      </c>
      <c r="AE32" s="84">
        <v>39609857</v>
      </c>
      <c r="AF32" s="84">
        <f t="shared" si="14"/>
        <v>179877495</v>
      </c>
      <c r="AG32" s="84">
        <v>925274469</v>
      </c>
      <c r="AH32" s="84">
        <v>976283770</v>
      </c>
      <c r="AI32" s="85">
        <v>875358454</v>
      </c>
      <c r="AJ32" s="120">
        <f t="shared" si="15"/>
        <v>0.89662297059388785</v>
      </c>
      <c r="AK32" s="121">
        <f t="shared" si="16"/>
        <v>0.21746417471513046</v>
      </c>
    </row>
    <row r="33" spans="1:37" x14ac:dyDescent="0.2">
      <c r="A33" s="61" t="s">
        <v>101</v>
      </c>
      <c r="B33" s="62" t="s">
        <v>223</v>
      </c>
      <c r="C33" s="63" t="s">
        <v>224</v>
      </c>
      <c r="D33" s="83">
        <v>1500657430</v>
      </c>
      <c r="E33" s="84">
        <v>259033550</v>
      </c>
      <c r="F33" s="85">
        <f t="shared" si="0"/>
        <v>1759690980</v>
      </c>
      <c r="G33" s="83">
        <v>1543266295</v>
      </c>
      <c r="H33" s="84">
        <v>290640800</v>
      </c>
      <c r="I33" s="85">
        <f t="shared" si="1"/>
        <v>1833907095</v>
      </c>
      <c r="J33" s="83">
        <v>418120472</v>
      </c>
      <c r="K33" s="84">
        <v>18639276</v>
      </c>
      <c r="L33" s="84">
        <f t="shared" si="2"/>
        <v>436759748</v>
      </c>
      <c r="M33" s="101">
        <f t="shared" si="3"/>
        <v>0.24820252701414655</v>
      </c>
      <c r="N33" s="83">
        <v>369835049</v>
      </c>
      <c r="O33" s="84">
        <v>37259916</v>
      </c>
      <c r="P33" s="84">
        <f t="shared" si="4"/>
        <v>407094965</v>
      </c>
      <c r="Q33" s="101">
        <f t="shared" si="5"/>
        <v>0.23134457676199488</v>
      </c>
      <c r="R33" s="83">
        <v>349411063</v>
      </c>
      <c r="S33" s="84">
        <v>17891358</v>
      </c>
      <c r="T33" s="84">
        <f t="shared" si="6"/>
        <v>367302421</v>
      </c>
      <c r="U33" s="101">
        <f t="shared" si="7"/>
        <v>0.20028409399877478</v>
      </c>
      <c r="V33" s="83">
        <v>272923655</v>
      </c>
      <c r="W33" s="84">
        <v>75634057</v>
      </c>
      <c r="X33" s="84">
        <f t="shared" si="8"/>
        <v>348557712</v>
      </c>
      <c r="Y33" s="101">
        <f t="shared" si="9"/>
        <v>0.19006290610375767</v>
      </c>
      <c r="Z33" s="83">
        <f t="shared" si="10"/>
        <v>1410290239</v>
      </c>
      <c r="AA33" s="84">
        <f t="shared" si="11"/>
        <v>149424607</v>
      </c>
      <c r="AB33" s="84">
        <f t="shared" si="12"/>
        <v>1559714846</v>
      </c>
      <c r="AC33" s="101">
        <f t="shared" si="13"/>
        <v>0.85048738305906391</v>
      </c>
      <c r="AD33" s="83">
        <v>246636943</v>
      </c>
      <c r="AE33" s="84">
        <v>30072419</v>
      </c>
      <c r="AF33" s="84">
        <f t="shared" si="14"/>
        <v>276709362</v>
      </c>
      <c r="AG33" s="84">
        <v>1658819050</v>
      </c>
      <c r="AH33" s="84">
        <v>1664300850</v>
      </c>
      <c r="AI33" s="85">
        <v>1330600039</v>
      </c>
      <c r="AJ33" s="120">
        <f t="shared" si="15"/>
        <v>0.79949489841334875</v>
      </c>
      <c r="AK33" s="121">
        <f t="shared" si="16"/>
        <v>0.25965276158599937</v>
      </c>
    </row>
    <row r="34" spans="1:37" x14ac:dyDescent="0.2">
      <c r="A34" s="61" t="s">
        <v>101</v>
      </c>
      <c r="B34" s="62" t="s">
        <v>225</v>
      </c>
      <c r="C34" s="63" t="s">
        <v>226</v>
      </c>
      <c r="D34" s="83">
        <v>240785669</v>
      </c>
      <c r="E34" s="84">
        <v>109689375</v>
      </c>
      <c r="F34" s="85">
        <f t="shared" si="0"/>
        <v>350475044</v>
      </c>
      <c r="G34" s="83">
        <v>256314822</v>
      </c>
      <c r="H34" s="84">
        <v>105088937</v>
      </c>
      <c r="I34" s="85">
        <f t="shared" si="1"/>
        <v>361403759</v>
      </c>
      <c r="J34" s="83">
        <v>78328814</v>
      </c>
      <c r="K34" s="84">
        <v>8612958</v>
      </c>
      <c r="L34" s="84">
        <f t="shared" si="2"/>
        <v>86941772</v>
      </c>
      <c r="M34" s="101">
        <f t="shared" si="3"/>
        <v>0.24806836745842595</v>
      </c>
      <c r="N34" s="83">
        <v>57632186</v>
      </c>
      <c r="O34" s="84">
        <v>6508284</v>
      </c>
      <c r="P34" s="84">
        <f t="shared" si="4"/>
        <v>64140470</v>
      </c>
      <c r="Q34" s="101">
        <f t="shared" si="5"/>
        <v>0.18301009186833855</v>
      </c>
      <c r="R34" s="83">
        <v>70931458</v>
      </c>
      <c r="S34" s="84">
        <v>6204708</v>
      </c>
      <c r="T34" s="84">
        <f t="shared" si="6"/>
        <v>77136166</v>
      </c>
      <c r="U34" s="101">
        <f t="shared" si="7"/>
        <v>0.21343487464943606</v>
      </c>
      <c r="V34" s="83">
        <v>75237256</v>
      </c>
      <c r="W34" s="84">
        <v>4229426</v>
      </c>
      <c r="X34" s="84">
        <f t="shared" si="8"/>
        <v>79466682</v>
      </c>
      <c r="Y34" s="101">
        <f t="shared" si="9"/>
        <v>0.21988338533025606</v>
      </c>
      <c r="Z34" s="83">
        <f t="shared" si="10"/>
        <v>282129714</v>
      </c>
      <c r="AA34" s="84">
        <f t="shared" si="11"/>
        <v>25555376</v>
      </c>
      <c r="AB34" s="84">
        <f t="shared" si="12"/>
        <v>307685090</v>
      </c>
      <c r="AC34" s="101">
        <f t="shared" si="13"/>
        <v>0.85136106733189787</v>
      </c>
      <c r="AD34" s="83">
        <v>37399084</v>
      </c>
      <c r="AE34" s="84">
        <v>6307105</v>
      </c>
      <c r="AF34" s="84">
        <f t="shared" si="14"/>
        <v>43706189</v>
      </c>
      <c r="AG34" s="84">
        <v>310531726</v>
      </c>
      <c r="AH34" s="84">
        <v>344064726</v>
      </c>
      <c r="AI34" s="85">
        <v>288016625</v>
      </c>
      <c r="AJ34" s="120">
        <f t="shared" si="15"/>
        <v>0.83710012458527938</v>
      </c>
      <c r="AK34" s="121">
        <f t="shared" si="16"/>
        <v>0.8182020399902632</v>
      </c>
    </row>
    <row r="35" spans="1:37" x14ac:dyDescent="0.2">
      <c r="A35" s="61" t="s">
        <v>116</v>
      </c>
      <c r="B35" s="62" t="s">
        <v>227</v>
      </c>
      <c r="C35" s="63" t="s">
        <v>228</v>
      </c>
      <c r="D35" s="83">
        <v>177765000</v>
      </c>
      <c r="E35" s="84">
        <v>630000</v>
      </c>
      <c r="F35" s="85">
        <f t="shared" si="0"/>
        <v>178395000</v>
      </c>
      <c r="G35" s="83">
        <v>178522401</v>
      </c>
      <c r="H35" s="84">
        <v>5126401</v>
      </c>
      <c r="I35" s="85">
        <f t="shared" si="1"/>
        <v>183648802</v>
      </c>
      <c r="J35" s="83">
        <v>71083911</v>
      </c>
      <c r="K35" s="84">
        <v>0</v>
      </c>
      <c r="L35" s="84">
        <f t="shared" si="2"/>
        <v>71083911</v>
      </c>
      <c r="M35" s="101">
        <f t="shared" si="3"/>
        <v>0.39846358362061718</v>
      </c>
      <c r="N35" s="83">
        <v>55628735</v>
      </c>
      <c r="O35" s="84">
        <v>99377</v>
      </c>
      <c r="P35" s="84">
        <f t="shared" si="4"/>
        <v>55728112</v>
      </c>
      <c r="Q35" s="101">
        <f t="shared" si="5"/>
        <v>0.31238606463185625</v>
      </c>
      <c r="R35" s="83">
        <v>43815847</v>
      </c>
      <c r="S35" s="84">
        <v>1665793</v>
      </c>
      <c r="T35" s="84">
        <f t="shared" si="6"/>
        <v>45481640</v>
      </c>
      <c r="U35" s="101">
        <f t="shared" si="7"/>
        <v>0.24765552241391697</v>
      </c>
      <c r="V35" s="83">
        <v>15858932</v>
      </c>
      <c r="W35" s="84">
        <v>525312</v>
      </c>
      <c r="X35" s="84">
        <f t="shared" si="8"/>
        <v>16384244</v>
      </c>
      <c r="Y35" s="101">
        <f t="shared" si="9"/>
        <v>8.9215087828343143E-2</v>
      </c>
      <c r="Z35" s="83">
        <f t="shared" si="10"/>
        <v>186387425</v>
      </c>
      <c r="AA35" s="84">
        <f t="shared" si="11"/>
        <v>2290482</v>
      </c>
      <c r="AB35" s="84">
        <f t="shared" si="12"/>
        <v>188677907</v>
      </c>
      <c r="AC35" s="101">
        <f t="shared" si="13"/>
        <v>1.0273843605034787</v>
      </c>
      <c r="AD35" s="83">
        <v>1646595</v>
      </c>
      <c r="AE35" s="84">
        <v>469452</v>
      </c>
      <c r="AF35" s="84">
        <f t="shared" si="14"/>
        <v>2116047</v>
      </c>
      <c r="AG35" s="84">
        <v>172833000</v>
      </c>
      <c r="AH35" s="84">
        <v>181797100</v>
      </c>
      <c r="AI35" s="85">
        <v>169139065</v>
      </c>
      <c r="AJ35" s="120">
        <f t="shared" si="15"/>
        <v>0.93037273421853262</v>
      </c>
      <c r="AK35" s="121">
        <f t="shared" si="16"/>
        <v>6.7428544829108237</v>
      </c>
    </row>
    <row r="36" spans="1:37" ht="16.5" x14ac:dyDescent="0.3">
      <c r="A36" s="64" t="s">
        <v>0</v>
      </c>
      <c r="B36" s="65" t="s">
        <v>229</v>
      </c>
      <c r="C36" s="66" t="s">
        <v>0</v>
      </c>
      <c r="D36" s="86">
        <f>SUM(D31:D35)</f>
        <v>3821380075</v>
      </c>
      <c r="E36" s="87">
        <f>SUM(E31:E35)</f>
        <v>605814348</v>
      </c>
      <c r="F36" s="88">
        <f t="shared" si="0"/>
        <v>4427194423</v>
      </c>
      <c r="G36" s="86">
        <f>SUM(G31:G35)</f>
        <v>3865099059</v>
      </c>
      <c r="H36" s="87">
        <f>SUM(H31:H35)</f>
        <v>650881462</v>
      </c>
      <c r="I36" s="88">
        <f t="shared" si="1"/>
        <v>4515980521</v>
      </c>
      <c r="J36" s="86">
        <f>SUM(J31:J35)</f>
        <v>1090643356</v>
      </c>
      <c r="K36" s="87">
        <f>SUM(K31:K35)</f>
        <v>42636164</v>
      </c>
      <c r="L36" s="87">
        <f t="shared" si="2"/>
        <v>1133279520</v>
      </c>
      <c r="M36" s="102">
        <f t="shared" si="3"/>
        <v>0.25598142112585509</v>
      </c>
      <c r="N36" s="86">
        <f>SUM(N31:N35)</f>
        <v>897793722</v>
      </c>
      <c r="O36" s="87">
        <f>SUM(O31:O35)</f>
        <v>90782971</v>
      </c>
      <c r="P36" s="87">
        <f t="shared" si="4"/>
        <v>988576693</v>
      </c>
      <c r="Q36" s="102">
        <f t="shared" si="5"/>
        <v>0.22329642625681451</v>
      </c>
      <c r="R36" s="86">
        <f>SUM(R31:R35)</f>
        <v>875747634</v>
      </c>
      <c r="S36" s="87">
        <f>SUM(S31:S35)</f>
        <v>53766724</v>
      </c>
      <c r="T36" s="87">
        <f t="shared" si="6"/>
        <v>929514358</v>
      </c>
      <c r="U36" s="102">
        <f t="shared" si="7"/>
        <v>0.20582780498667258</v>
      </c>
      <c r="V36" s="86">
        <f>SUM(V31:V35)</f>
        <v>717538422</v>
      </c>
      <c r="W36" s="87">
        <f>SUM(W31:W35)</f>
        <v>139700805</v>
      </c>
      <c r="X36" s="87">
        <f t="shared" si="8"/>
        <v>857239227</v>
      </c>
      <c r="Y36" s="102">
        <f t="shared" si="9"/>
        <v>0.18982349968377996</v>
      </c>
      <c r="Z36" s="86">
        <f t="shared" si="10"/>
        <v>3581723134</v>
      </c>
      <c r="AA36" s="87">
        <f t="shared" si="11"/>
        <v>326886664</v>
      </c>
      <c r="AB36" s="87">
        <f t="shared" si="12"/>
        <v>3908609798</v>
      </c>
      <c r="AC36" s="102">
        <f t="shared" si="13"/>
        <v>0.86550634570374396</v>
      </c>
      <c r="AD36" s="86">
        <f>SUM(AD31:AD35)</f>
        <v>581082661</v>
      </c>
      <c r="AE36" s="87">
        <f>SUM(AE31:AE35)</f>
        <v>100504790</v>
      </c>
      <c r="AF36" s="87">
        <f t="shared" si="14"/>
        <v>681587451</v>
      </c>
      <c r="AG36" s="87">
        <f>SUM(AG31:AG35)</f>
        <v>4081839834</v>
      </c>
      <c r="AH36" s="87">
        <f>SUM(AH31:AH35)</f>
        <v>4263749487</v>
      </c>
      <c r="AI36" s="88">
        <f>SUM(AI31:AI35)</f>
        <v>3605900988</v>
      </c>
      <c r="AJ36" s="122">
        <f t="shared" si="15"/>
        <v>0.84571126868364255</v>
      </c>
      <c r="AK36" s="123">
        <f t="shared" si="16"/>
        <v>0.2577098151415349</v>
      </c>
    </row>
    <row r="37" spans="1:37" ht="16.5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21835041265</v>
      </c>
      <c r="E37" s="90">
        <f>SUM(E9,E11:E14,E16:E21,E23:E29,E31:E35)</f>
        <v>3182773679</v>
      </c>
      <c r="F37" s="91">
        <f t="shared" si="0"/>
        <v>25017814944</v>
      </c>
      <c r="G37" s="89">
        <f>SUM(G9,G11:G14,G16:G21,G23:G29,G31:G35)</f>
        <v>21664751156</v>
      </c>
      <c r="H37" s="90">
        <f>SUM(H9,H11:H14,H16:H21,H23:H29,H31:H35)</f>
        <v>3232312009</v>
      </c>
      <c r="I37" s="91">
        <f t="shared" si="1"/>
        <v>24897063165</v>
      </c>
      <c r="J37" s="89">
        <f>SUM(J9,J11:J14,J16:J21,J23:J29,J31:J35)</f>
        <v>5048544456</v>
      </c>
      <c r="K37" s="90">
        <f>SUM(K9,K11:K14,K16:K21,K23:K29,K31:K35)</f>
        <v>348211496</v>
      </c>
      <c r="L37" s="90">
        <f t="shared" si="2"/>
        <v>5396755952</v>
      </c>
      <c r="M37" s="103">
        <f t="shared" si="3"/>
        <v>0.2157165189717857</v>
      </c>
      <c r="N37" s="89">
        <f>SUM(N9,N11:N14,N16:N21,N23:N29,N31:N35)</f>
        <v>5246926069</v>
      </c>
      <c r="O37" s="90">
        <f>SUM(O9,O11:O14,O16:O21,O23:O29,O31:O35)</f>
        <v>550266581</v>
      </c>
      <c r="P37" s="90">
        <f t="shared" si="4"/>
        <v>5797192650</v>
      </c>
      <c r="Q37" s="103">
        <f t="shared" si="5"/>
        <v>0.23172258100783241</v>
      </c>
      <c r="R37" s="89">
        <f>SUM(R9,R11:R14,R16:R21,R23:R29,R31:R35)</f>
        <v>4992973111</v>
      </c>
      <c r="S37" s="90">
        <f>SUM(S9,S11:S14,S16:S21,S23:S29,S31:S35)</f>
        <v>337277049</v>
      </c>
      <c r="T37" s="90">
        <f t="shared" si="6"/>
        <v>5330250160</v>
      </c>
      <c r="U37" s="103">
        <f t="shared" si="7"/>
        <v>0.21409152254926209</v>
      </c>
      <c r="V37" s="89">
        <f>SUM(V9,V11:V14,V16:V21,V23:V29,V31:V35)</f>
        <v>3520853599</v>
      </c>
      <c r="W37" s="90">
        <f>SUM(W9,W11:W14,W16:W21,W23:W29,W31:W35)</f>
        <v>609665290</v>
      </c>
      <c r="X37" s="90">
        <f t="shared" si="8"/>
        <v>4130518889</v>
      </c>
      <c r="Y37" s="103">
        <f t="shared" si="9"/>
        <v>0.16590386029170842</v>
      </c>
      <c r="Z37" s="89">
        <f t="shared" si="10"/>
        <v>18809297235</v>
      </c>
      <c r="AA37" s="90">
        <f t="shared" si="11"/>
        <v>1845420416</v>
      </c>
      <c r="AB37" s="90">
        <f t="shared" si="12"/>
        <v>20654717651</v>
      </c>
      <c r="AC37" s="103">
        <f t="shared" si="13"/>
        <v>0.8296045808341026</v>
      </c>
      <c r="AD37" s="89">
        <f>SUM(AD9,AD11:AD14,AD16:AD21,AD23:AD29,AD31:AD35)</f>
        <v>3408722419</v>
      </c>
      <c r="AE37" s="90">
        <f>SUM(AE9,AE11:AE14,AE16:AE21,AE23:AE29,AE31:AE35)</f>
        <v>775195506</v>
      </c>
      <c r="AF37" s="90">
        <f t="shared" si="14"/>
        <v>4183917925</v>
      </c>
      <c r="AG37" s="90">
        <f>SUM(AG9,AG11:AG14,AG16:AG21,AG23:AG29,AG31:AG35)</f>
        <v>24252878261</v>
      </c>
      <c r="AH37" s="90">
        <f>SUM(AH9,AH11:AH14,AH16:AH21,AH23:AH29,AH31:AH35)</f>
        <v>23646016046</v>
      </c>
      <c r="AI37" s="91">
        <f>SUM(AI9,AI11:AI14,AI16:AI21,AI23:AI29,AI31:AI35)</f>
        <v>20014502589</v>
      </c>
      <c r="AJ37" s="124">
        <f t="shared" si="15"/>
        <v>0.8464217629754035</v>
      </c>
      <c r="AK37" s="125">
        <f t="shared" si="16"/>
        <v>-1.2762926270834973E-2</v>
      </c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3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4"/>
  <sheetViews>
    <sheetView showGridLines="0" view="pageBreakPreview" zoomScale="60" zoomScaleNormal="100" workbookViewId="0">
      <selection activeCell="AC5" sqref="AC5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7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48</v>
      </c>
      <c r="C9" s="63" t="s">
        <v>49</v>
      </c>
      <c r="D9" s="83">
        <v>42935624454</v>
      </c>
      <c r="E9" s="84">
        <v>4081635584</v>
      </c>
      <c r="F9" s="85">
        <f>$D9       +$E9</f>
        <v>47017260038</v>
      </c>
      <c r="G9" s="83">
        <v>45405967550</v>
      </c>
      <c r="H9" s="84">
        <v>3318675850</v>
      </c>
      <c r="I9" s="85">
        <f>$G9       +$H9</f>
        <v>48724643400</v>
      </c>
      <c r="J9" s="83">
        <v>12814696227</v>
      </c>
      <c r="K9" s="84">
        <v>149993053</v>
      </c>
      <c r="L9" s="84">
        <f>$J9       +$K9</f>
        <v>12964689280</v>
      </c>
      <c r="M9" s="101">
        <f>IF(($F9       =0),0,($L9       /$F9       ))</f>
        <v>0.2757431902565517</v>
      </c>
      <c r="N9" s="83">
        <v>10932495806</v>
      </c>
      <c r="O9" s="84">
        <v>687942266</v>
      </c>
      <c r="P9" s="84">
        <f>$N9       +$O9</f>
        <v>11620438072</v>
      </c>
      <c r="Q9" s="101">
        <f>IF(($F9       =0),0,($P9       /$F9       ))</f>
        <v>0.2471526001857233</v>
      </c>
      <c r="R9" s="83">
        <v>10390425416</v>
      </c>
      <c r="S9" s="84">
        <v>655471119</v>
      </c>
      <c r="T9" s="84">
        <f>$R9       +$S9</f>
        <v>11045896535</v>
      </c>
      <c r="U9" s="101">
        <f>IF(($I9       =0),0,($T9       /$I9       ))</f>
        <v>0.2267004079295119</v>
      </c>
      <c r="V9" s="83">
        <v>9871630878</v>
      </c>
      <c r="W9" s="84">
        <v>1468515236</v>
      </c>
      <c r="X9" s="84">
        <f>$V9       +$W9</f>
        <v>11340146114</v>
      </c>
      <c r="Y9" s="101">
        <f>IF(($I9       =0),0,($X9       /$I9       ))</f>
        <v>0.23273943784265849</v>
      </c>
      <c r="Z9" s="83">
        <f>$J9       +$N9       +$R9       +$V9</f>
        <v>44009248327</v>
      </c>
      <c r="AA9" s="84">
        <f>$K9       +$O9       +$S9       +$W9</f>
        <v>2961921674</v>
      </c>
      <c r="AB9" s="84">
        <f>$Z9       +$AA9</f>
        <v>46971170001</v>
      </c>
      <c r="AC9" s="101">
        <f>IF(($I9       =0),0,($AB9       /$I9       ))</f>
        <v>0.96401259657038352</v>
      </c>
      <c r="AD9" s="83">
        <v>7216894957</v>
      </c>
      <c r="AE9" s="84">
        <v>1532063273</v>
      </c>
      <c r="AF9" s="84">
        <f>$AD9       +$AE9</f>
        <v>8748958230</v>
      </c>
      <c r="AG9" s="84">
        <v>46559436779</v>
      </c>
      <c r="AH9" s="84">
        <v>46483546291</v>
      </c>
      <c r="AI9" s="85">
        <v>41538125737</v>
      </c>
      <c r="AJ9" s="120">
        <f>IF(($AH9       =0),0,($AI9       /$AH9       ))</f>
        <v>0.89360922415341804</v>
      </c>
      <c r="AK9" s="121">
        <f>IF(($AF9       =0),0,(($X9       /$AF9       )-1))</f>
        <v>0.29617102012384389</v>
      </c>
    </row>
    <row r="10" spans="1:37" x14ac:dyDescent="0.2">
      <c r="A10" s="61" t="s">
        <v>99</v>
      </c>
      <c r="B10" s="62" t="s">
        <v>52</v>
      </c>
      <c r="C10" s="63" t="s">
        <v>53</v>
      </c>
      <c r="D10" s="83">
        <v>65846785955</v>
      </c>
      <c r="E10" s="84">
        <v>8157478000</v>
      </c>
      <c r="F10" s="85">
        <f t="shared" ref="F10:F23" si="0">$D10      +$E10</f>
        <v>74004263955</v>
      </c>
      <c r="G10" s="83">
        <v>65161603655</v>
      </c>
      <c r="H10" s="84">
        <v>7318681350</v>
      </c>
      <c r="I10" s="85">
        <f t="shared" ref="I10:I23" si="1">$G10      +$H10</f>
        <v>72480285005</v>
      </c>
      <c r="J10" s="83">
        <v>18542306065</v>
      </c>
      <c r="K10" s="84">
        <v>491703995</v>
      </c>
      <c r="L10" s="84">
        <f t="shared" ref="L10:L23" si="2">$J10      +$K10</f>
        <v>19034010060</v>
      </c>
      <c r="M10" s="101">
        <f t="shared" ref="M10:M23" si="3">IF(($F10      =0),0,($L10      /$F10      ))</f>
        <v>0.25720153194921402</v>
      </c>
      <c r="N10" s="83">
        <v>17521372840</v>
      </c>
      <c r="O10" s="84">
        <v>766523102</v>
      </c>
      <c r="P10" s="84">
        <f t="shared" ref="P10:P23" si="4">$N10      +$O10</f>
        <v>18287895942</v>
      </c>
      <c r="Q10" s="101">
        <f t="shared" ref="Q10:Q23" si="5">IF(($F10      =0),0,($P10      /$F10      ))</f>
        <v>0.24711948967049219</v>
      </c>
      <c r="R10" s="83">
        <v>16455558511</v>
      </c>
      <c r="S10" s="84">
        <v>1275515200</v>
      </c>
      <c r="T10" s="84">
        <f t="shared" ref="T10:T23" si="6">$R10      +$S10</f>
        <v>17731073711</v>
      </c>
      <c r="U10" s="101">
        <f t="shared" ref="U10:U23" si="7">IF(($I10      =0),0,($T10      /$I10      ))</f>
        <v>0.24463305724828255</v>
      </c>
      <c r="V10" s="83">
        <v>15909292597</v>
      </c>
      <c r="W10" s="84">
        <v>3764071467</v>
      </c>
      <c r="X10" s="84">
        <f t="shared" ref="X10:X23" si="8">$V10      +$W10</f>
        <v>19673364064</v>
      </c>
      <c r="Y10" s="101">
        <f t="shared" ref="Y10:Y23" si="9">IF(($I10      =0),0,($X10      /$I10      ))</f>
        <v>0.2714305560835315</v>
      </c>
      <c r="Z10" s="83">
        <f t="shared" ref="Z10:Z23" si="10">$J10      +$N10      +$R10      +$V10</f>
        <v>68428530013</v>
      </c>
      <c r="AA10" s="84">
        <f t="shared" ref="AA10:AA23" si="11">$K10      +$O10      +$S10      +$W10</f>
        <v>6297813764</v>
      </c>
      <c r="AB10" s="84">
        <f t="shared" ref="AB10:AB23" si="12">$Z10      +$AA10</f>
        <v>74726343777</v>
      </c>
      <c r="AC10" s="101">
        <f t="shared" ref="AC10:AC23" si="13">IF(($I10      =0),0,($AB10      /$I10      ))</f>
        <v>1.0309885477388101</v>
      </c>
      <c r="AD10" s="83">
        <v>15668749833</v>
      </c>
      <c r="AE10" s="84">
        <v>2656611997</v>
      </c>
      <c r="AF10" s="84">
        <f t="shared" ref="AF10:AF23" si="14">$AD10      +$AE10</f>
        <v>18325361830</v>
      </c>
      <c r="AG10" s="84">
        <v>74471773080</v>
      </c>
      <c r="AH10" s="84">
        <v>68553662304</v>
      </c>
      <c r="AI10" s="85">
        <v>71693276200</v>
      </c>
      <c r="AJ10" s="120">
        <f t="shared" ref="AJ10:AJ23" si="15">IF(($AH10      =0),0,($AI10      /$AH10      ))</f>
        <v>1.0457979018258345</v>
      </c>
      <c r="AK10" s="121">
        <f t="shared" ref="AK10:AK23" si="16">IF(($AF10      =0),0,(($X10      /$AF10      )-1))</f>
        <v>7.3559378881852044E-2</v>
      </c>
    </row>
    <row r="11" spans="1:37" x14ac:dyDescent="0.2">
      <c r="A11" s="61" t="s">
        <v>99</v>
      </c>
      <c r="B11" s="62" t="s">
        <v>58</v>
      </c>
      <c r="C11" s="63" t="s">
        <v>59</v>
      </c>
      <c r="D11" s="83">
        <v>38994328591</v>
      </c>
      <c r="E11" s="84">
        <v>3956871493</v>
      </c>
      <c r="F11" s="85">
        <f t="shared" si="0"/>
        <v>42951200084</v>
      </c>
      <c r="G11" s="83">
        <v>39350258658</v>
      </c>
      <c r="H11" s="84">
        <v>3254195834</v>
      </c>
      <c r="I11" s="85">
        <f t="shared" si="1"/>
        <v>42604454492</v>
      </c>
      <c r="J11" s="83">
        <v>10739457579</v>
      </c>
      <c r="K11" s="84">
        <v>231855272</v>
      </c>
      <c r="L11" s="84">
        <f t="shared" si="2"/>
        <v>10971312851</v>
      </c>
      <c r="M11" s="101">
        <f t="shared" si="3"/>
        <v>0.2554367009430078</v>
      </c>
      <c r="N11" s="83">
        <v>7645181530</v>
      </c>
      <c r="O11" s="84">
        <v>763599825</v>
      </c>
      <c r="P11" s="84">
        <f t="shared" si="4"/>
        <v>8408781355</v>
      </c>
      <c r="Q11" s="101">
        <f t="shared" si="5"/>
        <v>0.19577523651387807</v>
      </c>
      <c r="R11" s="83">
        <v>11647425499</v>
      </c>
      <c r="S11" s="84">
        <v>49548887</v>
      </c>
      <c r="T11" s="84">
        <f t="shared" si="6"/>
        <v>11696974386</v>
      </c>
      <c r="U11" s="101">
        <f t="shared" si="7"/>
        <v>0.27454815524504333</v>
      </c>
      <c r="V11" s="83">
        <v>10896576201</v>
      </c>
      <c r="W11" s="84">
        <v>0</v>
      </c>
      <c r="X11" s="84">
        <f t="shared" si="8"/>
        <v>10896576201</v>
      </c>
      <c r="Y11" s="101">
        <f t="shared" si="9"/>
        <v>0.25576142990038969</v>
      </c>
      <c r="Z11" s="83">
        <f t="shared" si="10"/>
        <v>40928640809</v>
      </c>
      <c r="AA11" s="84">
        <f t="shared" si="11"/>
        <v>1045003984</v>
      </c>
      <c r="AB11" s="84">
        <f t="shared" si="12"/>
        <v>41973644793</v>
      </c>
      <c r="AC11" s="101">
        <f t="shared" si="13"/>
        <v>0.9851938088042308</v>
      </c>
      <c r="AD11" s="83">
        <v>7741661940</v>
      </c>
      <c r="AE11" s="84">
        <v>1457317667</v>
      </c>
      <c r="AF11" s="84">
        <f t="shared" si="14"/>
        <v>9198979607</v>
      </c>
      <c r="AG11" s="84">
        <v>41598259741</v>
      </c>
      <c r="AH11" s="84">
        <v>41164627290</v>
      </c>
      <c r="AI11" s="85">
        <v>37837845795</v>
      </c>
      <c r="AJ11" s="120">
        <f t="shared" si="15"/>
        <v>0.91918349043796233</v>
      </c>
      <c r="AK11" s="121">
        <f t="shared" si="16"/>
        <v>0.18454183686940739</v>
      </c>
    </row>
    <row r="12" spans="1:37" ht="16.5" x14ac:dyDescent="0.3">
      <c r="A12" s="64" t="s">
        <v>0</v>
      </c>
      <c r="B12" s="65" t="s">
        <v>100</v>
      </c>
      <c r="C12" s="66" t="s">
        <v>0</v>
      </c>
      <c r="D12" s="86">
        <f>SUM(D9:D11)</f>
        <v>147776739000</v>
      </c>
      <c r="E12" s="87">
        <f>SUM(E9:E11)</f>
        <v>16195985077</v>
      </c>
      <c r="F12" s="88">
        <f t="shared" si="0"/>
        <v>163972724077</v>
      </c>
      <c r="G12" s="86">
        <f>SUM(G9:G11)</f>
        <v>149917829863</v>
      </c>
      <c r="H12" s="87">
        <f>SUM(H9:H11)</f>
        <v>13891553034</v>
      </c>
      <c r="I12" s="88">
        <f t="shared" si="1"/>
        <v>163809382897</v>
      </c>
      <c r="J12" s="86">
        <f>SUM(J9:J11)</f>
        <v>42096459871</v>
      </c>
      <c r="K12" s="87">
        <f>SUM(K9:K11)</f>
        <v>873552320</v>
      </c>
      <c r="L12" s="87">
        <f t="shared" si="2"/>
        <v>42970012191</v>
      </c>
      <c r="M12" s="102">
        <f t="shared" si="3"/>
        <v>0.26205585369687279</v>
      </c>
      <c r="N12" s="86">
        <f>SUM(N9:N11)</f>
        <v>36099050176</v>
      </c>
      <c r="O12" s="87">
        <f>SUM(O9:O11)</f>
        <v>2218065193</v>
      </c>
      <c r="P12" s="87">
        <f t="shared" si="4"/>
        <v>38317115369</v>
      </c>
      <c r="Q12" s="102">
        <f t="shared" si="5"/>
        <v>0.23367981220466066</v>
      </c>
      <c r="R12" s="86">
        <f>SUM(R9:R11)</f>
        <v>38493409426</v>
      </c>
      <c r="S12" s="87">
        <f>SUM(S9:S11)</f>
        <v>1980535206</v>
      </c>
      <c r="T12" s="87">
        <f t="shared" si="6"/>
        <v>40473944632</v>
      </c>
      <c r="U12" s="102">
        <f t="shared" si="7"/>
        <v>0.24707952570366004</v>
      </c>
      <c r="V12" s="86">
        <f>SUM(V9:V11)</f>
        <v>36677499676</v>
      </c>
      <c r="W12" s="87">
        <f>SUM(W9:W11)</f>
        <v>5232586703</v>
      </c>
      <c r="X12" s="87">
        <f t="shared" si="8"/>
        <v>41910086379</v>
      </c>
      <c r="Y12" s="102">
        <f t="shared" si="9"/>
        <v>0.25584667763111107</v>
      </c>
      <c r="Z12" s="86">
        <f t="shared" si="10"/>
        <v>153366419149</v>
      </c>
      <c r="AA12" s="87">
        <f t="shared" si="11"/>
        <v>10304739422</v>
      </c>
      <c r="AB12" s="87">
        <f t="shared" si="12"/>
        <v>163671158571</v>
      </c>
      <c r="AC12" s="102">
        <f t="shared" si="13"/>
        <v>0.99915618798169259</v>
      </c>
      <c r="AD12" s="86">
        <f>SUM(AD9:AD11)</f>
        <v>30627306730</v>
      </c>
      <c r="AE12" s="87">
        <f>SUM(AE9:AE11)</f>
        <v>5645992937</v>
      </c>
      <c r="AF12" s="87">
        <f t="shared" si="14"/>
        <v>36273299667</v>
      </c>
      <c r="AG12" s="87">
        <f>SUM(AG9:AG11)</f>
        <v>162629469600</v>
      </c>
      <c r="AH12" s="87">
        <f>SUM(AH9:AH11)</f>
        <v>156201835885</v>
      </c>
      <c r="AI12" s="88">
        <f>SUM(AI9:AI11)</f>
        <v>151069247732</v>
      </c>
      <c r="AJ12" s="122">
        <f t="shared" si="15"/>
        <v>0.96714130711767854</v>
      </c>
      <c r="AK12" s="123">
        <f t="shared" si="16"/>
        <v>0.15539768269629262</v>
      </c>
    </row>
    <row r="13" spans="1:37" x14ac:dyDescent="0.2">
      <c r="A13" s="61" t="s">
        <v>101</v>
      </c>
      <c r="B13" s="62" t="s">
        <v>63</v>
      </c>
      <c r="C13" s="63" t="s">
        <v>64</v>
      </c>
      <c r="D13" s="83">
        <v>6754320807</v>
      </c>
      <c r="E13" s="84">
        <v>428431550</v>
      </c>
      <c r="F13" s="85">
        <f t="shared" si="0"/>
        <v>7182752357</v>
      </c>
      <c r="G13" s="83">
        <v>6473286646</v>
      </c>
      <c r="H13" s="84">
        <v>286425183</v>
      </c>
      <c r="I13" s="85">
        <f t="shared" si="1"/>
        <v>6759711829</v>
      </c>
      <c r="J13" s="83">
        <v>1946627293</v>
      </c>
      <c r="K13" s="84">
        <v>3042391</v>
      </c>
      <c r="L13" s="84">
        <f t="shared" si="2"/>
        <v>1949669684</v>
      </c>
      <c r="M13" s="101">
        <f t="shared" si="3"/>
        <v>0.27143768671071283</v>
      </c>
      <c r="N13" s="83">
        <v>1512284311</v>
      </c>
      <c r="O13" s="84">
        <v>15219543</v>
      </c>
      <c r="P13" s="84">
        <f t="shared" si="4"/>
        <v>1527503854</v>
      </c>
      <c r="Q13" s="101">
        <f t="shared" si="5"/>
        <v>0.21266274793831097</v>
      </c>
      <c r="R13" s="83">
        <v>1439818114</v>
      </c>
      <c r="S13" s="84">
        <v>39185377</v>
      </c>
      <c r="T13" s="84">
        <f t="shared" si="6"/>
        <v>1479003491</v>
      </c>
      <c r="U13" s="101">
        <f t="shared" si="7"/>
        <v>0.21879682572486184</v>
      </c>
      <c r="V13" s="83">
        <v>1633051087</v>
      </c>
      <c r="W13" s="84">
        <v>319757457</v>
      </c>
      <c r="X13" s="84">
        <f t="shared" si="8"/>
        <v>1952808544</v>
      </c>
      <c r="Y13" s="101">
        <f t="shared" si="9"/>
        <v>0.28888931856861261</v>
      </c>
      <c r="Z13" s="83">
        <f t="shared" si="10"/>
        <v>6531780805</v>
      </c>
      <c r="AA13" s="84">
        <f t="shared" si="11"/>
        <v>377204768</v>
      </c>
      <c r="AB13" s="84">
        <f t="shared" si="12"/>
        <v>6908985573</v>
      </c>
      <c r="AC13" s="101">
        <f t="shared" si="13"/>
        <v>1.0220828561595772</v>
      </c>
      <c r="AD13" s="83">
        <v>1340952830</v>
      </c>
      <c r="AE13" s="84">
        <v>156822585</v>
      </c>
      <c r="AF13" s="84">
        <f t="shared" si="14"/>
        <v>1497775415</v>
      </c>
      <c r="AG13" s="84">
        <v>6530102836</v>
      </c>
      <c r="AH13" s="84">
        <v>6713590336</v>
      </c>
      <c r="AI13" s="85">
        <v>6223584165</v>
      </c>
      <c r="AJ13" s="120">
        <f t="shared" si="15"/>
        <v>0.92701279844668794</v>
      </c>
      <c r="AK13" s="121">
        <f t="shared" si="16"/>
        <v>0.30380598081855958</v>
      </c>
    </row>
    <row r="14" spans="1:37" x14ac:dyDescent="0.2">
      <c r="A14" s="61" t="s">
        <v>101</v>
      </c>
      <c r="B14" s="62" t="s">
        <v>231</v>
      </c>
      <c r="C14" s="63" t="s">
        <v>232</v>
      </c>
      <c r="D14" s="83">
        <v>1351122941</v>
      </c>
      <c r="E14" s="84">
        <v>144993658</v>
      </c>
      <c r="F14" s="85">
        <f t="shared" si="0"/>
        <v>1496116599</v>
      </c>
      <c r="G14" s="83">
        <v>1376743504</v>
      </c>
      <c r="H14" s="84">
        <v>178121324</v>
      </c>
      <c r="I14" s="85">
        <f t="shared" si="1"/>
        <v>1554864828</v>
      </c>
      <c r="J14" s="83">
        <v>366028078</v>
      </c>
      <c r="K14" s="84">
        <v>16445450</v>
      </c>
      <c r="L14" s="84">
        <f t="shared" si="2"/>
        <v>382473528</v>
      </c>
      <c r="M14" s="101">
        <f t="shared" si="3"/>
        <v>0.25564419795599097</v>
      </c>
      <c r="N14" s="83">
        <v>330952972</v>
      </c>
      <c r="O14" s="84">
        <v>47726322</v>
      </c>
      <c r="P14" s="84">
        <f t="shared" si="4"/>
        <v>378679294</v>
      </c>
      <c r="Q14" s="101">
        <f t="shared" si="5"/>
        <v>0.25310814294361023</v>
      </c>
      <c r="R14" s="83">
        <v>348904374</v>
      </c>
      <c r="S14" s="84">
        <v>30777066</v>
      </c>
      <c r="T14" s="84">
        <f t="shared" si="6"/>
        <v>379681440</v>
      </c>
      <c r="U14" s="101">
        <f t="shared" si="7"/>
        <v>0.24418935534632855</v>
      </c>
      <c r="V14" s="83">
        <v>273907735</v>
      </c>
      <c r="W14" s="84">
        <v>52027242</v>
      </c>
      <c r="X14" s="84">
        <f t="shared" si="8"/>
        <v>325934977</v>
      </c>
      <c r="Y14" s="101">
        <f t="shared" si="9"/>
        <v>0.20962270875934946</v>
      </c>
      <c r="Z14" s="83">
        <f t="shared" si="10"/>
        <v>1319793159</v>
      </c>
      <c r="AA14" s="84">
        <f t="shared" si="11"/>
        <v>146976080</v>
      </c>
      <c r="AB14" s="84">
        <f t="shared" si="12"/>
        <v>1466769239</v>
      </c>
      <c r="AC14" s="101">
        <f t="shared" si="13"/>
        <v>0.94334196297094453</v>
      </c>
      <c r="AD14" s="83">
        <v>274762065</v>
      </c>
      <c r="AE14" s="84">
        <v>109404862</v>
      </c>
      <c r="AF14" s="84">
        <f t="shared" si="14"/>
        <v>384166927</v>
      </c>
      <c r="AG14" s="84">
        <v>1396036112</v>
      </c>
      <c r="AH14" s="84">
        <v>1531617982</v>
      </c>
      <c r="AI14" s="85">
        <v>1479746657</v>
      </c>
      <c r="AJ14" s="120">
        <f t="shared" si="15"/>
        <v>0.96613298772304435</v>
      </c>
      <c r="AK14" s="121">
        <f t="shared" si="16"/>
        <v>-0.151579810512944</v>
      </c>
    </row>
    <row r="15" spans="1:37" x14ac:dyDescent="0.2">
      <c r="A15" s="61" t="s">
        <v>101</v>
      </c>
      <c r="B15" s="62" t="s">
        <v>233</v>
      </c>
      <c r="C15" s="63" t="s">
        <v>234</v>
      </c>
      <c r="D15" s="83">
        <v>1053362290</v>
      </c>
      <c r="E15" s="84">
        <v>111106860</v>
      </c>
      <c r="F15" s="85">
        <f t="shared" si="0"/>
        <v>1164469150</v>
      </c>
      <c r="G15" s="83">
        <v>1022736934</v>
      </c>
      <c r="H15" s="84">
        <v>135766844</v>
      </c>
      <c r="I15" s="85">
        <f t="shared" si="1"/>
        <v>1158503778</v>
      </c>
      <c r="J15" s="83">
        <v>286164486</v>
      </c>
      <c r="K15" s="84">
        <v>10436279</v>
      </c>
      <c r="L15" s="84">
        <f t="shared" si="2"/>
        <v>296600765</v>
      </c>
      <c r="M15" s="101">
        <f t="shared" si="3"/>
        <v>0.25470899336405778</v>
      </c>
      <c r="N15" s="83">
        <v>245643142</v>
      </c>
      <c r="O15" s="84">
        <v>35121661</v>
      </c>
      <c r="P15" s="84">
        <f t="shared" si="4"/>
        <v>280764803</v>
      </c>
      <c r="Q15" s="101">
        <f t="shared" si="5"/>
        <v>0.24110969620792444</v>
      </c>
      <c r="R15" s="83">
        <v>239400022</v>
      </c>
      <c r="S15" s="84">
        <v>15499825</v>
      </c>
      <c r="T15" s="84">
        <f t="shared" si="6"/>
        <v>254899847</v>
      </c>
      <c r="U15" s="101">
        <f t="shared" si="7"/>
        <v>0.22002504596061837</v>
      </c>
      <c r="V15" s="83">
        <v>246918121</v>
      </c>
      <c r="W15" s="84">
        <v>24170332</v>
      </c>
      <c r="X15" s="84">
        <f t="shared" si="8"/>
        <v>271088453</v>
      </c>
      <c r="Y15" s="101">
        <f t="shared" si="9"/>
        <v>0.23399876474118844</v>
      </c>
      <c r="Z15" s="83">
        <f t="shared" si="10"/>
        <v>1018125771</v>
      </c>
      <c r="AA15" s="84">
        <f t="shared" si="11"/>
        <v>85228097</v>
      </c>
      <c r="AB15" s="84">
        <f t="shared" si="12"/>
        <v>1103353868</v>
      </c>
      <c r="AC15" s="101">
        <f t="shared" si="13"/>
        <v>0.95239557173028055</v>
      </c>
      <c r="AD15" s="83">
        <v>193586546</v>
      </c>
      <c r="AE15" s="84">
        <v>22815705</v>
      </c>
      <c r="AF15" s="84">
        <f t="shared" si="14"/>
        <v>216402251</v>
      </c>
      <c r="AG15" s="84">
        <v>1024293017</v>
      </c>
      <c r="AH15" s="84">
        <v>1085287057</v>
      </c>
      <c r="AI15" s="85">
        <v>995397148</v>
      </c>
      <c r="AJ15" s="120">
        <f t="shared" si="15"/>
        <v>0.91717407074909951</v>
      </c>
      <c r="AK15" s="121">
        <f t="shared" si="16"/>
        <v>0.25270625304170236</v>
      </c>
    </row>
    <row r="16" spans="1:37" x14ac:dyDescent="0.2">
      <c r="A16" s="61" t="s">
        <v>116</v>
      </c>
      <c r="B16" s="62" t="s">
        <v>235</v>
      </c>
      <c r="C16" s="63" t="s">
        <v>236</v>
      </c>
      <c r="D16" s="83">
        <v>389169404</v>
      </c>
      <c r="E16" s="84">
        <v>2280000</v>
      </c>
      <c r="F16" s="85">
        <f t="shared" si="0"/>
        <v>391449404</v>
      </c>
      <c r="G16" s="83">
        <v>389041372</v>
      </c>
      <c r="H16" s="84">
        <v>1863439</v>
      </c>
      <c r="I16" s="85">
        <f t="shared" si="1"/>
        <v>390904811</v>
      </c>
      <c r="J16" s="83">
        <v>135417882</v>
      </c>
      <c r="K16" s="84">
        <v>110537</v>
      </c>
      <c r="L16" s="84">
        <f t="shared" si="2"/>
        <v>135528419</v>
      </c>
      <c r="M16" s="101">
        <f t="shared" si="3"/>
        <v>0.34622205990125865</v>
      </c>
      <c r="N16" s="83">
        <v>117753637</v>
      </c>
      <c r="O16" s="84">
        <v>608161</v>
      </c>
      <c r="P16" s="84">
        <f t="shared" si="4"/>
        <v>118361798</v>
      </c>
      <c r="Q16" s="101">
        <f t="shared" si="5"/>
        <v>0.30236806287230927</v>
      </c>
      <c r="R16" s="83">
        <v>98297237</v>
      </c>
      <c r="S16" s="84">
        <v>613446</v>
      </c>
      <c r="T16" s="84">
        <f t="shared" si="6"/>
        <v>98910683</v>
      </c>
      <c r="U16" s="101">
        <f t="shared" si="7"/>
        <v>0.25303009893116918</v>
      </c>
      <c r="V16" s="83">
        <v>24507270</v>
      </c>
      <c r="W16" s="84">
        <v>193685</v>
      </c>
      <c r="X16" s="84">
        <f t="shared" si="8"/>
        <v>24700955</v>
      </c>
      <c r="Y16" s="101">
        <f t="shared" si="9"/>
        <v>6.3189181368248748E-2</v>
      </c>
      <c r="Z16" s="83">
        <f t="shared" si="10"/>
        <v>375976026</v>
      </c>
      <c r="AA16" s="84">
        <f t="shared" si="11"/>
        <v>1525829</v>
      </c>
      <c r="AB16" s="84">
        <f t="shared" si="12"/>
        <v>377501855</v>
      </c>
      <c r="AC16" s="101">
        <f t="shared" si="13"/>
        <v>0.96571299297720847</v>
      </c>
      <c r="AD16" s="83">
        <v>17195677</v>
      </c>
      <c r="AE16" s="84">
        <v>1360186</v>
      </c>
      <c r="AF16" s="84">
        <f t="shared" si="14"/>
        <v>18555863</v>
      </c>
      <c r="AG16" s="84">
        <v>419913249</v>
      </c>
      <c r="AH16" s="84">
        <v>392269701</v>
      </c>
      <c r="AI16" s="85">
        <v>379964384</v>
      </c>
      <c r="AJ16" s="120">
        <f t="shared" si="15"/>
        <v>0.96863046784232765</v>
      </c>
      <c r="AK16" s="121">
        <f t="shared" si="16"/>
        <v>0.33116713569182954</v>
      </c>
    </row>
    <row r="17" spans="1:37" ht="16.5" x14ac:dyDescent="0.3">
      <c r="A17" s="64" t="s">
        <v>0</v>
      </c>
      <c r="B17" s="65" t="s">
        <v>237</v>
      </c>
      <c r="C17" s="66" t="s">
        <v>0</v>
      </c>
      <c r="D17" s="86">
        <f>SUM(D13:D16)</f>
        <v>9547975442</v>
      </c>
      <c r="E17" s="87">
        <f>SUM(E13:E16)</f>
        <v>686812068</v>
      </c>
      <c r="F17" s="88">
        <f t="shared" si="0"/>
        <v>10234787510</v>
      </c>
      <c r="G17" s="86">
        <f>SUM(G13:G16)</f>
        <v>9261808456</v>
      </c>
      <c r="H17" s="87">
        <f>SUM(H13:H16)</f>
        <v>602176790</v>
      </c>
      <c r="I17" s="88">
        <f t="shared" si="1"/>
        <v>9863985246</v>
      </c>
      <c r="J17" s="86">
        <f>SUM(J13:J16)</f>
        <v>2734237739</v>
      </c>
      <c r="K17" s="87">
        <f>SUM(K13:K16)</f>
        <v>30034657</v>
      </c>
      <c r="L17" s="87">
        <f t="shared" si="2"/>
        <v>2764272396</v>
      </c>
      <c r="M17" s="102">
        <f t="shared" si="3"/>
        <v>0.27008595862875906</v>
      </c>
      <c r="N17" s="86">
        <f>SUM(N13:N16)</f>
        <v>2206634062</v>
      </c>
      <c r="O17" s="87">
        <f>SUM(O13:O16)</f>
        <v>98675687</v>
      </c>
      <c r="P17" s="87">
        <f t="shared" si="4"/>
        <v>2305309749</v>
      </c>
      <c r="Q17" s="102">
        <f t="shared" si="5"/>
        <v>0.22524256089807185</v>
      </c>
      <c r="R17" s="86">
        <f>SUM(R13:R16)</f>
        <v>2126419747</v>
      </c>
      <c r="S17" s="87">
        <f>SUM(S13:S16)</f>
        <v>86075714</v>
      </c>
      <c r="T17" s="87">
        <f t="shared" si="6"/>
        <v>2212495461</v>
      </c>
      <c r="U17" s="102">
        <f t="shared" si="7"/>
        <v>0.22430036195534675</v>
      </c>
      <c r="V17" s="86">
        <f>SUM(V13:V16)</f>
        <v>2178384213</v>
      </c>
      <c r="W17" s="87">
        <f>SUM(W13:W16)</f>
        <v>396148716</v>
      </c>
      <c r="X17" s="87">
        <f t="shared" si="8"/>
        <v>2574532929</v>
      </c>
      <c r="Y17" s="102">
        <f t="shared" si="9"/>
        <v>0.26100332317954483</v>
      </c>
      <c r="Z17" s="86">
        <f t="shared" si="10"/>
        <v>9245675761</v>
      </c>
      <c r="AA17" s="87">
        <f t="shared" si="11"/>
        <v>610934774</v>
      </c>
      <c r="AB17" s="87">
        <f t="shared" si="12"/>
        <v>9856610535</v>
      </c>
      <c r="AC17" s="102">
        <f t="shared" si="13"/>
        <v>0.99925235989145555</v>
      </c>
      <c r="AD17" s="86">
        <f>SUM(AD13:AD16)</f>
        <v>1826497118</v>
      </c>
      <c r="AE17" s="87">
        <f>SUM(AE13:AE16)</f>
        <v>290403338</v>
      </c>
      <c r="AF17" s="87">
        <f t="shared" si="14"/>
        <v>2116900456</v>
      </c>
      <c r="AG17" s="87">
        <f>SUM(AG13:AG16)</f>
        <v>9370345214</v>
      </c>
      <c r="AH17" s="87">
        <f>SUM(AH13:AH16)</f>
        <v>9722765076</v>
      </c>
      <c r="AI17" s="88">
        <f>SUM(AI13:AI16)</f>
        <v>9078692354</v>
      </c>
      <c r="AJ17" s="122">
        <f t="shared" si="15"/>
        <v>0.93375621883636262</v>
      </c>
      <c r="AK17" s="123">
        <f t="shared" si="16"/>
        <v>0.21618044046564266</v>
      </c>
    </row>
    <row r="18" spans="1:37" x14ac:dyDescent="0.2">
      <c r="A18" s="61" t="s">
        <v>101</v>
      </c>
      <c r="B18" s="62" t="s">
        <v>65</v>
      </c>
      <c r="C18" s="63" t="s">
        <v>66</v>
      </c>
      <c r="D18" s="83">
        <v>3156893888</v>
      </c>
      <c r="E18" s="84">
        <v>259784080</v>
      </c>
      <c r="F18" s="85">
        <f t="shared" si="0"/>
        <v>3416677968</v>
      </c>
      <c r="G18" s="83">
        <v>3126653043</v>
      </c>
      <c r="H18" s="84">
        <v>349470624</v>
      </c>
      <c r="I18" s="85">
        <f t="shared" si="1"/>
        <v>3476123667</v>
      </c>
      <c r="J18" s="83">
        <v>848928971</v>
      </c>
      <c r="K18" s="84">
        <v>18954877</v>
      </c>
      <c r="L18" s="84">
        <f t="shared" si="2"/>
        <v>867883848</v>
      </c>
      <c r="M18" s="101">
        <f t="shared" si="3"/>
        <v>0.25401394457670468</v>
      </c>
      <c r="N18" s="83">
        <v>796344913</v>
      </c>
      <c r="O18" s="84">
        <v>62073132</v>
      </c>
      <c r="P18" s="84">
        <f t="shared" si="4"/>
        <v>858418045</v>
      </c>
      <c r="Q18" s="101">
        <f t="shared" si="5"/>
        <v>0.25124347481377851</v>
      </c>
      <c r="R18" s="83">
        <v>780875140</v>
      </c>
      <c r="S18" s="84">
        <v>63543039</v>
      </c>
      <c r="T18" s="84">
        <f t="shared" si="6"/>
        <v>844418179</v>
      </c>
      <c r="U18" s="101">
        <f t="shared" si="7"/>
        <v>0.24291948730603088</v>
      </c>
      <c r="V18" s="83">
        <v>676091146</v>
      </c>
      <c r="W18" s="84">
        <v>136403074</v>
      </c>
      <c r="X18" s="84">
        <f t="shared" si="8"/>
        <v>812494220</v>
      </c>
      <c r="Y18" s="101">
        <f t="shared" si="9"/>
        <v>0.23373570615835054</v>
      </c>
      <c r="Z18" s="83">
        <f t="shared" si="10"/>
        <v>3102240170</v>
      </c>
      <c r="AA18" s="84">
        <f t="shared" si="11"/>
        <v>280974122</v>
      </c>
      <c r="AB18" s="84">
        <f t="shared" si="12"/>
        <v>3383214292</v>
      </c>
      <c r="AC18" s="101">
        <f t="shared" si="13"/>
        <v>0.97327213186285066</v>
      </c>
      <c r="AD18" s="83">
        <v>814515518</v>
      </c>
      <c r="AE18" s="84">
        <v>67786576</v>
      </c>
      <c r="AF18" s="84">
        <f t="shared" si="14"/>
        <v>882302094</v>
      </c>
      <c r="AG18" s="84">
        <v>3532397243</v>
      </c>
      <c r="AH18" s="84">
        <v>3337753781</v>
      </c>
      <c r="AI18" s="85">
        <v>3412260498</v>
      </c>
      <c r="AJ18" s="120">
        <f t="shared" si="15"/>
        <v>1.0223224125830148</v>
      </c>
      <c r="AK18" s="121">
        <f t="shared" si="16"/>
        <v>-7.9120149974391873E-2</v>
      </c>
    </row>
    <row r="19" spans="1:37" x14ac:dyDescent="0.2">
      <c r="A19" s="61" t="s">
        <v>101</v>
      </c>
      <c r="B19" s="62" t="s">
        <v>238</v>
      </c>
      <c r="C19" s="63" t="s">
        <v>239</v>
      </c>
      <c r="D19" s="83">
        <v>1934788304</v>
      </c>
      <c r="E19" s="84">
        <v>147752250</v>
      </c>
      <c r="F19" s="85">
        <f t="shared" si="0"/>
        <v>2082540554</v>
      </c>
      <c r="G19" s="83">
        <v>1968686145</v>
      </c>
      <c r="H19" s="84">
        <v>160752251</v>
      </c>
      <c r="I19" s="85">
        <f t="shared" si="1"/>
        <v>2129438396</v>
      </c>
      <c r="J19" s="83">
        <v>498981507</v>
      </c>
      <c r="K19" s="84">
        <v>27431943</v>
      </c>
      <c r="L19" s="84">
        <f t="shared" si="2"/>
        <v>526413450</v>
      </c>
      <c r="M19" s="101">
        <f t="shared" si="3"/>
        <v>0.25277464536712213</v>
      </c>
      <c r="N19" s="83">
        <v>461687456</v>
      </c>
      <c r="O19" s="84">
        <v>24962609</v>
      </c>
      <c r="P19" s="84">
        <f t="shared" si="4"/>
        <v>486650065</v>
      </c>
      <c r="Q19" s="101">
        <f t="shared" si="5"/>
        <v>0.23368095476713582</v>
      </c>
      <c r="R19" s="83">
        <v>453676131</v>
      </c>
      <c r="S19" s="84">
        <v>24984697</v>
      </c>
      <c r="T19" s="84">
        <f t="shared" si="6"/>
        <v>478660828</v>
      </c>
      <c r="U19" s="101">
        <f t="shared" si="7"/>
        <v>0.22478266048885501</v>
      </c>
      <c r="V19" s="83">
        <v>274503886</v>
      </c>
      <c r="W19" s="84">
        <v>10441411</v>
      </c>
      <c r="X19" s="84">
        <f t="shared" si="8"/>
        <v>284945297</v>
      </c>
      <c r="Y19" s="101">
        <f t="shared" si="9"/>
        <v>0.13381241623859591</v>
      </c>
      <c r="Z19" s="83">
        <f t="shared" si="10"/>
        <v>1688848980</v>
      </c>
      <c r="AA19" s="84">
        <f t="shared" si="11"/>
        <v>87820660</v>
      </c>
      <c r="AB19" s="84">
        <f t="shared" si="12"/>
        <v>1776669640</v>
      </c>
      <c r="AC19" s="101">
        <f t="shared" si="13"/>
        <v>0.83433718643251142</v>
      </c>
      <c r="AD19" s="83">
        <v>211195484</v>
      </c>
      <c r="AE19" s="84">
        <v>45549795</v>
      </c>
      <c r="AF19" s="84">
        <f t="shared" si="14"/>
        <v>256745279</v>
      </c>
      <c r="AG19" s="84">
        <v>1986901288</v>
      </c>
      <c r="AH19" s="84">
        <v>2031155768</v>
      </c>
      <c r="AI19" s="85">
        <v>4564629137</v>
      </c>
      <c r="AJ19" s="120">
        <f t="shared" si="15"/>
        <v>2.2473062917742701</v>
      </c>
      <c r="AK19" s="121">
        <f t="shared" si="16"/>
        <v>0.10983655905898848</v>
      </c>
    </row>
    <row r="20" spans="1:37" x14ac:dyDescent="0.2">
      <c r="A20" s="61" t="s">
        <v>101</v>
      </c>
      <c r="B20" s="62" t="s">
        <v>240</v>
      </c>
      <c r="C20" s="63" t="s">
        <v>241</v>
      </c>
      <c r="D20" s="83">
        <v>2186950955</v>
      </c>
      <c r="E20" s="84">
        <v>193420000</v>
      </c>
      <c r="F20" s="85">
        <f t="shared" si="0"/>
        <v>2380370955</v>
      </c>
      <c r="G20" s="83">
        <v>2187593955</v>
      </c>
      <c r="H20" s="84">
        <v>287001780</v>
      </c>
      <c r="I20" s="85">
        <f t="shared" si="1"/>
        <v>2474595735</v>
      </c>
      <c r="J20" s="83">
        <v>625733367</v>
      </c>
      <c r="K20" s="84">
        <v>27262833</v>
      </c>
      <c r="L20" s="84">
        <f t="shared" si="2"/>
        <v>652996200</v>
      </c>
      <c r="M20" s="101">
        <f t="shared" si="3"/>
        <v>0.27432539395944694</v>
      </c>
      <c r="N20" s="83">
        <v>518251852</v>
      </c>
      <c r="O20" s="84">
        <v>77294779</v>
      </c>
      <c r="P20" s="84">
        <f t="shared" si="4"/>
        <v>595546631</v>
      </c>
      <c r="Q20" s="101">
        <f t="shared" si="5"/>
        <v>0.25019068130916594</v>
      </c>
      <c r="R20" s="83">
        <v>566603726</v>
      </c>
      <c r="S20" s="84">
        <v>81705070</v>
      </c>
      <c r="T20" s="84">
        <f t="shared" si="6"/>
        <v>648308796</v>
      </c>
      <c r="U20" s="101">
        <f t="shared" si="7"/>
        <v>0.26198574047085715</v>
      </c>
      <c r="V20" s="83">
        <v>397168076</v>
      </c>
      <c r="W20" s="84">
        <v>42586312</v>
      </c>
      <c r="X20" s="84">
        <f t="shared" si="8"/>
        <v>439754388</v>
      </c>
      <c r="Y20" s="101">
        <f t="shared" si="9"/>
        <v>0.17770756725239406</v>
      </c>
      <c r="Z20" s="83">
        <f t="shared" si="10"/>
        <v>2107757021</v>
      </c>
      <c r="AA20" s="84">
        <f t="shared" si="11"/>
        <v>228848994</v>
      </c>
      <c r="AB20" s="84">
        <f t="shared" si="12"/>
        <v>2336606015</v>
      </c>
      <c r="AC20" s="101">
        <f t="shared" si="13"/>
        <v>0.94423746955985111</v>
      </c>
      <c r="AD20" s="83">
        <v>345691514</v>
      </c>
      <c r="AE20" s="84">
        <v>65561604</v>
      </c>
      <c r="AF20" s="84">
        <f t="shared" si="14"/>
        <v>411253118</v>
      </c>
      <c r="AG20" s="84">
        <v>2188330209</v>
      </c>
      <c r="AH20" s="84">
        <v>2326604782</v>
      </c>
      <c r="AI20" s="85">
        <v>1857205120</v>
      </c>
      <c r="AJ20" s="120">
        <f t="shared" si="15"/>
        <v>0.79824692804228925</v>
      </c>
      <c r="AK20" s="121">
        <f t="shared" si="16"/>
        <v>6.9303474557486533E-2</v>
      </c>
    </row>
    <row r="21" spans="1:37" x14ac:dyDescent="0.2">
      <c r="A21" s="61" t="s">
        <v>116</v>
      </c>
      <c r="B21" s="62" t="s">
        <v>242</v>
      </c>
      <c r="C21" s="63" t="s">
        <v>243</v>
      </c>
      <c r="D21" s="83">
        <v>245622442</v>
      </c>
      <c r="E21" s="84">
        <v>0</v>
      </c>
      <c r="F21" s="85">
        <f t="shared" si="0"/>
        <v>245622442</v>
      </c>
      <c r="G21" s="83">
        <v>249243209</v>
      </c>
      <c r="H21" s="84">
        <v>7000000</v>
      </c>
      <c r="I21" s="85">
        <f t="shared" si="1"/>
        <v>256243209</v>
      </c>
      <c r="J21" s="83">
        <v>100030450</v>
      </c>
      <c r="K21" s="84">
        <v>0</v>
      </c>
      <c r="L21" s="84">
        <f t="shared" si="2"/>
        <v>100030450</v>
      </c>
      <c r="M21" s="101">
        <f t="shared" si="3"/>
        <v>0.40725289263266912</v>
      </c>
      <c r="N21" s="83">
        <v>79063798</v>
      </c>
      <c r="O21" s="84">
        <v>237659</v>
      </c>
      <c r="P21" s="84">
        <f t="shared" si="4"/>
        <v>79301457</v>
      </c>
      <c r="Q21" s="101">
        <f t="shared" si="5"/>
        <v>0.32285916691602634</v>
      </c>
      <c r="R21" s="83">
        <v>73665658</v>
      </c>
      <c r="S21" s="84">
        <v>801515</v>
      </c>
      <c r="T21" s="84">
        <f t="shared" si="6"/>
        <v>74467173</v>
      </c>
      <c r="U21" s="101">
        <f t="shared" si="7"/>
        <v>0.29061130357604908</v>
      </c>
      <c r="V21" s="83">
        <v>1965707</v>
      </c>
      <c r="W21" s="84">
        <v>5254811</v>
      </c>
      <c r="X21" s="84">
        <f t="shared" si="8"/>
        <v>7220518</v>
      </c>
      <c r="Y21" s="101">
        <f t="shared" si="9"/>
        <v>2.8178377987765523E-2</v>
      </c>
      <c r="Z21" s="83">
        <f t="shared" si="10"/>
        <v>254725613</v>
      </c>
      <c r="AA21" s="84">
        <f t="shared" si="11"/>
        <v>6293985</v>
      </c>
      <c r="AB21" s="84">
        <f t="shared" si="12"/>
        <v>261019598</v>
      </c>
      <c r="AC21" s="101">
        <f t="shared" si="13"/>
        <v>1.0186400608181581</v>
      </c>
      <c r="AD21" s="83">
        <v>3284232</v>
      </c>
      <c r="AE21" s="84">
        <v>303616</v>
      </c>
      <c r="AF21" s="84">
        <f t="shared" si="14"/>
        <v>3587848</v>
      </c>
      <c r="AG21" s="84">
        <v>263842322</v>
      </c>
      <c r="AH21" s="84">
        <v>258036324</v>
      </c>
      <c r="AI21" s="85">
        <v>249125221</v>
      </c>
      <c r="AJ21" s="120">
        <f t="shared" si="15"/>
        <v>0.9654657031930125</v>
      </c>
      <c r="AK21" s="121">
        <f t="shared" si="16"/>
        <v>1.012492725444333</v>
      </c>
    </row>
    <row r="22" spans="1:37" ht="16.5" x14ac:dyDescent="0.3">
      <c r="A22" s="64" t="s">
        <v>0</v>
      </c>
      <c r="B22" s="65" t="s">
        <v>244</v>
      </c>
      <c r="C22" s="66" t="s">
        <v>0</v>
      </c>
      <c r="D22" s="86">
        <f>SUM(D18:D21)</f>
        <v>7524255589</v>
      </c>
      <c r="E22" s="87">
        <f>SUM(E18:E21)</f>
        <v>600956330</v>
      </c>
      <c r="F22" s="88">
        <f t="shared" si="0"/>
        <v>8125211919</v>
      </c>
      <c r="G22" s="86">
        <f>SUM(G18:G21)</f>
        <v>7532176352</v>
      </c>
      <c r="H22" s="87">
        <f>SUM(H18:H21)</f>
        <v>804224655</v>
      </c>
      <c r="I22" s="88">
        <f t="shared" si="1"/>
        <v>8336401007</v>
      </c>
      <c r="J22" s="86">
        <f>SUM(J18:J21)</f>
        <v>2073674295</v>
      </c>
      <c r="K22" s="87">
        <f>SUM(K18:K21)</f>
        <v>73649653</v>
      </c>
      <c r="L22" s="87">
        <f t="shared" si="2"/>
        <v>2147323948</v>
      </c>
      <c r="M22" s="102">
        <f t="shared" si="3"/>
        <v>0.26427913135147851</v>
      </c>
      <c r="N22" s="86">
        <f>SUM(N18:N21)</f>
        <v>1855348019</v>
      </c>
      <c r="O22" s="87">
        <f>SUM(O18:O21)</f>
        <v>164568179</v>
      </c>
      <c r="P22" s="87">
        <f t="shared" si="4"/>
        <v>2019916198</v>
      </c>
      <c r="Q22" s="102">
        <f t="shared" si="5"/>
        <v>0.24859858649060301</v>
      </c>
      <c r="R22" s="86">
        <f>SUM(R18:R21)</f>
        <v>1874820655</v>
      </c>
      <c r="S22" s="87">
        <f>SUM(S18:S21)</f>
        <v>171034321</v>
      </c>
      <c r="T22" s="87">
        <f t="shared" si="6"/>
        <v>2045854976</v>
      </c>
      <c r="U22" s="102">
        <f t="shared" si="7"/>
        <v>0.24541225575426545</v>
      </c>
      <c r="V22" s="86">
        <f>SUM(V18:V21)</f>
        <v>1349728815</v>
      </c>
      <c r="W22" s="87">
        <f>SUM(W18:W21)</f>
        <v>194685608</v>
      </c>
      <c r="X22" s="87">
        <f t="shared" si="8"/>
        <v>1544414423</v>
      </c>
      <c r="Y22" s="102">
        <f t="shared" si="9"/>
        <v>0.18526153212917293</v>
      </c>
      <c r="Z22" s="86">
        <f t="shared" si="10"/>
        <v>7153571784</v>
      </c>
      <c r="AA22" s="87">
        <f t="shared" si="11"/>
        <v>603937761</v>
      </c>
      <c r="AB22" s="87">
        <f t="shared" si="12"/>
        <v>7757509545</v>
      </c>
      <c r="AC22" s="102">
        <f t="shared" si="13"/>
        <v>0.93055858739114039</v>
      </c>
      <c r="AD22" s="86">
        <f>SUM(AD18:AD21)</f>
        <v>1374686748</v>
      </c>
      <c r="AE22" s="87">
        <f>SUM(AE18:AE21)</f>
        <v>179201591</v>
      </c>
      <c r="AF22" s="87">
        <f t="shared" si="14"/>
        <v>1553888339</v>
      </c>
      <c r="AG22" s="87">
        <f>SUM(AG18:AG21)</f>
        <v>7971471062</v>
      </c>
      <c r="AH22" s="87">
        <f>SUM(AH18:AH21)</f>
        <v>7953550655</v>
      </c>
      <c r="AI22" s="88">
        <f>SUM(AI18:AI21)</f>
        <v>10083219976</v>
      </c>
      <c r="AJ22" s="122">
        <f t="shared" si="15"/>
        <v>1.2677633441186651</v>
      </c>
      <c r="AK22" s="123">
        <f t="shared" si="16"/>
        <v>-6.0969091293244793E-3</v>
      </c>
    </row>
    <row r="23" spans="1:37" ht="16.5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164848970031</v>
      </c>
      <c r="E23" s="90">
        <f>SUM(E9:E11,E13:E16,E18:E21)</f>
        <v>17483753475</v>
      </c>
      <c r="F23" s="91">
        <f t="shared" si="0"/>
        <v>182332723506</v>
      </c>
      <c r="G23" s="89">
        <f>SUM(G9:G11,G13:G16,G18:G21)</f>
        <v>166711814671</v>
      </c>
      <c r="H23" s="90">
        <f>SUM(H9:H11,H13:H16,H18:H21)</f>
        <v>15297954479</v>
      </c>
      <c r="I23" s="91">
        <f t="shared" si="1"/>
        <v>182009769150</v>
      </c>
      <c r="J23" s="89">
        <f>SUM(J9:J11,J13:J16,J18:J21)</f>
        <v>46904371905</v>
      </c>
      <c r="K23" s="90">
        <f>SUM(K9:K11,K13:K16,K18:K21)</f>
        <v>977236630</v>
      </c>
      <c r="L23" s="90">
        <f t="shared" si="2"/>
        <v>47881608535</v>
      </c>
      <c r="M23" s="103">
        <f t="shared" si="3"/>
        <v>0.26260567831327525</v>
      </c>
      <c r="N23" s="89">
        <f>SUM(N9:N11,N13:N16,N18:N21)</f>
        <v>40161032257</v>
      </c>
      <c r="O23" s="90">
        <f>SUM(O9:O11,O13:O16,O18:O21)</f>
        <v>2481309059</v>
      </c>
      <c r="P23" s="90">
        <f t="shared" si="4"/>
        <v>42642341316</v>
      </c>
      <c r="Q23" s="103">
        <f t="shared" si="5"/>
        <v>0.23387102707647964</v>
      </c>
      <c r="R23" s="89">
        <f>SUM(R9:R11,R13:R16,R18:R21)</f>
        <v>42494649828</v>
      </c>
      <c r="S23" s="90">
        <f>SUM(S9:S11,S13:S16,S18:S21)</f>
        <v>2237645241</v>
      </c>
      <c r="T23" s="90">
        <f t="shared" si="6"/>
        <v>44732295069</v>
      </c>
      <c r="U23" s="103">
        <f t="shared" si="7"/>
        <v>0.24576864900111325</v>
      </c>
      <c r="V23" s="89">
        <f>SUM(V9:V11,V13:V16,V18:V21)</f>
        <v>40205612704</v>
      </c>
      <c r="W23" s="90">
        <f>SUM(W9:W11,W13:W16,W18:W21)</f>
        <v>5823421027</v>
      </c>
      <c r="X23" s="90">
        <f t="shared" si="8"/>
        <v>46029033731</v>
      </c>
      <c r="Y23" s="103">
        <f t="shared" si="9"/>
        <v>0.25289320428216144</v>
      </c>
      <c r="Z23" s="89">
        <f t="shared" si="10"/>
        <v>169765666694</v>
      </c>
      <c r="AA23" s="90">
        <f t="shared" si="11"/>
        <v>11519611957</v>
      </c>
      <c r="AB23" s="90">
        <f t="shared" si="12"/>
        <v>181285278651</v>
      </c>
      <c r="AC23" s="103">
        <f t="shared" si="13"/>
        <v>0.99601949663260703</v>
      </c>
      <c r="AD23" s="89">
        <f>SUM(AD9:AD11,AD13:AD16,AD18:AD21)</f>
        <v>33828490596</v>
      </c>
      <c r="AE23" s="90">
        <f>SUM(AE9:AE11,AE13:AE16,AE18:AE21)</f>
        <v>6115597866</v>
      </c>
      <c r="AF23" s="90">
        <f t="shared" si="14"/>
        <v>39944088462</v>
      </c>
      <c r="AG23" s="90">
        <f>SUM(AG9:AG11,AG13:AG16,AG18:AG21)</f>
        <v>179971285876</v>
      </c>
      <c r="AH23" s="90">
        <f>SUM(AH9:AH11,AH13:AH16,AH18:AH21)</f>
        <v>173878151616</v>
      </c>
      <c r="AI23" s="91">
        <f>SUM(AI9:AI11,AI13:AI16,AI18:AI21)</f>
        <v>170231160062</v>
      </c>
      <c r="AJ23" s="124">
        <f t="shared" si="15"/>
        <v>0.97902559050630944</v>
      </c>
      <c r="AK23" s="125">
        <f t="shared" si="16"/>
        <v>0.15233656601749201</v>
      </c>
    </row>
    <row r="24" spans="1:37" x14ac:dyDescent="0.2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1.7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99</v>
      </c>
      <c r="B9" s="62" t="s">
        <v>50</v>
      </c>
      <c r="C9" s="63" t="s">
        <v>51</v>
      </c>
      <c r="D9" s="83">
        <v>43656806610</v>
      </c>
      <c r="E9" s="84">
        <v>5321542000</v>
      </c>
      <c r="F9" s="85">
        <f>$D9       +$E9</f>
        <v>48978348610</v>
      </c>
      <c r="G9" s="83">
        <v>43357192102</v>
      </c>
      <c r="H9" s="84">
        <v>5328607000</v>
      </c>
      <c r="I9" s="85">
        <f>$G9       +$H9</f>
        <v>48685799102</v>
      </c>
      <c r="J9" s="83">
        <v>11465914159</v>
      </c>
      <c r="K9" s="84">
        <v>454029618</v>
      </c>
      <c r="L9" s="84">
        <f>$J9       +$K9</f>
        <v>11919943777</v>
      </c>
      <c r="M9" s="101">
        <f>IF(($F9       =0),0,($L9       /$F9       ))</f>
        <v>0.24337169617364934</v>
      </c>
      <c r="N9" s="83">
        <v>10790006374</v>
      </c>
      <c r="O9" s="84">
        <v>1096692023</v>
      </c>
      <c r="P9" s="84">
        <f>$N9       +$O9</f>
        <v>11886698397</v>
      </c>
      <c r="Q9" s="101">
        <f>IF(($F9       =0),0,($P9       /$F9       ))</f>
        <v>0.24269291910289256</v>
      </c>
      <c r="R9" s="83">
        <v>10722564056</v>
      </c>
      <c r="S9" s="84">
        <v>662095875</v>
      </c>
      <c r="T9" s="84">
        <f>$R9       +$S9</f>
        <v>11384659931</v>
      </c>
      <c r="U9" s="101">
        <f>IF(($I9       =0),0,($T9       /$I9       ))</f>
        <v>0.23383943862456436</v>
      </c>
      <c r="V9" s="83">
        <v>8327473247</v>
      </c>
      <c r="W9" s="84">
        <v>839622348</v>
      </c>
      <c r="X9" s="84">
        <f>$V9       +$W9</f>
        <v>9167095595</v>
      </c>
      <c r="Y9" s="101">
        <f>IF(($I9       =0),0,($X9       /$I9       ))</f>
        <v>0.1882909547359862</v>
      </c>
      <c r="Z9" s="83">
        <f>$J9       +$N9       +$R9       +$V9</f>
        <v>41305957836</v>
      </c>
      <c r="AA9" s="84">
        <f>$K9       +$O9       +$S9       +$W9</f>
        <v>3052439864</v>
      </c>
      <c r="AB9" s="84">
        <f>$Z9       +$AA9</f>
        <v>44358397700</v>
      </c>
      <c r="AC9" s="101">
        <f>IF(($I9       =0),0,($AB9       /$I9       ))</f>
        <v>0.91111573637861409</v>
      </c>
      <c r="AD9" s="83">
        <v>10978207113</v>
      </c>
      <c r="AE9" s="84">
        <v>1395088394</v>
      </c>
      <c r="AF9" s="84">
        <f>$AD9       +$AE9</f>
        <v>12373295507</v>
      </c>
      <c r="AG9" s="84">
        <v>45327014620</v>
      </c>
      <c r="AH9" s="84">
        <v>45271629155</v>
      </c>
      <c r="AI9" s="85">
        <v>42229344971</v>
      </c>
      <c r="AJ9" s="120">
        <f>IF(($AH9       =0),0,($AI9       /$AH9       ))</f>
        <v>0.93279932176542857</v>
      </c>
      <c r="AK9" s="121">
        <f>IF(($AF9       =0),0,(($X9       /$AF9       )-1))</f>
        <v>-0.2591225522890116</v>
      </c>
    </row>
    <row r="10" spans="1:37" ht="16.5" x14ac:dyDescent="0.3">
      <c r="A10" s="64" t="s">
        <v>0</v>
      </c>
      <c r="B10" s="65" t="s">
        <v>100</v>
      </c>
      <c r="C10" s="66" t="s">
        <v>0</v>
      </c>
      <c r="D10" s="86">
        <f>D9</f>
        <v>43656806610</v>
      </c>
      <c r="E10" s="87">
        <f>E9</f>
        <v>5321542000</v>
      </c>
      <c r="F10" s="88">
        <f t="shared" ref="F10:F41" si="0">$D10      +$E10</f>
        <v>48978348610</v>
      </c>
      <c r="G10" s="86">
        <f>G9</f>
        <v>43357192102</v>
      </c>
      <c r="H10" s="87">
        <f>H9</f>
        <v>5328607000</v>
      </c>
      <c r="I10" s="88">
        <f t="shared" ref="I10:I41" si="1">$G10      +$H10</f>
        <v>48685799102</v>
      </c>
      <c r="J10" s="86">
        <f>J9</f>
        <v>11465914159</v>
      </c>
      <c r="K10" s="87">
        <f>K9</f>
        <v>454029618</v>
      </c>
      <c r="L10" s="87">
        <f t="shared" ref="L10:L41" si="2">$J10      +$K10</f>
        <v>11919943777</v>
      </c>
      <c r="M10" s="102">
        <f t="shared" ref="M10:M41" si="3">IF(($F10      =0),0,($L10      /$F10      ))</f>
        <v>0.24337169617364934</v>
      </c>
      <c r="N10" s="86">
        <f>N9</f>
        <v>10790006374</v>
      </c>
      <c r="O10" s="87">
        <f>O9</f>
        <v>1096692023</v>
      </c>
      <c r="P10" s="87">
        <f t="shared" ref="P10:P41" si="4">$N10      +$O10</f>
        <v>11886698397</v>
      </c>
      <c r="Q10" s="102">
        <f t="shared" ref="Q10:Q41" si="5">IF(($F10      =0),0,($P10      /$F10      ))</f>
        <v>0.24269291910289256</v>
      </c>
      <c r="R10" s="86">
        <f>R9</f>
        <v>10722564056</v>
      </c>
      <c r="S10" s="87">
        <f>S9</f>
        <v>662095875</v>
      </c>
      <c r="T10" s="87">
        <f t="shared" ref="T10:T41" si="6">$R10      +$S10</f>
        <v>11384659931</v>
      </c>
      <c r="U10" s="102">
        <f t="shared" ref="U10:U41" si="7">IF(($I10      =0),0,($T10      /$I10      ))</f>
        <v>0.23383943862456436</v>
      </c>
      <c r="V10" s="86">
        <f>V9</f>
        <v>8327473247</v>
      </c>
      <c r="W10" s="87">
        <f>W9</f>
        <v>839622348</v>
      </c>
      <c r="X10" s="87">
        <f t="shared" ref="X10:X41" si="8">$V10      +$W10</f>
        <v>9167095595</v>
      </c>
      <c r="Y10" s="102">
        <f t="shared" ref="Y10:Y41" si="9">IF(($I10      =0),0,($X10      /$I10      ))</f>
        <v>0.1882909547359862</v>
      </c>
      <c r="Z10" s="86">
        <f t="shared" ref="Z10:Z41" si="10">$J10      +$N10      +$R10      +$V10</f>
        <v>41305957836</v>
      </c>
      <c r="AA10" s="87">
        <f t="shared" ref="AA10:AA41" si="11">$K10      +$O10      +$S10      +$W10</f>
        <v>3052439864</v>
      </c>
      <c r="AB10" s="87">
        <f t="shared" ref="AB10:AB41" si="12">$Z10      +$AA10</f>
        <v>44358397700</v>
      </c>
      <c r="AC10" s="102">
        <f t="shared" ref="AC10:AC41" si="13">IF(($I10      =0),0,($AB10      /$I10      ))</f>
        <v>0.91111573637861409</v>
      </c>
      <c r="AD10" s="86">
        <f>AD9</f>
        <v>10978207113</v>
      </c>
      <c r="AE10" s="87">
        <f>AE9</f>
        <v>1395088394</v>
      </c>
      <c r="AF10" s="87">
        <f t="shared" ref="AF10:AF41" si="14">$AD10      +$AE10</f>
        <v>12373295507</v>
      </c>
      <c r="AG10" s="87">
        <f>AG9</f>
        <v>45327014620</v>
      </c>
      <c r="AH10" s="87">
        <f>AH9</f>
        <v>45271629155</v>
      </c>
      <c r="AI10" s="88">
        <f>AI9</f>
        <v>42229344971</v>
      </c>
      <c r="AJ10" s="122">
        <f t="shared" ref="AJ10:AJ41" si="15">IF(($AH10      =0),0,($AI10      /$AH10      ))</f>
        <v>0.93279932176542857</v>
      </c>
      <c r="AK10" s="123">
        <f t="shared" ref="AK10:AK41" si="16">IF(($AF10      =0),0,(($X10      /$AF10      )-1))</f>
        <v>-0.2591225522890116</v>
      </c>
    </row>
    <row r="11" spans="1:37" x14ac:dyDescent="0.2">
      <c r="A11" s="61" t="s">
        <v>101</v>
      </c>
      <c r="B11" s="62" t="s">
        <v>246</v>
      </c>
      <c r="C11" s="63" t="s">
        <v>247</v>
      </c>
      <c r="D11" s="83">
        <v>306073108</v>
      </c>
      <c r="E11" s="84">
        <v>38595086</v>
      </c>
      <c r="F11" s="85">
        <f t="shared" si="0"/>
        <v>344668194</v>
      </c>
      <c r="G11" s="83">
        <v>313311899</v>
      </c>
      <c r="H11" s="84">
        <v>50864814</v>
      </c>
      <c r="I11" s="85">
        <f t="shared" si="1"/>
        <v>364176713</v>
      </c>
      <c r="J11" s="83">
        <v>118129383</v>
      </c>
      <c r="K11" s="84">
        <v>8006652</v>
      </c>
      <c r="L11" s="84">
        <f t="shared" si="2"/>
        <v>126136035</v>
      </c>
      <c r="M11" s="101">
        <f t="shared" si="3"/>
        <v>0.36596366359235338</v>
      </c>
      <c r="N11" s="83">
        <v>82751238</v>
      </c>
      <c r="O11" s="84">
        <v>16434024</v>
      </c>
      <c r="P11" s="84">
        <f t="shared" si="4"/>
        <v>99185262</v>
      </c>
      <c r="Q11" s="101">
        <f t="shared" si="5"/>
        <v>0.28777027798509308</v>
      </c>
      <c r="R11" s="83">
        <v>80329851</v>
      </c>
      <c r="S11" s="84">
        <v>7998729</v>
      </c>
      <c r="T11" s="84">
        <f t="shared" si="6"/>
        <v>88328580</v>
      </c>
      <c r="U11" s="101">
        <f t="shared" si="7"/>
        <v>0.24254318534639527</v>
      </c>
      <c r="V11" s="83">
        <v>22234252</v>
      </c>
      <c r="W11" s="84">
        <v>14939896</v>
      </c>
      <c r="X11" s="84">
        <f t="shared" si="8"/>
        <v>37174148</v>
      </c>
      <c r="Y11" s="101">
        <f t="shared" si="9"/>
        <v>0.10207722425129363</v>
      </c>
      <c r="Z11" s="83">
        <f t="shared" si="10"/>
        <v>303444724</v>
      </c>
      <c r="AA11" s="84">
        <f t="shared" si="11"/>
        <v>47379301</v>
      </c>
      <c r="AB11" s="84">
        <f t="shared" si="12"/>
        <v>350824025</v>
      </c>
      <c r="AC11" s="101">
        <f t="shared" si="13"/>
        <v>0.96333459135812449</v>
      </c>
      <c r="AD11" s="83">
        <v>30749034</v>
      </c>
      <c r="AE11" s="84">
        <v>15749160</v>
      </c>
      <c r="AF11" s="84">
        <f t="shared" si="14"/>
        <v>46498194</v>
      </c>
      <c r="AG11" s="84">
        <v>347553129</v>
      </c>
      <c r="AH11" s="84">
        <v>371823270</v>
      </c>
      <c r="AI11" s="85">
        <v>343604309</v>
      </c>
      <c r="AJ11" s="120">
        <f t="shared" si="15"/>
        <v>0.92410652243470404</v>
      </c>
      <c r="AK11" s="121">
        <f t="shared" si="16"/>
        <v>-0.20052490640819298</v>
      </c>
    </row>
    <row r="12" spans="1:37" x14ac:dyDescent="0.2">
      <c r="A12" s="61" t="s">
        <v>101</v>
      </c>
      <c r="B12" s="62" t="s">
        <v>248</v>
      </c>
      <c r="C12" s="63" t="s">
        <v>249</v>
      </c>
      <c r="D12" s="83">
        <v>189864259</v>
      </c>
      <c r="E12" s="84">
        <v>62184535</v>
      </c>
      <c r="F12" s="85">
        <f t="shared" si="0"/>
        <v>252048794</v>
      </c>
      <c r="G12" s="83">
        <v>198894011</v>
      </c>
      <c r="H12" s="84">
        <v>114100003</v>
      </c>
      <c r="I12" s="85">
        <f t="shared" si="1"/>
        <v>312994014</v>
      </c>
      <c r="J12" s="83">
        <v>70371623</v>
      </c>
      <c r="K12" s="84">
        <v>11179084</v>
      </c>
      <c r="L12" s="84">
        <f t="shared" si="2"/>
        <v>81550707</v>
      </c>
      <c r="M12" s="101">
        <f t="shared" si="3"/>
        <v>0.32355126841035392</v>
      </c>
      <c r="N12" s="83">
        <v>59120022</v>
      </c>
      <c r="O12" s="84">
        <v>27739659</v>
      </c>
      <c r="P12" s="84">
        <f t="shared" si="4"/>
        <v>86859681</v>
      </c>
      <c r="Q12" s="101">
        <f t="shared" si="5"/>
        <v>0.34461454713407597</v>
      </c>
      <c r="R12" s="83">
        <v>45245975</v>
      </c>
      <c r="S12" s="84">
        <v>10442591</v>
      </c>
      <c r="T12" s="84">
        <f t="shared" si="6"/>
        <v>55688566</v>
      </c>
      <c r="U12" s="101">
        <f t="shared" si="7"/>
        <v>0.17792214390400451</v>
      </c>
      <c r="V12" s="83">
        <v>4954157</v>
      </c>
      <c r="W12" s="84">
        <v>20268483</v>
      </c>
      <c r="X12" s="84">
        <f t="shared" si="8"/>
        <v>25222640</v>
      </c>
      <c r="Y12" s="101">
        <f t="shared" si="9"/>
        <v>8.058505553400136E-2</v>
      </c>
      <c r="Z12" s="83">
        <f t="shared" si="10"/>
        <v>179691777</v>
      </c>
      <c r="AA12" s="84">
        <f t="shared" si="11"/>
        <v>69629817</v>
      </c>
      <c r="AB12" s="84">
        <f t="shared" si="12"/>
        <v>249321594</v>
      </c>
      <c r="AC12" s="101">
        <f t="shared" si="13"/>
        <v>0.79656984749874482</v>
      </c>
      <c r="AD12" s="83">
        <v>2435439</v>
      </c>
      <c r="AE12" s="84">
        <v>245848639</v>
      </c>
      <c r="AF12" s="84">
        <f t="shared" si="14"/>
        <v>248284078</v>
      </c>
      <c r="AG12" s="84">
        <v>286293957</v>
      </c>
      <c r="AH12" s="84">
        <v>384403423</v>
      </c>
      <c r="AI12" s="85">
        <v>458941096</v>
      </c>
      <c r="AJ12" s="120">
        <f t="shared" si="15"/>
        <v>1.1939048107800019</v>
      </c>
      <c r="AK12" s="121">
        <f t="shared" si="16"/>
        <v>-0.89841217284984343</v>
      </c>
    </row>
    <row r="13" spans="1:37" x14ac:dyDescent="0.2">
      <c r="A13" s="61" t="s">
        <v>101</v>
      </c>
      <c r="B13" s="62" t="s">
        <v>250</v>
      </c>
      <c r="C13" s="63" t="s">
        <v>251</v>
      </c>
      <c r="D13" s="83">
        <v>205064734</v>
      </c>
      <c r="E13" s="84">
        <v>46090795</v>
      </c>
      <c r="F13" s="85">
        <f t="shared" si="0"/>
        <v>251155529</v>
      </c>
      <c r="G13" s="83">
        <v>203246712</v>
      </c>
      <c r="H13" s="84">
        <v>47198959</v>
      </c>
      <c r="I13" s="85">
        <f t="shared" si="1"/>
        <v>250445671</v>
      </c>
      <c r="J13" s="83">
        <v>29478751</v>
      </c>
      <c r="K13" s="84">
        <v>6157109</v>
      </c>
      <c r="L13" s="84">
        <f t="shared" si="2"/>
        <v>35635860</v>
      </c>
      <c r="M13" s="101">
        <f t="shared" si="3"/>
        <v>0.14188761896617455</v>
      </c>
      <c r="N13" s="83">
        <v>98030160</v>
      </c>
      <c r="O13" s="84">
        <v>10179303</v>
      </c>
      <c r="P13" s="84">
        <f t="shared" si="4"/>
        <v>108209463</v>
      </c>
      <c r="Q13" s="101">
        <f t="shared" si="5"/>
        <v>0.43084642982317145</v>
      </c>
      <c r="R13" s="83">
        <v>20546905</v>
      </c>
      <c r="S13" s="84">
        <v>12192573</v>
      </c>
      <c r="T13" s="84">
        <f t="shared" si="6"/>
        <v>32739478</v>
      </c>
      <c r="U13" s="101">
        <f t="shared" si="7"/>
        <v>0.13072487086430812</v>
      </c>
      <c r="V13" s="83">
        <v>50224544</v>
      </c>
      <c r="W13" s="84">
        <v>8556685</v>
      </c>
      <c r="X13" s="84">
        <f t="shared" si="8"/>
        <v>58781229</v>
      </c>
      <c r="Y13" s="101">
        <f t="shared" si="9"/>
        <v>0.23470650846266775</v>
      </c>
      <c r="Z13" s="83">
        <f t="shared" si="10"/>
        <v>198280360</v>
      </c>
      <c r="AA13" s="84">
        <f t="shared" si="11"/>
        <v>37085670</v>
      </c>
      <c r="AB13" s="84">
        <f t="shared" si="12"/>
        <v>235366030</v>
      </c>
      <c r="AC13" s="101">
        <f t="shared" si="13"/>
        <v>0.93978877358994162</v>
      </c>
      <c r="AD13" s="83">
        <v>72499173</v>
      </c>
      <c r="AE13" s="84">
        <v>9401571</v>
      </c>
      <c r="AF13" s="84">
        <f t="shared" si="14"/>
        <v>81900744</v>
      </c>
      <c r="AG13" s="84">
        <v>270800376</v>
      </c>
      <c r="AH13" s="84">
        <v>270459518</v>
      </c>
      <c r="AI13" s="85">
        <v>281090935</v>
      </c>
      <c r="AJ13" s="120">
        <f t="shared" si="15"/>
        <v>1.0393087182829335</v>
      </c>
      <c r="AK13" s="121">
        <f t="shared" si="16"/>
        <v>-0.28228699607417485</v>
      </c>
    </row>
    <row r="14" spans="1:37" x14ac:dyDescent="0.2">
      <c r="A14" s="61" t="s">
        <v>101</v>
      </c>
      <c r="B14" s="62" t="s">
        <v>252</v>
      </c>
      <c r="C14" s="63" t="s">
        <v>253</v>
      </c>
      <c r="D14" s="83">
        <v>1124638940</v>
      </c>
      <c r="E14" s="84">
        <v>161345260</v>
      </c>
      <c r="F14" s="85">
        <f t="shared" si="0"/>
        <v>1285984200</v>
      </c>
      <c r="G14" s="83">
        <v>1126041541</v>
      </c>
      <c r="H14" s="84">
        <v>190223995</v>
      </c>
      <c r="I14" s="85">
        <f t="shared" si="1"/>
        <v>1316265536</v>
      </c>
      <c r="J14" s="83">
        <v>352626697</v>
      </c>
      <c r="K14" s="84">
        <v>29287156</v>
      </c>
      <c r="L14" s="84">
        <f t="shared" si="2"/>
        <v>381913853</v>
      </c>
      <c r="M14" s="101">
        <f t="shared" si="3"/>
        <v>0.29698176151775424</v>
      </c>
      <c r="N14" s="83">
        <v>305342835</v>
      </c>
      <c r="O14" s="84">
        <v>43702950</v>
      </c>
      <c r="P14" s="84">
        <f t="shared" si="4"/>
        <v>349045785</v>
      </c>
      <c r="Q14" s="101">
        <f t="shared" si="5"/>
        <v>0.27142307424927925</v>
      </c>
      <c r="R14" s="83">
        <v>211595691</v>
      </c>
      <c r="S14" s="84">
        <v>41460617</v>
      </c>
      <c r="T14" s="84">
        <f t="shared" si="6"/>
        <v>253056308</v>
      </c>
      <c r="U14" s="101">
        <f t="shared" si="7"/>
        <v>0.1922532354444324</v>
      </c>
      <c r="V14" s="83">
        <v>182400539</v>
      </c>
      <c r="W14" s="84">
        <v>55569081</v>
      </c>
      <c r="X14" s="84">
        <f t="shared" si="8"/>
        <v>237969620</v>
      </c>
      <c r="Y14" s="101">
        <f t="shared" si="9"/>
        <v>0.18079149950485371</v>
      </c>
      <c r="Z14" s="83">
        <f t="shared" si="10"/>
        <v>1051965762</v>
      </c>
      <c r="AA14" s="84">
        <f t="shared" si="11"/>
        <v>170019804</v>
      </c>
      <c r="AB14" s="84">
        <f t="shared" si="12"/>
        <v>1221985566</v>
      </c>
      <c r="AC14" s="101">
        <f t="shared" si="13"/>
        <v>0.92837313792587217</v>
      </c>
      <c r="AD14" s="83">
        <v>101482926</v>
      </c>
      <c r="AE14" s="84">
        <v>23845967</v>
      </c>
      <c r="AF14" s="84">
        <f t="shared" si="14"/>
        <v>125328893</v>
      </c>
      <c r="AG14" s="84">
        <v>1173796940</v>
      </c>
      <c r="AH14" s="84">
        <v>1242147965</v>
      </c>
      <c r="AI14" s="85">
        <v>1086080617</v>
      </c>
      <c r="AJ14" s="120">
        <f t="shared" si="15"/>
        <v>0.8743568782483977</v>
      </c>
      <c r="AK14" s="121">
        <f t="shared" si="16"/>
        <v>0.89876104626568432</v>
      </c>
    </row>
    <row r="15" spans="1:37" x14ac:dyDescent="0.2">
      <c r="A15" s="61" t="s">
        <v>116</v>
      </c>
      <c r="B15" s="62" t="s">
        <v>254</v>
      </c>
      <c r="C15" s="63" t="s">
        <v>255</v>
      </c>
      <c r="D15" s="83">
        <v>1203405570</v>
      </c>
      <c r="E15" s="84">
        <v>333547800</v>
      </c>
      <c r="F15" s="85">
        <f t="shared" si="0"/>
        <v>1536953370</v>
      </c>
      <c r="G15" s="83">
        <v>1099951280</v>
      </c>
      <c r="H15" s="84">
        <v>318870581</v>
      </c>
      <c r="I15" s="85">
        <f t="shared" si="1"/>
        <v>1418821861</v>
      </c>
      <c r="J15" s="83">
        <v>332540750</v>
      </c>
      <c r="K15" s="84">
        <v>25074210</v>
      </c>
      <c r="L15" s="84">
        <f t="shared" si="2"/>
        <v>357614960</v>
      </c>
      <c r="M15" s="101">
        <f t="shared" si="3"/>
        <v>0.23267782027765749</v>
      </c>
      <c r="N15" s="83">
        <v>331390411</v>
      </c>
      <c r="O15" s="84">
        <v>93460581</v>
      </c>
      <c r="P15" s="84">
        <f t="shared" si="4"/>
        <v>424850992</v>
      </c>
      <c r="Q15" s="101">
        <f t="shared" si="5"/>
        <v>0.27642412599674382</v>
      </c>
      <c r="R15" s="83">
        <v>263329727</v>
      </c>
      <c r="S15" s="84">
        <v>69123324</v>
      </c>
      <c r="T15" s="84">
        <f t="shared" si="6"/>
        <v>332453051</v>
      </c>
      <c r="U15" s="101">
        <f t="shared" si="7"/>
        <v>0.23431627333799587</v>
      </c>
      <c r="V15" s="83">
        <v>132141457</v>
      </c>
      <c r="W15" s="84">
        <v>97842701</v>
      </c>
      <c r="X15" s="84">
        <f t="shared" si="8"/>
        <v>229984158</v>
      </c>
      <c r="Y15" s="101">
        <f t="shared" si="9"/>
        <v>0.16209516100767213</v>
      </c>
      <c r="Z15" s="83">
        <f t="shared" si="10"/>
        <v>1059402345</v>
      </c>
      <c r="AA15" s="84">
        <f t="shared" si="11"/>
        <v>285500816</v>
      </c>
      <c r="AB15" s="84">
        <f t="shared" si="12"/>
        <v>1344903161</v>
      </c>
      <c r="AC15" s="101">
        <f t="shared" si="13"/>
        <v>0.94790135250108043</v>
      </c>
      <c r="AD15" s="83">
        <v>130770622</v>
      </c>
      <c r="AE15" s="84">
        <v>113812965</v>
      </c>
      <c r="AF15" s="84">
        <f t="shared" si="14"/>
        <v>244583587</v>
      </c>
      <c r="AG15" s="84">
        <v>1433695324</v>
      </c>
      <c r="AH15" s="84">
        <v>1527257492</v>
      </c>
      <c r="AI15" s="85">
        <v>1259198484</v>
      </c>
      <c r="AJ15" s="120">
        <f t="shared" si="15"/>
        <v>0.82448342247189321</v>
      </c>
      <c r="AK15" s="121">
        <f t="shared" si="16"/>
        <v>-5.9690959557314849E-2</v>
      </c>
    </row>
    <row r="16" spans="1:37" ht="16.5" x14ac:dyDescent="0.3">
      <c r="A16" s="64" t="s">
        <v>0</v>
      </c>
      <c r="B16" s="65" t="s">
        <v>256</v>
      </c>
      <c r="C16" s="66" t="s">
        <v>0</v>
      </c>
      <c r="D16" s="86">
        <f>SUM(D11:D15)</f>
        <v>3029046611</v>
      </c>
      <c r="E16" s="87">
        <f>SUM(E11:E15)</f>
        <v>641763476</v>
      </c>
      <c r="F16" s="88">
        <f t="shared" si="0"/>
        <v>3670810087</v>
      </c>
      <c r="G16" s="86">
        <f>SUM(G11:G15)</f>
        <v>2941445443</v>
      </c>
      <c r="H16" s="87">
        <f>SUM(H11:H15)</f>
        <v>721258352</v>
      </c>
      <c r="I16" s="88">
        <f t="shared" si="1"/>
        <v>3662703795</v>
      </c>
      <c r="J16" s="86">
        <f>SUM(J11:J15)</f>
        <v>903147204</v>
      </c>
      <c r="K16" s="87">
        <f>SUM(K11:K15)</f>
        <v>79704211</v>
      </c>
      <c r="L16" s="87">
        <f t="shared" si="2"/>
        <v>982851415</v>
      </c>
      <c r="M16" s="102">
        <f t="shared" si="3"/>
        <v>0.26774782451446388</v>
      </c>
      <c r="N16" s="86">
        <f>SUM(N11:N15)</f>
        <v>876634666</v>
      </c>
      <c r="O16" s="87">
        <f>SUM(O11:O15)</f>
        <v>191516517</v>
      </c>
      <c r="P16" s="87">
        <f t="shared" si="4"/>
        <v>1068151183</v>
      </c>
      <c r="Q16" s="102">
        <f t="shared" si="5"/>
        <v>0.29098513888877192</v>
      </c>
      <c r="R16" s="86">
        <f>SUM(R11:R15)</f>
        <v>621048149</v>
      </c>
      <c r="S16" s="87">
        <f>SUM(S11:S15)</f>
        <v>141217834</v>
      </c>
      <c r="T16" s="87">
        <f t="shared" si="6"/>
        <v>762265983</v>
      </c>
      <c r="U16" s="102">
        <f t="shared" si="7"/>
        <v>0.20811565053133105</v>
      </c>
      <c r="V16" s="86">
        <f>SUM(V11:V15)</f>
        <v>391954949</v>
      </c>
      <c r="W16" s="87">
        <f>SUM(W11:W15)</f>
        <v>197176846</v>
      </c>
      <c r="X16" s="87">
        <f t="shared" si="8"/>
        <v>589131795</v>
      </c>
      <c r="Y16" s="102">
        <f t="shared" si="9"/>
        <v>0.16084614753839246</v>
      </c>
      <c r="Z16" s="86">
        <f t="shared" si="10"/>
        <v>2792784968</v>
      </c>
      <c r="AA16" s="87">
        <f t="shared" si="11"/>
        <v>609615408</v>
      </c>
      <c r="AB16" s="87">
        <f t="shared" si="12"/>
        <v>3402400376</v>
      </c>
      <c r="AC16" s="102">
        <f t="shared" si="13"/>
        <v>0.92893134865141336</v>
      </c>
      <c r="AD16" s="86">
        <f>SUM(AD11:AD15)</f>
        <v>337937194</v>
      </c>
      <c r="AE16" s="87">
        <f>SUM(AE11:AE15)</f>
        <v>408658302</v>
      </c>
      <c r="AF16" s="87">
        <f t="shared" si="14"/>
        <v>746595496</v>
      </c>
      <c r="AG16" s="87">
        <f>SUM(AG11:AG15)</f>
        <v>3512139726</v>
      </c>
      <c r="AH16" s="87">
        <f>SUM(AH11:AH15)</f>
        <v>3796091668</v>
      </c>
      <c r="AI16" s="88">
        <f>SUM(AI11:AI15)</f>
        <v>3428915441</v>
      </c>
      <c r="AJ16" s="122">
        <f t="shared" si="15"/>
        <v>0.90327519482861973</v>
      </c>
      <c r="AK16" s="123">
        <f t="shared" si="16"/>
        <v>-0.2109089886607084</v>
      </c>
    </row>
    <row r="17" spans="1:37" x14ac:dyDescent="0.2">
      <c r="A17" s="61" t="s">
        <v>101</v>
      </c>
      <c r="B17" s="62" t="s">
        <v>257</v>
      </c>
      <c r="C17" s="63" t="s">
        <v>258</v>
      </c>
      <c r="D17" s="83">
        <v>188226552</v>
      </c>
      <c r="E17" s="84">
        <v>29977000</v>
      </c>
      <c r="F17" s="85">
        <f t="shared" si="0"/>
        <v>218203552</v>
      </c>
      <c r="G17" s="83">
        <v>192006291</v>
      </c>
      <c r="H17" s="84">
        <v>42477000</v>
      </c>
      <c r="I17" s="85">
        <f t="shared" si="1"/>
        <v>234483291</v>
      </c>
      <c r="J17" s="83">
        <v>10490678</v>
      </c>
      <c r="K17" s="84">
        <v>10423623</v>
      </c>
      <c r="L17" s="84">
        <f t="shared" si="2"/>
        <v>20914301</v>
      </c>
      <c r="M17" s="101">
        <f t="shared" si="3"/>
        <v>9.5847665211242758E-2</v>
      </c>
      <c r="N17" s="83">
        <v>16116271</v>
      </c>
      <c r="O17" s="84">
        <v>4578674</v>
      </c>
      <c r="P17" s="84">
        <f t="shared" si="4"/>
        <v>20694945</v>
      </c>
      <c r="Q17" s="101">
        <f t="shared" si="5"/>
        <v>9.4842383684019954E-2</v>
      </c>
      <c r="R17" s="83">
        <v>53518664</v>
      </c>
      <c r="S17" s="84">
        <v>5762043</v>
      </c>
      <c r="T17" s="84">
        <f t="shared" si="6"/>
        <v>59280707</v>
      </c>
      <c r="U17" s="101">
        <f t="shared" si="7"/>
        <v>0.25281420585315822</v>
      </c>
      <c r="V17" s="83">
        <v>22590061</v>
      </c>
      <c r="W17" s="84">
        <v>10179379</v>
      </c>
      <c r="X17" s="84">
        <f t="shared" si="8"/>
        <v>32769440</v>
      </c>
      <c r="Y17" s="101">
        <f t="shared" si="9"/>
        <v>0.13975170623138344</v>
      </c>
      <c r="Z17" s="83">
        <f t="shared" si="10"/>
        <v>102715674</v>
      </c>
      <c r="AA17" s="84">
        <f t="shared" si="11"/>
        <v>30943719</v>
      </c>
      <c r="AB17" s="84">
        <f t="shared" si="12"/>
        <v>133659393</v>
      </c>
      <c r="AC17" s="101">
        <f t="shared" si="13"/>
        <v>0.57001670536942439</v>
      </c>
      <c r="AD17" s="83">
        <v>22064809</v>
      </c>
      <c r="AE17" s="84">
        <v>7269945</v>
      </c>
      <c r="AF17" s="84">
        <f t="shared" si="14"/>
        <v>29334754</v>
      </c>
      <c r="AG17" s="84">
        <v>189469000</v>
      </c>
      <c r="AH17" s="84">
        <v>219217500</v>
      </c>
      <c r="AI17" s="85">
        <v>1336701383</v>
      </c>
      <c r="AJ17" s="120">
        <f t="shared" si="15"/>
        <v>6.0976034440681062</v>
      </c>
      <c r="AK17" s="121">
        <f t="shared" si="16"/>
        <v>0.11708589749891885</v>
      </c>
    </row>
    <row r="18" spans="1:37" x14ac:dyDescent="0.2">
      <c r="A18" s="61" t="s">
        <v>101</v>
      </c>
      <c r="B18" s="62" t="s">
        <v>259</v>
      </c>
      <c r="C18" s="63" t="s">
        <v>260</v>
      </c>
      <c r="D18" s="83">
        <v>489121663</v>
      </c>
      <c r="E18" s="84">
        <v>29048451</v>
      </c>
      <c r="F18" s="85">
        <f t="shared" si="0"/>
        <v>518170114</v>
      </c>
      <c r="G18" s="83">
        <v>498415769</v>
      </c>
      <c r="H18" s="84">
        <v>37653435</v>
      </c>
      <c r="I18" s="85">
        <f t="shared" si="1"/>
        <v>536069204</v>
      </c>
      <c r="J18" s="83">
        <v>127616332</v>
      </c>
      <c r="K18" s="84">
        <v>826377</v>
      </c>
      <c r="L18" s="84">
        <f t="shared" si="2"/>
        <v>128442709</v>
      </c>
      <c r="M18" s="101">
        <f t="shared" si="3"/>
        <v>0.24787749337469508</v>
      </c>
      <c r="N18" s="83">
        <v>121334043</v>
      </c>
      <c r="O18" s="84">
        <v>2547328</v>
      </c>
      <c r="P18" s="84">
        <f t="shared" si="4"/>
        <v>123881371</v>
      </c>
      <c r="Q18" s="101">
        <f t="shared" si="5"/>
        <v>0.23907471244086453</v>
      </c>
      <c r="R18" s="83">
        <v>117859846</v>
      </c>
      <c r="S18" s="84">
        <v>-804503</v>
      </c>
      <c r="T18" s="84">
        <f t="shared" si="6"/>
        <v>117055343</v>
      </c>
      <c r="U18" s="101">
        <f t="shared" si="7"/>
        <v>0.21835864124737148</v>
      </c>
      <c r="V18" s="83">
        <v>106238375</v>
      </c>
      <c r="W18" s="84">
        <v>2679783</v>
      </c>
      <c r="X18" s="84">
        <f t="shared" si="8"/>
        <v>108918158</v>
      </c>
      <c r="Y18" s="101">
        <f t="shared" si="9"/>
        <v>0.20317928578490027</v>
      </c>
      <c r="Z18" s="83">
        <f t="shared" si="10"/>
        <v>473048596</v>
      </c>
      <c r="AA18" s="84">
        <f t="shared" si="11"/>
        <v>5248985</v>
      </c>
      <c r="AB18" s="84">
        <f t="shared" si="12"/>
        <v>478297581</v>
      </c>
      <c r="AC18" s="101">
        <f t="shared" si="13"/>
        <v>0.89223103552876359</v>
      </c>
      <c r="AD18" s="83">
        <v>94949812</v>
      </c>
      <c r="AE18" s="84">
        <v>7273639</v>
      </c>
      <c r="AF18" s="84">
        <f t="shared" si="14"/>
        <v>102223451</v>
      </c>
      <c r="AG18" s="84">
        <v>476549858</v>
      </c>
      <c r="AH18" s="84">
        <v>502596944</v>
      </c>
      <c r="AI18" s="85">
        <v>471382944</v>
      </c>
      <c r="AJ18" s="120">
        <f t="shared" si="15"/>
        <v>0.93789456865459975</v>
      </c>
      <c r="AK18" s="121">
        <f t="shared" si="16"/>
        <v>6.5490911669573659E-2</v>
      </c>
    </row>
    <row r="19" spans="1:37" x14ac:dyDescent="0.2">
      <c r="A19" s="61" t="s">
        <v>101</v>
      </c>
      <c r="B19" s="62" t="s">
        <v>261</v>
      </c>
      <c r="C19" s="63" t="s">
        <v>262</v>
      </c>
      <c r="D19" s="83">
        <v>169602656</v>
      </c>
      <c r="E19" s="84">
        <v>11839850</v>
      </c>
      <c r="F19" s="85">
        <f t="shared" si="0"/>
        <v>181442506</v>
      </c>
      <c r="G19" s="83">
        <v>168268183</v>
      </c>
      <c r="H19" s="84">
        <v>17463001</v>
      </c>
      <c r="I19" s="85">
        <f t="shared" si="1"/>
        <v>185731184</v>
      </c>
      <c r="J19" s="83">
        <v>42583766</v>
      </c>
      <c r="K19" s="84">
        <v>4506690</v>
      </c>
      <c r="L19" s="84">
        <f t="shared" si="2"/>
        <v>47090456</v>
      </c>
      <c r="M19" s="101">
        <f t="shared" si="3"/>
        <v>0.25953376106919512</v>
      </c>
      <c r="N19" s="83">
        <v>41487123</v>
      </c>
      <c r="O19" s="84">
        <v>3143387</v>
      </c>
      <c r="P19" s="84">
        <f t="shared" si="4"/>
        <v>44630510</v>
      </c>
      <c r="Q19" s="101">
        <f t="shared" si="5"/>
        <v>0.24597604488553526</v>
      </c>
      <c r="R19" s="83">
        <v>30131029</v>
      </c>
      <c r="S19" s="84">
        <v>2151726</v>
      </c>
      <c r="T19" s="84">
        <f t="shared" si="6"/>
        <v>32282755</v>
      </c>
      <c r="U19" s="101">
        <f t="shared" si="7"/>
        <v>0.17381440372447096</v>
      </c>
      <c r="V19" s="83">
        <v>37340105</v>
      </c>
      <c r="W19" s="84">
        <v>7661201</v>
      </c>
      <c r="X19" s="84">
        <f t="shared" si="8"/>
        <v>45001306</v>
      </c>
      <c r="Y19" s="101">
        <f t="shared" si="9"/>
        <v>0.24229267821821457</v>
      </c>
      <c r="Z19" s="83">
        <f t="shared" si="10"/>
        <v>151542023</v>
      </c>
      <c r="AA19" s="84">
        <f t="shared" si="11"/>
        <v>17463004</v>
      </c>
      <c r="AB19" s="84">
        <f t="shared" si="12"/>
        <v>169005027</v>
      </c>
      <c r="AC19" s="101">
        <f t="shared" si="13"/>
        <v>0.90994427193227823</v>
      </c>
      <c r="AD19" s="83">
        <v>21502082</v>
      </c>
      <c r="AE19" s="84">
        <v>0</v>
      </c>
      <c r="AF19" s="84">
        <f t="shared" si="14"/>
        <v>21502082</v>
      </c>
      <c r="AG19" s="84">
        <v>190112793</v>
      </c>
      <c r="AH19" s="84">
        <v>129889149</v>
      </c>
      <c r="AI19" s="85">
        <v>113633340</v>
      </c>
      <c r="AJ19" s="120">
        <f t="shared" si="15"/>
        <v>0.87484859878479915</v>
      </c>
      <c r="AK19" s="121">
        <f t="shared" si="16"/>
        <v>1.0928813312124843</v>
      </c>
    </row>
    <row r="20" spans="1:37" x14ac:dyDescent="0.2">
      <c r="A20" s="61" t="s">
        <v>101</v>
      </c>
      <c r="B20" s="62" t="s">
        <v>263</v>
      </c>
      <c r="C20" s="63" t="s">
        <v>264</v>
      </c>
      <c r="D20" s="83">
        <v>58292325</v>
      </c>
      <c r="E20" s="84">
        <v>20687010</v>
      </c>
      <c r="F20" s="85">
        <f t="shared" si="0"/>
        <v>78979335</v>
      </c>
      <c r="G20" s="83">
        <v>58659333</v>
      </c>
      <c r="H20" s="84">
        <v>21697391</v>
      </c>
      <c r="I20" s="85">
        <f t="shared" si="1"/>
        <v>80356724</v>
      </c>
      <c r="J20" s="83">
        <v>24508142</v>
      </c>
      <c r="K20" s="84">
        <v>5738554</v>
      </c>
      <c r="L20" s="84">
        <f t="shared" si="2"/>
        <v>30246696</v>
      </c>
      <c r="M20" s="101">
        <f t="shared" si="3"/>
        <v>0.38296974771945091</v>
      </c>
      <c r="N20" s="83">
        <v>15930916</v>
      </c>
      <c r="O20" s="84">
        <v>5033358</v>
      </c>
      <c r="P20" s="84">
        <f t="shared" si="4"/>
        <v>20964274</v>
      </c>
      <c r="Q20" s="101">
        <f t="shared" si="5"/>
        <v>0.2654399913597652</v>
      </c>
      <c r="R20" s="83">
        <v>14642729</v>
      </c>
      <c r="S20" s="84">
        <v>5988327</v>
      </c>
      <c r="T20" s="84">
        <f t="shared" si="6"/>
        <v>20631056</v>
      </c>
      <c r="U20" s="101">
        <f t="shared" si="7"/>
        <v>0.25674336848276691</v>
      </c>
      <c r="V20" s="83">
        <v>-61241</v>
      </c>
      <c r="W20" s="84">
        <v>4920162</v>
      </c>
      <c r="X20" s="84">
        <f t="shared" si="8"/>
        <v>4858921</v>
      </c>
      <c r="Y20" s="101">
        <f t="shared" si="9"/>
        <v>6.0466887624736919E-2</v>
      </c>
      <c r="Z20" s="83">
        <f t="shared" si="10"/>
        <v>55020546</v>
      </c>
      <c r="AA20" s="84">
        <f t="shared" si="11"/>
        <v>21680401</v>
      </c>
      <c r="AB20" s="84">
        <f t="shared" si="12"/>
        <v>76700947</v>
      </c>
      <c r="AC20" s="101">
        <f t="shared" si="13"/>
        <v>0.95450564908544555</v>
      </c>
      <c r="AD20" s="83">
        <v>4239148</v>
      </c>
      <c r="AE20" s="84">
        <v>2713717</v>
      </c>
      <c r="AF20" s="84">
        <f t="shared" si="14"/>
        <v>6952865</v>
      </c>
      <c r="AG20" s="84">
        <v>68143028</v>
      </c>
      <c r="AH20" s="84">
        <v>71159583</v>
      </c>
      <c r="AI20" s="85">
        <v>43946644</v>
      </c>
      <c r="AJ20" s="120">
        <f t="shared" si="15"/>
        <v>0.61757871740198367</v>
      </c>
      <c r="AK20" s="121">
        <f t="shared" si="16"/>
        <v>-0.30116275808605519</v>
      </c>
    </row>
    <row r="21" spans="1:37" x14ac:dyDescent="0.2">
      <c r="A21" s="61" t="s">
        <v>101</v>
      </c>
      <c r="B21" s="62" t="s">
        <v>67</v>
      </c>
      <c r="C21" s="63" t="s">
        <v>68</v>
      </c>
      <c r="D21" s="83">
        <v>6418414194</v>
      </c>
      <c r="E21" s="84">
        <v>576301627</v>
      </c>
      <c r="F21" s="85">
        <f t="shared" si="0"/>
        <v>6994715821</v>
      </c>
      <c r="G21" s="83">
        <v>6483155253</v>
      </c>
      <c r="H21" s="84">
        <v>655206970</v>
      </c>
      <c r="I21" s="85">
        <f t="shared" si="1"/>
        <v>7138362223</v>
      </c>
      <c r="J21" s="83">
        <v>1662124959</v>
      </c>
      <c r="K21" s="84">
        <v>31163215</v>
      </c>
      <c r="L21" s="84">
        <f t="shared" si="2"/>
        <v>1693288174</v>
      </c>
      <c r="M21" s="101">
        <f t="shared" si="3"/>
        <v>0.24208105337407673</v>
      </c>
      <c r="N21" s="83">
        <v>4045445605</v>
      </c>
      <c r="O21" s="84">
        <v>0</v>
      </c>
      <c r="P21" s="84">
        <f t="shared" si="4"/>
        <v>4045445605</v>
      </c>
      <c r="Q21" s="101">
        <f t="shared" si="5"/>
        <v>0.57835739271272391</v>
      </c>
      <c r="R21" s="83">
        <v>-1062223055</v>
      </c>
      <c r="S21" s="84">
        <v>5656770185</v>
      </c>
      <c r="T21" s="84">
        <f t="shared" si="6"/>
        <v>4594547130</v>
      </c>
      <c r="U21" s="101">
        <f t="shared" si="7"/>
        <v>0.64364163465903179</v>
      </c>
      <c r="V21" s="83">
        <v>1171923492</v>
      </c>
      <c r="W21" s="84">
        <v>-5513399716</v>
      </c>
      <c r="X21" s="84">
        <f t="shared" si="8"/>
        <v>-4341476224</v>
      </c>
      <c r="Y21" s="101">
        <f t="shared" si="9"/>
        <v>-0.60818939812435457</v>
      </c>
      <c r="Z21" s="83">
        <f t="shared" si="10"/>
        <v>5817271001</v>
      </c>
      <c r="AA21" s="84">
        <f t="shared" si="11"/>
        <v>174533684</v>
      </c>
      <c r="AB21" s="84">
        <f t="shared" si="12"/>
        <v>5991804685</v>
      </c>
      <c r="AC21" s="101">
        <f t="shared" si="13"/>
        <v>0.83938086886292207</v>
      </c>
      <c r="AD21" s="83">
        <v>820719088</v>
      </c>
      <c r="AE21" s="84">
        <v>272402559</v>
      </c>
      <c r="AF21" s="84">
        <f t="shared" si="14"/>
        <v>1093121647</v>
      </c>
      <c r="AG21" s="84">
        <v>6498701830</v>
      </c>
      <c r="AH21" s="84">
        <v>6796815065</v>
      </c>
      <c r="AI21" s="85">
        <v>19271541217</v>
      </c>
      <c r="AJ21" s="120">
        <f t="shared" si="15"/>
        <v>2.8353781929772133</v>
      </c>
      <c r="AK21" s="121">
        <f t="shared" si="16"/>
        <v>-4.9716313695871763</v>
      </c>
    </row>
    <row r="22" spans="1:37" x14ac:dyDescent="0.2">
      <c r="A22" s="61" t="s">
        <v>101</v>
      </c>
      <c r="B22" s="62" t="s">
        <v>265</v>
      </c>
      <c r="C22" s="63" t="s">
        <v>266</v>
      </c>
      <c r="D22" s="83">
        <v>110688122</v>
      </c>
      <c r="E22" s="84">
        <v>31621000</v>
      </c>
      <c r="F22" s="85">
        <f t="shared" si="0"/>
        <v>142309122</v>
      </c>
      <c r="G22" s="83">
        <v>100991245</v>
      </c>
      <c r="H22" s="84">
        <v>70067321</v>
      </c>
      <c r="I22" s="85">
        <f t="shared" si="1"/>
        <v>171058566</v>
      </c>
      <c r="J22" s="83">
        <v>38727289</v>
      </c>
      <c r="K22" s="84">
        <v>8158879</v>
      </c>
      <c r="L22" s="84">
        <f t="shared" si="2"/>
        <v>46886168</v>
      </c>
      <c r="M22" s="101">
        <f t="shared" si="3"/>
        <v>0.32946705974336626</v>
      </c>
      <c r="N22" s="83">
        <v>34928428</v>
      </c>
      <c r="O22" s="84">
        <v>9066241</v>
      </c>
      <c r="P22" s="84">
        <f t="shared" si="4"/>
        <v>43994669</v>
      </c>
      <c r="Q22" s="101">
        <f t="shared" si="5"/>
        <v>0.30914862225065237</v>
      </c>
      <c r="R22" s="83">
        <v>27756130</v>
      </c>
      <c r="S22" s="84">
        <v>3011942</v>
      </c>
      <c r="T22" s="84">
        <f t="shared" si="6"/>
        <v>30768072</v>
      </c>
      <c r="U22" s="101">
        <f t="shared" si="7"/>
        <v>0.17986864218188289</v>
      </c>
      <c r="V22" s="83">
        <v>9449784</v>
      </c>
      <c r="W22" s="84">
        <v>19899664</v>
      </c>
      <c r="X22" s="84">
        <f t="shared" si="8"/>
        <v>29349448</v>
      </c>
      <c r="Y22" s="101">
        <f t="shared" si="9"/>
        <v>0.17157543574871312</v>
      </c>
      <c r="Z22" s="83">
        <f t="shared" si="10"/>
        <v>110861631</v>
      </c>
      <c r="AA22" s="84">
        <f t="shared" si="11"/>
        <v>40136726</v>
      </c>
      <c r="AB22" s="84">
        <f t="shared" si="12"/>
        <v>150998357</v>
      </c>
      <c r="AC22" s="101">
        <f t="shared" si="13"/>
        <v>0.88272900054592995</v>
      </c>
      <c r="AD22" s="83">
        <v>9224572</v>
      </c>
      <c r="AE22" s="84">
        <v>14952344</v>
      </c>
      <c r="AF22" s="84">
        <f t="shared" si="14"/>
        <v>24176916</v>
      </c>
      <c r="AG22" s="84">
        <v>146327455</v>
      </c>
      <c r="AH22" s="84">
        <v>163665533</v>
      </c>
      <c r="AI22" s="85">
        <v>154594606</v>
      </c>
      <c r="AJ22" s="120">
        <f t="shared" si="15"/>
        <v>0.94457643687263093</v>
      </c>
      <c r="AK22" s="121">
        <f t="shared" si="16"/>
        <v>0.21394507057889434</v>
      </c>
    </row>
    <row r="23" spans="1:37" x14ac:dyDescent="0.2">
      <c r="A23" s="61" t="s">
        <v>101</v>
      </c>
      <c r="B23" s="62" t="s">
        <v>267</v>
      </c>
      <c r="C23" s="63" t="s">
        <v>268</v>
      </c>
      <c r="D23" s="83">
        <v>118218776</v>
      </c>
      <c r="E23" s="84">
        <v>33629580</v>
      </c>
      <c r="F23" s="85">
        <f t="shared" si="0"/>
        <v>151848356</v>
      </c>
      <c r="G23" s="83">
        <v>118730311</v>
      </c>
      <c r="H23" s="84">
        <v>41021226</v>
      </c>
      <c r="I23" s="85">
        <f t="shared" si="1"/>
        <v>159751537</v>
      </c>
      <c r="J23" s="83">
        <v>47947549</v>
      </c>
      <c r="K23" s="84">
        <v>6691281</v>
      </c>
      <c r="L23" s="84">
        <f t="shared" si="2"/>
        <v>54638830</v>
      </c>
      <c r="M23" s="101">
        <f t="shared" si="3"/>
        <v>0.35982496906321459</v>
      </c>
      <c r="N23" s="83">
        <v>33702963</v>
      </c>
      <c r="O23" s="84">
        <v>6453470</v>
      </c>
      <c r="P23" s="84">
        <f t="shared" si="4"/>
        <v>40156433</v>
      </c>
      <c r="Q23" s="101">
        <f t="shared" si="5"/>
        <v>0.26445089072943273</v>
      </c>
      <c r="R23" s="83">
        <v>26146420</v>
      </c>
      <c r="S23" s="84">
        <v>102859</v>
      </c>
      <c r="T23" s="84">
        <f t="shared" si="6"/>
        <v>26249279</v>
      </c>
      <c r="U23" s="101">
        <f t="shared" si="7"/>
        <v>0.1643131546208535</v>
      </c>
      <c r="V23" s="83">
        <v>7681603</v>
      </c>
      <c r="W23" s="84">
        <v>7500940</v>
      </c>
      <c r="X23" s="84">
        <f t="shared" si="8"/>
        <v>15182543</v>
      </c>
      <c r="Y23" s="101">
        <f t="shared" si="9"/>
        <v>9.5038478409131044E-2</v>
      </c>
      <c r="Z23" s="83">
        <f t="shared" si="10"/>
        <v>115478535</v>
      </c>
      <c r="AA23" s="84">
        <f t="shared" si="11"/>
        <v>20748550</v>
      </c>
      <c r="AB23" s="84">
        <f t="shared" si="12"/>
        <v>136227085</v>
      </c>
      <c r="AC23" s="101">
        <f t="shared" si="13"/>
        <v>0.85274350130352738</v>
      </c>
      <c r="AD23" s="83">
        <v>635852</v>
      </c>
      <c r="AE23" s="84">
        <v>17085445</v>
      </c>
      <c r="AF23" s="84">
        <f t="shared" si="14"/>
        <v>17721297</v>
      </c>
      <c r="AG23" s="84">
        <v>147401103</v>
      </c>
      <c r="AH23" s="84">
        <v>165825639</v>
      </c>
      <c r="AI23" s="85">
        <v>160771271</v>
      </c>
      <c r="AJ23" s="120">
        <f t="shared" si="15"/>
        <v>0.96951998478353518</v>
      </c>
      <c r="AK23" s="121">
        <f t="shared" si="16"/>
        <v>-0.14326005596542957</v>
      </c>
    </row>
    <row r="24" spans="1:37" x14ac:dyDescent="0.2">
      <c r="A24" s="61" t="s">
        <v>116</v>
      </c>
      <c r="B24" s="62" t="s">
        <v>269</v>
      </c>
      <c r="C24" s="63" t="s">
        <v>270</v>
      </c>
      <c r="D24" s="83">
        <v>992929176</v>
      </c>
      <c r="E24" s="84">
        <v>195479000</v>
      </c>
      <c r="F24" s="85">
        <f t="shared" si="0"/>
        <v>1188408176</v>
      </c>
      <c r="G24" s="83">
        <v>1033226544</v>
      </c>
      <c r="H24" s="84">
        <v>245946890</v>
      </c>
      <c r="I24" s="85">
        <f t="shared" si="1"/>
        <v>1279173434</v>
      </c>
      <c r="J24" s="83">
        <v>365378817</v>
      </c>
      <c r="K24" s="84">
        <v>57046168</v>
      </c>
      <c r="L24" s="84">
        <f t="shared" si="2"/>
        <v>422424985</v>
      </c>
      <c r="M24" s="101">
        <f t="shared" si="3"/>
        <v>0.35545445877174781</v>
      </c>
      <c r="N24" s="83">
        <v>294337204</v>
      </c>
      <c r="O24" s="84">
        <v>-107566175</v>
      </c>
      <c r="P24" s="84">
        <f t="shared" si="4"/>
        <v>186771029</v>
      </c>
      <c r="Q24" s="101">
        <f t="shared" si="5"/>
        <v>0.15716067321973726</v>
      </c>
      <c r="R24" s="83">
        <v>255303263</v>
      </c>
      <c r="S24" s="84">
        <v>35455702</v>
      </c>
      <c r="T24" s="84">
        <f t="shared" si="6"/>
        <v>290758965</v>
      </c>
      <c r="U24" s="101">
        <f t="shared" si="7"/>
        <v>0.22730222288215532</v>
      </c>
      <c r="V24" s="83">
        <v>76222228</v>
      </c>
      <c r="W24" s="84">
        <v>322698426</v>
      </c>
      <c r="X24" s="84">
        <f t="shared" si="8"/>
        <v>398920654</v>
      </c>
      <c r="Y24" s="101">
        <f t="shared" si="9"/>
        <v>0.31185814479633728</v>
      </c>
      <c r="Z24" s="83">
        <f t="shared" si="10"/>
        <v>991241512</v>
      </c>
      <c r="AA24" s="84">
        <f t="shared" si="11"/>
        <v>307634121</v>
      </c>
      <c r="AB24" s="84">
        <f t="shared" si="12"/>
        <v>1298875633</v>
      </c>
      <c r="AC24" s="101">
        <f t="shared" si="13"/>
        <v>1.0154022890691146</v>
      </c>
      <c r="AD24" s="83">
        <v>105538796</v>
      </c>
      <c r="AE24" s="84">
        <v>2620978720</v>
      </c>
      <c r="AF24" s="84">
        <f t="shared" si="14"/>
        <v>2726517516</v>
      </c>
      <c r="AG24" s="84">
        <v>1112136581</v>
      </c>
      <c r="AH24" s="84">
        <v>1258038930</v>
      </c>
      <c r="AI24" s="85">
        <v>3706296524</v>
      </c>
      <c r="AJ24" s="120">
        <f t="shared" si="15"/>
        <v>2.9460904870408102</v>
      </c>
      <c r="AK24" s="121">
        <f t="shared" si="16"/>
        <v>-0.85368857832050693</v>
      </c>
    </row>
    <row r="25" spans="1:37" ht="16.5" x14ac:dyDescent="0.3">
      <c r="A25" s="64" t="s">
        <v>0</v>
      </c>
      <c r="B25" s="65" t="s">
        <v>271</v>
      </c>
      <c r="C25" s="66" t="s">
        <v>0</v>
      </c>
      <c r="D25" s="86">
        <f>SUM(D17:D24)</f>
        <v>8545493464</v>
      </c>
      <c r="E25" s="87">
        <f>SUM(E17:E24)</f>
        <v>928583518</v>
      </c>
      <c r="F25" s="88">
        <f t="shared" si="0"/>
        <v>9474076982</v>
      </c>
      <c r="G25" s="86">
        <f>SUM(G17:G24)</f>
        <v>8653452929</v>
      </c>
      <c r="H25" s="87">
        <f>SUM(H17:H24)</f>
        <v>1131533234</v>
      </c>
      <c r="I25" s="88">
        <f t="shared" si="1"/>
        <v>9784986163</v>
      </c>
      <c r="J25" s="86">
        <f>SUM(J17:J24)</f>
        <v>2319377532</v>
      </c>
      <c r="K25" s="87">
        <f>SUM(K17:K24)</f>
        <v>124554787</v>
      </c>
      <c r="L25" s="87">
        <f t="shared" si="2"/>
        <v>2443932319</v>
      </c>
      <c r="M25" s="102">
        <f t="shared" si="3"/>
        <v>0.25795993885665897</v>
      </c>
      <c r="N25" s="86">
        <f>SUM(N17:N24)</f>
        <v>4603282553</v>
      </c>
      <c r="O25" s="87">
        <f>SUM(O17:O24)</f>
        <v>-76743717</v>
      </c>
      <c r="P25" s="87">
        <f t="shared" si="4"/>
        <v>4526538836</v>
      </c>
      <c r="Q25" s="102">
        <f t="shared" si="5"/>
        <v>0.47778151313315981</v>
      </c>
      <c r="R25" s="86">
        <f>SUM(R17:R24)</f>
        <v>-536864974</v>
      </c>
      <c r="S25" s="87">
        <f>SUM(S17:S24)</f>
        <v>5708438281</v>
      </c>
      <c r="T25" s="87">
        <f t="shared" si="6"/>
        <v>5171573307</v>
      </c>
      <c r="U25" s="102">
        <f t="shared" si="7"/>
        <v>0.52852126930493648</v>
      </c>
      <c r="V25" s="86">
        <f>SUM(V17:V24)</f>
        <v>1431384407</v>
      </c>
      <c r="W25" s="87">
        <f>SUM(W17:W24)</f>
        <v>-5137860161</v>
      </c>
      <c r="X25" s="87">
        <f t="shared" si="8"/>
        <v>-3706475754</v>
      </c>
      <c r="Y25" s="102">
        <f t="shared" si="9"/>
        <v>-0.37879213033691439</v>
      </c>
      <c r="Z25" s="86">
        <f t="shared" si="10"/>
        <v>7817179518</v>
      </c>
      <c r="AA25" s="87">
        <f t="shared" si="11"/>
        <v>618389190</v>
      </c>
      <c r="AB25" s="87">
        <f t="shared" si="12"/>
        <v>8435568708</v>
      </c>
      <c r="AC25" s="102">
        <f t="shared" si="13"/>
        <v>0.86209306456634993</v>
      </c>
      <c r="AD25" s="86">
        <f>SUM(AD17:AD24)</f>
        <v>1078874159</v>
      </c>
      <c r="AE25" s="87">
        <f>SUM(AE17:AE24)</f>
        <v>2942676369</v>
      </c>
      <c r="AF25" s="87">
        <f t="shared" si="14"/>
        <v>4021550528</v>
      </c>
      <c r="AG25" s="87">
        <f>SUM(AG17:AG24)</f>
        <v>8828841648</v>
      </c>
      <c r="AH25" s="87">
        <f>SUM(AH17:AH24)</f>
        <v>9307208343</v>
      </c>
      <c r="AI25" s="88">
        <f>SUM(AI17:AI24)</f>
        <v>25258867929</v>
      </c>
      <c r="AJ25" s="122">
        <f t="shared" si="15"/>
        <v>2.7139037827596635</v>
      </c>
      <c r="AK25" s="123">
        <f t="shared" si="16"/>
        <v>-1.9216534091002226</v>
      </c>
    </row>
    <row r="26" spans="1:37" x14ac:dyDescent="0.2">
      <c r="A26" s="61" t="s">
        <v>101</v>
      </c>
      <c r="B26" s="62" t="s">
        <v>272</v>
      </c>
      <c r="C26" s="63" t="s">
        <v>273</v>
      </c>
      <c r="D26" s="83">
        <v>196535835</v>
      </c>
      <c r="E26" s="84">
        <v>29734000</v>
      </c>
      <c r="F26" s="85">
        <f t="shared" si="0"/>
        <v>226269835</v>
      </c>
      <c r="G26" s="83">
        <v>193501196</v>
      </c>
      <c r="H26" s="84">
        <v>44903563</v>
      </c>
      <c r="I26" s="85">
        <f t="shared" si="1"/>
        <v>238404759</v>
      </c>
      <c r="J26" s="83">
        <v>72812124</v>
      </c>
      <c r="K26" s="84">
        <v>8649369</v>
      </c>
      <c r="L26" s="84">
        <f t="shared" si="2"/>
        <v>81461493</v>
      </c>
      <c r="M26" s="101">
        <f t="shared" si="3"/>
        <v>0.36001923544072945</v>
      </c>
      <c r="N26" s="83">
        <v>58942748</v>
      </c>
      <c r="O26" s="84">
        <v>6698985</v>
      </c>
      <c r="P26" s="84">
        <f t="shared" si="4"/>
        <v>65641733</v>
      </c>
      <c r="Q26" s="101">
        <f t="shared" si="5"/>
        <v>0.29010377366474854</v>
      </c>
      <c r="R26" s="83">
        <v>48024304</v>
      </c>
      <c r="S26" s="84">
        <v>11961855</v>
      </c>
      <c r="T26" s="84">
        <f t="shared" si="6"/>
        <v>59986159</v>
      </c>
      <c r="U26" s="101">
        <f t="shared" si="7"/>
        <v>0.25161477166653373</v>
      </c>
      <c r="V26" s="83">
        <v>12962797</v>
      </c>
      <c r="W26" s="84">
        <v>13005870</v>
      </c>
      <c r="X26" s="84">
        <f t="shared" si="8"/>
        <v>25968667</v>
      </c>
      <c r="Y26" s="101">
        <f t="shared" si="9"/>
        <v>0.10892679789164779</v>
      </c>
      <c r="Z26" s="83">
        <f t="shared" si="10"/>
        <v>192741973</v>
      </c>
      <c r="AA26" s="84">
        <f t="shared" si="11"/>
        <v>40316079</v>
      </c>
      <c r="AB26" s="84">
        <f t="shared" si="12"/>
        <v>233058052</v>
      </c>
      <c r="AC26" s="101">
        <f t="shared" si="13"/>
        <v>0.97757298544531157</v>
      </c>
      <c r="AD26" s="83">
        <v>20065153</v>
      </c>
      <c r="AE26" s="84">
        <v>27371034</v>
      </c>
      <c r="AF26" s="84">
        <f t="shared" si="14"/>
        <v>47436187</v>
      </c>
      <c r="AG26" s="84">
        <v>236150040</v>
      </c>
      <c r="AH26" s="84">
        <v>280412059</v>
      </c>
      <c r="AI26" s="85">
        <v>284971084</v>
      </c>
      <c r="AJ26" s="120">
        <f t="shared" si="15"/>
        <v>1.0162583057813501</v>
      </c>
      <c r="AK26" s="121">
        <f t="shared" si="16"/>
        <v>-0.45255576718255197</v>
      </c>
    </row>
    <row r="27" spans="1:37" x14ac:dyDescent="0.2">
      <c r="A27" s="61" t="s">
        <v>101</v>
      </c>
      <c r="B27" s="62" t="s">
        <v>274</v>
      </c>
      <c r="C27" s="63" t="s">
        <v>275</v>
      </c>
      <c r="D27" s="83">
        <v>677636470</v>
      </c>
      <c r="E27" s="84">
        <v>40347731</v>
      </c>
      <c r="F27" s="85">
        <f t="shared" si="0"/>
        <v>717984201</v>
      </c>
      <c r="G27" s="83">
        <v>642319647</v>
      </c>
      <c r="H27" s="84">
        <v>40347731</v>
      </c>
      <c r="I27" s="85">
        <f t="shared" si="1"/>
        <v>682667378</v>
      </c>
      <c r="J27" s="83">
        <v>221041330</v>
      </c>
      <c r="K27" s="84">
        <v>8067741</v>
      </c>
      <c r="L27" s="84">
        <f t="shared" si="2"/>
        <v>229109071</v>
      </c>
      <c r="M27" s="101">
        <f t="shared" si="3"/>
        <v>0.31910043519188802</v>
      </c>
      <c r="N27" s="83">
        <v>150019973</v>
      </c>
      <c r="O27" s="84">
        <v>5186050</v>
      </c>
      <c r="P27" s="84">
        <f t="shared" si="4"/>
        <v>155206023</v>
      </c>
      <c r="Q27" s="101">
        <f t="shared" si="5"/>
        <v>0.21616913406148891</v>
      </c>
      <c r="R27" s="83">
        <v>129153871</v>
      </c>
      <c r="S27" s="84">
        <v>5127136</v>
      </c>
      <c r="T27" s="84">
        <f t="shared" si="6"/>
        <v>134281007</v>
      </c>
      <c r="U27" s="101">
        <f t="shared" si="7"/>
        <v>0.19670048888728356</v>
      </c>
      <c r="V27" s="83">
        <v>78756260</v>
      </c>
      <c r="W27" s="84">
        <v>28139797</v>
      </c>
      <c r="X27" s="84">
        <f t="shared" si="8"/>
        <v>106896057</v>
      </c>
      <c r="Y27" s="101">
        <f t="shared" si="9"/>
        <v>0.15658585783485321</v>
      </c>
      <c r="Z27" s="83">
        <f t="shared" si="10"/>
        <v>578971434</v>
      </c>
      <c r="AA27" s="84">
        <f t="shared" si="11"/>
        <v>46520724</v>
      </c>
      <c r="AB27" s="84">
        <f t="shared" si="12"/>
        <v>625492158</v>
      </c>
      <c r="AC27" s="101">
        <f t="shared" si="13"/>
        <v>0.91624732359775951</v>
      </c>
      <c r="AD27" s="83">
        <v>62113251</v>
      </c>
      <c r="AE27" s="84">
        <v>16894883</v>
      </c>
      <c r="AF27" s="84">
        <f t="shared" si="14"/>
        <v>79008134</v>
      </c>
      <c r="AG27" s="84">
        <v>729020889</v>
      </c>
      <c r="AH27" s="84">
        <v>770984333</v>
      </c>
      <c r="AI27" s="85">
        <v>517457518</v>
      </c>
      <c r="AJ27" s="120">
        <f t="shared" si="15"/>
        <v>0.6711647641223859</v>
      </c>
      <c r="AK27" s="121">
        <f t="shared" si="16"/>
        <v>0.35297534048836043</v>
      </c>
    </row>
    <row r="28" spans="1:37" x14ac:dyDescent="0.2">
      <c r="A28" s="61" t="s">
        <v>101</v>
      </c>
      <c r="B28" s="62" t="s">
        <v>276</v>
      </c>
      <c r="C28" s="63" t="s">
        <v>277</v>
      </c>
      <c r="D28" s="83">
        <v>1057270484</v>
      </c>
      <c r="E28" s="84">
        <v>122911000</v>
      </c>
      <c r="F28" s="85">
        <f t="shared" si="0"/>
        <v>1180181484</v>
      </c>
      <c r="G28" s="83">
        <v>1062630496</v>
      </c>
      <c r="H28" s="84">
        <v>141978527</v>
      </c>
      <c r="I28" s="85">
        <f t="shared" si="1"/>
        <v>1204609023</v>
      </c>
      <c r="J28" s="83">
        <v>334523699</v>
      </c>
      <c r="K28" s="84">
        <v>12892096</v>
      </c>
      <c r="L28" s="84">
        <f t="shared" si="2"/>
        <v>347415795</v>
      </c>
      <c r="M28" s="101">
        <f t="shared" si="3"/>
        <v>0.29437489039609438</v>
      </c>
      <c r="N28" s="83">
        <v>263504849</v>
      </c>
      <c r="O28" s="84">
        <v>25946128</v>
      </c>
      <c r="P28" s="84">
        <f t="shared" si="4"/>
        <v>289450977</v>
      </c>
      <c r="Q28" s="101">
        <f t="shared" si="5"/>
        <v>0.24525971719108924</v>
      </c>
      <c r="R28" s="83">
        <v>271862200</v>
      </c>
      <c r="S28" s="84">
        <v>24100894</v>
      </c>
      <c r="T28" s="84">
        <f t="shared" si="6"/>
        <v>295963094</v>
      </c>
      <c r="U28" s="101">
        <f t="shared" si="7"/>
        <v>0.24569224399707987</v>
      </c>
      <c r="V28" s="83">
        <v>175679041</v>
      </c>
      <c r="W28" s="84">
        <v>44061633</v>
      </c>
      <c r="X28" s="84">
        <f t="shared" si="8"/>
        <v>219740674</v>
      </c>
      <c r="Y28" s="101">
        <f t="shared" si="9"/>
        <v>0.18241659310566197</v>
      </c>
      <c r="Z28" s="83">
        <f t="shared" si="10"/>
        <v>1045569789</v>
      </c>
      <c r="AA28" s="84">
        <f t="shared" si="11"/>
        <v>107000751</v>
      </c>
      <c r="AB28" s="84">
        <f t="shared" si="12"/>
        <v>1152570540</v>
      </c>
      <c r="AC28" s="101">
        <f t="shared" si="13"/>
        <v>0.95680052032949114</v>
      </c>
      <c r="AD28" s="83">
        <v>145026329</v>
      </c>
      <c r="AE28" s="84">
        <v>29010316</v>
      </c>
      <c r="AF28" s="84">
        <f t="shared" si="14"/>
        <v>174036645</v>
      </c>
      <c r="AG28" s="84">
        <v>1052504801</v>
      </c>
      <c r="AH28" s="84">
        <v>1116501518</v>
      </c>
      <c r="AI28" s="85">
        <v>1044774208</v>
      </c>
      <c r="AJ28" s="120">
        <f t="shared" si="15"/>
        <v>0.93575708689721637</v>
      </c>
      <c r="AK28" s="121">
        <f t="shared" si="16"/>
        <v>0.26261152644030794</v>
      </c>
    </row>
    <row r="29" spans="1:37" x14ac:dyDescent="0.2">
      <c r="A29" s="61" t="s">
        <v>116</v>
      </c>
      <c r="B29" s="62" t="s">
        <v>278</v>
      </c>
      <c r="C29" s="63" t="s">
        <v>279</v>
      </c>
      <c r="D29" s="83">
        <v>931711080</v>
      </c>
      <c r="E29" s="84">
        <v>251809032</v>
      </c>
      <c r="F29" s="85">
        <f t="shared" si="0"/>
        <v>1183520112</v>
      </c>
      <c r="G29" s="83">
        <v>840534368</v>
      </c>
      <c r="H29" s="84">
        <v>258381097</v>
      </c>
      <c r="I29" s="85">
        <f t="shared" si="1"/>
        <v>1098915465</v>
      </c>
      <c r="J29" s="83">
        <v>280456495</v>
      </c>
      <c r="K29" s="84">
        <v>37532306</v>
      </c>
      <c r="L29" s="84">
        <f t="shared" si="2"/>
        <v>317988801</v>
      </c>
      <c r="M29" s="101">
        <f t="shared" si="3"/>
        <v>0.26868052158626943</v>
      </c>
      <c r="N29" s="83">
        <v>237741192</v>
      </c>
      <c r="O29" s="84">
        <v>83744599</v>
      </c>
      <c r="P29" s="84">
        <f t="shared" si="4"/>
        <v>321485791</v>
      </c>
      <c r="Q29" s="101">
        <f t="shared" si="5"/>
        <v>0.27163525802424215</v>
      </c>
      <c r="R29" s="83">
        <v>237980059</v>
      </c>
      <c r="S29" s="84">
        <v>64523730</v>
      </c>
      <c r="T29" s="84">
        <f t="shared" si="6"/>
        <v>302503789</v>
      </c>
      <c r="U29" s="101">
        <f t="shared" si="7"/>
        <v>0.27527484928060414</v>
      </c>
      <c r="V29" s="83">
        <v>69030246</v>
      </c>
      <c r="W29" s="84">
        <v>34572497</v>
      </c>
      <c r="X29" s="84">
        <f t="shared" si="8"/>
        <v>103602743</v>
      </c>
      <c r="Y29" s="101">
        <f t="shared" si="9"/>
        <v>9.4277263629190991E-2</v>
      </c>
      <c r="Z29" s="83">
        <f t="shared" si="10"/>
        <v>825207992</v>
      </c>
      <c r="AA29" s="84">
        <f t="shared" si="11"/>
        <v>220373132</v>
      </c>
      <c r="AB29" s="84">
        <f t="shared" si="12"/>
        <v>1045581124</v>
      </c>
      <c r="AC29" s="101">
        <f t="shared" si="13"/>
        <v>0.95146638417723972</v>
      </c>
      <c r="AD29" s="83">
        <v>94724651</v>
      </c>
      <c r="AE29" s="84">
        <v>63782575</v>
      </c>
      <c r="AF29" s="84">
        <f t="shared" si="14"/>
        <v>158507226</v>
      </c>
      <c r="AG29" s="84">
        <v>1128806146</v>
      </c>
      <c r="AH29" s="84">
        <v>1212802046</v>
      </c>
      <c r="AI29" s="85">
        <v>1101095239</v>
      </c>
      <c r="AJ29" s="120">
        <f t="shared" si="15"/>
        <v>0.90789361926917467</v>
      </c>
      <c r="AK29" s="121">
        <f t="shared" si="16"/>
        <v>-0.34638473201215447</v>
      </c>
    </row>
    <row r="30" spans="1:37" ht="16.5" x14ac:dyDescent="0.3">
      <c r="A30" s="64" t="s">
        <v>0</v>
      </c>
      <c r="B30" s="65" t="s">
        <v>280</v>
      </c>
      <c r="C30" s="66" t="s">
        <v>0</v>
      </c>
      <c r="D30" s="86">
        <f>SUM(D26:D29)</f>
        <v>2863153869</v>
      </c>
      <c r="E30" s="87">
        <f>SUM(E26:E29)</f>
        <v>444801763</v>
      </c>
      <c r="F30" s="88">
        <f t="shared" si="0"/>
        <v>3307955632</v>
      </c>
      <c r="G30" s="86">
        <f>SUM(G26:G29)</f>
        <v>2738985707</v>
      </c>
      <c r="H30" s="87">
        <f>SUM(H26:H29)</f>
        <v>485610918</v>
      </c>
      <c r="I30" s="88">
        <f t="shared" si="1"/>
        <v>3224596625</v>
      </c>
      <c r="J30" s="86">
        <f>SUM(J26:J29)</f>
        <v>908833648</v>
      </c>
      <c r="K30" s="87">
        <f>SUM(K26:K29)</f>
        <v>67141512</v>
      </c>
      <c r="L30" s="87">
        <f t="shared" si="2"/>
        <v>975975160</v>
      </c>
      <c r="M30" s="102">
        <f t="shared" si="3"/>
        <v>0.29503876973401921</v>
      </c>
      <c r="N30" s="86">
        <f>SUM(N26:N29)</f>
        <v>710208762</v>
      </c>
      <c r="O30" s="87">
        <f>SUM(O26:O29)</f>
        <v>121575762</v>
      </c>
      <c r="P30" s="87">
        <f t="shared" si="4"/>
        <v>831784524</v>
      </c>
      <c r="Q30" s="102">
        <f t="shared" si="5"/>
        <v>0.25144972198345372</v>
      </c>
      <c r="R30" s="86">
        <f>SUM(R26:R29)</f>
        <v>687020434</v>
      </c>
      <c r="S30" s="87">
        <f>SUM(S26:S29)</f>
        <v>105713615</v>
      </c>
      <c r="T30" s="87">
        <f t="shared" si="6"/>
        <v>792734049</v>
      </c>
      <c r="U30" s="102">
        <f t="shared" si="7"/>
        <v>0.24583975646876452</v>
      </c>
      <c r="V30" s="86">
        <f>SUM(V26:V29)</f>
        <v>336428344</v>
      </c>
      <c r="W30" s="87">
        <f>SUM(W26:W29)</f>
        <v>119779797</v>
      </c>
      <c r="X30" s="87">
        <f t="shared" si="8"/>
        <v>456208141</v>
      </c>
      <c r="Y30" s="102">
        <f t="shared" si="9"/>
        <v>0.14147758434746857</v>
      </c>
      <c r="Z30" s="86">
        <f t="shared" si="10"/>
        <v>2642491188</v>
      </c>
      <c r="AA30" s="87">
        <f t="shared" si="11"/>
        <v>414210686</v>
      </c>
      <c r="AB30" s="87">
        <f t="shared" si="12"/>
        <v>3056701874</v>
      </c>
      <c r="AC30" s="102">
        <f t="shared" si="13"/>
        <v>0.94793309969429118</v>
      </c>
      <c r="AD30" s="86">
        <f>SUM(AD26:AD29)</f>
        <v>321929384</v>
      </c>
      <c r="AE30" s="87">
        <f>SUM(AE26:AE29)</f>
        <v>137058808</v>
      </c>
      <c r="AF30" s="87">
        <f t="shared" si="14"/>
        <v>458988192</v>
      </c>
      <c r="AG30" s="87">
        <f>SUM(AG26:AG29)</f>
        <v>3146481876</v>
      </c>
      <c r="AH30" s="87">
        <f>SUM(AH26:AH29)</f>
        <v>3380699956</v>
      </c>
      <c r="AI30" s="88">
        <f>SUM(AI26:AI29)</f>
        <v>2948298049</v>
      </c>
      <c r="AJ30" s="122">
        <f t="shared" si="15"/>
        <v>0.87209692885268286</v>
      </c>
      <c r="AK30" s="123">
        <f t="shared" si="16"/>
        <v>-6.0569118083106943E-3</v>
      </c>
    </row>
    <row r="31" spans="1:37" x14ac:dyDescent="0.2">
      <c r="A31" s="61" t="s">
        <v>101</v>
      </c>
      <c r="B31" s="62" t="s">
        <v>281</v>
      </c>
      <c r="C31" s="63" t="s">
        <v>282</v>
      </c>
      <c r="D31" s="83">
        <v>386289553</v>
      </c>
      <c r="E31" s="84">
        <v>26429192</v>
      </c>
      <c r="F31" s="85">
        <f t="shared" si="0"/>
        <v>412718745</v>
      </c>
      <c r="G31" s="83">
        <v>383534553</v>
      </c>
      <c r="H31" s="84">
        <v>24883000</v>
      </c>
      <c r="I31" s="85">
        <f t="shared" si="1"/>
        <v>408417553</v>
      </c>
      <c r="J31" s="83">
        <v>50854052</v>
      </c>
      <c r="K31" s="84">
        <v>3059108</v>
      </c>
      <c r="L31" s="84">
        <f t="shared" si="2"/>
        <v>53913160</v>
      </c>
      <c r="M31" s="101">
        <f t="shared" si="3"/>
        <v>0.13062929816769045</v>
      </c>
      <c r="N31" s="83">
        <v>128273917</v>
      </c>
      <c r="O31" s="84">
        <v>3832355</v>
      </c>
      <c r="P31" s="84">
        <f t="shared" si="4"/>
        <v>132106272</v>
      </c>
      <c r="Q31" s="101">
        <f t="shared" si="5"/>
        <v>0.32008788939305388</v>
      </c>
      <c r="R31" s="83">
        <v>83103000</v>
      </c>
      <c r="S31" s="84">
        <v>4349842</v>
      </c>
      <c r="T31" s="84">
        <f t="shared" si="6"/>
        <v>87452842</v>
      </c>
      <c r="U31" s="101">
        <f t="shared" si="7"/>
        <v>0.21412606132528295</v>
      </c>
      <c r="V31" s="83">
        <v>62740226</v>
      </c>
      <c r="W31" s="84">
        <v>10213944</v>
      </c>
      <c r="X31" s="84">
        <f t="shared" si="8"/>
        <v>72954170</v>
      </c>
      <c r="Y31" s="101">
        <f t="shared" si="9"/>
        <v>0.17862643136692022</v>
      </c>
      <c r="Z31" s="83">
        <f t="shared" si="10"/>
        <v>324971195</v>
      </c>
      <c r="AA31" s="84">
        <f t="shared" si="11"/>
        <v>21455249</v>
      </c>
      <c r="AB31" s="84">
        <f t="shared" si="12"/>
        <v>346426444</v>
      </c>
      <c r="AC31" s="101">
        <f t="shared" si="13"/>
        <v>0.84821634490327602</v>
      </c>
      <c r="AD31" s="83">
        <v>68189149</v>
      </c>
      <c r="AE31" s="84">
        <v>10994729</v>
      </c>
      <c r="AF31" s="84">
        <f t="shared" si="14"/>
        <v>79183878</v>
      </c>
      <c r="AG31" s="84">
        <v>378343269</v>
      </c>
      <c r="AH31" s="84">
        <v>370216542</v>
      </c>
      <c r="AI31" s="85">
        <v>314730821</v>
      </c>
      <c r="AJ31" s="120">
        <f t="shared" si="15"/>
        <v>0.85012630526920108</v>
      </c>
      <c r="AK31" s="121">
        <f t="shared" si="16"/>
        <v>-7.8673944208693558E-2</v>
      </c>
    </row>
    <row r="32" spans="1:37" x14ac:dyDescent="0.2">
      <c r="A32" s="61" t="s">
        <v>101</v>
      </c>
      <c r="B32" s="62" t="s">
        <v>283</v>
      </c>
      <c r="C32" s="63" t="s">
        <v>284</v>
      </c>
      <c r="D32" s="83">
        <v>236976973</v>
      </c>
      <c r="E32" s="84">
        <v>92505232</v>
      </c>
      <c r="F32" s="85">
        <f t="shared" si="0"/>
        <v>329482205</v>
      </c>
      <c r="G32" s="83">
        <v>239798732</v>
      </c>
      <c r="H32" s="84">
        <v>134112213</v>
      </c>
      <c r="I32" s="85">
        <f t="shared" si="1"/>
        <v>373910945</v>
      </c>
      <c r="J32" s="83">
        <v>83659915</v>
      </c>
      <c r="K32" s="84">
        <v>8873407</v>
      </c>
      <c r="L32" s="84">
        <f t="shared" si="2"/>
        <v>92533322</v>
      </c>
      <c r="M32" s="101">
        <f t="shared" si="3"/>
        <v>0.28084467262807106</v>
      </c>
      <c r="N32" s="83">
        <v>67938784</v>
      </c>
      <c r="O32" s="84">
        <v>16943645</v>
      </c>
      <c r="P32" s="84">
        <f t="shared" si="4"/>
        <v>84882429</v>
      </c>
      <c r="Q32" s="101">
        <f t="shared" si="5"/>
        <v>0.25762371294073377</v>
      </c>
      <c r="R32" s="83">
        <v>27942589</v>
      </c>
      <c r="S32" s="84">
        <v>7563239</v>
      </c>
      <c r="T32" s="84">
        <f t="shared" si="6"/>
        <v>35505828</v>
      </c>
      <c r="U32" s="101">
        <f t="shared" si="7"/>
        <v>9.495797990080232E-2</v>
      </c>
      <c r="V32" s="83">
        <v>-17460333</v>
      </c>
      <c r="W32" s="84">
        <v>32127040</v>
      </c>
      <c r="X32" s="84">
        <f t="shared" si="8"/>
        <v>14666707</v>
      </c>
      <c r="Y32" s="101">
        <f t="shared" si="9"/>
        <v>3.9225134209430537E-2</v>
      </c>
      <c r="Z32" s="83">
        <f t="shared" si="10"/>
        <v>162080955</v>
      </c>
      <c r="AA32" s="84">
        <f t="shared" si="11"/>
        <v>65507331</v>
      </c>
      <c r="AB32" s="84">
        <f t="shared" si="12"/>
        <v>227588286</v>
      </c>
      <c r="AC32" s="101">
        <f t="shared" si="13"/>
        <v>0.60866976226117153</v>
      </c>
      <c r="AD32" s="83">
        <v>14118224</v>
      </c>
      <c r="AE32" s="84">
        <v>51073568</v>
      </c>
      <c r="AF32" s="84">
        <f t="shared" si="14"/>
        <v>65191792</v>
      </c>
      <c r="AG32" s="84">
        <v>317405943</v>
      </c>
      <c r="AH32" s="84">
        <v>440162907</v>
      </c>
      <c r="AI32" s="85">
        <v>384695345</v>
      </c>
      <c r="AJ32" s="120">
        <f t="shared" si="15"/>
        <v>0.87398401564991479</v>
      </c>
      <c r="AK32" s="121">
        <f t="shared" si="16"/>
        <v>-0.77502218377430088</v>
      </c>
    </row>
    <row r="33" spans="1:37" x14ac:dyDescent="0.2">
      <c r="A33" s="61" t="s">
        <v>101</v>
      </c>
      <c r="B33" s="62" t="s">
        <v>285</v>
      </c>
      <c r="C33" s="63" t="s">
        <v>286</v>
      </c>
      <c r="D33" s="83">
        <v>242223639</v>
      </c>
      <c r="E33" s="84">
        <v>68451826</v>
      </c>
      <c r="F33" s="85">
        <f t="shared" si="0"/>
        <v>310675465</v>
      </c>
      <c r="G33" s="83">
        <v>245394239</v>
      </c>
      <c r="H33" s="84">
        <v>62988813</v>
      </c>
      <c r="I33" s="85">
        <f t="shared" si="1"/>
        <v>308383052</v>
      </c>
      <c r="J33" s="83">
        <v>121776610</v>
      </c>
      <c r="K33" s="84">
        <v>12926479</v>
      </c>
      <c r="L33" s="84">
        <f t="shared" si="2"/>
        <v>134703089</v>
      </c>
      <c r="M33" s="101">
        <f t="shared" si="3"/>
        <v>0.43358135474264115</v>
      </c>
      <c r="N33" s="83">
        <v>105725311</v>
      </c>
      <c r="O33" s="84">
        <v>14662296</v>
      </c>
      <c r="P33" s="84">
        <f t="shared" si="4"/>
        <v>120387607</v>
      </c>
      <c r="Q33" s="101">
        <f t="shared" si="5"/>
        <v>0.38750278204299138</v>
      </c>
      <c r="R33" s="83">
        <v>84541543</v>
      </c>
      <c r="S33" s="84">
        <v>8313484</v>
      </c>
      <c r="T33" s="84">
        <f t="shared" si="6"/>
        <v>92855027</v>
      </c>
      <c r="U33" s="101">
        <f t="shared" si="7"/>
        <v>0.30110288615990477</v>
      </c>
      <c r="V33" s="83">
        <v>23308985</v>
      </c>
      <c r="W33" s="84">
        <v>23041688</v>
      </c>
      <c r="X33" s="84">
        <f t="shared" si="8"/>
        <v>46350673</v>
      </c>
      <c r="Y33" s="101">
        <f t="shared" si="9"/>
        <v>0.15030227082647848</v>
      </c>
      <c r="Z33" s="83">
        <f t="shared" si="10"/>
        <v>335352449</v>
      </c>
      <c r="AA33" s="84">
        <f t="shared" si="11"/>
        <v>58943947</v>
      </c>
      <c r="AB33" s="84">
        <f t="shared" si="12"/>
        <v>394296396</v>
      </c>
      <c r="AC33" s="101">
        <f t="shared" si="13"/>
        <v>1.278592949394638</v>
      </c>
      <c r="AD33" s="83">
        <v>46168178</v>
      </c>
      <c r="AE33" s="84">
        <v>13274113</v>
      </c>
      <c r="AF33" s="84">
        <f t="shared" si="14"/>
        <v>59442291</v>
      </c>
      <c r="AG33" s="84">
        <v>278779942</v>
      </c>
      <c r="AH33" s="84">
        <v>321111601</v>
      </c>
      <c r="AI33" s="85">
        <v>352876859</v>
      </c>
      <c r="AJ33" s="120">
        <f t="shared" si="15"/>
        <v>1.0989227978717593</v>
      </c>
      <c r="AK33" s="121">
        <f t="shared" si="16"/>
        <v>-0.22024080464866336</v>
      </c>
    </row>
    <row r="34" spans="1:37" x14ac:dyDescent="0.2">
      <c r="A34" s="61" t="s">
        <v>101</v>
      </c>
      <c r="B34" s="62" t="s">
        <v>287</v>
      </c>
      <c r="C34" s="63" t="s">
        <v>288</v>
      </c>
      <c r="D34" s="83">
        <v>310502977</v>
      </c>
      <c r="E34" s="84">
        <v>40762156</v>
      </c>
      <c r="F34" s="85">
        <f t="shared" si="0"/>
        <v>351265133</v>
      </c>
      <c r="G34" s="83">
        <v>332462139</v>
      </c>
      <c r="H34" s="84">
        <v>47281773</v>
      </c>
      <c r="I34" s="85">
        <f t="shared" si="1"/>
        <v>379743912</v>
      </c>
      <c r="J34" s="83">
        <v>98811847</v>
      </c>
      <c r="K34" s="84">
        <v>6070243</v>
      </c>
      <c r="L34" s="84">
        <f t="shared" si="2"/>
        <v>104882090</v>
      </c>
      <c r="M34" s="101">
        <f t="shared" si="3"/>
        <v>0.29858383353977808</v>
      </c>
      <c r="N34" s="83">
        <v>88753264</v>
      </c>
      <c r="O34" s="84">
        <v>11242386</v>
      </c>
      <c r="P34" s="84">
        <f t="shared" si="4"/>
        <v>99995650</v>
      </c>
      <c r="Q34" s="101">
        <f t="shared" si="5"/>
        <v>0.2846728599163299</v>
      </c>
      <c r="R34" s="83">
        <v>76081488</v>
      </c>
      <c r="S34" s="84">
        <v>9994777</v>
      </c>
      <c r="T34" s="84">
        <f t="shared" si="6"/>
        <v>86076265</v>
      </c>
      <c r="U34" s="101">
        <f t="shared" si="7"/>
        <v>0.2266692428238323</v>
      </c>
      <c r="V34" s="83">
        <v>90684498</v>
      </c>
      <c r="W34" s="84">
        <v>47956842</v>
      </c>
      <c r="X34" s="84">
        <f t="shared" si="8"/>
        <v>138641340</v>
      </c>
      <c r="Y34" s="101">
        <f t="shared" si="9"/>
        <v>0.36509167262173253</v>
      </c>
      <c r="Z34" s="83">
        <f t="shared" si="10"/>
        <v>354331097</v>
      </c>
      <c r="AA34" s="84">
        <f t="shared" si="11"/>
        <v>75264248</v>
      </c>
      <c r="AB34" s="84">
        <f t="shared" si="12"/>
        <v>429595345</v>
      </c>
      <c r="AC34" s="101">
        <f t="shared" si="13"/>
        <v>1.1312764508519626</v>
      </c>
      <c r="AD34" s="83">
        <v>43389558</v>
      </c>
      <c r="AE34" s="84">
        <v>17588870</v>
      </c>
      <c r="AF34" s="84">
        <f t="shared" si="14"/>
        <v>60978428</v>
      </c>
      <c r="AG34" s="84">
        <v>387525798</v>
      </c>
      <c r="AH34" s="84">
        <v>382253615</v>
      </c>
      <c r="AI34" s="85">
        <v>368516793</v>
      </c>
      <c r="AJ34" s="120">
        <f t="shared" si="15"/>
        <v>0.96406359165498012</v>
      </c>
      <c r="AK34" s="121">
        <f t="shared" si="16"/>
        <v>1.2736128914310485</v>
      </c>
    </row>
    <row r="35" spans="1:37" x14ac:dyDescent="0.2">
      <c r="A35" s="61" t="s">
        <v>116</v>
      </c>
      <c r="B35" s="62" t="s">
        <v>289</v>
      </c>
      <c r="C35" s="63" t="s">
        <v>290</v>
      </c>
      <c r="D35" s="83">
        <v>521708908</v>
      </c>
      <c r="E35" s="84">
        <v>287572000</v>
      </c>
      <c r="F35" s="85">
        <f t="shared" si="0"/>
        <v>809280908</v>
      </c>
      <c r="G35" s="83">
        <v>534354840</v>
      </c>
      <c r="H35" s="84">
        <v>298005559</v>
      </c>
      <c r="I35" s="85">
        <f t="shared" si="1"/>
        <v>832360399</v>
      </c>
      <c r="J35" s="83">
        <v>202217956</v>
      </c>
      <c r="K35" s="84">
        <v>83016220</v>
      </c>
      <c r="L35" s="84">
        <f t="shared" si="2"/>
        <v>285234176</v>
      </c>
      <c r="M35" s="101">
        <f t="shared" si="3"/>
        <v>0.35245385524404338</v>
      </c>
      <c r="N35" s="83">
        <v>175969438</v>
      </c>
      <c r="O35" s="84">
        <v>88206775</v>
      </c>
      <c r="P35" s="84">
        <f t="shared" si="4"/>
        <v>264176213</v>
      </c>
      <c r="Q35" s="101">
        <f t="shared" si="5"/>
        <v>0.32643326981834592</v>
      </c>
      <c r="R35" s="83">
        <v>126233190</v>
      </c>
      <c r="S35" s="84">
        <v>35314038</v>
      </c>
      <c r="T35" s="84">
        <f t="shared" si="6"/>
        <v>161547228</v>
      </c>
      <c r="U35" s="101">
        <f t="shared" si="7"/>
        <v>0.19408326993221117</v>
      </c>
      <c r="V35" s="83">
        <v>29665388</v>
      </c>
      <c r="W35" s="84">
        <v>26884347</v>
      </c>
      <c r="X35" s="84">
        <f t="shared" si="8"/>
        <v>56549735</v>
      </c>
      <c r="Y35" s="101">
        <f t="shared" si="9"/>
        <v>6.7939002225405012E-2</v>
      </c>
      <c r="Z35" s="83">
        <f t="shared" si="10"/>
        <v>534085972</v>
      </c>
      <c r="AA35" s="84">
        <f t="shared" si="11"/>
        <v>233421380</v>
      </c>
      <c r="AB35" s="84">
        <f t="shared" si="12"/>
        <v>767507352</v>
      </c>
      <c r="AC35" s="101">
        <f t="shared" si="13"/>
        <v>0.92208537662542012</v>
      </c>
      <c r="AD35" s="83">
        <v>36935195</v>
      </c>
      <c r="AE35" s="84">
        <v>47989683</v>
      </c>
      <c r="AF35" s="84">
        <f t="shared" si="14"/>
        <v>84924878</v>
      </c>
      <c r="AG35" s="84">
        <v>758630931</v>
      </c>
      <c r="AH35" s="84">
        <v>803312950</v>
      </c>
      <c r="AI35" s="85">
        <v>801251379</v>
      </c>
      <c r="AJ35" s="120">
        <f t="shared" si="15"/>
        <v>0.99743366392885857</v>
      </c>
      <c r="AK35" s="121">
        <f t="shared" si="16"/>
        <v>-0.33412050353490053</v>
      </c>
    </row>
    <row r="36" spans="1:37" ht="16.5" x14ac:dyDescent="0.3">
      <c r="A36" s="64" t="s">
        <v>0</v>
      </c>
      <c r="B36" s="65" t="s">
        <v>291</v>
      </c>
      <c r="C36" s="66" t="s">
        <v>0</v>
      </c>
      <c r="D36" s="86">
        <f>SUM(D31:D35)</f>
        <v>1697702050</v>
      </c>
      <c r="E36" s="87">
        <f>SUM(E31:E35)</f>
        <v>515720406</v>
      </c>
      <c r="F36" s="88">
        <f t="shared" si="0"/>
        <v>2213422456</v>
      </c>
      <c r="G36" s="86">
        <f>SUM(G31:G35)</f>
        <v>1735544503</v>
      </c>
      <c r="H36" s="87">
        <f>SUM(H31:H35)</f>
        <v>567271358</v>
      </c>
      <c r="I36" s="88">
        <f t="shared" si="1"/>
        <v>2302815861</v>
      </c>
      <c r="J36" s="86">
        <f>SUM(J31:J35)</f>
        <v>557320380</v>
      </c>
      <c r="K36" s="87">
        <f>SUM(K31:K35)</f>
        <v>113945457</v>
      </c>
      <c r="L36" s="87">
        <f t="shared" si="2"/>
        <v>671265837</v>
      </c>
      <c r="M36" s="102">
        <f t="shared" si="3"/>
        <v>0.30327054610852833</v>
      </c>
      <c r="N36" s="86">
        <f>SUM(N31:N35)</f>
        <v>566660714</v>
      </c>
      <c r="O36" s="87">
        <f>SUM(O31:O35)</f>
        <v>134887457</v>
      </c>
      <c r="P36" s="87">
        <f t="shared" si="4"/>
        <v>701548171</v>
      </c>
      <c r="Q36" s="102">
        <f t="shared" si="5"/>
        <v>0.31695177262627355</v>
      </c>
      <c r="R36" s="86">
        <f>SUM(R31:R35)</f>
        <v>397901810</v>
      </c>
      <c r="S36" s="87">
        <f>SUM(S31:S35)</f>
        <v>65535380</v>
      </c>
      <c r="T36" s="87">
        <f t="shared" si="6"/>
        <v>463437190</v>
      </c>
      <c r="U36" s="102">
        <f t="shared" si="7"/>
        <v>0.20124804499077575</v>
      </c>
      <c r="V36" s="86">
        <f>SUM(V31:V35)</f>
        <v>188938764</v>
      </c>
      <c r="W36" s="87">
        <f>SUM(W31:W35)</f>
        <v>140223861</v>
      </c>
      <c r="X36" s="87">
        <f t="shared" si="8"/>
        <v>329162625</v>
      </c>
      <c r="Y36" s="102">
        <f t="shared" si="9"/>
        <v>0.14293918613929504</v>
      </c>
      <c r="Z36" s="86">
        <f t="shared" si="10"/>
        <v>1710821668</v>
      </c>
      <c r="AA36" s="87">
        <f t="shared" si="11"/>
        <v>454592155</v>
      </c>
      <c r="AB36" s="87">
        <f t="shared" si="12"/>
        <v>2165413823</v>
      </c>
      <c r="AC36" s="102">
        <f t="shared" si="13"/>
        <v>0.94033303299364412</v>
      </c>
      <c r="AD36" s="86">
        <f>SUM(AD31:AD35)</f>
        <v>208800304</v>
      </c>
      <c r="AE36" s="87">
        <f>SUM(AE31:AE35)</f>
        <v>140920963</v>
      </c>
      <c r="AF36" s="87">
        <f t="shared" si="14"/>
        <v>349721267</v>
      </c>
      <c r="AG36" s="87">
        <f>SUM(AG31:AG35)</f>
        <v>2120685883</v>
      </c>
      <c r="AH36" s="87">
        <f>SUM(AH31:AH35)</f>
        <v>2317057615</v>
      </c>
      <c r="AI36" s="88">
        <f>SUM(AI31:AI35)</f>
        <v>2222071197</v>
      </c>
      <c r="AJ36" s="122">
        <f t="shared" si="15"/>
        <v>0.95900558648818923</v>
      </c>
      <c r="AK36" s="123">
        <f t="shared" si="16"/>
        <v>-5.878579297266473E-2</v>
      </c>
    </row>
    <row r="37" spans="1:37" x14ac:dyDescent="0.2">
      <c r="A37" s="61" t="s">
        <v>101</v>
      </c>
      <c r="B37" s="62" t="s">
        <v>69</v>
      </c>
      <c r="C37" s="63" t="s">
        <v>70</v>
      </c>
      <c r="D37" s="83">
        <v>2214241724</v>
      </c>
      <c r="E37" s="84">
        <v>68740696</v>
      </c>
      <c r="F37" s="85">
        <f t="shared" si="0"/>
        <v>2282982420</v>
      </c>
      <c r="G37" s="83">
        <v>2378499571</v>
      </c>
      <c r="H37" s="84">
        <v>185364249</v>
      </c>
      <c r="I37" s="85">
        <f t="shared" si="1"/>
        <v>2563863820</v>
      </c>
      <c r="J37" s="83">
        <v>630990847</v>
      </c>
      <c r="K37" s="84">
        <v>12862352</v>
      </c>
      <c r="L37" s="84">
        <f t="shared" si="2"/>
        <v>643853199</v>
      </c>
      <c r="M37" s="101">
        <f t="shared" si="3"/>
        <v>0.2820228458001004</v>
      </c>
      <c r="N37" s="83">
        <v>624270876</v>
      </c>
      <c r="O37" s="84">
        <v>49089234</v>
      </c>
      <c r="P37" s="84">
        <f t="shared" si="4"/>
        <v>673360110</v>
      </c>
      <c r="Q37" s="101">
        <f t="shared" si="5"/>
        <v>0.29494756687613916</v>
      </c>
      <c r="R37" s="83">
        <v>559439548</v>
      </c>
      <c r="S37" s="84">
        <v>52757127</v>
      </c>
      <c r="T37" s="84">
        <f t="shared" si="6"/>
        <v>612196675</v>
      </c>
      <c r="U37" s="101">
        <f t="shared" si="7"/>
        <v>0.23877893600448716</v>
      </c>
      <c r="V37" s="83">
        <v>441510531</v>
      </c>
      <c r="W37" s="84">
        <v>68559272</v>
      </c>
      <c r="X37" s="84">
        <f t="shared" si="8"/>
        <v>510069803</v>
      </c>
      <c r="Y37" s="101">
        <f t="shared" si="9"/>
        <v>0.19894574704829682</v>
      </c>
      <c r="Z37" s="83">
        <f t="shared" si="10"/>
        <v>2256211802</v>
      </c>
      <c r="AA37" s="84">
        <f t="shared" si="11"/>
        <v>183267985</v>
      </c>
      <c r="AB37" s="84">
        <f t="shared" si="12"/>
        <v>2439479787</v>
      </c>
      <c r="AC37" s="101">
        <f t="shared" si="13"/>
        <v>0.95148570995475101</v>
      </c>
      <c r="AD37" s="83">
        <v>422550999</v>
      </c>
      <c r="AE37" s="84">
        <v>50400306</v>
      </c>
      <c r="AF37" s="84">
        <f t="shared" si="14"/>
        <v>472951305</v>
      </c>
      <c r="AG37" s="84">
        <v>2093776532</v>
      </c>
      <c r="AH37" s="84">
        <v>2281532246</v>
      </c>
      <c r="AI37" s="85">
        <v>2142637344</v>
      </c>
      <c r="AJ37" s="120">
        <f t="shared" si="15"/>
        <v>0.93912209558137449</v>
      </c>
      <c r="AK37" s="121">
        <f t="shared" si="16"/>
        <v>7.8482705529272279E-2</v>
      </c>
    </row>
    <row r="38" spans="1:37" x14ac:dyDescent="0.2">
      <c r="A38" s="61" t="s">
        <v>101</v>
      </c>
      <c r="B38" s="62" t="s">
        <v>292</v>
      </c>
      <c r="C38" s="63" t="s">
        <v>293</v>
      </c>
      <c r="D38" s="83">
        <v>106840483</v>
      </c>
      <c r="E38" s="84">
        <v>18986533</v>
      </c>
      <c r="F38" s="85">
        <f t="shared" si="0"/>
        <v>125827016</v>
      </c>
      <c r="G38" s="83">
        <v>100022895</v>
      </c>
      <c r="H38" s="84">
        <v>18699650</v>
      </c>
      <c r="I38" s="85">
        <f t="shared" si="1"/>
        <v>118722545</v>
      </c>
      <c r="J38" s="83">
        <v>23002046</v>
      </c>
      <c r="K38" s="84">
        <v>1069</v>
      </c>
      <c r="L38" s="84">
        <f t="shared" si="2"/>
        <v>23003115</v>
      </c>
      <c r="M38" s="101">
        <f t="shared" si="3"/>
        <v>0.18281538997952554</v>
      </c>
      <c r="N38" s="83">
        <v>25939435</v>
      </c>
      <c r="O38" s="84">
        <v>2622533</v>
      </c>
      <c r="P38" s="84">
        <f t="shared" si="4"/>
        <v>28561968</v>
      </c>
      <c r="Q38" s="101">
        <f t="shared" si="5"/>
        <v>0.22699392314922259</v>
      </c>
      <c r="R38" s="83">
        <v>15522009</v>
      </c>
      <c r="S38" s="84">
        <v>4732489</v>
      </c>
      <c r="T38" s="84">
        <f t="shared" si="6"/>
        <v>20254498</v>
      </c>
      <c r="U38" s="101">
        <f t="shared" si="7"/>
        <v>0.1706036372451416</v>
      </c>
      <c r="V38" s="83">
        <v>13847140</v>
      </c>
      <c r="W38" s="84">
        <v>3685085</v>
      </c>
      <c r="X38" s="84">
        <f t="shared" si="8"/>
        <v>17532225</v>
      </c>
      <c r="Y38" s="101">
        <f t="shared" si="9"/>
        <v>0.14767393168669019</v>
      </c>
      <c r="Z38" s="83">
        <f t="shared" si="10"/>
        <v>78310630</v>
      </c>
      <c r="AA38" s="84">
        <f t="shared" si="11"/>
        <v>11041176</v>
      </c>
      <c r="AB38" s="84">
        <f t="shared" si="12"/>
        <v>89351806</v>
      </c>
      <c r="AC38" s="101">
        <f t="shared" si="13"/>
        <v>0.7526102645457946</v>
      </c>
      <c r="AD38" s="83">
        <v>14433553</v>
      </c>
      <c r="AE38" s="84">
        <v>3732031</v>
      </c>
      <c r="AF38" s="84">
        <f t="shared" si="14"/>
        <v>18165584</v>
      </c>
      <c r="AG38" s="84">
        <v>118890887</v>
      </c>
      <c r="AH38" s="84">
        <v>114496286</v>
      </c>
      <c r="AI38" s="85">
        <v>79595508</v>
      </c>
      <c r="AJ38" s="120">
        <f t="shared" si="15"/>
        <v>0.69517982443552795</v>
      </c>
      <c r="AK38" s="121">
        <f t="shared" si="16"/>
        <v>-3.4865876043401633E-2</v>
      </c>
    </row>
    <row r="39" spans="1:37" x14ac:dyDescent="0.2">
      <c r="A39" s="61" t="s">
        <v>101</v>
      </c>
      <c r="B39" s="62" t="s">
        <v>294</v>
      </c>
      <c r="C39" s="63" t="s">
        <v>295</v>
      </c>
      <c r="D39" s="83">
        <v>150761707</v>
      </c>
      <c r="E39" s="84">
        <v>63516188</v>
      </c>
      <c r="F39" s="85">
        <f t="shared" si="0"/>
        <v>214277895</v>
      </c>
      <c r="G39" s="83">
        <v>150872674</v>
      </c>
      <c r="H39" s="84">
        <v>68124696</v>
      </c>
      <c r="I39" s="85">
        <f t="shared" si="1"/>
        <v>218997370</v>
      </c>
      <c r="J39" s="83">
        <v>65223202</v>
      </c>
      <c r="K39" s="84">
        <v>19501414</v>
      </c>
      <c r="L39" s="84">
        <f t="shared" si="2"/>
        <v>84724616</v>
      </c>
      <c r="M39" s="101">
        <f t="shared" si="3"/>
        <v>0.39539596933225429</v>
      </c>
      <c r="N39" s="83">
        <v>56597826</v>
      </c>
      <c r="O39" s="84">
        <v>19258969</v>
      </c>
      <c r="P39" s="84">
        <f t="shared" si="4"/>
        <v>75856795</v>
      </c>
      <c r="Q39" s="101">
        <f t="shared" si="5"/>
        <v>0.35401129453880437</v>
      </c>
      <c r="R39" s="83">
        <v>42276112</v>
      </c>
      <c r="S39" s="84">
        <v>11164845</v>
      </c>
      <c r="T39" s="84">
        <f t="shared" si="6"/>
        <v>53440957</v>
      </c>
      <c r="U39" s="101">
        <f t="shared" si="7"/>
        <v>0.24402556523852317</v>
      </c>
      <c r="V39" s="83">
        <v>14658982</v>
      </c>
      <c r="W39" s="84">
        <v>-83857</v>
      </c>
      <c r="X39" s="84">
        <f t="shared" si="8"/>
        <v>14575125</v>
      </c>
      <c r="Y39" s="101">
        <f t="shared" si="9"/>
        <v>6.6553881446156177E-2</v>
      </c>
      <c r="Z39" s="83">
        <f t="shared" si="10"/>
        <v>178756122</v>
      </c>
      <c r="AA39" s="84">
        <f t="shared" si="11"/>
        <v>49841371</v>
      </c>
      <c r="AB39" s="84">
        <f t="shared" si="12"/>
        <v>228597493</v>
      </c>
      <c r="AC39" s="101">
        <f t="shared" si="13"/>
        <v>1.0438367045229813</v>
      </c>
      <c r="AD39" s="83">
        <v>12531193</v>
      </c>
      <c r="AE39" s="84">
        <v>12484116</v>
      </c>
      <c r="AF39" s="84">
        <f t="shared" si="14"/>
        <v>25015309</v>
      </c>
      <c r="AG39" s="84">
        <v>206586347</v>
      </c>
      <c r="AH39" s="84">
        <v>245619967</v>
      </c>
      <c r="AI39" s="85">
        <v>223173115</v>
      </c>
      <c r="AJ39" s="120">
        <f t="shared" si="15"/>
        <v>0.90861145258601883</v>
      </c>
      <c r="AK39" s="121">
        <f t="shared" si="16"/>
        <v>-0.41735179045759541</v>
      </c>
    </row>
    <row r="40" spans="1:37" x14ac:dyDescent="0.2">
      <c r="A40" s="61" t="s">
        <v>116</v>
      </c>
      <c r="B40" s="62" t="s">
        <v>296</v>
      </c>
      <c r="C40" s="63" t="s">
        <v>297</v>
      </c>
      <c r="D40" s="83">
        <v>233419924</v>
      </c>
      <c r="E40" s="84">
        <v>108562800</v>
      </c>
      <c r="F40" s="85">
        <f t="shared" si="0"/>
        <v>341982724</v>
      </c>
      <c r="G40" s="83">
        <v>248466709</v>
      </c>
      <c r="H40" s="84">
        <v>219473498</v>
      </c>
      <c r="I40" s="85">
        <f t="shared" si="1"/>
        <v>467940207</v>
      </c>
      <c r="J40" s="83">
        <v>84946756</v>
      </c>
      <c r="K40" s="84">
        <v>13807366</v>
      </c>
      <c r="L40" s="84">
        <f t="shared" si="2"/>
        <v>98754122</v>
      </c>
      <c r="M40" s="101">
        <f t="shared" si="3"/>
        <v>0.28876932976298536</v>
      </c>
      <c r="N40" s="83">
        <v>73838988</v>
      </c>
      <c r="O40" s="84">
        <v>11119776</v>
      </c>
      <c r="P40" s="84">
        <f t="shared" si="4"/>
        <v>84958764</v>
      </c>
      <c r="Q40" s="101">
        <f t="shared" si="5"/>
        <v>0.24842998794289972</v>
      </c>
      <c r="R40" s="83">
        <v>60784549</v>
      </c>
      <c r="S40" s="84">
        <v>10235443</v>
      </c>
      <c r="T40" s="84">
        <f t="shared" si="6"/>
        <v>71019992</v>
      </c>
      <c r="U40" s="101">
        <f t="shared" si="7"/>
        <v>0.15177151041436368</v>
      </c>
      <c r="V40" s="83">
        <v>11510289</v>
      </c>
      <c r="W40" s="84">
        <v>31477713</v>
      </c>
      <c r="X40" s="84">
        <f t="shared" si="8"/>
        <v>42988002</v>
      </c>
      <c r="Y40" s="101">
        <f t="shared" si="9"/>
        <v>9.1866442243976693E-2</v>
      </c>
      <c r="Z40" s="83">
        <f t="shared" si="10"/>
        <v>231080582</v>
      </c>
      <c r="AA40" s="84">
        <f t="shared" si="11"/>
        <v>66640298</v>
      </c>
      <c r="AB40" s="84">
        <f t="shared" si="12"/>
        <v>297720880</v>
      </c>
      <c r="AC40" s="101">
        <f t="shared" si="13"/>
        <v>0.63623701393114096</v>
      </c>
      <c r="AD40" s="83">
        <v>9405306</v>
      </c>
      <c r="AE40" s="84">
        <v>25400530</v>
      </c>
      <c r="AF40" s="84">
        <f t="shared" si="14"/>
        <v>34805836</v>
      </c>
      <c r="AG40" s="84">
        <v>315357874</v>
      </c>
      <c r="AH40" s="84">
        <v>329686963</v>
      </c>
      <c r="AI40" s="85">
        <v>268517165</v>
      </c>
      <c r="AJ40" s="120">
        <f t="shared" si="15"/>
        <v>0.81446097399975137</v>
      </c>
      <c r="AK40" s="121">
        <f t="shared" si="16"/>
        <v>0.23508028940893699</v>
      </c>
    </row>
    <row r="41" spans="1:37" ht="16.5" x14ac:dyDescent="0.3">
      <c r="A41" s="64" t="s">
        <v>0</v>
      </c>
      <c r="B41" s="65" t="s">
        <v>298</v>
      </c>
      <c r="C41" s="66" t="s">
        <v>0</v>
      </c>
      <c r="D41" s="86">
        <f>SUM(D37:D40)</f>
        <v>2705263838</v>
      </c>
      <c r="E41" s="87">
        <f>SUM(E37:E40)</f>
        <v>259806217</v>
      </c>
      <c r="F41" s="88">
        <f t="shared" si="0"/>
        <v>2965070055</v>
      </c>
      <c r="G41" s="86">
        <f>SUM(G37:G40)</f>
        <v>2877861849</v>
      </c>
      <c r="H41" s="87">
        <f>SUM(H37:H40)</f>
        <v>491662093</v>
      </c>
      <c r="I41" s="88">
        <f t="shared" si="1"/>
        <v>3369523942</v>
      </c>
      <c r="J41" s="86">
        <f>SUM(J37:J40)</f>
        <v>804162851</v>
      </c>
      <c r="K41" s="87">
        <f>SUM(K37:K40)</f>
        <v>46172201</v>
      </c>
      <c r="L41" s="87">
        <f t="shared" si="2"/>
        <v>850335052</v>
      </c>
      <c r="M41" s="102">
        <f t="shared" si="3"/>
        <v>0.28678413535831282</v>
      </c>
      <c r="N41" s="86">
        <f>SUM(N37:N40)</f>
        <v>780647125</v>
      </c>
      <c r="O41" s="87">
        <f>SUM(O37:O40)</f>
        <v>82090512</v>
      </c>
      <c r="P41" s="87">
        <f t="shared" si="4"/>
        <v>862737637</v>
      </c>
      <c r="Q41" s="102">
        <f t="shared" si="5"/>
        <v>0.29096703315497213</v>
      </c>
      <c r="R41" s="86">
        <f>SUM(R37:R40)</f>
        <v>678022218</v>
      </c>
      <c r="S41" s="87">
        <f>SUM(S37:S40)</f>
        <v>78889904</v>
      </c>
      <c r="T41" s="87">
        <f t="shared" si="6"/>
        <v>756912122</v>
      </c>
      <c r="U41" s="102">
        <f t="shared" si="7"/>
        <v>0.22463473625022842</v>
      </c>
      <c r="V41" s="86">
        <f>SUM(V37:V40)</f>
        <v>481526942</v>
      </c>
      <c r="W41" s="87">
        <f>SUM(W37:W40)</f>
        <v>103638213</v>
      </c>
      <c r="X41" s="87">
        <f t="shared" si="8"/>
        <v>585165155</v>
      </c>
      <c r="Y41" s="102">
        <f t="shared" si="9"/>
        <v>0.17366404426041024</v>
      </c>
      <c r="Z41" s="86">
        <f t="shared" si="10"/>
        <v>2744359136</v>
      </c>
      <c r="AA41" s="87">
        <f t="shared" si="11"/>
        <v>310790830</v>
      </c>
      <c r="AB41" s="87">
        <f t="shared" si="12"/>
        <v>3055149966</v>
      </c>
      <c r="AC41" s="102">
        <f t="shared" si="13"/>
        <v>0.90670077393383897</v>
      </c>
      <c r="AD41" s="86">
        <f>SUM(AD37:AD40)</f>
        <v>458921051</v>
      </c>
      <c r="AE41" s="87">
        <f>SUM(AE37:AE40)</f>
        <v>92016983</v>
      </c>
      <c r="AF41" s="87">
        <f t="shared" si="14"/>
        <v>550938034</v>
      </c>
      <c r="AG41" s="87">
        <f>SUM(AG37:AG40)</f>
        <v>2734611640</v>
      </c>
      <c r="AH41" s="87">
        <f>SUM(AH37:AH40)</f>
        <v>2971335462</v>
      </c>
      <c r="AI41" s="88">
        <f>SUM(AI37:AI40)</f>
        <v>2713923132</v>
      </c>
      <c r="AJ41" s="122">
        <f t="shared" si="15"/>
        <v>0.91336813587963706</v>
      </c>
      <c r="AK41" s="123">
        <f t="shared" si="16"/>
        <v>6.21251735907562E-2</v>
      </c>
    </row>
    <row r="42" spans="1:37" x14ac:dyDescent="0.2">
      <c r="A42" s="61" t="s">
        <v>101</v>
      </c>
      <c r="B42" s="62" t="s">
        <v>299</v>
      </c>
      <c r="C42" s="63" t="s">
        <v>300</v>
      </c>
      <c r="D42" s="83">
        <v>170461704</v>
      </c>
      <c r="E42" s="84">
        <v>46208650</v>
      </c>
      <c r="F42" s="85">
        <f t="shared" ref="F42:F74" si="17">$D42      +$E42</f>
        <v>216670354</v>
      </c>
      <c r="G42" s="83">
        <v>180328214</v>
      </c>
      <c r="H42" s="84">
        <v>55208650</v>
      </c>
      <c r="I42" s="85">
        <f t="shared" ref="I42:I74" si="18">$G42      +$H42</f>
        <v>235536864</v>
      </c>
      <c r="J42" s="83">
        <v>50272898</v>
      </c>
      <c r="K42" s="84">
        <v>10973043</v>
      </c>
      <c r="L42" s="84">
        <f t="shared" ref="L42:L74" si="19">$J42      +$K42</f>
        <v>61245941</v>
      </c>
      <c r="M42" s="101">
        <f t="shared" ref="M42:M74" si="20">IF(($F42      =0),0,($L42      /$F42      ))</f>
        <v>0.28266876325867818</v>
      </c>
      <c r="N42" s="83">
        <v>45038040</v>
      </c>
      <c r="O42" s="84">
        <v>17333707</v>
      </c>
      <c r="P42" s="84">
        <f t="shared" ref="P42:P74" si="21">$N42      +$O42</f>
        <v>62371747</v>
      </c>
      <c r="Q42" s="101">
        <f t="shared" ref="Q42:Q74" si="22">IF(($F42      =0),0,($P42      /$F42      ))</f>
        <v>0.28786470252409335</v>
      </c>
      <c r="R42" s="83">
        <v>34842550</v>
      </c>
      <c r="S42" s="84">
        <v>10308553</v>
      </c>
      <c r="T42" s="84">
        <f t="shared" ref="T42:T74" si="23">$R42      +$S42</f>
        <v>45151103</v>
      </c>
      <c r="U42" s="101">
        <f t="shared" ref="U42:U74" si="24">IF(($I42      =0),0,($T42      /$I42      ))</f>
        <v>0.1916944219822847</v>
      </c>
      <c r="V42" s="83">
        <v>14598078</v>
      </c>
      <c r="W42" s="84">
        <v>5776422</v>
      </c>
      <c r="X42" s="84">
        <f t="shared" ref="X42:X74" si="25">$V42      +$W42</f>
        <v>20374500</v>
      </c>
      <c r="Y42" s="101">
        <f t="shared" ref="Y42:Y74" si="26">IF(($I42      =0),0,($X42      /$I42      ))</f>
        <v>8.6502382913614742E-2</v>
      </c>
      <c r="Z42" s="83">
        <f t="shared" ref="Z42:Z74" si="27">$J42      +$N42      +$R42      +$V42</f>
        <v>144751566</v>
      </c>
      <c r="AA42" s="84">
        <f t="shared" ref="AA42:AA74" si="28">$K42      +$O42      +$S42      +$W42</f>
        <v>44391725</v>
      </c>
      <c r="AB42" s="84">
        <f t="shared" ref="AB42:AB74" si="29">$Z42      +$AA42</f>
        <v>189143291</v>
      </c>
      <c r="AC42" s="101">
        <f t="shared" ref="AC42:AC74" si="30">IF(($I42      =0),0,($AB42      /$I42      ))</f>
        <v>0.80303052264464214</v>
      </c>
      <c r="AD42" s="83">
        <v>17891060</v>
      </c>
      <c r="AE42" s="84">
        <v>13562600</v>
      </c>
      <c r="AF42" s="84">
        <f t="shared" ref="AF42:AF74" si="31">$AD42      +$AE42</f>
        <v>31453660</v>
      </c>
      <c r="AG42" s="84">
        <v>195915000</v>
      </c>
      <c r="AH42" s="84">
        <v>207248000</v>
      </c>
      <c r="AI42" s="85">
        <v>-76872519</v>
      </c>
      <c r="AJ42" s="120">
        <f t="shared" ref="AJ42:AJ74" si="32">IF(($AH42      =0),0,($AI42      /$AH42      ))</f>
        <v>-0.37092043831544813</v>
      </c>
      <c r="AK42" s="121">
        <f t="shared" ref="AK42:AK74" si="33">IF(($AF42      =0),0,(($X42      /$AF42      )-1))</f>
        <v>-0.35223754564651621</v>
      </c>
    </row>
    <row r="43" spans="1:37" x14ac:dyDescent="0.2">
      <c r="A43" s="61" t="s">
        <v>101</v>
      </c>
      <c r="B43" s="62" t="s">
        <v>301</v>
      </c>
      <c r="C43" s="63" t="s">
        <v>302</v>
      </c>
      <c r="D43" s="83">
        <v>312768317</v>
      </c>
      <c r="E43" s="84">
        <v>52075948</v>
      </c>
      <c r="F43" s="85">
        <f t="shared" si="17"/>
        <v>364844265</v>
      </c>
      <c r="G43" s="83">
        <v>307011124</v>
      </c>
      <c r="H43" s="84">
        <v>43652332</v>
      </c>
      <c r="I43" s="85">
        <f t="shared" si="18"/>
        <v>350663456</v>
      </c>
      <c r="J43" s="83">
        <v>92190404</v>
      </c>
      <c r="K43" s="84">
        <v>8788471</v>
      </c>
      <c r="L43" s="84">
        <f t="shared" si="19"/>
        <v>100978875</v>
      </c>
      <c r="M43" s="101">
        <f t="shared" si="20"/>
        <v>0.27677254293691583</v>
      </c>
      <c r="N43" s="83">
        <v>88345773</v>
      </c>
      <c r="O43" s="84">
        <v>12780217</v>
      </c>
      <c r="P43" s="84">
        <f t="shared" si="21"/>
        <v>101125990</v>
      </c>
      <c r="Q43" s="101">
        <f t="shared" si="22"/>
        <v>0.27717576977672925</v>
      </c>
      <c r="R43" s="83">
        <v>77823706</v>
      </c>
      <c r="S43" s="84">
        <v>2127979</v>
      </c>
      <c r="T43" s="84">
        <f t="shared" si="23"/>
        <v>79951685</v>
      </c>
      <c r="U43" s="101">
        <f t="shared" si="24"/>
        <v>0.22800118926564164</v>
      </c>
      <c r="V43" s="83">
        <v>41334895</v>
      </c>
      <c r="W43" s="84">
        <v>9579281</v>
      </c>
      <c r="X43" s="84">
        <f t="shared" si="25"/>
        <v>50914176</v>
      </c>
      <c r="Y43" s="101">
        <f t="shared" si="26"/>
        <v>0.14519384648966671</v>
      </c>
      <c r="Z43" s="83">
        <f t="shared" si="27"/>
        <v>299694778</v>
      </c>
      <c r="AA43" s="84">
        <f t="shared" si="28"/>
        <v>33275948</v>
      </c>
      <c r="AB43" s="84">
        <f t="shared" si="29"/>
        <v>332970726</v>
      </c>
      <c r="AC43" s="101">
        <f t="shared" si="30"/>
        <v>0.94954498480731342</v>
      </c>
      <c r="AD43" s="83">
        <v>43300363</v>
      </c>
      <c r="AE43" s="84">
        <v>9116668</v>
      </c>
      <c r="AF43" s="84">
        <f t="shared" si="31"/>
        <v>52417031</v>
      </c>
      <c r="AG43" s="84">
        <v>345173338</v>
      </c>
      <c r="AH43" s="84">
        <v>401179659</v>
      </c>
      <c r="AI43" s="85">
        <v>377034412</v>
      </c>
      <c r="AJ43" s="120">
        <f t="shared" si="32"/>
        <v>0.93981437877437346</v>
      </c>
      <c r="AK43" s="121">
        <f t="shared" si="33"/>
        <v>-2.8671120270051142E-2</v>
      </c>
    </row>
    <row r="44" spans="1:37" x14ac:dyDescent="0.2">
      <c r="A44" s="61" t="s">
        <v>101</v>
      </c>
      <c r="B44" s="62" t="s">
        <v>303</v>
      </c>
      <c r="C44" s="63" t="s">
        <v>304</v>
      </c>
      <c r="D44" s="83">
        <v>613934175</v>
      </c>
      <c r="E44" s="84">
        <v>44908437</v>
      </c>
      <c r="F44" s="85">
        <f t="shared" si="17"/>
        <v>658842612</v>
      </c>
      <c r="G44" s="83">
        <v>690031509</v>
      </c>
      <c r="H44" s="84">
        <v>47330293</v>
      </c>
      <c r="I44" s="85">
        <f t="shared" si="18"/>
        <v>737361802</v>
      </c>
      <c r="J44" s="83">
        <v>183814960</v>
      </c>
      <c r="K44" s="84">
        <v>8134675</v>
      </c>
      <c r="L44" s="84">
        <f t="shared" si="19"/>
        <v>191949635</v>
      </c>
      <c r="M44" s="101">
        <f t="shared" si="20"/>
        <v>0.29134368588776099</v>
      </c>
      <c r="N44" s="83">
        <v>164381851</v>
      </c>
      <c r="O44" s="84">
        <v>6790973</v>
      </c>
      <c r="P44" s="84">
        <f t="shared" si="21"/>
        <v>171172824</v>
      </c>
      <c r="Q44" s="101">
        <f t="shared" si="22"/>
        <v>0.25980836831482901</v>
      </c>
      <c r="R44" s="83">
        <v>159727572</v>
      </c>
      <c r="S44" s="84">
        <v>5346069</v>
      </c>
      <c r="T44" s="84">
        <f t="shared" si="23"/>
        <v>165073641</v>
      </c>
      <c r="U44" s="101">
        <f t="shared" si="24"/>
        <v>0.22387061623243673</v>
      </c>
      <c r="V44" s="83">
        <v>109326862</v>
      </c>
      <c r="W44" s="84">
        <v>15988607</v>
      </c>
      <c r="X44" s="84">
        <f t="shared" si="25"/>
        <v>125315469</v>
      </c>
      <c r="Y44" s="101">
        <f t="shared" si="26"/>
        <v>0.16995112665193363</v>
      </c>
      <c r="Z44" s="83">
        <f t="shared" si="27"/>
        <v>617251245</v>
      </c>
      <c r="AA44" s="84">
        <f t="shared" si="28"/>
        <v>36260324</v>
      </c>
      <c r="AB44" s="84">
        <f t="shared" si="29"/>
        <v>653511569</v>
      </c>
      <c r="AC44" s="101">
        <f t="shared" si="30"/>
        <v>0.88628345979874879</v>
      </c>
      <c r="AD44" s="83">
        <v>107865938</v>
      </c>
      <c r="AE44" s="84">
        <v>9167537</v>
      </c>
      <c r="AF44" s="84">
        <f t="shared" si="31"/>
        <v>117033475</v>
      </c>
      <c r="AG44" s="84">
        <v>623164562</v>
      </c>
      <c r="AH44" s="84">
        <v>642253762</v>
      </c>
      <c r="AI44" s="85">
        <v>659873922</v>
      </c>
      <c r="AJ44" s="120">
        <f t="shared" si="32"/>
        <v>1.0274348879563278</v>
      </c>
      <c r="AK44" s="121">
        <f t="shared" si="33"/>
        <v>7.0766026557786077E-2</v>
      </c>
    </row>
    <row r="45" spans="1:37" x14ac:dyDescent="0.2">
      <c r="A45" s="61" t="s">
        <v>101</v>
      </c>
      <c r="B45" s="62" t="s">
        <v>305</v>
      </c>
      <c r="C45" s="63" t="s">
        <v>306</v>
      </c>
      <c r="D45" s="83">
        <v>215399188</v>
      </c>
      <c r="E45" s="84">
        <v>51254049</v>
      </c>
      <c r="F45" s="85">
        <f t="shared" si="17"/>
        <v>266653237</v>
      </c>
      <c r="G45" s="83">
        <v>215954186</v>
      </c>
      <c r="H45" s="84">
        <v>50814049</v>
      </c>
      <c r="I45" s="85">
        <f t="shared" si="18"/>
        <v>266768235</v>
      </c>
      <c r="J45" s="83">
        <v>93377741</v>
      </c>
      <c r="K45" s="84">
        <v>6841915</v>
      </c>
      <c r="L45" s="84">
        <f t="shared" si="19"/>
        <v>100219656</v>
      </c>
      <c r="M45" s="101">
        <f t="shared" si="20"/>
        <v>0.37584263790504818</v>
      </c>
      <c r="N45" s="83">
        <v>64166033</v>
      </c>
      <c r="O45" s="84">
        <v>9351930</v>
      </c>
      <c r="P45" s="84">
        <f t="shared" si="21"/>
        <v>73517963</v>
      </c>
      <c r="Q45" s="101">
        <f t="shared" si="22"/>
        <v>0.27570624616118949</v>
      </c>
      <c r="R45" s="83">
        <v>3808062</v>
      </c>
      <c r="S45" s="84">
        <v>4035499</v>
      </c>
      <c r="T45" s="84">
        <f t="shared" si="23"/>
        <v>7843561</v>
      </c>
      <c r="U45" s="101">
        <f t="shared" si="24"/>
        <v>2.9402155020443119E-2</v>
      </c>
      <c r="V45" s="83">
        <v>4976945</v>
      </c>
      <c r="W45" s="84">
        <v>7453416</v>
      </c>
      <c r="X45" s="84">
        <f t="shared" si="25"/>
        <v>12430361</v>
      </c>
      <c r="Y45" s="101">
        <f t="shared" si="26"/>
        <v>4.6596106166838042E-2</v>
      </c>
      <c r="Z45" s="83">
        <f t="shared" si="27"/>
        <v>166328781</v>
      </c>
      <c r="AA45" s="84">
        <f t="shared" si="28"/>
        <v>27682760</v>
      </c>
      <c r="AB45" s="84">
        <f t="shared" si="29"/>
        <v>194011541</v>
      </c>
      <c r="AC45" s="101">
        <f t="shared" si="30"/>
        <v>0.72726627666146237</v>
      </c>
      <c r="AD45" s="83">
        <v>5525923</v>
      </c>
      <c r="AE45" s="84">
        <v>6790473</v>
      </c>
      <c r="AF45" s="84">
        <f t="shared" si="31"/>
        <v>12316396</v>
      </c>
      <c r="AG45" s="84">
        <v>240988020</v>
      </c>
      <c r="AH45" s="84">
        <v>277454270</v>
      </c>
      <c r="AI45" s="85">
        <v>264766849</v>
      </c>
      <c r="AJ45" s="120">
        <f t="shared" si="32"/>
        <v>0.95427202832380265</v>
      </c>
      <c r="AK45" s="121">
        <f t="shared" si="33"/>
        <v>9.2531126800405872E-3</v>
      </c>
    </row>
    <row r="46" spans="1:37" x14ac:dyDescent="0.2">
      <c r="A46" s="61" t="s">
        <v>101</v>
      </c>
      <c r="B46" s="62" t="s">
        <v>307</v>
      </c>
      <c r="C46" s="63" t="s">
        <v>308</v>
      </c>
      <c r="D46" s="83">
        <v>410237809</v>
      </c>
      <c r="E46" s="84">
        <v>33577207</v>
      </c>
      <c r="F46" s="85">
        <f t="shared" si="17"/>
        <v>443815016</v>
      </c>
      <c r="G46" s="83">
        <v>411136597</v>
      </c>
      <c r="H46" s="84">
        <v>52877082</v>
      </c>
      <c r="I46" s="85">
        <f t="shared" si="18"/>
        <v>464013679</v>
      </c>
      <c r="J46" s="83">
        <v>168834824</v>
      </c>
      <c r="K46" s="84">
        <v>19311573</v>
      </c>
      <c r="L46" s="84">
        <f t="shared" si="19"/>
        <v>188146397</v>
      </c>
      <c r="M46" s="101">
        <f t="shared" si="20"/>
        <v>0.4239297685231993</v>
      </c>
      <c r="N46" s="83">
        <v>95565853</v>
      </c>
      <c r="O46" s="84">
        <v>5776335</v>
      </c>
      <c r="P46" s="84">
        <f t="shared" si="21"/>
        <v>101342188</v>
      </c>
      <c r="Q46" s="101">
        <f t="shared" si="22"/>
        <v>0.22834330598674471</v>
      </c>
      <c r="R46" s="83">
        <v>75165720</v>
      </c>
      <c r="S46" s="84">
        <v>1638669</v>
      </c>
      <c r="T46" s="84">
        <f t="shared" si="23"/>
        <v>76804389</v>
      </c>
      <c r="U46" s="101">
        <f t="shared" si="24"/>
        <v>0.16552182074787497</v>
      </c>
      <c r="V46" s="83">
        <v>30049339</v>
      </c>
      <c r="W46" s="84">
        <v>17448994</v>
      </c>
      <c r="X46" s="84">
        <f t="shared" si="25"/>
        <v>47498333</v>
      </c>
      <c r="Y46" s="101">
        <f t="shared" si="26"/>
        <v>0.10236407922793156</v>
      </c>
      <c r="Z46" s="83">
        <f t="shared" si="27"/>
        <v>369615736</v>
      </c>
      <c r="AA46" s="84">
        <f t="shared" si="28"/>
        <v>44175571</v>
      </c>
      <c r="AB46" s="84">
        <f t="shared" si="29"/>
        <v>413791307</v>
      </c>
      <c r="AC46" s="101">
        <f t="shared" si="30"/>
        <v>0.89176532013402132</v>
      </c>
      <c r="AD46" s="83">
        <v>39936869</v>
      </c>
      <c r="AE46" s="84">
        <v>14479388</v>
      </c>
      <c r="AF46" s="84">
        <f t="shared" si="31"/>
        <v>54416257</v>
      </c>
      <c r="AG46" s="84">
        <v>401334134</v>
      </c>
      <c r="AH46" s="84">
        <v>469488681</v>
      </c>
      <c r="AI46" s="85">
        <v>437822286</v>
      </c>
      <c r="AJ46" s="120">
        <f t="shared" si="32"/>
        <v>0.93255131320194706</v>
      </c>
      <c r="AK46" s="121">
        <f t="shared" si="33"/>
        <v>-0.12712972889700958</v>
      </c>
    </row>
    <row r="47" spans="1:37" x14ac:dyDescent="0.2">
      <c r="A47" s="61" t="s">
        <v>116</v>
      </c>
      <c r="B47" s="62" t="s">
        <v>309</v>
      </c>
      <c r="C47" s="63" t="s">
        <v>310</v>
      </c>
      <c r="D47" s="83">
        <v>602842000</v>
      </c>
      <c r="E47" s="84">
        <v>580277001</v>
      </c>
      <c r="F47" s="85">
        <f t="shared" si="17"/>
        <v>1183119001</v>
      </c>
      <c r="G47" s="83">
        <v>603453124</v>
      </c>
      <c r="H47" s="84">
        <v>541618148</v>
      </c>
      <c r="I47" s="85">
        <f t="shared" si="18"/>
        <v>1145071272</v>
      </c>
      <c r="J47" s="83">
        <v>240923970</v>
      </c>
      <c r="K47" s="84">
        <v>141580329</v>
      </c>
      <c r="L47" s="84">
        <f t="shared" si="19"/>
        <v>382504299</v>
      </c>
      <c r="M47" s="101">
        <f t="shared" si="20"/>
        <v>0.32330162788079508</v>
      </c>
      <c r="N47" s="83">
        <v>204996983</v>
      </c>
      <c r="O47" s="84">
        <v>129426303</v>
      </c>
      <c r="P47" s="84">
        <f t="shared" si="21"/>
        <v>334423286</v>
      </c>
      <c r="Q47" s="101">
        <f t="shared" si="22"/>
        <v>0.2826624250961548</v>
      </c>
      <c r="R47" s="83">
        <v>130765727</v>
      </c>
      <c r="S47" s="84">
        <v>89577724</v>
      </c>
      <c r="T47" s="84">
        <f t="shared" si="23"/>
        <v>220343451</v>
      </c>
      <c r="U47" s="101">
        <f t="shared" si="24"/>
        <v>0.1924277172853569</v>
      </c>
      <c r="V47" s="83">
        <v>16031156</v>
      </c>
      <c r="W47" s="84">
        <v>56146535</v>
      </c>
      <c r="X47" s="84">
        <f t="shared" si="25"/>
        <v>72177691</v>
      </c>
      <c r="Y47" s="101">
        <f t="shared" si="26"/>
        <v>6.3033361123393902E-2</v>
      </c>
      <c r="Z47" s="83">
        <f t="shared" si="27"/>
        <v>592717836</v>
      </c>
      <c r="AA47" s="84">
        <f t="shared" si="28"/>
        <v>416730891</v>
      </c>
      <c r="AB47" s="84">
        <f t="shared" si="29"/>
        <v>1009448727</v>
      </c>
      <c r="AC47" s="101">
        <f t="shared" si="30"/>
        <v>0.88155973491229112</v>
      </c>
      <c r="AD47" s="83">
        <v>149177019</v>
      </c>
      <c r="AE47" s="84">
        <v>84193504</v>
      </c>
      <c r="AF47" s="84">
        <f t="shared" si="31"/>
        <v>233370523</v>
      </c>
      <c r="AG47" s="84">
        <v>1028062695</v>
      </c>
      <c r="AH47" s="84">
        <v>1052615695</v>
      </c>
      <c r="AI47" s="85">
        <v>1033033667</v>
      </c>
      <c r="AJ47" s="120">
        <f t="shared" si="32"/>
        <v>0.98139679268225233</v>
      </c>
      <c r="AK47" s="121">
        <f t="shared" si="33"/>
        <v>-0.69071633352769235</v>
      </c>
    </row>
    <row r="48" spans="1:37" ht="16.5" x14ac:dyDescent="0.3">
      <c r="A48" s="64" t="s">
        <v>0</v>
      </c>
      <c r="B48" s="65" t="s">
        <v>311</v>
      </c>
      <c r="C48" s="66" t="s">
        <v>0</v>
      </c>
      <c r="D48" s="86">
        <f>SUM(D42:D47)</f>
        <v>2325643193</v>
      </c>
      <c r="E48" s="87">
        <f>SUM(E42:E47)</f>
        <v>808301292</v>
      </c>
      <c r="F48" s="88">
        <f t="shared" si="17"/>
        <v>3133944485</v>
      </c>
      <c r="G48" s="86">
        <f>SUM(G42:G47)</f>
        <v>2407914754</v>
      </c>
      <c r="H48" s="87">
        <f>SUM(H42:H47)</f>
        <v>791500554</v>
      </c>
      <c r="I48" s="88">
        <f t="shared" si="18"/>
        <v>3199415308</v>
      </c>
      <c r="J48" s="86">
        <f>SUM(J42:J47)</f>
        <v>829414797</v>
      </c>
      <c r="K48" s="87">
        <f>SUM(K42:K47)</f>
        <v>195630006</v>
      </c>
      <c r="L48" s="87">
        <f t="shared" si="19"/>
        <v>1025044803</v>
      </c>
      <c r="M48" s="102">
        <f t="shared" si="20"/>
        <v>0.32707816233062598</v>
      </c>
      <c r="N48" s="86">
        <f>SUM(N42:N47)</f>
        <v>662494533</v>
      </c>
      <c r="O48" s="87">
        <f>SUM(O42:O47)</f>
        <v>181459465</v>
      </c>
      <c r="P48" s="87">
        <f t="shared" si="21"/>
        <v>843953998</v>
      </c>
      <c r="Q48" s="102">
        <f t="shared" si="22"/>
        <v>0.26929449517673892</v>
      </c>
      <c r="R48" s="86">
        <f>SUM(R42:R47)</f>
        <v>482133337</v>
      </c>
      <c r="S48" s="87">
        <f>SUM(S42:S47)</f>
        <v>113034493</v>
      </c>
      <c r="T48" s="87">
        <f t="shared" si="23"/>
        <v>595167830</v>
      </c>
      <c r="U48" s="102">
        <f t="shared" si="24"/>
        <v>0.18602393647108223</v>
      </c>
      <c r="V48" s="86">
        <f>SUM(V42:V47)</f>
        <v>216317275</v>
      </c>
      <c r="W48" s="87">
        <f>SUM(W42:W47)</f>
        <v>112393255</v>
      </c>
      <c r="X48" s="87">
        <f t="shared" si="25"/>
        <v>328710530</v>
      </c>
      <c r="Y48" s="102">
        <f t="shared" si="26"/>
        <v>0.10274081304108082</v>
      </c>
      <c r="Z48" s="86">
        <f t="shared" si="27"/>
        <v>2190359942</v>
      </c>
      <c r="AA48" s="87">
        <f t="shared" si="28"/>
        <v>602517219</v>
      </c>
      <c r="AB48" s="87">
        <f t="shared" si="29"/>
        <v>2792877161</v>
      </c>
      <c r="AC48" s="102">
        <f t="shared" si="30"/>
        <v>0.87293361196857788</v>
      </c>
      <c r="AD48" s="86">
        <f>SUM(AD42:AD47)</f>
        <v>363697172</v>
      </c>
      <c r="AE48" s="87">
        <f>SUM(AE42:AE47)</f>
        <v>137310170</v>
      </c>
      <c r="AF48" s="87">
        <f t="shared" si="31"/>
        <v>501007342</v>
      </c>
      <c r="AG48" s="87">
        <f>SUM(AG42:AG47)</f>
        <v>2834637749</v>
      </c>
      <c r="AH48" s="87">
        <f>SUM(AH42:AH47)</f>
        <v>3050240067</v>
      </c>
      <c r="AI48" s="88">
        <f>SUM(AI42:AI47)</f>
        <v>2695658617</v>
      </c>
      <c r="AJ48" s="122">
        <f t="shared" si="32"/>
        <v>0.88375293674876509</v>
      </c>
      <c r="AK48" s="123">
        <f t="shared" si="33"/>
        <v>-0.3439007726158233</v>
      </c>
    </row>
    <row r="49" spans="1:37" x14ac:dyDescent="0.2">
      <c r="A49" s="61" t="s">
        <v>101</v>
      </c>
      <c r="B49" s="62" t="s">
        <v>312</v>
      </c>
      <c r="C49" s="63" t="s">
        <v>313</v>
      </c>
      <c r="D49" s="83">
        <v>228193202</v>
      </c>
      <c r="E49" s="84">
        <v>47208016</v>
      </c>
      <c r="F49" s="85">
        <f t="shared" si="17"/>
        <v>275401218</v>
      </c>
      <c r="G49" s="83">
        <v>222586894</v>
      </c>
      <c r="H49" s="84">
        <v>54824811</v>
      </c>
      <c r="I49" s="85">
        <f t="shared" si="18"/>
        <v>277411705</v>
      </c>
      <c r="J49" s="83">
        <v>88530854</v>
      </c>
      <c r="K49" s="84">
        <v>-8385679</v>
      </c>
      <c r="L49" s="84">
        <f t="shared" si="19"/>
        <v>80145175</v>
      </c>
      <c r="M49" s="101">
        <f t="shared" si="20"/>
        <v>0.29101242028639102</v>
      </c>
      <c r="N49" s="83">
        <v>72673877</v>
      </c>
      <c r="O49" s="84">
        <v>11526977</v>
      </c>
      <c r="P49" s="84">
        <f t="shared" si="21"/>
        <v>84200854</v>
      </c>
      <c r="Q49" s="101">
        <f t="shared" si="22"/>
        <v>0.30573885842436616</v>
      </c>
      <c r="R49" s="83">
        <v>57039566</v>
      </c>
      <c r="S49" s="84">
        <v>7160665</v>
      </c>
      <c r="T49" s="84">
        <f t="shared" si="23"/>
        <v>64200231</v>
      </c>
      <c r="U49" s="101">
        <f t="shared" si="24"/>
        <v>0.23142581889253735</v>
      </c>
      <c r="V49" s="83">
        <v>10097538</v>
      </c>
      <c r="W49" s="84">
        <v>6756747</v>
      </c>
      <c r="X49" s="84">
        <f t="shared" si="25"/>
        <v>16854285</v>
      </c>
      <c r="Y49" s="101">
        <f t="shared" si="26"/>
        <v>6.0755493355985103E-2</v>
      </c>
      <c r="Z49" s="83">
        <f t="shared" si="27"/>
        <v>228341835</v>
      </c>
      <c r="AA49" s="84">
        <f t="shared" si="28"/>
        <v>17058710</v>
      </c>
      <c r="AB49" s="84">
        <f t="shared" si="29"/>
        <v>245400545</v>
      </c>
      <c r="AC49" s="101">
        <f t="shared" si="30"/>
        <v>0.88460775294250837</v>
      </c>
      <c r="AD49" s="83">
        <v>9627730</v>
      </c>
      <c r="AE49" s="84">
        <v>-97836688</v>
      </c>
      <c r="AF49" s="84">
        <f t="shared" si="31"/>
        <v>-88208958</v>
      </c>
      <c r="AG49" s="84">
        <v>268715977</v>
      </c>
      <c r="AH49" s="84">
        <v>322076676</v>
      </c>
      <c r="AI49" s="85">
        <v>194027078</v>
      </c>
      <c r="AJ49" s="120">
        <f t="shared" si="32"/>
        <v>0.60242511320503067</v>
      </c>
      <c r="AK49" s="121">
        <f t="shared" si="33"/>
        <v>-1.1910722604840203</v>
      </c>
    </row>
    <row r="50" spans="1:37" x14ac:dyDescent="0.2">
      <c r="A50" s="61" t="s">
        <v>101</v>
      </c>
      <c r="B50" s="62" t="s">
        <v>314</v>
      </c>
      <c r="C50" s="63" t="s">
        <v>315</v>
      </c>
      <c r="D50" s="83">
        <v>286748344</v>
      </c>
      <c r="E50" s="84">
        <v>44921950</v>
      </c>
      <c r="F50" s="85">
        <f t="shared" si="17"/>
        <v>331670294</v>
      </c>
      <c r="G50" s="83">
        <v>301119731</v>
      </c>
      <c r="H50" s="84">
        <v>60472015</v>
      </c>
      <c r="I50" s="85">
        <f t="shared" si="18"/>
        <v>361591746</v>
      </c>
      <c r="J50" s="83">
        <v>105594956</v>
      </c>
      <c r="K50" s="84">
        <v>23571222</v>
      </c>
      <c r="L50" s="84">
        <f t="shared" si="19"/>
        <v>129166178</v>
      </c>
      <c r="M50" s="101">
        <f t="shared" si="20"/>
        <v>0.38944150361563584</v>
      </c>
      <c r="N50" s="83">
        <v>91267380</v>
      </c>
      <c r="O50" s="84">
        <v>18086569</v>
      </c>
      <c r="P50" s="84">
        <f t="shared" si="21"/>
        <v>109353949</v>
      </c>
      <c r="Q50" s="101">
        <f t="shared" si="22"/>
        <v>0.3297067930961583</v>
      </c>
      <c r="R50" s="83">
        <v>66338570</v>
      </c>
      <c r="S50" s="84">
        <v>7327976</v>
      </c>
      <c r="T50" s="84">
        <f t="shared" si="23"/>
        <v>73666546</v>
      </c>
      <c r="U50" s="101">
        <f t="shared" si="24"/>
        <v>0.2037285054620688</v>
      </c>
      <c r="V50" s="83">
        <v>6641121</v>
      </c>
      <c r="W50" s="84">
        <v>17100734</v>
      </c>
      <c r="X50" s="84">
        <f t="shared" si="25"/>
        <v>23741855</v>
      </c>
      <c r="Y50" s="101">
        <f t="shared" si="26"/>
        <v>6.5659283605439378E-2</v>
      </c>
      <c r="Z50" s="83">
        <f t="shared" si="27"/>
        <v>269842027</v>
      </c>
      <c r="AA50" s="84">
        <f t="shared" si="28"/>
        <v>66086501</v>
      </c>
      <c r="AB50" s="84">
        <f t="shared" si="29"/>
        <v>335928528</v>
      </c>
      <c r="AC50" s="101">
        <f t="shared" si="30"/>
        <v>0.9290270912323314</v>
      </c>
      <c r="AD50" s="83">
        <v>15403875</v>
      </c>
      <c r="AE50" s="84">
        <v>18386909</v>
      </c>
      <c r="AF50" s="84">
        <f t="shared" si="31"/>
        <v>33790784</v>
      </c>
      <c r="AG50" s="84">
        <v>305859407</v>
      </c>
      <c r="AH50" s="84">
        <v>333251038</v>
      </c>
      <c r="AI50" s="85">
        <v>345363062</v>
      </c>
      <c r="AJ50" s="120">
        <f t="shared" si="32"/>
        <v>1.0363450450828002</v>
      </c>
      <c r="AK50" s="121">
        <f t="shared" si="33"/>
        <v>-0.29738667797704843</v>
      </c>
    </row>
    <row r="51" spans="1:37" x14ac:dyDescent="0.2">
      <c r="A51" s="61" t="s">
        <v>101</v>
      </c>
      <c r="B51" s="62" t="s">
        <v>316</v>
      </c>
      <c r="C51" s="63" t="s">
        <v>317</v>
      </c>
      <c r="D51" s="83">
        <v>303179763</v>
      </c>
      <c r="E51" s="84">
        <v>50266951</v>
      </c>
      <c r="F51" s="85">
        <f t="shared" si="17"/>
        <v>353446714</v>
      </c>
      <c r="G51" s="83">
        <v>311527767</v>
      </c>
      <c r="H51" s="84">
        <v>64336449</v>
      </c>
      <c r="I51" s="85">
        <f t="shared" si="18"/>
        <v>375864216</v>
      </c>
      <c r="J51" s="83">
        <v>111319525</v>
      </c>
      <c r="K51" s="84">
        <v>10669887</v>
      </c>
      <c r="L51" s="84">
        <f t="shared" si="19"/>
        <v>121989412</v>
      </c>
      <c r="M51" s="101">
        <f t="shared" si="20"/>
        <v>0.34514230057320605</v>
      </c>
      <c r="N51" s="83">
        <v>83901724</v>
      </c>
      <c r="O51" s="84">
        <v>9727204</v>
      </c>
      <c r="P51" s="84">
        <f t="shared" si="21"/>
        <v>93628928</v>
      </c>
      <c r="Q51" s="101">
        <f t="shared" si="22"/>
        <v>0.26490252785318014</v>
      </c>
      <c r="R51" s="83">
        <v>68786996</v>
      </c>
      <c r="S51" s="84">
        <v>3331664</v>
      </c>
      <c r="T51" s="84">
        <f t="shared" si="23"/>
        <v>72118660</v>
      </c>
      <c r="U51" s="101">
        <f t="shared" si="24"/>
        <v>0.19187423790297717</v>
      </c>
      <c r="V51" s="83">
        <v>18321154</v>
      </c>
      <c r="W51" s="84">
        <v>20230488</v>
      </c>
      <c r="X51" s="84">
        <f t="shared" si="25"/>
        <v>38551642</v>
      </c>
      <c r="Y51" s="101">
        <f t="shared" si="26"/>
        <v>0.10256800290879513</v>
      </c>
      <c r="Z51" s="83">
        <f t="shared" si="27"/>
        <v>282329399</v>
      </c>
      <c r="AA51" s="84">
        <f t="shared" si="28"/>
        <v>43959243</v>
      </c>
      <c r="AB51" s="84">
        <f t="shared" si="29"/>
        <v>326288642</v>
      </c>
      <c r="AC51" s="101">
        <f t="shared" si="30"/>
        <v>0.86810243729081138</v>
      </c>
      <c r="AD51" s="83">
        <v>39254071</v>
      </c>
      <c r="AE51" s="84">
        <v>12470682</v>
      </c>
      <c r="AF51" s="84">
        <f t="shared" si="31"/>
        <v>51724753</v>
      </c>
      <c r="AG51" s="84">
        <v>292215120</v>
      </c>
      <c r="AH51" s="84">
        <v>364895013</v>
      </c>
      <c r="AI51" s="85">
        <v>441927543</v>
      </c>
      <c r="AJ51" s="120">
        <f t="shared" si="32"/>
        <v>1.2111087497926425</v>
      </c>
      <c r="AK51" s="121">
        <f t="shared" si="33"/>
        <v>-0.25467711754950284</v>
      </c>
    </row>
    <row r="52" spans="1:37" x14ac:dyDescent="0.2">
      <c r="A52" s="61" t="s">
        <v>101</v>
      </c>
      <c r="B52" s="62" t="s">
        <v>318</v>
      </c>
      <c r="C52" s="63" t="s">
        <v>319</v>
      </c>
      <c r="D52" s="83">
        <v>199868553</v>
      </c>
      <c r="E52" s="84">
        <v>25565000</v>
      </c>
      <c r="F52" s="85">
        <f t="shared" si="17"/>
        <v>225433553</v>
      </c>
      <c r="G52" s="83">
        <v>200955553</v>
      </c>
      <c r="H52" s="84">
        <v>28565000</v>
      </c>
      <c r="I52" s="85">
        <f t="shared" si="18"/>
        <v>229520553</v>
      </c>
      <c r="J52" s="83">
        <v>78092131</v>
      </c>
      <c r="K52" s="84">
        <v>4796315</v>
      </c>
      <c r="L52" s="84">
        <f t="shared" si="19"/>
        <v>82888446</v>
      </c>
      <c r="M52" s="101">
        <f t="shared" si="20"/>
        <v>0.36768460105847689</v>
      </c>
      <c r="N52" s="83">
        <v>55959191</v>
      </c>
      <c r="O52" s="84">
        <v>7866598</v>
      </c>
      <c r="P52" s="84">
        <f t="shared" si="21"/>
        <v>63825789</v>
      </c>
      <c r="Q52" s="101">
        <f t="shared" si="22"/>
        <v>0.28312461987413207</v>
      </c>
      <c r="R52" s="83">
        <v>38838361</v>
      </c>
      <c r="S52" s="84">
        <v>3227080</v>
      </c>
      <c r="T52" s="84">
        <f t="shared" si="23"/>
        <v>42065441</v>
      </c>
      <c r="U52" s="101">
        <f t="shared" si="24"/>
        <v>0.18327526859871238</v>
      </c>
      <c r="V52" s="83">
        <v>9263118</v>
      </c>
      <c r="W52" s="84">
        <v>5387509</v>
      </c>
      <c r="X52" s="84">
        <f t="shared" si="25"/>
        <v>14650627</v>
      </c>
      <c r="Y52" s="101">
        <f t="shared" si="26"/>
        <v>6.3831438224183787E-2</v>
      </c>
      <c r="Z52" s="83">
        <f t="shared" si="27"/>
        <v>182152801</v>
      </c>
      <c r="AA52" s="84">
        <f t="shared" si="28"/>
        <v>21277502</v>
      </c>
      <c r="AB52" s="84">
        <f t="shared" si="29"/>
        <v>203430303</v>
      </c>
      <c r="AC52" s="101">
        <f t="shared" si="30"/>
        <v>0.88632717349718126</v>
      </c>
      <c r="AD52" s="83">
        <v>14820055</v>
      </c>
      <c r="AE52" s="84">
        <v>17583195</v>
      </c>
      <c r="AF52" s="84">
        <f t="shared" si="31"/>
        <v>32403250</v>
      </c>
      <c r="AG52" s="84">
        <v>189860643</v>
      </c>
      <c r="AH52" s="84">
        <v>224832256</v>
      </c>
      <c r="AI52" s="85">
        <v>-113645429</v>
      </c>
      <c r="AJ52" s="120">
        <f t="shared" si="32"/>
        <v>-0.50546763628080127</v>
      </c>
      <c r="AK52" s="121">
        <f t="shared" si="33"/>
        <v>-0.54786550731793882</v>
      </c>
    </row>
    <row r="53" spans="1:37" x14ac:dyDescent="0.2">
      <c r="A53" s="61" t="s">
        <v>116</v>
      </c>
      <c r="B53" s="62" t="s">
        <v>320</v>
      </c>
      <c r="C53" s="63" t="s">
        <v>321</v>
      </c>
      <c r="D53" s="83">
        <v>562424098</v>
      </c>
      <c r="E53" s="84">
        <v>291451799</v>
      </c>
      <c r="F53" s="85">
        <f t="shared" si="17"/>
        <v>853875897</v>
      </c>
      <c r="G53" s="83">
        <v>563136619</v>
      </c>
      <c r="H53" s="84">
        <v>295610621</v>
      </c>
      <c r="I53" s="85">
        <f t="shared" si="18"/>
        <v>858747240</v>
      </c>
      <c r="J53" s="83">
        <v>214929826</v>
      </c>
      <c r="K53" s="84">
        <v>0</v>
      </c>
      <c r="L53" s="84">
        <f t="shared" si="19"/>
        <v>214929826</v>
      </c>
      <c r="M53" s="101">
        <f t="shared" si="20"/>
        <v>0.25171084785872577</v>
      </c>
      <c r="N53" s="83">
        <v>16429116</v>
      </c>
      <c r="O53" s="84">
        <v>12340864</v>
      </c>
      <c r="P53" s="84">
        <f t="shared" si="21"/>
        <v>28769980</v>
      </c>
      <c r="Q53" s="101">
        <f t="shared" si="22"/>
        <v>3.369339748443561E-2</v>
      </c>
      <c r="R53" s="83">
        <v>270394564</v>
      </c>
      <c r="S53" s="84">
        <v>37089697</v>
      </c>
      <c r="T53" s="84">
        <f t="shared" si="23"/>
        <v>307484261</v>
      </c>
      <c r="U53" s="101">
        <f t="shared" si="24"/>
        <v>0.3580614256180899</v>
      </c>
      <c r="V53" s="83">
        <v>11646358</v>
      </c>
      <c r="W53" s="84">
        <v>13809019</v>
      </c>
      <c r="X53" s="84">
        <f t="shared" si="25"/>
        <v>25455377</v>
      </c>
      <c r="Y53" s="101">
        <f t="shared" si="26"/>
        <v>2.9642455677645032E-2</v>
      </c>
      <c r="Z53" s="83">
        <f t="shared" si="27"/>
        <v>513399864</v>
      </c>
      <c r="AA53" s="84">
        <f t="shared" si="28"/>
        <v>63239580</v>
      </c>
      <c r="AB53" s="84">
        <f t="shared" si="29"/>
        <v>576639444</v>
      </c>
      <c r="AC53" s="101">
        <f t="shared" si="30"/>
        <v>0.67148913806115984</v>
      </c>
      <c r="AD53" s="83">
        <v>16877200</v>
      </c>
      <c r="AE53" s="84">
        <v>32406995</v>
      </c>
      <c r="AF53" s="84">
        <f t="shared" si="31"/>
        <v>49284195</v>
      </c>
      <c r="AG53" s="84">
        <v>839065742</v>
      </c>
      <c r="AH53" s="84">
        <v>901989972</v>
      </c>
      <c r="AI53" s="85">
        <v>721239439</v>
      </c>
      <c r="AJ53" s="120">
        <f t="shared" si="32"/>
        <v>0.79960915463481452</v>
      </c>
      <c r="AK53" s="121">
        <f t="shared" si="33"/>
        <v>-0.48349816812468982</v>
      </c>
    </row>
    <row r="54" spans="1:37" ht="16.5" x14ac:dyDescent="0.3">
      <c r="A54" s="64" t="s">
        <v>0</v>
      </c>
      <c r="B54" s="65" t="s">
        <v>322</v>
      </c>
      <c r="C54" s="66" t="s">
        <v>0</v>
      </c>
      <c r="D54" s="86">
        <f>SUM(D49:D53)</f>
        <v>1580413960</v>
      </c>
      <c r="E54" s="87">
        <f>SUM(E49:E53)</f>
        <v>459413716</v>
      </c>
      <c r="F54" s="88">
        <f t="shared" si="17"/>
        <v>2039827676</v>
      </c>
      <c r="G54" s="86">
        <f>SUM(G49:G53)</f>
        <v>1599326564</v>
      </c>
      <c r="H54" s="87">
        <f>SUM(H49:H53)</f>
        <v>503808896</v>
      </c>
      <c r="I54" s="88">
        <f t="shared" si="18"/>
        <v>2103135460</v>
      </c>
      <c r="J54" s="86">
        <f>SUM(J49:J53)</f>
        <v>598467292</v>
      </c>
      <c r="K54" s="87">
        <f>SUM(K49:K53)</f>
        <v>30651745</v>
      </c>
      <c r="L54" s="87">
        <f t="shared" si="19"/>
        <v>629119037</v>
      </c>
      <c r="M54" s="102">
        <f t="shared" si="20"/>
        <v>0.30841773763638258</v>
      </c>
      <c r="N54" s="86">
        <f>SUM(N49:N53)</f>
        <v>320231288</v>
      </c>
      <c r="O54" s="87">
        <f>SUM(O49:O53)</f>
        <v>59548212</v>
      </c>
      <c r="P54" s="87">
        <f t="shared" si="21"/>
        <v>379779500</v>
      </c>
      <c r="Q54" s="102">
        <f t="shared" si="22"/>
        <v>0.18618214884932272</v>
      </c>
      <c r="R54" s="86">
        <f>SUM(R49:R53)</f>
        <v>501398057</v>
      </c>
      <c r="S54" s="87">
        <f>SUM(S49:S53)</f>
        <v>58137082</v>
      </c>
      <c r="T54" s="87">
        <f t="shared" si="23"/>
        <v>559535139</v>
      </c>
      <c r="U54" s="102">
        <f t="shared" si="24"/>
        <v>0.26604807424054366</v>
      </c>
      <c r="V54" s="86">
        <f>SUM(V49:V53)</f>
        <v>55969289</v>
      </c>
      <c r="W54" s="87">
        <f>SUM(W49:W53)</f>
        <v>63284497</v>
      </c>
      <c r="X54" s="87">
        <f t="shared" si="25"/>
        <v>119253786</v>
      </c>
      <c r="Y54" s="102">
        <f t="shared" si="26"/>
        <v>5.6702855459438643E-2</v>
      </c>
      <c r="Z54" s="86">
        <f t="shared" si="27"/>
        <v>1476065926</v>
      </c>
      <c r="AA54" s="87">
        <f t="shared" si="28"/>
        <v>211621536</v>
      </c>
      <c r="AB54" s="87">
        <f t="shared" si="29"/>
        <v>1687687462</v>
      </c>
      <c r="AC54" s="102">
        <f t="shared" si="30"/>
        <v>0.8024625584507048</v>
      </c>
      <c r="AD54" s="86">
        <f>SUM(AD49:AD53)</f>
        <v>95982931</v>
      </c>
      <c r="AE54" s="87">
        <f>SUM(AE49:AE53)</f>
        <v>-16988907</v>
      </c>
      <c r="AF54" s="87">
        <f t="shared" si="31"/>
        <v>78994024</v>
      </c>
      <c r="AG54" s="87">
        <f>SUM(AG49:AG53)</f>
        <v>1895716889</v>
      </c>
      <c r="AH54" s="87">
        <f>SUM(AH49:AH53)</f>
        <v>2147044955</v>
      </c>
      <c r="AI54" s="88">
        <f>SUM(AI49:AI53)</f>
        <v>1588911693</v>
      </c>
      <c r="AJ54" s="122">
        <f t="shared" si="32"/>
        <v>0.74004584268241369</v>
      </c>
      <c r="AK54" s="123">
        <f t="shared" si="33"/>
        <v>0.50965579370915459</v>
      </c>
    </row>
    <row r="55" spans="1:37" x14ac:dyDescent="0.2">
      <c r="A55" s="61" t="s">
        <v>101</v>
      </c>
      <c r="B55" s="62" t="s">
        <v>323</v>
      </c>
      <c r="C55" s="63" t="s">
        <v>324</v>
      </c>
      <c r="D55" s="83">
        <v>188522190</v>
      </c>
      <c r="E55" s="84">
        <v>30838200</v>
      </c>
      <c r="F55" s="85">
        <f t="shared" si="17"/>
        <v>219360390</v>
      </c>
      <c r="G55" s="83">
        <v>189618707</v>
      </c>
      <c r="H55" s="84">
        <v>56369188</v>
      </c>
      <c r="I55" s="85">
        <f t="shared" si="18"/>
        <v>245987895</v>
      </c>
      <c r="J55" s="83">
        <v>67893559</v>
      </c>
      <c r="K55" s="84">
        <v>10001845</v>
      </c>
      <c r="L55" s="84">
        <f t="shared" si="19"/>
        <v>77895404</v>
      </c>
      <c r="M55" s="101">
        <f t="shared" si="20"/>
        <v>0.3551024138861168</v>
      </c>
      <c r="N55" s="83">
        <v>54907646</v>
      </c>
      <c r="O55" s="84">
        <v>19688128</v>
      </c>
      <c r="P55" s="84">
        <f t="shared" si="21"/>
        <v>74595774</v>
      </c>
      <c r="Q55" s="101">
        <f t="shared" si="22"/>
        <v>0.34006036367823744</v>
      </c>
      <c r="R55" s="83">
        <v>44463349</v>
      </c>
      <c r="S55" s="84">
        <v>9139626</v>
      </c>
      <c r="T55" s="84">
        <f t="shared" si="23"/>
        <v>53602975</v>
      </c>
      <c r="U55" s="101">
        <f t="shared" si="24"/>
        <v>0.21790899507473732</v>
      </c>
      <c r="V55" s="83">
        <v>19255195</v>
      </c>
      <c r="W55" s="84">
        <v>14241814</v>
      </c>
      <c r="X55" s="84">
        <f t="shared" si="25"/>
        <v>33497009</v>
      </c>
      <c r="Y55" s="101">
        <f t="shared" si="26"/>
        <v>0.1361734039798991</v>
      </c>
      <c r="Z55" s="83">
        <f t="shared" si="27"/>
        <v>186519749</v>
      </c>
      <c r="AA55" s="84">
        <f t="shared" si="28"/>
        <v>53071413</v>
      </c>
      <c r="AB55" s="84">
        <f t="shared" si="29"/>
        <v>239591162</v>
      </c>
      <c r="AC55" s="101">
        <f t="shared" si="30"/>
        <v>0.97399574072537187</v>
      </c>
      <c r="AD55" s="83">
        <v>18593561</v>
      </c>
      <c r="AE55" s="84">
        <v>19702377</v>
      </c>
      <c r="AF55" s="84">
        <f t="shared" si="31"/>
        <v>38295938</v>
      </c>
      <c r="AG55" s="84">
        <v>241200733</v>
      </c>
      <c r="AH55" s="84">
        <v>281473098</v>
      </c>
      <c r="AI55" s="85">
        <v>253475051</v>
      </c>
      <c r="AJ55" s="120">
        <f t="shared" si="32"/>
        <v>0.90053029153073805</v>
      </c>
      <c r="AK55" s="121">
        <f t="shared" si="33"/>
        <v>-0.12531169754870608</v>
      </c>
    </row>
    <row r="56" spans="1:37" x14ac:dyDescent="0.2">
      <c r="A56" s="61" t="s">
        <v>101</v>
      </c>
      <c r="B56" s="62" t="s">
        <v>71</v>
      </c>
      <c r="C56" s="63" t="s">
        <v>72</v>
      </c>
      <c r="D56" s="83">
        <v>3762787100</v>
      </c>
      <c r="E56" s="84">
        <v>830967400</v>
      </c>
      <c r="F56" s="85">
        <f t="shared" si="17"/>
        <v>4593754500</v>
      </c>
      <c r="G56" s="83">
        <v>4170571199</v>
      </c>
      <c r="H56" s="84">
        <v>834530301</v>
      </c>
      <c r="I56" s="85">
        <f t="shared" si="18"/>
        <v>5005101500</v>
      </c>
      <c r="J56" s="83">
        <v>1165734455</v>
      </c>
      <c r="K56" s="84">
        <v>62410744</v>
      </c>
      <c r="L56" s="84">
        <f t="shared" si="19"/>
        <v>1228145199</v>
      </c>
      <c r="M56" s="101">
        <f t="shared" si="20"/>
        <v>0.26735107394180513</v>
      </c>
      <c r="N56" s="83">
        <v>929422087</v>
      </c>
      <c r="O56" s="84">
        <v>162039123</v>
      </c>
      <c r="P56" s="84">
        <f t="shared" si="21"/>
        <v>1091461210</v>
      </c>
      <c r="Q56" s="101">
        <f t="shared" si="22"/>
        <v>0.23759676534738633</v>
      </c>
      <c r="R56" s="83">
        <v>944093798</v>
      </c>
      <c r="S56" s="84">
        <v>200093792</v>
      </c>
      <c r="T56" s="84">
        <f t="shared" si="23"/>
        <v>1144187590</v>
      </c>
      <c r="U56" s="101">
        <f t="shared" si="24"/>
        <v>0.22860427306019668</v>
      </c>
      <c r="V56" s="83">
        <v>820508150</v>
      </c>
      <c r="W56" s="84">
        <v>236818607</v>
      </c>
      <c r="X56" s="84">
        <f t="shared" si="25"/>
        <v>1057326757</v>
      </c>
      <c r="Y56" s="101">
        <f t="shared" si="26"/>
        <v>0.21124981321557615</v>
      </c>
      <c r="Z56" s="83">
        <f t="shared" si="27"/>
        <v>3859758490</v>
      </c>
      <c r="AA56" s="84">
        <f t="shared" si="28"/>
        <v>661362266</v>
      </c>
      <c r="AB56" s="84">
        <f t="shared" si="29"/>
        <v>4521120756</v>
      </c>
      <c r="AC56" s="101">
        <f t="shared" si="30"/>
        <v>0.90330251164736619</v>
      </c>
      <c r="AD56" s="83">
        <v>670300120</v>
      </c>
      <c r="AE56" s="84">
        <v>189105381</v>
      </c>
      <c r="AF56" s="84">
        <f t="shared" si="31"/>
        <v>859405501</v>
      </c>
      <c r="AG56" s="84">
        <v>4088807600</v>
      </c>
      <c r="AH56" s="84">
        <v>4203183099</v>
      </c>
      <c r="AI56" s="85">
        <v>3944860742</v>
      </c>
      <c r="AJ56" s="120">
        <f t="shared" si="32"/>
        <v>0.93854125530209265</v>
      </c>
      <c r="AK56" s="121">
        <f t="shared" si="33"/>
        <v>0.23030019678684832</v>
      </c>
    </row>
    <row r="57" spans="1:37" x14ac:dyDescent="0.2">
      <c r="A57" s="61" t="s">
        <v>101</v>
      </c>
      <c r="B57" s="62" t="s">
        <v>325</v>
      </c>
      <c r="C57" s="63" t="s">
        <v>326</v>
      </c>
      <c r="D57" s="83">
        <v>490470294</v>
      </c>
      <c r="E57" s="84">
        <v>67123450</v>
      </c>
      <c r="F57" s="85">
        <f t="shared" si="17"/>
        <v>557593744</v>
      </c>
      <c r="G57" s="83">
        <v>415015090</v>
      </c>
      <c r="H57" s="84">
        <v>86593050</v>
      </c>
      <c r="I57" s="85">
        <f t="shared" si="18"/>
        <v>501608140</v>
      </c>
      <c r="J57" s="83">
        <v>173068313</v>
      </c>
      <c r="K57" s="84">
        <v>16184578</v>
      </c>
      <c r="L57" s="84">
        <f t="shared" si="19"/>
        <v>189252891</v>
      </c>
      <c r="M57" s="101">
        <f t="shared" si="20"/>
        <v>0.33940999703899116</v>
      </c>
      <c r="N57" s="83">
        <v>103120245</v>
      </c>
      <c r="O57" s="84">
        <v>9712337</v>
      </c>
      <c r="P57" s="84">
        <f t="shared" si="21"/>
        <v>112832582</v>
      </c>
      <c r="Q57" s="101">
        <f t="shared" si="22"/>
        <v>0.20235625527391141</v>
      </c>
      <c r="R57" s="83">
        <v>87780758</v>
      </c>
      <c r="S57" s="84">
        <v>12295451</v>
      </c>
      <c r="T57" s="84">
        <f t="shared" si="23"/>
        <v>100076209</v>
      </c>
      <c r="U57" s="101">
        <f t="shared" si="24"/>
        <v>0.1995107356112682</v>
      </c>
      <c r="V57" s="83">
        <v>33498772</v>
      </c>
      <c r="W57" s="84">
        <v>23327459</v>
      </c>
      <c r="X57" s="84">
        <f t="shared" si="25"/>
        <v>56826231</v>
      </c>
      <c r="Y57" s="101">
        <f t="shared" si="26"/>
        <v>0.11328809576335823</v>
      </c>
      <c r="Z57" s="83">
        <f t="shared" si="27"/>
        <v>397468088</v>
      </c>
      <c r="AA57" s="84">
        <f t="shared" si="28"/>
        <v>61519825</v>
      </c>
      <c r="AB57" s="84">
        <f t="shared" si="29"/>
        <v>458987913</v>
      </c>
      <c r="AC57" s="101">
        <f t="shared" si="30"/>
        <v>0.91503282422809162</v>
      </c>
      <c r="AD57" s="83">
        <v>13976963</v>
      </c>
      <c r="AE57" s="84">
        <v>25725636</v>
      </c>
      <c r="AF57" s="84">
        <f t="shared" si="31"/>
        <v>39702599</v>
      </c>
      <c r="AG57" s="84">
        <v>524731450</v>
      </c>
      <c r="AH57" s="84">
        <v>581953154</v>
      </c>
      <c r="AI57" s="85">
        <v>527370116</v>
      </c>
      <c r="AJ57" s="120">
        <f t="shared" si="32"/>
        <v>0.90620716182251326</v>
      </c>
      <c r="AK57" s="121">
        <f t="shared" si="33"/>
        <v>0.43129750775257802</v>
      </c>
    </row>
    <row r="58" spans="1:37" x14ac:dyDescent="0.2">
      <c r="A58" s="61" t="s">
        <v>101</v>
      </c>
      <c r="B58" s="62" t="s">
        <v>327</v>
      </c>
      <c r="C58" s="63" t="s">
        <v>328</v>
      </c>
      <c r="D58" s="83">
        <v>172449977</v>
      </c>
      <c r="E58" s="84">
        <v>47315995</v>
      </c>
      <c r="F58" s="85">
        <f t="shared" si="17"/>
        <v>219765972</v>
      </c>
      <c r="G58" s="83">
        <v>175649977</v>
      </c>
      <c r="H58" s="84">
        <v>56347526</v>
      </c>
      <c r="I58" s="85">
        <f t="shared" si="18"/>
        <v>231997503</v>
      </c>
      <c r="J58" s="83">
        <v>19927595</v>
      </c>
      <c r="K58" s="84">
        <v>6720235</v>
      </c>
      <c r="L58" s="84">
        <f t="shared" si="19"/>
        <v>26647830</v>
      </c>
      <c r="M58" s="101">
        <f t="shared" si="20"/>
        <v>0.12125548717796948</v>
      </c>
      <c r="N58" s="83">
        <v>39776194</v>
      </c>
      <c r="O58" s="84">
        <v>9675379</v>
      </c>
      <c r="P58" s="84">
        <f t="shared" si="21"/>
        <v>49451573</v>
      </c>
      <c r="Q58" s="101">
        <f t="shared" si="22"/>
        <v>0.22501924456257497</v>
      </c>
      <c r="R58" s="83">
        <v>105694621</v>
      </c>
      <c r="S58" s="84">
        <v>3900854</v>
      </c>
      <c r="T58" s="84">
        <f t="shared" si="23"/>
        <v>109595475</v>
      </c>
      <c r="U58" s="101">
        <f t="shared" si="24"/>
        <v>0.47239937319497788</v>
      </c>
      <c r="V58" s="83">
        <v>15056920</v>
      </c>
      <c r="W58" s="84">
        <v>16707317</v>
      </c>
      <c r="X58" s="84">
        <f t="shared" si="25"/>
        <v>31764237</v>
      </c>
      <c r="Y58" s="101">
        <f t="shared" si="26"/>
        <v>0.13691628827574062</v>
      </c>
      <c r="Z58" s="83">
        <f t="shared" si="27"/>
        <v>180455330</v>
      </c>
      <c r="AA58" s="84">
        <f t="shared" si="28"/>
        <v>37003785</v>
      </c>
      <c r="AB58" s="84">
        <f t="shared" si="29"/>
        <v>217459115</v>
      </c>
      <c r="AC58" s="101">
        <f t="shared" si="30"/>
        <v>0.93733386001141572</v>
      </c>
      <c r="AD58" s="83">
        <v>13427044</v>
      </c>
      <c r="AE58" s="84">
        <v>11274710</v>
      </c>
      <c r="AF58" s="84">
        <f t="shared" si="31"/>
        <v>24701754</v>
      </c>
      <c r="AG58" s="84">
        <v>212188252</v>
      </c>
      <c r="AH58" s="84">
        <v>228694417</v>
      </c>
      <c r="AI58" s="85">
        <v>189586076</v>
      </c>
      <c r="AJ58" s="120">
        <f t="shared" si="32"/>
        <v>0.82899302259748653</v>
      </c>
      <c r="AK58" s="121">
        <f t="shared" si="33"/>
        <v>0.28591018273439195</v>
      </c>
    </row>
    <row r="59" spans="1:37" x14ac:dyDescent="0.2">
      <c r="A59" s="61" t="s">
        <v>101</v>
      </c>
      <c r="B59" s="62" t="s">
        <v>329</v>
      </c>
      <c r="C59" s="63" t="s">
        <v>330</v>
      </c>
      <c r="D59" s="83">
        <v>195770000</v>
      </c>
      <c r="E59" s="84">
        <v>42136000</v>
      </c>
      <c r="F59" s="85">
        <f t="shared" si="17"/>
        <v>237906000</v>
      </c>
      <c r="G59" s="83">
        <v>192781000</v>
      </c>
      <c r="H59" s="84">
        <v>48136000</v>
      </c>
      <c r="I59" s="85">
        <f t="shared" si="18"/>
        <v>240917000</v>
      </c>
      <c r="J59" s="83">
        <v>63447655</v>
      </c>
      <c r="K59" s="84">
        <v>-3661173</v>
      </c>
      <c r="L59" s="84">
        <f t="shared" si="19"/>
        <v>59786482</v>
      </c>
      <c r="M59" s="101">
        <f t="shared" si="20"/>
        <v>0.2513029599926021</v>
      </c>
      <c r="N59" s="83">
        <v>52333389</v>
      </c>
      <c r="O59" s="84">
        <v>735795</v>
      </c>
      <c r="P59" s="84">
        <f t="shared" si="21"/>
        <v>53069184</v>
      </c>
      <c r="Q59" s="101">
        <f t="shared" si="22"/>
        <v>0.22306786714080351</v>
      </c>
      <c r="R59" s="83">
        <v>47173893</v>
      </c>
      <c r="S59" s="84">
        <v>14355123</v>
      </c>
      <c r="T59" s="84">
        <f t="shared" si="23"/>
        <v>61529016</v>
      </c>
      <c r="U59" s="101">
        <f t="shared" si="24"/>
        <v>0.25539507797291183</v>
      </c>
      <c r="V59" s="83">
        <v>18572076</v>
      </c>
      <c r="W59" s="84">
        <v>5913768</v>
      </c>
      <c r="X59" s="84">
        <f t="shared" si="25"/>
        <v>24485844</v>
      </c>
      <c r="Y59" s="101">
        <f t="shared" si="26"/>
        <v>0.10163601572325738</v>
      </c>
      <c r="Z59" s="83">
        <f t="shared" si="27"/>
        <v>181527013</v>
      </c>
      <c r="AA59" s="84">
        <f t="shared" si="28"/>
        <v>17343513</v>
      </c>
      <c r="AB59" s="84">
        <f t="shared" si="29"/>
        <v>198870526</v>
      </c>
      <c r="AC59" s="101">
        <f t="shared" si="30"/>
        <v>0.82547319616299386</v>
      </c>
      <c r="AD59" s="83">
        <v>16470773</v>
      </c>
      <c r="AE59" s="84">
        <v>4277125</v>
      </c>
      <c r="AF59" s="84">
        <f t="shared" si="31"/>
        <v>20747898</v>
      </c>
      <c r="AG59" s="84">
        <v>187205000</v>
      </c>
      <c r="AH59" s="84">
        <v>250559080</v>
      </c>
      <c r="AI59" s="85">
        <v>-219500101</v>
      </c>
      <c r="AJ59" s="120">
        <f t="shared" si="32"/>
        <v>-0.87604129533042663</v>
      </c>
      <c r="AK59" s="121">
        <f t="shared" si="33"/>
        <v>0.18016022635160445</v>
      </c>
    </row>
    <row r="60" spans="1:37" x14ac:dyDescent="0.2">
      <c r="A60" s="61" t="s">
        <v>116</v>
      </c>
      <c r="B60" s="62" t="s">
        <v>331</v>
      </c>
      <c r="C60" s="63" t="s">
        <v>332</v>
      </c>
      <c r="D60" s="83">
        <v>786871187</v>
      </c>
      <c r="E60" s="84">
        <v>244466738</v>
      </c>
      <c r="F60" s="85">
        <f t="shared" si="17"/>
        <v>1031337925</v>
      </c>
      <c r="G60" s="83">
        <v>783746150</v>
      </c>
      <c r="H60" s="84">
        <v>243670902</v>
      </c>
      <c r="I60" s="85">
        <f t="shared" si="18"/>
        <v>1027417052</v>
      </c>
      <c r="J60" s="83">
        <v>284492178</v>
      </c>
      <c r="K60" s="84">
        <v>31433579</v>
      </c>
      <c r="L60" s="84">
        <f t="shared" si="19"/>
        <v>315925757</v>
      </c>
      <c r="M60" s="101">
        <f t="shared" si="20"/>
        <v>0.30632613166048361</v>
      </c>
      <c r="N60" s="83">
        <v>239122085</v>
      </c>
      <c r="O60" s="84">
        <v>46444112</v>
      </c>
      <c r="P60" s="84">
        <f t="shared" si="21"/>
        <v>285566197</v>
      </c>
      <c r="Q60" s="101">
        <f t="shared" si="22"/>
        <v>0.27688906814902592</v>
      </c>
      <c r="R60" s="83">
        <v>188994159</v>
      </c>
      <c r="S60" s="84">
        <v>37786975</v>
      </c>
      <c r="T60" s="84">
        <f t="shared" si="23"/>
        <v>226781134</v>
      </c>
      <c r="U60" s="101">
        <f t="shared" si="24"/>
        <v>0.22072938497423342</v>
      </c>
      <c r="V60" s="83">
        <v>61678597</v>
      </c>
      <c r="W60" s="84">
        <v>93854010</v>
      </c>
      <c r="X60" s="84">
        <f t="shared" si="25"/>
        <v>155532607</v>
      </c>
      <c r="Y60" s="101">
        <f t="shared" si="26"/>
        <v>0.15138215459558091</v>
      </c>
      <c r="Z60" s="83">
        <f t="shared" si="27"/>
        <v>774287019</v>
      </c>
      <c r="AA60" s="84">
        <f t="shared" si="28"/>
        <v>209518676</v>
      </c>
      <c r="AB60" s="84">
        <f t="shared" si="29"/>
        <v>983805695</v>
      </c>
      <c r="AC60" s="101">
        <f t="shared" si="30"/>
        <v>0.95755243022772019</v>
      </c>
      <c r="AD60" s="83">
        <v>49102310</v>
      </c>
      <c r="AE60" s="84">
        <v>72005721</v>
      </c>
      <c r="AF60" s="84">
        <f t="shared" si="31"/>
        <v>121108031</v>
      </c>
      <c r="AG60" s="84">
        <v>1028556287</v>
      </c>
      <c r="AH60" s="84">
        <v>1069258900</v>
      </c>
      <c r="AI60" s="85">
        <v>983440026</v>
      </c>
      <c r="AJ60" s="120">
        <f t="shared" si="32"/>
        <v>0.91973985533344638</v>
      </c>
      <c r="AK60" s="121">
        <f t="shared" si="33"/>
        <v>0.28424684734573868</v>
      </c>
    </row>
    <row r="61" spans="1:37" ht="16.5" x14ac:dyDescent="0.3">
      <c r="A61" s="64" t="s">
        <v>0</v>
      </c>
      <c r="B61" s="65" t="s">
        <v>333</v>
      </c>
      <c r="C61" s="66" t="s">
        <v>0</v>
      </c>
      <c r="D61" s="86">
        <f>SUM(D55:D60)</f>
        <v>5596870748</v>
      </c>
      <c r="E61" s="87">
        <f>SUM(E55:E60)</f>
        <v>1262847783</v>
      </c>
      <c r="F61" s="88">
        <f t="shared" si="17"/>
        <v>6859718531</v>
      </c>
      <c r="G61" s="86">
        <f>SUM(G55:G60)</f>
        <v>5927382123</v>
      </c>
      <c r="H61" s="87">
        <f>SUM(H55:H60)</f>
        <v>1325646967</v>
      </c>
      <c r="I61" s="88">
        <f t="shared" si="18"/>
        <v>7253029090</v>
      </c>
      <c r="J61" s="86">
        <f>SUM(J55:J60)</f>
        <v>1774563755</v>
      </c>
      <c r="K61" s="87">
        <f>SUM(K55:K60)</f>
        <v>123089808</v>
      </c>
      <c r="L61" s="87">
        <f t="shared" si="19"/>
        <v>1897653563</v>
      </c>
      <c r="M61" s="102">
        <f t="shared" si="20"/>
        <v>0.27663723437401194</v>
      </c>
      <c r="N61" s="86">
        <f>SUM(N55:N60)</f>
        <v>1418681646</v>
      </c>
      <c r="O61" s="87">
        <f>SUM(O55:O60)</f>
        <v>248294874</v>
      </c>
      <c r="P61" s="87">
        <f t="shared" si="21"/>
        <v>1666976520</v>
      </c>
      <c r="Q61" s="102">
        <f t="shared" si="22"/>
        <v>0.24300946350301497</v>
      </c>
      <c r="R61" s="86">
        <f>SUM(R55:R60)</f>
        <v>1418200578</v>
      </c>
      <c r="S61" s="87">
        <f>SUM(S55:S60)</f>
        <v>277571821</v>
      </c>
      <c r="T61" s="87">
        <f t="shared" si="23"/>
        <v>1695772399</v>
      </c>
      <c r="U61" s="102">
        <f t="shared" si="24"/>
        <v>0.23380195749359664</v>
      </c>
      <c r="V61" s="86">
        <f>SUM(V55:V60)</f>
        <v>968569710</v>
      </c>
      <c r="W61" s="87">
        <f>SUM(W55:W60)</f>
        <v>390862975</v>
      </c>
      <c r="X61" s="87">
        <f t="shared" si="25"/>
        <v>1359432685</v>
      </c>
      <c r="Y61" s="102">
        <f t="shared" si="26"/>
        <v>0.18742964741094123</v>
      </c>
      <c r="Z61" s="86">
        <f t="shared" si="27"/>
        <v>5580015689</v>
      </c>
      <c r="AA61" s="87">
        <f t="shared" si="28"/>
        <v>1039819478</v>
      </c>
      <c r="AB61" s="87">
        <f t="shared" si="29"/>
        <v>6619835167</v>
      </c>
      <c r="AC61" s="102">
        <f t="shared" si="30"/>
        <v>0.91269938185233446</v>
      </c>
      <c r="AD61" s="86">
        <f>SUM(AD55:AD60)</f>
        <v>781870771</v>
      </c>
      <c r="AE61" s="87">
        <f>SUM(AE55:AE60)</f>
        <v>322090950</v>
      </c>
      <c r="AF61" s="87">
        <f t="shared" si="31"/>
        <v>1103961721</v>
      </c>
      <c r="AG61" s="87">
        <f>SUM(AG55:AG60)</f>
        <v>6282689322</v>
      </c>
      <c r="AH61" s="87">
        <f>SUM(AH55:AH60)</f>
        <v>6615121748</v>
      </c>
      <c r="AI61" s="88">
        <f>SUM(AI55:AI60)</f>
        <v>5679231910</v>
      </c>
      <c r="AJ61" s="122">
        <f t="shared" si="32"/>
        <v>0.85852265859158905</v>
      </c>
      <c r="AK61" s="123">
        <f t="shared" si="33"/>
        <v>0.23141288247620317</v>
      </c>
    </row>
    <row r="62" spans="1:37" x14ac:dyDescent="0.2">
      <c r="A62" s="61" t="s">
        <v>101</v>
      </c>
      <c r="B62" s="62" t="s">
        <v>334</v>
      </c>
      <c r="C62" s="63" t="s">
        <v>335</v>
      </c>
      <c r="D62" s="83">
        <v>309163291</v>
      </c>
      <c r="E62" s="84">
        <v>73920399</v>
      </c>
      <c r="F62" s="85">
        <f t="shared" si="17"/>
        <v>383083690</v>
      </c>
      <c r="G62" s="83">
        <v>327992289</v>
      </c>
      <c r="H62" s="84">
        <v>84280025</v>
      </c>
      <c r="I62" s="85">
        <f t="shared" si="18"/>
        <v>412272314</v>
      </c>
      <c r="J62" s="83">
        <v>120890405</v>
      </c>
      <c r="K62" s="84">
        <v>13921550</v>
      </c>
      <c r="L62" s="84">
        <f t="shared" si="19"/>
        <v>134811955</v>
      </c>
      <c r="M62" s="101">
        <f t="shared" si="20"/>
        <v>0.35191254161721164</v>
      </c>
      <c r="N62" s="83">
        <v>80982069</v>
      </c>
      <c r="O62" s="84">
        <v>15732885</v>
      </c>
      <c r="P62" s="84">
        <f t="shared" si="21"/>
        <v>96714954</v>
      </c>
      <c r="Q62" s="101">
        <f t="shared" si="22"/>
        <v>0.25246429572608536</v>
      </c>
      <c r="R62" s="83">
        <v>77978694</v>
      </c>
      <c r="S62" s="84">
        <v>16529167</v>
      </c>
      <c r="T62" s="84">
        <f t="shared" si="23"/>
        <v>94507861</v>
      </c>
      <c r="U62" s="101">
        <f t="shared" si="24"/>
        <v>0.22923649682670663</v>
      </c>
      <c r="V62" s="83">
        <v>27333247</v>
      </c>
      <c r="W62" s="84">
        <v>13576540</v>
      </c>
      <c r="X62" s="84">
        <f t="shared" si="25"/>
        <v>40909787</v>
      </c>
      <c r="Y62" s="101">
        <f t="shared" si="26"/>
        <v>9.9230012811386603E-2</v>
      </c>
      <c r="Z62" s="83">
        <f t="shared" si="27"/>
        <v>307184415</v>
      </c>
      <c r="AA62" s="84">
        <f t="shared" si="28"/>
        <v>59760142</v>
      </c>
      <c r="AB62" s="84">
        <f t="shared" si="29"/>
        <v>366944557</v>
      </c>
      <c r="AC62" s="101">
        <f t="shared" si="30"/>
        <v>0.89005384193710368</v>
      </c>
      <c r="AD62" s="83">
        <v>29154791</v>
      </c>
      <c r="AE62" s="84">
        <v>19299687</v>
      </c>
      <c r="AF62" s="84">
        <f t="shared" si="31"/>
        <v>48454478</v>
      </c>
      <c r="AG62" s="84">
        <v>348555974</v>
      </c>
      <c r="AH62" s="84">
        <v>432194802</v>
      </c>
      <c r="AI62" s="85">
        <v>123665994</v>
      </c>
      <c r="AJ62" s="120">
        <f t="shared" si="32"/>
        <v>0.28613484805400319</v>
      </c>
      <c r="AK62" s="121">
        <f t="shared" si="33"/>
        <v>-0.15570678524284176</v>
      </c>
    </row>
    <row r="63" spans="1:37" x14ac:dyDescent="0.2">
      <c r="A63" s="61" t="s">
        <v>101</v>
      </c>
      <c r="B63" s="62" t="s">
        <v>336</v>
      </c>
      <c r="C63" s="63" t="s">
        <v>337</v>
      </c>
      <c r="D63" s="83">
        <v>2059853297</v>
      </c>
      <c r="E63" s="84">
        <v>321401054</v>
      </c>
      <c r="F63" s="85">
        <f t="shared" si="17"/>
        <v>2381254351</v>
      </c>
      <c r="G63" s="83">
        <v>2006386787</v>
      </c>
      <c r="H63" s="84">
        <v>316099546</v>
      </c>
      <c r="I63" s="85">
        <f t="shared" si="18"/>
        <v>2322486333</v>
      </c>
      <c r="J63" s="83">
        <v>425298981</v>
      </c>
      <c r="K63" s="84">
        <v>49775348</v>
      </c>
      <c r="L63" s="84">
        <f t="shared" si="19"/>
        <v>475074329</v>
      </c>
      <c r="M63" s="101">
        <f t="shared" si="20"/>
        <v>0.19950591535948023</v>
      </c>
      <c r="N63" s="83">
        <v>499973555</v>
      </c>
      <c r="O63" s="84">
        <v>74035529</v>
      </c>
      <c r="P63" s="84">
        <f t="shared" si="21"/>
        <v>574009084</v>
      </c>
      <c r="Q63" s="101">
        <f t="shared" si="22"/>
        <v>0.24105324311909257</v>
      </c>
      <c r="R63" s="83">
        <v>502193707</v>
      </c>
      <c r="S63" s="84">
        <v>27315908</v>
      </c>
      <c r="T63" s="84">
        <f t="shared" si="23"/>
        <v>529509615</v>
      </c>
      <c r="U63" s="101">
        <f t="shared" si="24"/>
        <v>0.22799256446690144</v>
      </c>
      <c r="V63" s="83">
        <v>445837047</v>
      </c>
      <c r="W63" s="84">
        <v>69124725</v>
      </c>
      <c r="X63" s="84">
        <f t="shared" si="25"/>
        <v>514961772</v>
      </c>
      <c r="Y63" s="101">
        <f t="shared" si="26"/>
        <v>0.22172865548569839</v>
      </c>
      <c r="Z63" s="83">
        <f t="shared" si="27"/>
        <v>1873303290</v>
      </c>
      <c r="AA63" s="84">
        <f t="shared" si="28"/>
        <v>220251510</v>
      </c>
      <c r="AB63" s="84">
        <f t="shared" si="29"/>
        <v>2093554800</v>
      </c>
      <c r="AC63" s="101">
        <f t="shared" si="30"/>
        <v>0.90142825395907289</v>
      </c>
      <c r="AD63" s="83">
        <v>429144115</v>
      </c>
      <c r="AE63" s="84">
        <v>57281924</v>
      </c>
      <c r="AF63" s="84">
        <f t="shared" si="31"/>
        <v>486426039</v>
      </c>
      <c r="AG63" s="84">
        <v>2171177269</v>
      </c>
      <c r="AH63" s="84">
        <v>2108946790</v>
      </c>
      <c r="AI63" s="85">
        <v>1898597696</v>
      </c>
      <c r="AJ63" s="120">
        <f t="shared" si="32"/>
        <v>0.90025870022069165</v>
      </c>
      <c r="AK63" s="121">
        <f t="shared" si="33"/>
        <v>5.8664073696926389E-2</v>
      </c>
    </row>
    <row r="64" spans="1:37" x14ac:dyDescent="0.2">
      <c r="A64" s="61" t="s">
        <v>101</v>
      </c>
      <c r="B64" s="62" t="s">
        <v>338</v>
      </c>
      <c r="C64" s="63" t="s">
        <v>339</v>
      </c>
      <c r="D64" s="83">
        <v>200154882</v>
      </c>
      <c r="E64" s="84">
        <v>82661760</v>
      </c>
      <c r="F64" s="85">
        <f t="shared" si="17"/>
        <v>282816642</v>
      </c>
      <c r="G64" s="83">
        <v>199641697</v>
      </c>
      <c r="H64" s="84">
        <v>91407033</v>
      </c>
      <c r="I64" s="85">
        <f t="shared" si="18"/>
        <v>291048730</v>
      </c>
      <c r="J64" s="83">
        <v>90320803</v>
      </c>
      <c r="K64" s="84">
        <v>14045496</v>
      </c>
      <c r="L64" s="84">
        <f t="shared" si="19"/>
        <v>104366299</v>
      </c>
      <c r="M64" s="101">
        <f t="shared" si="20"/>
        <v>0.36902460287326372</v>
      </c>
      <c r="N64" s="83">
        <v>59984211</v>
      </c>
      <c r="O64" s="84">
        <v>14976396</v>
      </c>
      <c r="P64" s="84">
        <f t="shared" si="21"/>
        <v>74960607</v>
      </c>
      <c r="Q64" s="101">
        <f t="shared" si="22"/>
        <v>0.26505019814215885</v>
      </c>
      <c r="R64" s="83">
        <v>45235611</v>
      </c>
      <c r="S64" s="84">
        <v>9303288</v>
      </c>
      <c r="T64" s="84">
        <f t="shared" si="23"/>
        <v>54538899</v>
      </c>
      <c r="U64" s="101">
        <f t="shared" si="24"/>
        <v>0.1873875175473193</v>
      </c>
      <c r="V64" s="83">
        <v>4227907</v>
      </c>
      <c r="W64" s="84">
        <v>33734861</v>
      </c>
      <c r="X64" s="84">
        <f t="shared" si="25"/>
        <v>37962768</v>
      </c>
      <c r="Y64" s="101">
        <f t="shared" si="26"/>
        <v>0.13043440526265138</v>
      </c>
      <c r="Z64" s="83">
        <f t="shared" si="27"/>
        <v>199768532</v>
      </c>
      <c r="AA64" s="84">
        <f t="shared" si="28"/>
        <v>72060041</v>
      </c>
      <c r="AB64" s="84">
        <f t="shared" si="29"/>
        <v>271828573</v>
      </c>
      <c r="AC64" s="101">
        <f t="shared" si="30"/>
        <v>0.93396240897529426</v>
      </c>
      <c r="AD64" s="83">
        <v>3726983</v>
      </c>
      <c r="AE64" s="84">
        <v>29974115</v>
      </c>
      <c r="AF64" s="84">
        <f t="shared" si="31"/>
        <v>33701098</v>
      </c>
      <c r="AG64" s="84">
        <v>283020202</v>
      </c>
      <c r="AH64" s="84">
        <v>311344609</v>
      </c>
      <c r="AI64" s="85">
        <v>289331835</v>
      </c>
      <c r="AJ64" s="120">
        <f t="shared" si="32"/>
        <v>0.92929771910712611</v>
      </c>
      <c r="AK64" s="121">
        <f t="shared" si="33"/>
        <v>0.12645493034084532</v>
      </c>
    </row>
    <row r="65" spans="1:37" x14ac:dyDescent="0.2">
      <c r="A65" s="61" t="s">
        <v>101</v>
      </c>
      <c r="B65" s="62" t="s">
        <v>340</v>
      </c>
      <c r="C65" s="63" t="s">
        <v>341</v>
      </c>
      <c r="D65" s="83">
        <v>131880780</v>
      </c>
      <c r="E65" s="84">
        <v>33587122</v>
      </c>
      <c r="F65" s="85">
        <f t="shared" si="17"/>
        <v>165467902</v>
      </c>
      <c r="G65" s="83">
        <v>129910645</v>
      </c>
      <c r="H65" s="84">
        <v>42824119</v>
      </c>
      <c r="I65" s="85">
        <f t="shared" si="18"/>
        <v>172734764</v>
      </c>
      <c r="J65" s="83">
        <v>64761090</v>
      </c>
      <c r="K65" s="84">
        <v>15742310</v>
      </c>
      <c r="L65" s="84">
        <f t="shared" si="19"/>
        <v>80503400</v>
      </c>
      <c r="M65" s="101">
        <f t="shared" si="20"/>
        <v>0.48651973601502485</v>
      </c>
      <c r="N65" s="83">
        <v>35028707</v>
      </c>
      <c r="O65" s="84">
        <v>9614188</v>
      </c>
      <c r="P65" s="84">
        <f t="shared" si="21"/>
        <v>44642895</v>
      </c>
      <c r="Q65" s="101">
        <f t="shared" si="22"/>
        <v>0.26979791524763513</v>
      </c>
      <c r="R65" s="83">
        <v>906482</v>
      </c>
      <c r="S65" s="84">
        <v>14440733</v>
      </c>
      <c r="T65" s="84">
        <f t="shared" si="23"/>
        <v>15347215</v>
      </c>
      <c r="U65" s="101">
        <f t="shared" si="24"/>
        <v>8.8848443964643961E-2</v>
      </c>
      <c r="V65" s="83">
        <v>1529648</v>
      </c>
      <c r="W65" s="84">
        <v>5834289</v>
      </c>
      <c r="X65" s="84">
        <f t="shared" si="25"/>
        <v>7363937</v>
      </c>
      <c r="Y65" s="101">
        <f t="shared" si="26"/>
        <v>4.2631470524369955E-2</v>
      </c>
      <c r="Z65" s="83">
        <f t="shared" si="27"/>
        <v>102225927</v>
      </c>
      <c r="AA65" s="84">
        <f t="shared" si="28"/>
        <v>45631520</v>
      </c>
      <c r="AB65" s="84">
        <f t="shared" si="29"/>
        <v>147857447</v>
      </c>
      <c r="AC65" s="101">
        <f t="shared" si="30"/>
        <v>0.85597967413206988</v>
      </c>
      <c r="AD65" s="83">
        <v>4491763</v>
      </c>
      <c r="AE65" s="84">
        <v>10050934</v>
      </c>
      <c r="AF65" s="84">
        <f t="shared" si="31"/>
        <v>14542697</v>
      </c>
      <c r="AG65" s="84">
        <v>163619364</v>
      </c>
      <c r="AH65" s="84">
        <v>199355209</v>
      </c>
      <c r="AI65" s="85">
        <v>190909757</v>
      </c>
      <c r="AJ65" s="120">
        <f t="shared" si="32"/>
        <v>0.9576361608890791</v>
      </c>
      <c r="AK65" s="121">
        <f t="shared" si="33"/>
        <v>-0.49363333362443018</v>
      </c>
    </row>
    <row r="66" spans="1:37" x14ac:dyDescent="0.2">
      <c r="A66" s="61" t="s">
        <v>116</v>
      </c>
      <c r="B66" s="62" t="s">
        <v>342</v>
      </c>
      <c r="C66" s="63" t="s">
        <v>343</v>
      </c>
      <c r="D66" s="83">
        <v>1080606905</v>
      </c>
      <c r="E66" s="84">
        <v>235385614</v>
      </c>
      <c r="F66" s="85">
        <f t="shared" si="17"/>
        <v>1315992519</v>
      </c>
      <c r="G66" s="83">
        <v>1144829867</v>
      </c>
      <c r="H66" s="84">
        <v>263496552</v>
      </c>
      <c r="I66" s="85">
        <f t="shared" si="18"/>
        <v>1408326419</v>
      </c>
      <c r="J66" s="83">
        <v>336892094</v>
      </c>
      <c r="K66" s="84">
        <v>41284041</v>
      </c>
      <c r="L66" s="84">
        <f t="shared" si="19"/>
        <v>378176135</v>
      </c>
      <c r="M66" s="101">
        <f t="shared" si="20"/>
        <v>0.28736951733385957</v>
      </c>
      <c r="N66" s="83">
        <v>287335908</v>
      </c>
      <c r="O66" s="84">
        <v>77432089</v>
      </c>
      <c r="P66" s="84">
        <f t="shared" si="21"/>
        <v>364767997</v>
      </c>
      <c r="Q66" s="101">
        <f t="shared" si="22"/>
        <v>0.27718090470391193</v>
      </c>
      <c r="R66" s="83">
        <v>271377535</v>
      </c>
      <c r="S66" s="84">
        <v>42011417</v>
      </c>
      <c r="T66" s="84">
        <f t="shared" si="23"/>
        <v>313388952</v>
      </c>
      <c r="U66" s="101">
        <f t="shared" si="24"/>
        <v>0.22252579215443943</v>
      </c>
      <c r="V66" s="83">
        <v>181490571</v>
      </c>
      <c r="W66" s="84">
        <v>122410927</v>
      </c>
      <c r="X66" s="84">
        <f t="shared" si="25"/>
        <v>303901498</v>
      </c>
      <c r="Y66" s="101">
        <f t="shared" si="26"/>
        <v>0.21578910535228693</v>
      </c>
      <c r="Z66" s="83">
        <f t="shared" si="27"/>
        <v>1077096108</v>
      </c>
      <c r="AA66" s="84">
        <f t="shared" si="28"/>
        <v>283138474</v>
      </c>
      <c r="AB66" s="84">
        <f t="shared" si="29"/>
        <v>1360234582</v>
      </c>
      <c r="AC66" s="101">
        <f t="shared" si="30"/>
        <v>0.96585178240556746</v>
      </c>
      <c r="AD66" s="83">
        <v>117273143</v>
      </c>
      <c r="AE66" s="84">
        <v>83599950</v>
      </c>
      <c r="AF66" s="84">
        <f t="shared" si="31"/>
        <v>200873093</v>
      </c>
      <c r="AG66" s="84">
        <v>1146500756</v>
      </c>
      <c r="AH66" s="84">
        <v>1303498051</v>
      </c>
      <c r="AI66" s="85">
        <v>1260735052</v>
      </c>
      <c r="AJ66" s="120">
        <f t="shared" si="32"/>
        <v>0.96719366095929815</v>
      </c>
      <c r="AK66" s="121">
        <f t="shared" si="33"/>
        <v>0.51290296505764466</v>
      </c>
    </row>
    <row r="67" spans="1:37" ht="16.5" x14ac:dyDescent="0.3">
      <c r="A67" s="64" t="s">
        <v>0</v>
      </c>
      <c r="B67" s="65" t="s">
        <v>344</v>
      </c>
      <c r="C67" s="66" t="s">
        <v>0</v>
      </c>
      <c r="D67" s="86">
        <f>SUM(D62:D66)</f>
        <v>3781659155</v>
      </c>
      <c r="E67" s="87">
        <f>SUM(E62:E66)</f>
        <v>746955949</v>
      </c>
      <c r="F67" s="88">
        <f t="shared" si="17"/>
        <v>4528615104</v>
      </c>
      <c r="G67" s="86">
        <f>SUM(G62:G66)</f>
        <v>3808761285</v>
      </c>
      <c r="H67" s="87">
        <f>SUM(H62:H66)</f>
        <v>798107275</v>
      </c>
      <c r="I67" s="88">
        <f t="shared" si="18"/>
        <v>4606868560</v>
      </c>
      <c r="J67" s="86">
        <f>SUM(J62:J66)</f>
        <v>1038163373</v>
      </c>
      <c r="K67" s="87">
        <f>SUM(K62:K66)</f>
        <v>134768745</v>
      </c>
      <c r="L67" s="87">
        <f t="shared" si="19"/>
        <v>1172932118</v>
      </c>
      <c r="M67" s="102">
        <f t="shared" si="20"/>
        <v>0.25900459435468065</v>
      </c>
      <c r="N67" s="86">
        <f>SUM(N62:N66)</f>
        <v>963304450</v>
      </c>
      <c r="O67" s="87">
        <f>SUM(O62:O66)</f>
        <v>191791087</v>
      </c>
      <c r="P67" s="87">
        <f t="shared" si="21"/>
        <v>1155095537</v>
      </c>
      <c r="Q67" s="102">
        <f t="shared" si="22"/>
        <v>0.25506595514812824</v>
      </c>
      <c r="R67" s="86">
        <f>SUM(R62:R66)</f>
        <v>897692029</v>
      </c>
      <c r="S67" s="87">
        <f>SUM(S62:S66)</f>
        <v>109600513</v>
      </c>
      <c r="T67" s="87">
        <f t="shared" si="23"/>
        <v>1007292542</v>
      </c>
      <c r="U67" s="102">
        <f t="shared" si="24"/>
        <v>0.21865015875338975</v>
      </c>
      <c r="V67" s="86">
        <f>SUM(V62:V66)</f>
        <v>660418420</v>
      </c>
      <c r="W67" s="87">
        <f>SUM(W62:W66)</f>
        <v>244681342</v>
      </c>
      <c r="X67" s="87">
        <f t="shared" si="25"/>
        <v>905099762</v>
      </c>
      <c r="Y67" s="102">
        <f t="shared" si="26"/>
        <v>0.19646745944928803</v>
      </c>
      <c r="Z67" s="86">
        <f t="shared" si="27"/>
        <v>3559578272</v>
      </c>
      <c r="AA67" s="87">
        <f t="shared" si="28"/>
        <v>680841687</v>
      </c>
      <c r="AB67" s="87">
        <f t="shared" si="29"/>
        <v>4240419959</v>
      </c>
      <c r="AC67" s="102">
        <f t="shared" si="30"/>
        <v>0.92045603293704559</v>
      </c>
      <c r="AD67" s="86">
        <f>SUM(AD62:AD66)</f>
        <v>583790795</v>
      </c>
      <c r="AE67" s="87">
        <f>SUM(AE62:AE66)</f>
        <v>200206610</v>
      </c>
      <c r="AF67" s="87">
        <f t="shared" si="31"/>
        <v>783997405</v>
      </c>
      <c r="AG67" s="87">
        <f>SUM(AG62:AG66)</f>
        <v>4112873565</v>
      </c>
      <c r="AH67" s="87">
        <f>SUM(AH62:AH66)</f>
        <v>4355339461</v>
      </c>
      <c r="AI67" s="88">
        <f>SUM(AI62:AI66)</f>
        <v>3763240334</v>
      </c>
      <c r="AJ67" s="122">
        <f t="shared" si="32"/>
        <v>0.86405212904712325</v>
      </c>
      <c r="AK67" s="123">
        <f t="shared" si="33"/>
        <v>0.15446780337238497</v>
      </c>
    </row>
    <row r="68" spans="1:37" x14ac:dyDescent="0.2">
      <c r="A68" s="61" t="s">
        <v>101</v>
      </c>
      <c r="B68" s="62" t="s">
        <v>345</v>
      </c>
      <c r="C68" s="63" t="s">
        <v>346</v>
      </c>
      <c r="D68" s="83">
        <v>385898642</v>
      </c>
      <c r="E68" s="84">
        <v>98060376</v>
      </c>
      <c r="F68" s="85">
        <f t="shared" si="17"/>
        <v>483959018</v>
      </c>
      <c r="G68" s="83">
        <v>401450442</v>
      </c>
      <c r="H68" s="84">
        <v>133559037</v>
      </c>
      <c r="I68" s="85">
        <f t="shared" si="18"/>
        <v>535009479</v>
      </c>
      <c r="J68" s="83">
        <v>144756734</v>
      </c>
      <c r="K68" s="84">
        <v>14125467</v>
      </c>
      <c r="L68" s="84">
        <f t="shared" si="19"/>
        <v>158882201</v>
      </c>
      <c r="M68" s="101">
        <f t="shared" si="20"/>
        <v>0.32829680838801933</v>
      </c>
      <c r="N68" s="83">
        <v>99653241</v>
      </c>
      <c r="O68" s="84">
        <v>35491162</v>
      </c>
      <c r="P68" s="84">
        <f t="shared" si="21"/>
        <v>135144403</v>
      </c>
      <c r="Q68" s="101">
        <f t="shared" si="22"/>
        <v>0.27924761802868192</v>
      </c>
      <c r="R68" s="83">
        <v>95686572</v>
      </c>
      <c r="S68" s="84">
        <v>21777653</v>
      </c>
      <c r="T68" s="84">
        <f t="shared" si="23"/>
        <v>117464225</v>
      </c>
      <c r="U68" s="101">
        <f t="shared" si="24"/>
        <v>0.21955540903603318</v>
      </c>
      <c r="V68" s="83">
        <v>83184619</v>
      </c>
      <c r="W68" s="84">
        <v>35791686</v>
      </c>
      <c r="X68" s="84">
        <f t="shared" si="25"/>
        <v>118976305</v>
      </c>
      <c r="Y68" s="101">
        <f t="shared" si="26"/>
        <v>0.22238167671791848</v>
      </c>
      <c r="Z68" s="83">
        <f t="shared" si="27"/>
        <v>423281166</v>
      </c>
      <c r="AA68" s="84">
        <f t="shared" si="28"/>
        <v>107185968</v>
      </c>
      <c r="AB68" s="84">
        <f t="shared" si="29"/>
        <v>530467134</v>
      </c>
      <c r="AC68" s="101">
        <f t="shared" si="30"/>
        <v>0.99150978594156836</v>
      </c>
      <c r="AD68" s="83">
        <v>72842898</v>
      </c>
      <c r="AE68" s="84">
        <v>37201041</v>
      </c>
      <c r="AF68" s="84">
        <f t="shared" si="31"/>
        <v>110043939</v>
      </c>
      <c r="AG68" s="84">
        <v>505473912</v>
      </c>
      <c r="AH68" s="84">
        <v>564284270</v>
      </c>
      <c r="AI68" s="85">
        <v>483246827</v>
      </c>
      <c r="AJ68" s="120">
        <f t="shared" si="32"/>
        <v>0.85638897394747504</v>
      </c>
      <c r="AK68" s="121">
        <f t="shared" si="33"/>
        <v>8.1170903924113524E-2</v>
      </c>
    </row>
    <row r="69" spans="1:37" x14ac:dyDescent="0.2">
      <c r="A69" s="61" t="s">
        <v>101</v>
      </c>
      <c r="B69" s="62" t="s">
        <v>347</v>
      </c>
      <c r="C69" s="63" t="s">
        <v>348</v>
      </c>
      <c r="D69" s="83">
        <v>167766320</v>
      </c>
      <c r="E69" s="84">
        <v>44994821</v>
      </c>
      <c r="F69" s="85">
        <f t="shared" si="17"/>
        <v>212761141</v>
      </c>
      <c r="G69" s="83">
        <v>169797619</v>
      </c>
      <c r="H69" s="84">
        <v>54667690</v>
      </c>
      <c r="I69" s="85">
        <f t="shared" si="18"/>
        <v>224465309</v>
      </c>
      <c r="J69" s="83">
        <v>62645180</v>
      </c>
      <c r="K69" s="84">
        <v>10947178</v>
      </c>
      <c r="L69" s="84">
        <f t="shared" si="19"/>
        <v>73592358</v>
      </c>
      <c r="M69" s="101">
        <f t="shared" si="20"/>
        <v>0.34589191265899444</v>
      </c>
      <c r="N69" s="83">
        <v>48648118</v>
      </c>
      <c r="O69" s="84">
        <v>13052763</v>
      </c>
      <c r="P69" s="84">
        <f t="shared" si="21"/>
        <v>61700881</v>
      </c>
      <c r="Q69" s="101">
        <f t="shared" si="22"/>
        <v>0.29000070553297136</v>
      </c>
      <c r="R69" s="83">
        <v>41762089</v>
      </c>
      <c r="S69" s="84">
        <v>4018120</v>
      </c>
      <c r="T69" s="84">
        <f t="shared" si="23"/>
        <v>45780209</v>
      </c>
      <c r="U69" s="101">
        <f t="shared" si="24"/>
        <v>0.20395226863318999</v>
      </c>
      <c r="V69" s="83">
        <v>13803525</v>
      </c>
      <c r="W69" s="84">
        <v>13193667</v>
      </c>
      <c r="X69" s="84">
        <f t="shared" si="25"/>
        <v>26997192</v>
      </c>
      <c r="Y69" s="101">
        <f t="shared" si="26"/>
        <v>0.12027333809519759</v>
      </c>
      <c r="Z69" s="83">
        <f t="shared" si="27"/>
        <v>166858912</v>
      </c>
      <c r="AA69" s="84">
        <f t="shared" si="28"/>
        <v>41211728</v>
      </c>
      <c r="AB69" s="84">
        <f t="shared" si="29"/>
        <v>208070640</v>
      </c>
      <c r="AC69" s="101">
        <f t="shared" si="30"/>
        <v>0.92696123479820214</v>
      </c>
      <c r="AD69" s="83">
        <v>11710959</v>
      </c>
      <c r="AE69" s="84">
        <v>16932867</v>
      </c>
      <c r="AF69" s="84">
        <f t="shared" si="31"/>
        <v>28643826</v>
      </c>
      <c r="AG69" s="84">
        <v>224994644</v>
      </c>
      <c r="AH69" s="84">
        <v>251404844</v>
      </c>
      <c r="AI69" s="85">
        <v>125803386</v>
      </c>
      <c r="AJ69" s="120">
        <f t="shared" si="32"/>
        <v>0.5004015992627413</v>
      </c>
      <c r="AK69" s="121">
        <f t="shared" si="33"/>
        <v>-5.7486524321157417E-2</v>
      </c>
    </row>
    <row r="70" spans="1:37" x14ac:dyDescent="0.2">
      <c r="A70" s="61" t="s">
        <v>101</v>
      </c>
      <c r="B70" s="62" t="s">
        <v>349</v>
      </c>
      <c r="C70" s="63" t="s">
        <v>350</v>
      </c>
      <c r="D70" s="83">
        <v>242206025</v>
      </c>
      <c r="E70" s="84">
        <v>120404000</v>
      </c>
      <c r="F70" s="85">
        <f t="shared" si="17"/>
        <v>362610025</v>
      </c>
      <c r="G70" s="83">
        <v>279582764</v>
      </c>
      <c r="H70" s="84">
        <v>130302970</v>
      </c>
      <c r="I70" s="85">
        <f t="shared" si="18"/>
        <v>409885734</v>
      </c>
      <c r="J70" s="83">
        <v>99384261</v>
      </c>
      <c r="K70" s="84">
        <v>13312119</v>
      </c>
      <c r="L70" s="84">
        <f t="shared" si="19"/>
        <v>112696380</v>
      </c>
      <c r="M70" s="101">
        <f t="shared" si="20"/>
        <v>0.31079223471551842</v>
      </c>
      <c r="N70" s="83">
        <v>79059020</v>
      </c>
      <c r="O70" s="84">
        <v>13041000</v>
      </c>
      <c r="P70" s="84">
        <f t="shared" si="21"/>
        <v>92100020</v>
      </c>
      <c r="Q70" s="101">
        <f t="shared" si="22"/>
        <v>0.25399192975980189</v>
      </c>
      <c r="R70" s="83">
        <v>59666608</v>
      </c>
      <c r="S70" s="84">
        <v>17452113</v>
      </c>
      <c r="T70" s="84">
        <f t="shared" si="23"/>
        <v>77118721</v>
      </c>
      <c r="U70" s="101">
        <f t="shared" si="24"/>
        <v>0.18814687753929002</v>
      </c>
      <c r="V70" s="83">
        <v>5460924</v>
      </c>
      <c r="W70" s="84">
        <v>28105749</v>
      </c>
      <c r="X70" s="84">
        <f t="shared" si="25"/>
        <v>33566673</v>
      </c>
      <c r="Y70" s="101">
        <f t="shared" si="26"/>
        <v>8.1892757458106605E-2</v>
      </c>
      <c r="Z70" s="83">
        <f t="shared" si="27"/>
        <v>243570813</v>
      </c>
      <c r="AA70" s="84">
        <f t="shared" si="28"/>
        <v>71910981</v>
      </c>
      <c r="AB70" s="84">
        <f t="shared" si="29"/>
        <v>315481794</v>
      </c>
      <c r="AC70" s="101">
        <f t="shared" si="30"/>
        <v>0.76968229882331063</v>
      </c>
      <c r="AD70" s="83">
        <v>4800442</v>
      </c>
      <c r="AE70" s="84">
        <v>27616689</v>
      </c>
      <c r="AF70" s="84">
        <f t="shared" si="31"/>
        <v>32417131</v>
      </c>
      <c r="AG70" s="84">
        <v>333220757</v>
      </c>
      <c r="AH70" s="84">
        <v>403032567</v>
      </c>
      <c r="AI70" s="85">
        <v>379830260</v>
      </c>
      <c r="AJ70" s="120">
        <f t="shared" si="32"/>
        <v>0.94243068947825248</v>
      </c>
      <c r="AK70" s="121">
        <f t="shared" si="33"/>
        <v>3.5460941932214718E-2</v>
      </c>
    </row>
    <row r="71" spans="1:37" x14ac:dyDescent="0.2">
      <c r="A71" s="61" t="s">
        <v>101</v>
      </c>
      <c r="B71" s="62" t="s">
        <v>351</v>
      </c>
      <c r="C71" s="63" t="s">
        <v>352</v>
      </c>
      <c r="D71" s="83">
        <v>204780418</v>
      </c>
      <c r="E71" s="84">
        <v>92799601</v>
      </c>
      <c r="F71" s="85">
        <f t="shared" si="17"/>
        <v>297580019</v>
      </c>
      <c r="G71" s="83">
        <v>204374418</v>
      </c>
      <c r="H71" s="84">
        <v>97311169</v>
      </c>
      <c r="I71" s="85">
        <f t="shared" si="18"/>
        <v>301685587</v>
      </c>
      <c r="J71" s="83">
        <v>71619930</v>
      </c>
      <c r="K71" s="84">
        <v>4870019</v>
      </c>
      <c r="L71" s="84">
        <f t="shared" si="19"/>
        <v>76489949</v>
      </c>
      <c r="M71" s="101">
        <f t="shared" si="20"/>
        <v>0.25703993587015667</v>
      </c>
      <c r="N71" s="83">
        <v>65424694</v>
      </c>
      <c r="O71" s="84">
        <v>22267990</v>
      </c>
      <c r="P71" s="84">
        <f t="shared" si="21"/>
        <v>87692684</v>
      </c>
      <c r="Q71" s="101">
        <f t="shared" si="22"/>
        <v>0.29468606223860749</v>
      </c>
      <c r="R71" s="83">
        <v>52301198</v>
      </c>
      <c r="S71" s="84">
        <v>13406805</v>
      </c>
      <c r="T71" s="84">
        <f t="shared" si="23"/>
        <v>65708003</v>
      </c>
      <c r="U71" s="101">
        <f t="shared" si="24"/>
        <v>0.21780292407538845</v>
      </c>
      <c r="V71" s="83">
        <v>15176551</v>
      </c>
      <c r="W71" s="84">
        <v>32684957</v>
      </c>
      <c r="X71" s="84">
        <f t="shared" si="25"/>
        <v>47861508</v>
      </c>
      <c r="Y71" s="101">
        <f t="shared" si="26"/>
        <v>0.1586469823631316</v>
      </c>
      <c r="Z71" s="83">
        <f t="shared" si="27"/>
        <v>204522373</v>
      </c>
      <c r="AA71" s="84">
        <f t="shared" si="28"/>
        <v>73229771</v>
      </c>
      <c r="AB71" s="84">
        <f t="shared" si="29"/>
        <v>277752144</v>
      </c>
      <c r="AC71" s="101">
        <f t="shared" si="30"/>
        <v>0.92066759556531286</v>
      </c>
      <c r="AD71" s="83">
        <v>16241364</v>
      </c>
      <c r="AE71" s="84">
        <v>40962721</v>
      </c>
      <c r="AF71" s="84">
        <f t="shared" si="31"/>
        <v>57204085</v>
      </c>
      <c r="AG71" s="84">
        <v>305059633</v>
      </c>
      <c r="AH71" s="84">
        <v>334741591</v>
      </c>
      <c r="AI71" s="85">
        <v>295979876</v>
      </c>
      <c r="AJ71" s="120">
        <f t="shared" si="32"/>
        <v>0.88420406653322026</v>
      </c>
      <c r="AK71" s="121">
        <f t="shared" si="33"/>
        <v>-0.16332010205215242</v>
      </c>
    </row>
    <row r="72" spans="1:37" x14ac:dyDescent="0.2">
      <c r="A72" s="61" t="s">
        <v>116</v>
      </c>
      <c r="B72" s="62" t="s">
        <v>353</v>
      </c>
      <c r="C72" s="63" t="s">
        <v>354</v>
      </c>
      <c r="D72" s="83">
        <v>503257792</v>
      </c>
      <c r="E72" s="84">
        <v>307283480</v>
      </c>
      <c r="F72" s="85">
        <f t="shared" si="17"/>
        <v>810541272</v>
      </c>
      <c r="G72" s="83">
        <v>494538239</v>
      </c>
      <c r="H72" s="84">
        <v>328317608</v>
      </c>
      <c r="I72" s="85">
        <f t="shared" si="18"/>
        <v>822855847</v>
      </c>
      <c r="J72" s="83">
        <v>181947844</v>
      </c>
      <c r="K72" s="84">
        <v>73869911</v>
      </c>
      <c r="L72" s="84">
        <f t="shared" si="19"/>
        <v>255817755</v>
      </c>
      <c r="M72" s="101">
        <f t="shared" si="20"/>
        <v>0.31561348426931185</v>
      </c>
      <c r="N72" s="83">
        <v>161586668</v>
      </c>
      <c r="O72" s="84">
        <v>67123984</v>
      </c>
      <c r="P72" s="84">
        <f t="shared" si="21"/>
        <v>228710652</v>
      </c>
      <c r="Q72" s="101">
        <f t="shared" si="22"/>
        <v>0.28217027300245856</v>
      </c>
      <c r="R72" s="83">
        <v>117777902</v>
      </c>
      <c r="S72" s="84">
        <v>50339188</v>
      </c>
      <c r="T72" s="84">
        <f t="shared" si="23"/>
        <v>168117090</v>
      </c>
      <c r="U72" s="101">
        <f t="shared" si="24"/>
        <v>0.20430928529332065</v>
      </c>
      <c r="V72" s="83">
        <v>71249848</v>
      </c>
      <c r="W72" s="84">
        <v>136896037</v>
      </c>
      <c r="X72" s="84">
        <f t="shared" si="25"/>
        <v>208145885</v>
      </c>
      <c r="Y72" s="101">
        <f t="shared" si="26"/>
        <v>0.25295546693733345</v>
      </c>
      <c r="Z72" s="83">
        <f t="shared" si="27"/>
        <v>532562262</v>
      </c>
      <c r="AA72" s="84">
        <f t="shared" si="28"/>
        <v>328229120</v>
      </c>
      <c r="AB72" s="84">
        <f t="shared" si="29"/>
        <v>860791382</v>
      </c>
      <c r="AC72" s="101">
        <f t="shared" si="30"/>
        <v>1.0461022852767066</v>
      </c>
      <c r="AD72" s="83">
        <v>23581219</v>
      </c>
      <c r="AE72" s="84">
        <v>50657495</v>
      </c>
      <c r="AF72" s="84">
        <f t="shared" si="31"/>
        <v>74238714</v>
      </c>
      <c r="AG72" s="84">
        <v>748564609</v>
      </c>
      <c r="AH72" s="84">
        <v>868687313</v>
      </c>
      <c r="AI72" s="85">
        <v>789971807</v>
      </c>
      <c r="AJ72" s="120">
        <f t="shared" si="32"/>
        <v>0.90938568478897541</v>
      </c>
      <c r="AK72" s="121">
        <f t="shared" si="33"/>
        <v>1.8037377506296783</v>
      </c>
    </row>
    <row r="73" spans="1:37" ht="16.5" x14ac:dyDescent="0.3">
      <c r="A73" s="64" t="s">
        <v>0</v>
      </c>
      <c r="B73" s="65" t="s">
        <v>355</v>
      </c>
      <c r="C73" s="66" t="s">
        <v>0</v>
      </c>
      <c r="D73" s="86">
        <f>SUM(D68:D72)</f>
        <v>1503909197</v>
      </c>
      <c r="E73" s="87">
        <f>SUM(E68:E72)</f>
        <v>663542278</v>
      </c>
      <c r="F73" s="88">
        <f t="shared" si="17"/>
        <v>2167451475</v>
      </c>
      <c r="G73" s="86">
        <f>SUM(G68:G72)</f>
        <v>1549743482</v>
      </c>
      <c r="H73" s="87">
        <f>SUM(H68:H72)</f>
        <v>744158474</v>
      </c>
      <c r="I73" s="88">
        <f t="shared" si="18"/>
        <v>2293901956</v>
      </c>
      <c r="J73" s="86">
        <f>SUM(J68:J72)</f>
        <v>560353949</v>
      </c>
      <c r="K73" s="87">
        <f>SUM(K68:K72)</f>
        <v>117124694</v>
      </c>
      <c r="L73" s="87">
        <f t="shared" si="19"/>
        <v>677478643</v>
      </c>
      <c r="M73" s="102">
        <f t="shared" si="20"/>
        <v>0.3125692320285971</v>
      </c>
      <c r="N73" s="86">
        <f>SUM(N68:N72)</f>
        <v>454371741</v>
      </c>
      <c r="O73" s="87">
        <f>SUM(O68:O72)</f>
        <v>150976899</v>
      </c>
      <c r="P73" s="87">
        <f t="shared" si="21"/>
        <v>605348640</v>
      </c>
      <c r="Q73" s="102">
        <f t="shared" si="22"/>
        <v>0.2792905156042767</v>
      </c>
      <c r="R73" s="86">
        <f>SUM(R68:R72)</f>
        <v>367194369</v>
      </c>
      <c r="S73" s="87">
        <f>SUM(S68:S72)</f>
        <v>106993879</v>
      </c>
      <c r="T73" s="87">
        <f t="shared" si="23"/>
        <v>474188248</v>
      </c>
      <c r="U73" s="102">
        <f t="shared" si="24"/>
        <v>0.20671687678703909</v>
      </c>
      <c r="V73" s="86">
        <f>SUM(V68:V72)</f>
        <v>188875467</v>
      </c>
      <c r="W73" s="87">
        <f>SUM(W68:W72)</f>
        <v>246672096</v>
      </c>
      <c r="X73" s="87">
        <f t="shared" si="25"/>
        <v>435547563</v>
      </c>
      <c r="Y73" s="102">
        <f t="shared" si="26"/>
        <v>0.18987191752497029</v>
      </c>
      <c r="Z73" s="86">
        <f t="shared" si="27"/>
        <v>1570795526</v>
      </c>
      <c r="AA73" s="87">
        <f t="shared" si="28"/>
        <v>621767568</v>
      </c>
      <c r="AB73" s="87">
        <f t="shared" si="29"/>
        <v>2192563094</v>
      </c>
      <c r="AC73" s="102">
        <f t="shared" si="30"/>
        <v>0.95582249636479233</v>
      </c>
      <c r="AD73" s="86">
        <f>SUM(AD68:AD72)</f>
        <v>129176882</v>
      </c>
      <c r="AE73" s="87">
        <f>SUM(AE68:AE72)</f>
        <v>173370813</v>
      </c>
      <c r="AF73" s="87">
        <f t="shared" si="31"/>
        <v>302547695</v>
      </c>
      <c r="AG73" s="87">
        <f>SUM(AG68:AG72)</f>
        <v>2117313555</v>
      </c>
      <c r="AH73" s="87">
        <f>SUM(AH68:AH72)</f>
        <v>2422150585</v>
      </c>
      <c r="AI73" s="88">
        <f>SUM(AI68:AI72)</f>
        <v>2074832156</v>
      </c>
      <c r="AJ73" s="122">
        <f t="shared" si="32"/>
        <v>0.85660741691664888</v>
      </c>
      <c r="AK73" s="123">
        <f t="shared" si="33"/>
        <v>0.43959967369772879</v>
      </c>
    </row>
    <row r="74" spans="1:37" ht="16.5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77285962695</v>
      </c>
      <c r="E74" s="90">
        <f>SUM(E9,E11:E15,E17:E24,E26:E29,E31:E35,E37:E40,E42:E47,E49:E53,E55:E60,E62:E66,E68:E72)</f>
        <v>12053278398</v>
      </c>
      <c r="F74" s="91">
        <f t="shared" si="17"/>
        <v>89339241093</v>
      </c>
      <c r="G74" s="89">
        <f>SUM(G9,G11:G15,G17:G24,G26:G29,G31:G35,G37:G40,G42:G47,G49:G53,G55:G60,G62:G66,G68:G72)</f>
        <v>77597610741</v>
      </c>
      <c r="H74" s="90">
        <f>SUM(H9,H11:H15,H17:H24,H26:H29,H31:H35,H37:H40,H42:H47,H49:H53,H55:H60,H62:H66,H68:H72)</f>
        <v>12889165121</v>
      </c>
      <c r="I74" s="91">
        <f t="shared" si="18"/>
        <v>90486775862</v>
      </c>
      <c r="J74" s="89">
        <f>SUM(J9,J11:J15,J17:J24,J26:J29,J31:J35,J37:J40,J42:J47,J49:J53,J55:J60,J62:J66,J68:J72)</f>
        <v>21759718940</v>
      </c>
      <c r="K74" s="90">
        <f>SUM(K9,K11:K15,K17:K24,K26:K29,K31:K35,K37:K40,K42:K47,K49:K53,K55:K60,K62:K66,K68:K72)</f>
        <v>1486812784</v>
      </c>
      <c r="L74" s="90">
        <f t="shared" si="19"/>
        <v>23246531724</v>
      </c>
      <c r="M74" s="103">
        <f t="shared" si="20"/>
        <v>0.26020516225116486</v>
      </c>
      <c r="N74" s="89">
        <f>SUM(N9,N11:N15,N17:N24,N26:N29,N31:N35,N37:N40,N42:N47,N49:N53,N55:N60,N62:N66,N68:N72)</f>
        <v>22146523852</v>
      </c>
      <c r="O74" s="90">
        <f>SUM(O9,O11:O15,O17:O24,O26:O29,O31:O35,O37:O40,O42:O47,O49:O53,O55:O60,O62:O66,O68:O72)</f>
        <v>2382089091</v>
      </c>
      <c r="P74" s="90">
        <f t="shared" si="21"/>
        <v>24528612943</v>
      </c>
      <c r="Q74" s="103">
        <f t="shared" si="22"/>
        <v>0.27455586865201043</v>
      </c>
      <c r="R74" s="89">
        <f>SUM(R9,R11:R15,R17:R24,R26:R29,R31:R35,R37:R40,R42:R47,R49:R53,R55:R60,R62:R66,R68:R72)</f>
        <v>16236310063</v>
      </c>
      <c r="S74" s="90">
        <f>SUM(S9,S11:S15,S17:S24,S26:S29,S31:S35,S37:S40,S42:S47,S49:S53,S55:S60,S62:S66,S68:S72)</f>
        <v>7427228677</v>
      </c>
      <c r="T74" s="90">
        <f t="shared" si="23"/>
        <v>23663538740</v>
      </c>
      <c r="U74" s="103">
        <f t="shared" si="24"/>
        <v>0.26151377938461307</v>
      </c>
      <c r="V74" s="89">
        <f>SUM(V9,V11:V15,V17:V24,V26:V29,V31:V35,V37:V40,V42:V47,V49:V53,V55:V60,V62:V66,V68:V72)</f>
        <v>13247856814</v>
      </c>
      <c r="W74" s="90">
        <f>SUM(W9,W11:W15,W17:W24,W26:W29,W31:W35,W37:W40,W42:W47,W49:W53,W55:W60,W62:W66,W68:W72)</f>
        <v>-2679524931</v>
      </c>
      <c r="X74" s="90">
        <f t="shared" si="25"/>
        <v>10568331883</v>
      </c>
      <c r="Y74" s="103">
        <f t="shared" si="26"/>
        <v>0.11679421420780427</v>
      </c>
      <c r="Z74" s="89">
        <f t="shared" si="27"/>
        <v>73390409669</v>
      </c>
      <c r="AA74" s="90">
        <f t="shared" si="28"/>
        <v>8616605621</v>
      </c>
      <c r="AB74" s="90">
        <f t="shared" si="29"/>
        <v>82007015290</v>
      </c>
      <c r="AC74" s="103">
        <f t="shared" si="30"/>
        <v>0.9062872945663093</v>
      </c>
      <c r="AD74" s="89">
        <f>SUM(AD9,AD11:AD15,AD17:AD24,AD26:AD29,AD31:AD35,AD37:AD40,AD42:AD47,AD49:AD53,AD55:AD60,AD62:AD66,AD68:AD72)</f>
        <v>15339187756</v>
      </c>
      <c r="AE74" s="90">
        <f>SUM(AE9,AE11:AE15,AE17:AE24,AE26:AE29,AE31:AE35,AE37:AE40,AE42:AE47,AE49:AE53,AE55:AE60,AE62:AE66,AE68:AE72)</f>
        <v>5932409455</v>
      </c>
      <c r="AF74" s="90">
        <f t="shared" si="31"/>
        <v>21271597211</v>
      </c>
      <c r="AG74" s="90">
        <f>SUM(AG9,AG11:AG15,AG17:AG24,AG26:AG29,AG31:AG35,AG37:AG40,AG42:AG47,AG49:AG53,AG55:AG60,AG62:AG66,AG68:AG72)</f>
        <v>82913006473</v>
      </c>
      <c r="AH74" s="90">
        <f>SUM(AH9,AH11:AH15,AH17:AH24,AH26:AH29,AH31:AH35,AH37:AH40,AH42:AH47,AH49:AH53,AH55:AH60,AH62:AH66,AH68:AH72)</f>
        <v>85633919015</v>
      </c>
      <c r="AI74" s="91">
        <f>SUM(AI9,AI11:AI15,AI17:AI24,AI26:AI29,AI31:AI35,AI37:AI40,AI42:AI47,AI49:AI53,AI55:AI60,AI62:AI66,AI68:AI72)</f>
        <v>94603295429</v>
      </c>
      <c r="AJ74" s="124">
        <f t="shared" si="32"/>
        <v>1.104740931130676</v>
      </c>
      <c r="AK74" s="125">
        <f t="shared" si="33"/>
        <v>-0.50317168108397192</v>
      </c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4"/>
  <sheetViews>
    <sheetView showGridLines="0" view="pageBreakPreview" zoomScale="60" zoomScaleNormal="100" workbookViewId="0">
      <selection activeCell="AC7" sqref="AC7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61.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357</v>
      </c>
      <c r="C9" s="63" t="s">
        <v>358</v>
      </c>
      <c r="D9" s="83">
        <v>551574148</v>
      </c>
      <c r="E9" s="84">
        <v>113672306</v>
      </c>
      <c r="F9" s="85">
        <f>$D9       +$E9</f>
        <v>665246454</v>
      </c>
      <c r="G9" s="83">
        <v>526702457</v>
      </c>
      <c r="H9" s="84">
        <v>141665121</v>
      </c>
      <c r="I9" s="85">
        <f>$G9       +$H9</f>
        <v>668367578</v>
      </c>
      <c r="J9" s="83">
        <v>170832418</v>
      </c>
      <c r="K9" s="84">
        <v>25171309</v>
      </c>
      <c r="L9" s="84">
        <f>$J9       +$K9</f>
        <v>196003727</v>
      </c>
      <c r="M9" s="101">
        <f>IF(($F9       =0),0,($L9       /$F9       ))</f>
        <v>0.29463325331757423</v>
      </c>
      <c r="N9" s="83">
        <v>142420144</v>
      </c>
      <c r="O9" s="84">
        <v>26348340</v>
      </c>
      <c r="P9" s="84">
        <f>$N9       +$O9</f>
        <v>168768484</v>
      </c>
      <c r="Q9" s="101">
        <f>IF(($F9       =0),0,($P9       /$F9       ))</f>
        <v>0.25369317338743758</v>
      </c>
      <c r="R9" s="83">
        <v>121238601</v>
      </c>
      <c r="S9" s="84">
        <v>13375560</v>
      </c>
      <c r="T9" s="84">
        <f>$R9       +$S9</f>
        <v>134614161</v>
      </c>
      <c r="U9" s="101">
        <f>IF(($I9       =0),0,($T9       /$I9       ))</f>
        <v>0.20140737736383735</v>
      </c>
      <c r="V9" s="83">
        <v>42444112</v>
      </c>
      <c r="W9" s="84">
        <v>34747805</v>
      </c>
      <c r="X9" s="84">
        <f>$V9       +$W9</f>
        <v>77191917</v>
      </c>
      <c r="Y9" s="101">
        <f>IF(($I9       =0),0,($X9       /$I9       ))</f>
        <v>0.11549320993544664</v>
      </c>
      <c r="Z9" s="83">
        <f>$J9       +$N9       +$R9       +$V9</f>
        <v>476935275</v>
      </c>
      <c r="AA9" s="84">
        <f>$K9       +$O9       +$S9       +$W9</f>
        <v>99643014</v>
      </c>
      <c r="AB9" s="84">
        <f>$Z9       +$AA9</f>
        <v>576578289</v>
      </c>
      <c r="AC9" s="101">
        <f>IF(($I9       =0),0,($AB9       /$I9       ))</f>
        <v>0.86266645477527937</v>
      </c>
      <c r="AD9" s="83">
        <v>46896860</v>
      </c>
      <c r="AE9" s="84">
        <v>26085161</v>
      </c>
      <c r="AF9" s="84">
        <f>$AD9       +$AE9</f>
        <v>72982021</v>
      </c>
      <c r="AG9" s="84">
        <v>678108746</v>
      </c>
      <c r="AH9" s="84">
        <v>660213435</v>
      </c>
      <c r="AI9" s="85">
        <v>502727334</v>
      </c>
      <c r="AJ9" s="120">
        <f>IF(($AH9       =0),0,($AI9       /$AH9       ))</f>
        <v>0.76146183544416968</v>
      </c>
      <c r="AK9" s="121">
        <f>IF(($AF9       =0),0,(($X9       /$AF9       )-1))</f>
        <v>5.7684015080919693E-2</v>
      </c>
    </row>
    <row r="10" spans="1:37" x14ac:dyDescent="0.2">
      <c r="A10" s="61" t="s">
        <v>101</v>
      </c>
      <c r="B10" s="62" t="s">
        <v>359</v>
      </c>
      <c r="C10" s="63" t="s">
        <v>360</v>
      </c>
      <c r="D10" s="83">
        <v>410101889</v>
      </c>
      <c r="E10" s="84">
        <v>116244219</v>
      </c>
      <c r="F10" s="85">
        <f t="shared" ref="F10:F41" si="0">$D10      +$E10</f>
        <v>526346108</v>
      </c>
      <c r="G10" s="83">
        <v>420101889</v>
      </c>
      <c r="H10" s="84">
        <v>131756486</v>
      </c>
      <c r="I10" s="85">
        <f t="shared" ref="I10:I41" si="1">$G10      +$H10</f>
        <v>551858375</v>
      </c>
      <c r="J10" s="83">
        <v>137902999</v>
      </c>
      <c r="K10" s="84">
        <v>27296543</v>
      </c>
      <c r="L10" s="84">
        <f t="shared" ref="L10:L41" si="2">$J10      +$K10</f>
        <v>165199542</v>
      </c>
      <c r="M10" s="101">
        <f t="shared" ref="M10:M41" si="3">IF(($F10      =0),0,($L10      /$F10      ))</f>
        <v>0.31386104977145568</v>
      </c>
      <c r="N10" s="83">
        <v>124303894</v>
      </c>
      <c r="O10" s="84">
        <v>34462296</v>
      </c>
      <c r="P10" s="84">
        <f t="shared" ref="P10:P41" si="4">$N10      +$O10</f>
        <v>158766190</v>
      </c>
      <c r="Q10" s="101">
        <f t="shared" ref="Q10:Q41" si="5">IF(($F10      =0),0,($P10      /$F10      ))</f>
        <v>0.30163838506050089</v>
      </c>
      <c r="R10" s="83">
        <v>98128020</v>
      </c>
      <c r="S10" s="84">
        <v>12261560</v>
      </c>
      <c r="T10" s="84">
        <f t="shared" ref="T10:T41" si="6">$R10      +$S10</f>
        <v>110389580</v>
      </c>
      <c r="U10" s="101">
        <f t="shared" ref="U10:U41" si="7">IF(($I10      =0),0,($T10      /$I10      ))</f>
        <v>0.20003244491849925</v>
      </c>
      <c r="V10" s="83">
        <v>21492647</v>
      </c>
      <c r="W10" s="84">
        <v>22477999</v>
      </c>
      <c r="X10" s="84">
        <f t="shared" ref="X10:X41" si="8">$V10      +$W10</f>
        <v>43970646</v>
      </c>
      <c r="Y10" s="101">
        <f t="shared" ref="Y10:Y41" si="9">IF(($I10      =0),0,($X10      /$I10      ))</f>
        <v>7.9677409987662137E-2</v>
      </c>
      <c r="Z10" s="83">
        <f t="shared" ref="Z10:Z41" si="10">$J10      +$N10      +$R10      +$V10</f>
        <v>381827560</v>
      </c>
      <c r="AA10" s="84">
        <f t="shared" ref="AA10:AA41" si="11">$K10      +$O10      +$S10      +$W10</f>
        <v>96498398</v>
      </c>
      <c r="AB10" s="84">
        <f t="shared" ref="AB10:AB41" si="12">$Z10      +$AA10</f>
        <v>478325958</v>
      </c>
      <c r="AC10" s="101">
        <f t="shared" ref="AC10:AC41" si="13">IF(($I10      =0),0,($AB10      /$I10      ))</f>
        <v>0.86675491334167032</v>
      </c>
      <c r="AD10" s="83">
        <v>15133407</v>
      </c>
      <c r="AE10" s="84">
        <v>45817555</v>
      </c>
      <c r="AF10" s="84">
        <f t="shared" ref="AF10:AF41" si="14">$AD10      +$AE10</f>
        <v>60950962</v>
      </c>
      <c r="AG10" s="84">
        <v>535467588</v>
      </c>
      <c r="AH10" s="84">
        <v>603408581</v>
      </c>
      <c r="AI10" s="85">
        <v>520145896</v>
      </c>
      <c r="AJ10" s="120">
        <f t="shared" ref="AJ10:AJ41" si="15">IF(($AH10      =0),0,($AI10      /$AH10      ))</f>
        <v>0.86201275947714773</v>
      </c>
      <c r="AK10" s="121">
        <f t="shared" ref="AK10:AK41" si="16">IF(($AF10      =0),0,(($X10      /$AF10      )-1))</f>
        <v>-0.27858979485836499</v>
      </c>
    </row>
    <row r="11" spans="1:37" x14ac:dyDescent="0.2">
      <c r="A11" s="61" t="s">
        <v>101</v>
      </c>
      <c r="B11" s="62" t="s">
        <v>361</v>
      </c>
      <c r="C11" s="63" t="s">
        <v>362</v>
      </c>
      <c r="D11" s="83">
        <v>1403941764</v>
      </c>
      <c r="E11" s="84">
        <v>130857450</v>
      </c>
      <c r="F11" s="85">
        <f t="shared" si="0"/>
        <v>1534799214</v>
      </c>
      <c r="G11" s="83">
        <v>1404691766</v>
      </c>
      <c r="H11" s="84">
        <v>142078164</v>
      </c>
      <c r="I11" s="85">
        <f t="shared" si="1"/>
        <v>1546769930</v>
      </c>
      <c r="J11" s="83">
        <v>490630348</v>
      </c>
      <c r="K11" s="84">
        <v>56457553</v>
      </c>
      <c r="L11" s="84">
        <f t="shared" si="2"/>
        <v>547087901</v>
      </c>
      <c r="M11" s="101">
        <f t="shared" si="3"/>
        <v>0.35645568228705127</v>
      </c>
      <c r="N11" s="83">
        <v>321142744</v>
      </c>
      <c r="O11" s="84">
        <v>25163642</v>
      </c>
      <c r="P11" s="84">
        <f t="shared" si="4"/>
        <v>346306386</v>
      </c>
      <c r="Q11" s="101">
        <f t="shared" si="5"/>
        <v>0.22563628052522575</v>
      </c>
      <c r="R11" s="83">
        <v>326786255</v>
      </c>
      <c r="S11" s="84">
        <v>5533083</v>
      </c>
      <c r="T11" s="84">
        <f t="shared" si="6"/>
        <v>332319338</v>
      </c>
      <c r="U11" s="101">
        <f t="shared" si="7"/>
        <v>0.21484729664999372</v>
      </c>
      <c r="V11" s="83">
        <v>222851515</v>
      </c>
      <c r="W11" s="84">
        <v>55469992</v>
      </c>
      <c r="X11" s="84">
        <f t="shared" si="8"/>
        <v>278321507</v>
      </c>
      <c r="Y11" s="101">
        <f t="shared" si="9"/>
        <v>0.17993723669039777</v>
      </c>
      <c r="Z11" s="83">
        <f t="shared" si="10"/>
        <v>1361410862</v>
      </c>
      <c r="AA11" s="84">
        <f t="shared" si="11"/>
        <v>142624270</v>
      </c>
      <c r="AB11" s="84">
        <f t="shared" si="12"/>
        <v>1504035132</v>
      </c>
      <c r="AC11" s="101">
        <f t="shared" si="13"/>
        <v>0.97237158728577044</v>
      </c>
      <c r="AD11" s="83">
        <v>187965367</v>
      </c>
      <c r="AE11" s="84">
        <v>36648380</v>
      </c>
      <c r="AF11" s="84">
        <f t="shared" si="14"/>
        <v>224613747</v>
      </c>
      <c r="AG11" s="84">
        <v>1447680216</v>
      </c>
      <c r="AH11" s="84">
        <v>1536089809</v>
      </c>
      <c r="AI11" s="85">
        <v>1580964748</v>
      </c>
      <c r="AJ11" s="120">
        <f t="shared" si="15"/>
        <v>1.0292137469678375</v>
      </c>
      <c r="AK11" s="121">
        <f t="shared" si="16"/>
        <v>0.23911163371492128</v>
      </c>
    </row>
    <row r="12" spans="1:37" x14ac:dyDescent="0.2">
      <c r="A12" s="61" t="s">
        <v>101</v>
      </c>
      <c r="B12" s="62" t="s">
        <v>363</v>
      </c>
      <c r="C12" s="63" t="s">
        <v>364</v>
      </c>
      <c r="D12" s="83">
        <v>584259584</v>
      </c>
      <c r="E12" s="84">
        <v>56126505</v>
      </c>
      <c r="F12" s="85">
        <f t="shared" si="0"/>
        <v>640386089</v>
      </c>
      <c r="G12" s="83">
        <v>577716392</v>
      </c>
      <c r="H12" s="84">
        <v>54189755</v>
      </c>
      <c r="I12" s="85">
        <f t="shared" si="1"/>
        <v>631906147</v>
      </c>
      <c r="J12" s="83">
        <v>158556924</v>
      </c>
      <c r="K12" s="84">
        <v>4641258</v>
      </c>
      <c r="L12" s="84">
        <f t="shared" si="2"/>
        <v>163198182</v>
      </c>
      <c r="M12" s="101">
        <f t="shared" si="3"/>
        <v>0.25484342149724615</v>
      </c>
      <c r="N12" s="83">
        <v>226677366</v>
      </c>
      <c r="O12" s="84">
        <v>4554106</v>
      </c>
      <c r="P12" s="84">
        <f t="shared" si="4"/>
        <v>231231472</v>
      </c>
      <c r="Q12" s="101">
        <f t="shared" si="5"/>
        <v>0.36108134759935423</v>
      </c>
      <c r="R12" s="83">
        <v>145401002</v>
      </c>
      <c r="S12" s="84">
        <v>9986932</v>
      </c>
      <c r="T12" s="84">
        <f t="shared" si="6"/>
        <v>155387934</v>
      </c>
      <c r="U12" s="101">
        <f t="shared" si="7"/>
        <v>0.24590350123623658</v>
      </c>
      <c r="V12" s="83">
        <v>99594705</v>
      </c>
      <c r="W12" s="84">
        <v>23896511</v>
      </c>
      <c r="X12" s="84">
        <f t="shared" si="8"/>
        <v>123491216</v>
      </c>
      <c r="Y12" s="101">
        <f t="shared" si="9"/>
        <v>0.19542651481755566</v>
      </c>
      <c r="Z12" s="83">
        <f t="shared" si="10"/>
        <v>630229997</v>
      </c>
      <c r="AA12" s="84">
        <f t="shared" si="11"/>
        <v>43078807</v>
      </c>
      <c r="AB12" s="84">
        <f t="shared" si="12"/>
        <v>673308804</v>
      </c>
      <c r="AC12" s="101">
        <f t="shared" si="13"/>
        <v>1.0655202630905884</v>
      </c>
      <c r="AD12" s="83">
        <v>93170136</v>
      </c>
      <c r="AE12" s="84">
        <v>23520566</v>
      </c>
      <c r="AF12" s="84">
        <f t="shared" si="14"/>
        <v>116690702</v>
      </c>
      <c r="AG12" s="84">
        <v>629925609</v>
      </c>
      <c r="AH12" s="84">
        <v>655480246</v>
      </c>
      <c r="AI12" s="85">
        <v>481246608</v>
      </c>
      <c r="AJ12" s="120">
        <f t="shared" si="15"/>
        <v>0.73418933817877408</v>
      </c>
      <c r="AK12" s="121">
        <f t="shared" si="16"/>
        <v>5.8278113709522517E-2</v>
      </c>
    </row>
    <row r="13" spans="1:37" x14ac:dyDescent="0.2">
      <c r="A13" s="61" t="s">
        <v>101</v>
      </c>
      <c r="B13" s="62" t="s">
        <v>365</v>
      </c>
      <c r="C13" s="63" t="s">
        <v>366</v>
      </c>
      <c r="D13" s="83">
        <v>294011650</v>
      </c>
      <c r="E13" s="84">
        <v>167380838</v>
      </c>
      <c r="F13" s="85">
        <f t="shared" si="0"/>
        <v>461392488</v>
      </c>
      <c r="G13" s="83">
        <v>298825650</v>
      </c>
      <c r="H13" s="84">
        <v>184739854</v>
      </c>
      <c r="I13" s="85">
        <f t="shared" si="1"/>
        <v>483565504</v>
      </c>
      <c r="J13" s="83">
        <v>85475681</v>
      </c>
      <c r="K13" s="84">
        <v>31163452</v>
      </c>
      <c r="L13" s="84">
        <f t="shared" si="2"/>
        <v>116639133</v>
      </c>
      <c r="M13" s="101">
        <f t="shared" si="3"/>
        <v>0.25279807546411548</v>
      </c>
      <c r="N13" s="83">
        <v>85127038</v>
      </c>
      <c r="O13" s="84">
        <v>47452577</v>
      </c>
      <c r="P13" s="84">
        <f t="shared" si="4"/>
        <v>132579615</v>
      </c>
      <c r="Q13" s="101">
        <f t="shared" si="5"/>
        <v>0.28734671336911755</v>
      </c>
      <c r="R13" s="83">
        <v>77519210</v>
      </c>
      <c r="S13" s="84">
        <v>25386579</v>
      </c>
      <c r="T13" s="84">
        <f t="shared" si="6"/>
        <v>102905789</v>
      </c>
      <c r="U13" s="101">
        <f t="shared" si="7"/>
        <v>0.2128063067956146</v>
      </c>
      <c r="V13" s="83">
        <v>45660278</v>
      </c>
      <c r="W13" s="84">
        <v>20901847</v>
      </c>
      <c r="X13" s="84">
        <f t="shared" si="8"/>
        <v>66562125</v>
      </c>
      <c r="Y13" s="101">
        <f t="shared" si="9"/>
        <v>0.1376486214368178</v>
      </c>
      <c r="Z13" s="83">
        <f t="shared" si="10"/>
        <v>293782207</v>
      </c>
      <c r="AA13" s="84">
        <f t="shared" si="11"/>
        <v>124904455</v>
      </c>
      <c r="AB13" s="84">
        <f t="shared" si="12"/>
        <v>418686662</v>
      </c>
      <c r="AC13" s="101">
        <f t="shared" si="13"/>
        <v>0.86583236094525051</v>
      </c>
      <c r="AD13" s="83">
        <v>15765995</v>
      </c>
      <c r="AE13" s="84">
        <v>32865692</v>
      </c>
      <c r="AF13" s="84">
        <f t="shared" si="14"/>
        <v>48631687</v>
      </c>
      <c r="AG13" s="84">
        <v>451777495</v>
      </c>
      <c r="AH13" s="84">
        <v>480088864</v>
      </c>
      <c r="AI13" s="85">
        <v>343966254</v>
      </c>
      <c r="AJ13" s="120">
        <f t="shared" si="15"/>
        <v>0.71646372118308499</v>
      </c>
      <c r="AK13" s="121">
        <f t="shared" si="16"/>
        <v>0.36869866348662761</v>
      </c>
    </row>
    <row r="14" spans="1:37" x14ac:dyDescent="0.2">
      <c r="A14" s="61" t="s">
        <v>116</v>
      </c>
      <c r="B14" s="62" t="s">
        <v>367</v>
      </c>
      <c r="C14" s="63" t="s">
        <v>368</v>
      </c>
      <c r="D14" s="83">
        <v>1552246512</v>
      </c>
      <c r="E14" s="84">
        <v>523193748</v>
      </c>
      <c r="F14" s="85">
        <f t="shared" si="0"/>
        <v>2075440260</v>
      </c>
      <c r="G14" s="83">
        <v>1445418512</v>
      </c>
      <c r="H14" s="84">
        <v>546609260</v>
      </c>
      <c r="I14" s="85">
        <f t="shared" si="1"/>
        <v>1992027772</v>
      </c>
      <c r="J14" s="83">
        <v>440978169</v>
      </c>
      <c r="K14" s="84">
        <v>45842278</v>
      </c>
      <c r="L14" s="84">
        <f t="shared" si="2"/>
        <v>486820447</v>
      </c>
      <c r="M14" s="101">
        <f t="shared" si="3"/>
        <v>0.23456249567019577</v>
      </c>
      <c r="N14" s="83">
        <v>11107672</v>
      </c>
      <c r="O14" s="84">
        <v>68528286</v>
      </c>
      <c r="P14" s="84">
        <f t="shared" si="4"/>
        <v>79635958</v>
      </c>
      <c r="Q14" s="101">
        <f t="shared" si="5"/>
        <v>3.8370633708339069E-2</v>
      </c>
      <c r="R14" s="83">
        <v>302565542</v>
      </c>
      <c r="S14" s="84">
        <v>102447523</v>
      </c>
      <c r="T14" s="84">
        <f t="shared" si="6"/>
        <v>405013065</v>
      </c>
      <c r="U14" s="101">
        <f t="shared" si="7"/>
        <v>0.2033169771490515</v>
      </c>
      <c r="V14" s="83">
        <v>95029854</v>
      </c>
      <c r="W14" s="84">
        <v>195879545</v>
      </c>
      <c r="X14" s="84">
        <f t="shared" si="8"/>
        <v>290909399</v>
      </c>
      <c r="Y14" s="101">
        <f t="shared" si="9"/>
        <v>0.14603681890836609</v>
      </c>
      <c r="Z14" s="83">
        <f t="shared" si="10"/>
        <v>849681237</v>
      </c>
      <c r="AA14" s="84">
        <f t="shared" si="11"/>
        <v>412697632</v>
      </c>
      <c r="AB14" s="84">
        <f t="shared" si="12"/>
        <v>1262378869</v>
      </c>
      <c r="AC14" s="101">
        <f t="shared" si="13"/>
        <v>0.6337154967134665</v>
      </c>
      <c r="AD14" s="83">
        <v>252004017</v>
      </c>
      <c r="AE14" s="84">
        <v>229679216</v>
      </c>
      <c r="AF14" s="84">
        <f t="shared" si="14"/>
        <v>481683233</v>
      </c>
      <c r="AG14" s="84">
        <v>1960262440</v>
      </c>
      <c r="AH14" s="84">
        <v>2372015680</v>
      </c>
      <c r="AI14" s="85">
        <v>1381727127</v>
      </c>
      <c r="AJ14" s="120">
        <f t="shared" si="15"/>
        <v>0.58251180152401016</v>
      </c>
      <c r="AK14" s="121">
        <f t="shared" si="16"/>
        <v>-0.39605662171761746</v>
      </c>
    </row>
    <row r="15" spans="1:37" ht="16.5" x14ac:dyDescent="0.3">
      <c r="A15" s="64" t="s">
        <v>0</v>
      </c>
      <c r="B15" s="65" t="s">
        <v>369</v>
      </c>
      <c r="C15" s="66" t="s">
        <v>0</v>
      </c>
      <c r="D15" s="86">
        <f>SUM(D9:D14)</f>
        <v>4796135547</v>
      </c>
      <c r="E15" s="87">
        <f>SUM(E9:E14)</f>
        <v>1107475066</v>
      </c>
      <c r="F15" s="88">
        <f t="shared" si="0"/>
        <v>5903610613</v>
      </c>
      <c r="G15" s="86">
        <f>SUM(G9:G14)</f>
        <v>4673456666</v>
      </c>
      <c r="H15" s="87">
        <f>SUM(H9:H14)</f>
        <v>1201038640</v>
      </c>
      <c r="I15" s="88">
        <f t="shared" si="1"/>
        <v>5874495306</v>
      </c>
      <c r="J15" s="86">
        <f>SUM(J9:J14)</f>
        <v>1484376539</v>
      </c>
      <c r="K15" s="87">
        <f>SUM(K9:K14)</f>
        <v>190572393</v>
      </c>
      <c r="L15" s="87">
        <f t="shared" si="2"/>
        <v>1674948932</v>
      </c>
      <c r="M15" s="102">
        <f t="shared" si="3"/>
        <v>0.28371602427702325</v>
      </c>
      <c r="N15" s="86">
        <f>SUM(N9:N14)</f>
        <v>910778858</v>
      </c>
      <c r="O15" s="87">
        <f>SUM(O9:O14)</f>
        <v>206509247</v>
      </c>
      <c r="P15" s="87">
        <f t="shared" si="4"/>
        <v>1117288105</v>
      </c>
      <c r="Q15" s="102">
        <f t="shared" si="5"/>
        <v>0.18925504716379574</v>
      </c>
      <c r="R15" s="86">
        <f>SUM(R9:R14)</f>
        <v>1071638630</v>
      </c>
      <c r="S15" s="87">
        <f>SUM(S9:S14)</f>
        <v>168991237</v>
      </c>
      <c r="T15" s="87">
        <f t="shared" si="6"/>
        <v>1240629867</v>
      </c>
      <c r="U15" s="102">
        <f t="shared" si="7"/>
        <v>0.21118918347468332</v>
      </c>
      <c r="V15" s="86">
        <f>SUM(V9:V14)</f>
        <v>527073111</v>
      </c>
      <c r="W15" s="87">
        <f>SUM(W9:W14)</f>
        <v>353373699</v>
      </c>
      <c r="X15" s="87">
        <f t="shared" si="8"/>
        <v>880446810</v>
      </c>
      <c r="Y15" s="102">
        <f t="shared" si="9"/>
        <v>0.14987616197441558</v>
      </c>
      <c r="Z15" s="86">
        <f t="shared" si="10"/>
        <v>3993867138</v>
      </c>
      <c r="AA15" s="87">
        <f t="shared" si="11"/>
        <v>919446576</v>
      </c>
      <c r="AB15" s="87">
        <f t="shared" si="12"/>
        <v>4913313714</v>
      </c>
      <c r="AC15" s="102">
        <f t="shared" si="13"/>
        <v>0.8363805668517118</v>
      </c>
      <c r="AD15" s="86">
        <f>SUM(AD9:AD14)</f>
        <v>610935782</v>
      </c>
      <c r="AE15" s="87">
        <f>SUM(AE9:AE14)</f>
        <v>394616570</v>
      </c>
      <c r="AF15" s="87">
        <f t="shared" si="14"/>
        <v>1005552352</v>
      </c>
      <c r="AG15" s="87">
        <f>SUM(AG9:AG14)</f>
        <v>5703222094</v>
      </c>
      <c r="AH15" s="87">
        <f>SUM(AH9:AH14)</f>
        <v>6307296615</v>
      </c>
      <c r="AI15" s="88">
        <f>SUM(AI9:AI14)</f>
        <v>4810777967</v>
      </c>
      <c r="AJ15" s="122">
        <f t="shared" si="15"/>
        <v>0.76273215937855487</v>
      </c>
      <c r="AK15" s="123">
        <f t="shared" si="16"/>
        <v>-0.12441474752773485</v>
      </c>
    </row>
    <row r="16" spans="1:37" x14ac:dyDescent="0.2">
      <c r="A16" s="61" t="s">
        <v>101</v>
      </c>
      <c r="B16" s="62" t="s">
        <v>370</v>
      </c>
      <c r="C16" s="63" t="s">
        <v>371</v>
      </c>
      <c r="D16" s="83">
        <v>875107234</v>
      </c>
      <c r="E16" s="84">
        <v>80090288</v>
      </c>
      <c r="F16" s="85">
        <f t="shared" si="0"/>
        <v>955197522</v>
      </c>
      <c r="G16" s="83">
        <v>440400568</v>
      </c>
      <c r="H16" s="84">
        <v>44821992</v>
      </c>
      <c r="I16" s="85">
        <f t="shared" si="1"/>
        <v>485222560</v>
      </c>
      <c r="J16" s="83">
        <v>138893956</v>
      </c>
      <c r="K16" s="84">
        <v>93455</v>
      </c>
      <c r="L16" s="84">
        <f t="shared" si="2"/>
        <v>138987411</v>
      </c>
      <c r="M16" s="101">
        <f t="shared" si="3"/>
        <v>0.14550646101864573</v>
      </c>
      <c r="N16" s="83">
        <v>91865632</v>
      </c>
      <c r="O16" s="84">
        <v>5212181</v>
      </c>
      <c r="P16" s="84">
        <f t="shared" si="4"/>
        <v>97077813</v>
      </c>
      <c r="Q16" s="101">
        <f t="shared" si="5"/>
        <v>0.10163113990992954</v>
      </c>
      <c r="R16" s="83">
        <v>99607616</v>
      </c>
      <c r="S16" s="84">
        <v>12248260</v>
      </c>
      <c r="T16" s="84">
        <f t="shared" si="6"/>
        <v>111855876</v>
      </c>
      <c r="U16" s="101">
        <f t="shared" si="7"/>
        <v>0.23052488738363691</v>
      </c>
      <c r="V16" s="83">
        <v>51997619</v>
      </c>
      <c r="W16" s="84">
        <v>7440653</v>
      </c>
      <c r="X16" s="84">
        <f t="shared" si="8"/>
        <v>59438272</v>
      </c>
      <c r="Y16" s="101">
        <f t="shared" si="9"/>
        <v>0.12249692594672433</v>
      </c>
      <c r="Z16" s="83">
        <f t="shared" si="10"/>
        <v>382364823</v>
      </c>
      <c r="AA16" s="84">
        <f t="shared" si="11"/>
        <v>24994549</v>
      </c>
      <c r="AB16" s="84">
        <f t="shared" si="12"/>
        <v>407359372</v>
      </c>
      <c r="AC16" s="101">
        <f t="shared" si="13"/>
        <v>0.83953098141191129</v>
      </c>
      <c r="AD16" s="83">
        <v>53531222</v>
      </c>
      <c r="AE16" s="84">
        <v>8305604</v>
      </c>
      <c r="AF16" s="84">
        <f t="shared" si="14"/>
        <v>61836826</v>
      </c>
      <c r="AG16" s="84">
        <v>418423436</v>
      </c>
      <c r="AH16" s="84">
        <v>475744385</v>
      </c>
      <c r="AI16" s="85">
        <v>446091730</v>
      </c>
      <c r="AJ16" s="120">
        <f t="shared" si="15"/>
        <v>0.93767103525562367</v>
      </c>
      <c r="AK16" s="121">
        <f t="shared" si="16"/>
        <v>-3.8788439755947368E-2</v>
      </c>
    </row>
    <row r="17" spans="1:37" x14ac:dyDescent="0.2">
      <c r="A17" s="61" t="s">
        <v>101</v>
      </c>
      <c r="B17" s="62" t="s">
        <v>372</v>
      </c>
      <c r="C17" s="63" t="s">
        <v>373</v>
      </c>
      <c r="D17" s="83">
        <v>757974678</v>
      </c>
      <c r="E17" s="84">
        <v>199305000</v>
      </c>
      <c r="F17" s="85">
        <f t="shared" si="0"/>
        <v>957279678</v>
      </c>
      <c r="G17" s="83">
        <v>759976160</v>
      </c>
      <c r="H17" s="84">
        <v>210162806</v>
      </c>
      <c r="I17" s="85">
        <f t="shared" si="1"/>
        <v>970138966</v>
      </c>
      <c r="J17" s="83">
        <v>257553339</v>
      </c>
      <c r="K17" s="84">
        <v>15919844</v>
      </c>
      <c r="L17" s="84">
        <f t="shared" si="2"/>
        <v>273473183</v>
      </c>
      <c r="M17" s="101">
        <f t="shared" si="3"/>
        <v>0.28567741411930403</v>
      </c>
      <c r="N17" s="83">
        <v>232913391</v>
      </c>
      <c r="O17" s="84">
        <v>43931360</v>
      </c>
      <c r="P17" s="84">
        <f t="shared" si="4"/>
        <v>276844751</v>
      </c>
      <c r="Q17" s="101">
        <f t="shared" si="5"/>
        <v>0.28919944438640849</v>
      </c>
      <c r="R17" s="83">
        <v>186882355</v>
      </c>
      <c r="S17" s="84">
        <v>27147368</v>
      </c>
      <c r="T17" s="84">
        <f t="shared" si="6"/>
        <v>214029723</v>
      </c>
      <c r="U17" s="101">
        <f t="shared" si="7"/>
        <v>0.22061759242850576</v>
      </c>
      <c r="V17" s="83">
        <v>58657786</v>
      </c>
      <c r="W17" s="84">
        <v>80623916</v>
      </c>
      <c r="X17" s="84">
        <f t="shared" si="8"/>
        <v>139281702</v>
      </c>
      <c r="Y17" s="101">
        <f t="shared" si="9"/>
        <v>0.14356881527424392</v>
      </c>
      <c r="Z17" s="83">
        <f t="shared" si="10"/>
        <v>736006871</v>
      </c>
      <c r="AA17" s="84">
        <f t="shared" si="11"/>
        <v>167622488</v>
      </c>
      <c r="AB17" s="84">
        <f t="shared" si="12"/>
        <v>903629359</v>
      </c>
      <c r="AC17" s="101">
        <f t="shared" si="13"/>
        <v>0.93144321655872964</v>
      </c>
      <c r="AD17" s="83">
        <v>55396966</v>
      </c>
      <c r="AE17" s="84">
        <v>34672586</v>
      </c>
      <c r="AF17" s="84">
        <f t="shared" si="14"/>
        <v>90069552</v>
      </c>
      <c r="AG17" s="84">
        <v>962856032</v>
      </c>
      <c r="AH17" s="84">
        <v>1009816777</v>
      </c>
      <c r="AI17" s="85">
        <v>916163487</v>
      </c>
      <c r="AJ17" s="120">
        <f t="shared" si="15"/>
        <v>0.90725714591687756</v>
      </c>
      <c r="AK17" s="121">
        <f t="shared" si="16"/>
        <v>0.54637942464729927</v>
      </c>
    </row>
    <row r="18" spans="1:37" x14ac:dyDescent="0.2">
      <c r="A18" s="61" t="s">
        <v>101</v>
      </c>
      <c r="B18" s="62" t="s">
        <v>374</v>
      </c>
      <c r="C18" s="63" t="s">
        <v>375</v>
      </c>
      <c r="D18" s="83">
        <v>1201834761</v>
      </c>
      <c r="E18" s="84">
        <v>424622191</v>
      </c>
      <c r="F18" s="85">
        <f t="shared" si="0"/>
        <v>1626456952</v>
      </c>
      <c r="G18" s="83">
        <v>1210691613</v>
      </c>
      <c r="H18" s="84">
        <v>332968673</v>
      </c>
      <c r="I18" s="85">
        <f t="shared" si="1"/>
        <v>1543660286</v>
      </c>
      <c r="J18" s="83">
        <v>202328039</v>
      </c>
      <c r="K18" s="84">
        <v>36810264</v>
      </c>
      <c r="L18" s="84">
        <f t="shared" si="2"/>
        <v>239138303</v>
      </c>
      <c r="M18" s="101">
        <f t="shared" si="3"/>
        <v>0.14703020741246153</v>
      </c>
      <c r="N18" s="83">
        <v>270133330</v>
      </c>
      <c r="O18" s="84">
        <v>16965405</v>
      </c>
      <c r="P18" s="84">
        <f t="shared" si="4"/>
        <v>287098735</v>
      </c>
      <c r="Q18" s="101">
        <f t="shared" si="5"/>
        <v>0.1765178811815242</v>
      </c>
      <c r="R18" s="83">
        <v>413544349</v>
      </c>
      <c r="S18" s="84">
        <v>-15079149</v>
      </c>
      <c r="T18" s="84">
        <f t="shared" si="6"/>
        <v>398465200</v>
      </c>
      <c r="U18" s="101">
        <f t="shared" si="7"/>
        <v>0.25813011037066996</v>
      </c>
      <c r="V18" s="83">
        <v>135504248</v>
      </c>
      <c r="W18" s="84">
        <v>42456030</v>
      </c>
      <c r="X18" s="84">
        <f t="shared" si="8"/>
        <v>177960278</v>
      </c>
      <c r="Y18" s="101">
        <f t="shared" si="9"/>
        <v>0.11528461256274103</v>
      </c>
      <c r="Z18" s="83">
        <f t="shared" si="10"/>
        <v>1021509966</v>
      </c>
      <c r="AA18" s="84">
        <f t="shared" si="11"/>
        <v>81152550</v>
      </c>
      <c r="AB18" s="84">
        <f t="shared" si="12"/>
        <v>1102662516</v>
      </c>
      <c r="AC18" s="101">
        <f t="shared" si="13"/>
        <v>0.71431682605326807</v>
      </c>
      <c r="AD18" s="83">
        <v>149876863</v>
      </c>
      <c r="AE18" s="84">
        <v>-65900517</v>
      </c>
      <c r="AF18" s="84">
        <f t="shared" si="14"/>
        <v>83976346</v>
      </c>
      <c r="AG18" s="84">
        <v>1218678360</v>
      </c>
      <c r="AH18" s="84">
        <v>1360320532</v>
      </c>
      <c r="AI18" s="85">
        <v>987434240</v>
      </c>
      <c r="AJ18" s="120">
        <f t="shared" si="15"/>
        <v>0.72588350816717662</v>
      </c>
      <c r="AK18" s="121">
        <f t="shared" si="16"/>
        <v>1.1191714866945985</v>
      </c>
    </row>
    <row r="19" spans="1:37" x14ac:dyDescent="0.2">
      <c r="A19" s="61" t="s">
        <v>101</v>
      </c>
      <c r="B19" s="62" t="s">
        <v>376</v>
      </c>
      <c r="C19" s="63" t="s">
        <v>377</v>
      </c>
      <c r="D19" s="83">
        <v>557799456</v>
      </c>
      <c r="E19" s="84">
        <v>267307956</v>
      </c>
      <c r="F19" s="85">
        <f t="shared" si="0"/>
        <v>825107412</v>
      </c>
      <c r="G19" s="83">
        <v>610131419</v>
      </c>
      <c r="H19" s="84">
        <v>343626751</v>
      </c>
      <c r="I19" s="85">
        <f t="shared" si="1"/>
        <v>953758170</v>
      </c>
      <c r="J19" s="83">
        <v>177278730</v>
      </c>
      <c r="K19" s="84">
        <v>74068336</v>
      </c>
      <c r="L19" s="84">
        <f t="shared" si="2"/>
        <v>251347066</v>
      </c>
      <c r="M19" s="101">
        <f t="shared" si="3"/>
        <v>0.30462344943763514</v>
      </c>
      <c r="N19" s="83">
        <v>151008993</v>
      </c>
      <c r="O19" s="84">
        <v>81559169</v>
      </c>
      <c r="P19" s="84">
        <f t="shared" si="4"/>
        <v>232568162</v>
      </c>
      <c r="Q19" s="101">
        <f t="shared" si="5"/>
        <v>0.2818641047427653</v>
      </c>
      <c r="R19" s="83">
        <v>175730998</v>
      </c>
      <c r="S19" s="84">
        <v>64925771</v>
      </c>
      <c r="T19" s="84">
        <f t="shared" si="6"/>
        <v>240656769</v>
      </c>
      <c r="U19" s="101">
        <f t="shared" si="7"/>
        <v>0.25232472608858492</v>
      </c>
      <c r="V19" s="83">
        <v>22118860</v>
      </c>
      <c r="W19" s="84">
        <v>72254030</v>
      </c>
      <c r="X19" s="84">
        <f t="shared" si="8"/>
        <v>94372890</v>
      </c>
      <c r="Y19" s="101">
        <f t="shared" si="9"/>
        <v>9.8948447277783208E-2</v>
      </c>
      <c r="Z19" s="83">
        <f t="shared" si="10"/>
        <v>526137581</v>
      </c>
      <c r="AA19" s="84">
        <f t="shared" si="11"/>
        <v>292807306</v>
      </c>
      <c r="AB19" s="84">
        <f t="shared" si="12"/>
        <v>818944887</v>
      </c>
      <c r="AC19" s="101">
        <f t="shared" si="13"/>
        <v>0.858650455387449</v>
      </c>
      <c r="AD19" s="83">
        <v>13851225</v>
      </c>
      <c r="AE19" s="84">
        <v>97910854</v>
      </c>
      <c r="AF19" s="84">
        <f t="shared" si="14"/>
        <v>111762079</v>
      </c>
      <c r="AG19" s="84">
        <v>837394851</v>
      </c>
      <c r="AH19" s="84">
        <v>893212035</v>
      </c>
      <c r="AI19" s="85">
        <v>810084418</v>
      </c>
      <c r="AJ19" s="120">
        <f t="shared" si="15"/>
        <v>0.90693406073508631</v>
      </c>
      <c r="AK19" s="121">
        <f t="shared" si="16"/>
        <v>-0.15559113749127729</v>
      </c>
    </row>
    <row r="20" spans="1:37" x14ac:dyDescent="0.2">
      <c r="A20" s="61" t="s">
        <v>116</v>
      </c>
      <c r="B20" s="62" t="s">
        <v>378</v>
      </c>
      <c r="C20" s="63" t="s">
        <v>379</v>
      </c>
      <c r="D20" s="83">
        <v>1561764700</v>
      </c>
      <c r="E20" s="84">
        <v>769811001</v>
      </c>
      <c r="F20" s="85">
        <f t="shared" si="0"/>
        <v>2331575701</v>
      </c>
      <c r="G20" s="83">
        <v>1777174232</v>
      </c>
      <c r="H20" s="84">
        <v>758564253</v>
      </c>
      <c r="I20" s="85">
        <f t="shared" si="1"/>
        <v>2535738485</v>
      </c>
      <c r="J20" s="83">
        <v>631487729</v>
      </c>
      <c r="K20" s="84">
        <v>153409943</v>
      </c>
      <c r="L20" s="84">
        <f t="shared" si="2"/>
        <v>784897672</v>
      </c>
      <c r="M20" s="101">
        <f t="shared" si="3"/>
        <v>0.33663829643762444</v>
      </c>
      <c r="N20" s="83">
        <v>586294183</v>
      </c>
      <c r="O20" s="84">
        <v>206442387</v>
      </c>
      <c r="P20" s="84">
        <f t="shared" si="4"/>
        <v>792736570</v>
      </c>
      <c r="Q20" s="101">
        <f t="shared" si="5"/>
        <v>0.34000035669440182</v>
      </c>
      <c r="R20" s="83">
        <v>304825781</v>
      </c>
      <c r="S20" s="84">
        <v>98999539</v>
      </c>
      <c r="T20" s="84">
        <f t="shared" si="6"/>
        <v>403825320</v>
      </c>
      <c r="U20" s="101">
        <f t="shared" si="7"/>
        <v>0.15925353595759303</v>
      </c>
      <c r="V20" s="83">
        <v>238068091</v>
      </c>
      <c r="W20" s="84">
        <v>144298308</v>
      </c>
      <c r="X20" s="84">
        <f t="shared" si="8"/>
        <v>382366399</v>
      </c>
      <c r="Y20" s="101">
        <f t="shared" si="9"/>
        <v>0.15079094364890708</v>
      </c>
      <c r="Z20" s="83">
        <f t="shared" si="10"/>
        <v>1760675784</v>
      </c>
      <c r="AA20" s="84">
        <f t="shared" si="11"/>
        <v>603150177</v>
      </c>
      <c r="AB20" s="84">
        <f t="shared" si="12"/>
        <v>2363825961</v>
      </c>
      <c r="AC20" s="101">
        <f t="shared" si="13"/>
        <v>0.93220415866346718</v>
      </c>
      <c r="AD20" s="83">
        <v>96650321</v>
      </c>
      <c r="AE20" s="84">
        <v>180107894</v>
      </c>
      <c r="AF20" s="84">
        <f t="shared" si="14"/>
        <v>276758215</v>
      </c>
      <c r="AG20" s="84">
        <v>2125914528</v>
      </c>
      <c r="AH20" s="84">
        <v>2539964163</v>
      </c>
      <c r="AI20" s="85">
        <v>2132470809</v>
      </c>
      <c r="AJ20" s="120">
        <f t="shared" si="15"/>
        <v>0.83956728211523191</v>
      </c>
      <c r="AK20" s="121">
        <f t="shared" si="16"/>
        <v>0.38159006047932498</v>
      </c>
    </row>
    <row r="21" spans="1:37" ht="16.5" x14ac:dyDescent="0.3">
      <c r="A21" s="64" t="s">
        <v>0</v>
      </c>
      <c r="B21" s="65" t="s">
        <v>380</v>
      </c>
      <c r="C21" s="66" t="s">
        <v>0</v>
      </c>
      <c r="D21" s="86">
        <f>SUM(D16:D20)</f>
        <v>4954480829</v>
      </c>
      <c r="E21" s="87">
        <f>SUM(E16:E20)</f>
        <v>1741136436</v>
      </c>
      <c r="F21" s="88">
        <f t="shared" si="0"/>
        <v>6695617265</v>
      </c>
      <c r="G21" s="86">
        <f>SUM(G16:G20)</f>
        <v>4798373992</v>
      </c>
      <c r="H21" s="87">
        <f>SUM(H16:H20)</f>
        <v>1690144475</v>
      </c>
      <c r="I21" s="88">
        <f t="shared" si="1"/>
        <v>6488518467</v>
      </c>
      <c r="J21" s="86">
        <f>SUM(J16:J20)</f>
        <v>1407541793</v>
      </c>
      <c r="K21" s="87">
        <f>SUM(K16:K20)</f>
        <v>280301842</v>
      </c>
      <c r="L21" s="87">
        <f t="shared" si="2"/>
        <v>1687843635</v>
      </c>
      <c r="M21" s="102">
        <f t="shared" si="3"/>
        <v>0.25208185716093195</v>
      </c>
      <c r="N21" s="86">
        <f>SUM(N16:N20)</f>
        <v>1332215529</v>
      </c>
      <c r="O21" s="87">
        <f>SUM(O16:O20)</f>
        <v>354110502</v>
      </c>
      <c r="P21" s="87">
        <f t="shared" si="4"/>
        <v>1686326031</v>
      </c>
      <c r="Q21" s="102">
        <f t="shared" si="5"/>
        <v>0.25185520083636381</v>
      </c>
      <c r="R21" s="86">
        <f>SUM(R16:R20)</f>
        <v>1180591099</v>
      </c>
      <c r="S21" s="87">
        <f>SUM(S16:S20)</f>
        <v>188241789</v>
      </c>
      <c r="T21" s="87">
        <f t="shared" si="6"/>
        <v>1368832888</v>
      </c>
      <c r="U21" s="102">
        <f t="shared" si="7"/>
        <v>0.21096231673867563</v>
      </c>
      <c r="V21" s="86">
        <f>SUM(V16:V20)</f>
        <v>506346604</v>
      </c>
      <c r="W21" s="87">
        <f>SUM(W16:W20)</f>
        <v>347072937</v>
      </c>
      <c r="X21" s="87">
        <f t="shared" si="8"/>
        <v>853419541</v>
      </c>
      <c r="Y21" s="102">
        <f t="shared" si="9"/>
        <v>0.13152764307297762</v>
      </c>
      <c r="Z21" s="86">
        <f t="shared" si="10"/>
        <v>4426695025</v>
      </c>
      <c r="AA21" s="87">
        <f t="shared" si="11"/>
        <v>1169727070</v>
      </c>
      <c r="AB21" s="87">
        <f t="shared" si="12"/>
        <v>5596422095</v>
      </c>
      <c r="AC21" s="102">
        <f t="shared" si="13"/>
        <v>0.86251154611994729</v>
      </c>
      <c r="AD21" s="86">
        <f>SUM(AD16:AD20)</f>
        <v>369306597</v>
      </c>
      <c r="AE21" s="87">
        <f>SUM(AE16:AE20)</f>
        <v>255096421</v>
      </c>
      <c r="AF21" s="87">
        <f t="shared" si="14"/>
        <v>624403018</v>
      </c>
      <c r="AG21" s="87">
        <f>SUM(AG16:AG20)</f>
        <v>5563267207</v>
      </c>
      <c r="AH21" s="87">
        <f>SUM(AH16:AH20)</f>
        <v>6279057892</v>
      </c>
      <c r="AI21" s="88">
        <f>SUM(AI16:AI20)</f>
        <v>5292244684</v>
      </c>
      <c r="AJ21" s="122">
        <f t="shared" si="15"/>
        <v>0.84284056223509651</v>
      </c>
      <c r="AK21" s="123">
        <f t="shared" si="16"/>
        <v>0.36677677140887877</v>
      </c>
    </row>
    <row r="22" spans="1:37" x14ac:dyDescent="0.2">
      <c r="A22" s="61" t="s">
        <v>101</v>
      </c>
      <c r="B22" s="62" t="s">
        <v>381</v>
      </c>
      <c r="C22" s="63" t="s">
        <v>382</v>
      </c>
      <c r="D22" s="83">
        <v>309516832</v>
      </c>
      <c r="E22" s="84">
        <v>68143915</v>
      </c>
      <c r="F22" s="85">
        <f t="shared" si="0"/>
        <v>377660747</v>
      </c>
      <c r="G22" s="83">
        <v>309416832</v>
      </c>
      <c r="H22" s="84">
        <v>70688068</v>
      </c>
      <c r="I22" s="85">
        <f t="shared" si="1"/>
        <v>380104900</v>
      </c>
      <c r="J22" s="83">
        <v>121944304</v>
      </c>
      <c r="K22" s="84">
        <v>9662074</v>
      </c>
      <c r="L22" s="84">
        <f t="shared" si="2"/>
        <v>131606378</v>
      </c>
      <c r="M22" s="101">
        <f t="shared" si="3"/>
        <v>0.34847777812609154</v>
      </c>
      <c r="N22" s="83">
        <v>80185016</v>
      </c>
      <c r="O22" s="84">
        <v>23485996</v>
      </c>
      <c r="P22" s="84">
        <f t="shared" si="4"/>
        <v>103671012</v>
      </c>
      <c r="Q22" s="101">
        <f t="shared" si="5"/>
        <v>0.27450830626038031</v>
      </c>
      <c r="R22" s="83">
        <v>67533304</v>
      </c>
      <c r="S22" s="84">
        <v>12319901</v>
      </c>
      <c r="T22" s="84">
        <f t="shared" si="6"/>
        <v>79853205</v>
      </c>
      <c r="U22" s="101">
        <f t="shared" si="7"/>
        <v>0.21008201946357441</v>
      </c>
      <c r="V22" s="83">
        <v>16186944</v>
      </c>
      <c r="W22" s="84">
        <v>15724361</v>
      </c>
      <c r="X22" s="84">
        <f t="shared" si="8"/>
        <v>31911305</v>
      </c>
      <c r="Y22" s="101">
        <f t="shared" si="9"/>
        <v>8.3953942714234939E-2</v>
      </c>
      <c r="Z22" s="83">
        <f t="shared" si="10"/>
        <v>285849568</v>
      </c>
      <c r="AA22" s="84">
        <f t="shared" si="11"/>
        <v>61192332</v>
      </c>
      <c r="AB22" s="84">
        <f t="shared" si="12"/>
        <v>347041900</v>
      </c>
      <c r="AC22" s="101">
        <f t="shared" si="13"/>
        <v>0.9130161173928566</v>
      </c>
      <c r="AD22" s="83">
        <v>13216077</v>
      </c>
      <c r="AE22" s="84">
        <v>19541365</v>
      </c>
      <c r="AF22" s="84">
        <f t="shared" si="14"/>
        <v>32757442</v>
      </c>
      <c r="AG22" s="84">
        <v>354441264</v>
      </c>
      <c r="AH22" s="84">
        <v>396930511</v>
      </c>
      <c r="AI22" s="85">
        <v>365012223</v>
      </c>
      <c r="AJ22" s="120">
        <f t="shared" si="15"/>
        <v>0.91958721459938364</v>
      </c>
      <c r="AK22" s="121">
        <f t="shared" si="16"/>
        <v>-2.5830374667228262E-2</v>
      </c>
    </row>
    <row r="23" spans="1:37" x14ac:dyDescent="0.2">
      <c r="A23" s="61" t="s">
        <v>101</v>
      </c>
      <c r="B23" s="62" t="s">
        <v>383</v>
      </c>
      <c r="C23" s="63" t="s">
        <v>384</v>
      </c>
      <c r="D23" s="83">
        <v>268172058</v>
      </c>
      <c r="E23" s="84">
        <v>65393793</v>
      </c>
      <c r="F23" s="85">
        <f t="shared" si="0"/>
        <v>333565851</v>
      </c>
      <c r="G23" s="83">
        <v>245278481</v>
      </c>
      <c r="H23" s="84">
        <v>64688807</v>
      </c>
      <c r="I23" s="85">
        <f t="shared" si="1"/>
        <v>309967288</v>
      </c>
      <c r="J23" s="83">
        <v>80666130</v>
      </c>
      <c r="K23" s="84">
        <v>6526317</v>
      </c>
      <c r="L23" s="84">
        <f t="shared" si="2"/>
        <v>87192447</v>
      </c>
      <c r="M23" s="101">
        <f t="shared" si="3"/>
        <v>0.26139500413068362</v>
      </c>
      <c r="N23" s="83">
        <v>66193725</v>
      </c>
      <c r="O23" s="84">
        <v>11662485</v>
      </c>
      <c r="P23" s="84">
        <f t="shared" si="4"/>
        <v>77856210</v>
      </c>
      <c r="Q23" s="101">
        <f t="shared" si="5"/>
        <v>0.23340581707208391</v>
      </c>
      <c r="R23" s="83">
        <v>56607532</v>
      </c>
      <c r="S23" s="84">
        <v>11056901</v>
      </c>
      <c r="T23" s="84">
        <f t="shared" si="6"/>
        <v>67664433</v>
      </c>
      <c r="U23" s="101">
        <f t="shared" si="7"/>
        <v>0.21829539961003885</v>
      </c>
      <c r="V23" s="83">
        <v>18126900</v>
      </c>
      <c r="W23" s="84">
        <v>17481939</v>
      </c>
      <c r="X23" s="84">
        <f t="shared" si="8"/>
        <v>35608839</v>
      </c>
      <c r="Y23" s="101">
        <f t="shared" si="9"/>
        <v>0.11487934494558664</v>
      </c>
      <c r="Z23" s="83">
        <f t="shared" si="10"/>
        <v>221594287</v>
      </c>
      <c r="AA23" s="84">
        <f t="shared" si="11"/>
        <v>46727642</v>
      </c>
      <c r="AB23" s="84">
        <f t="shared" si="12"/>
        <v>268321929</v>
      </c>
      <c r="AC23" s="101">
        <f t="shared" si="13"/>
        <v>0.86564595487250251</v>
      </c>
      <c r="AD23" s="83">
        <v>91796140</v>
      </c>
      <c r="AE23" s="84">
        <v>18974868</v>
      </c>
      <c r="AF23" s="84">
        <f t="shared" si="14"/>
        <v>110771008</v>
      </c>
      <c r="AG23" s="84">
        <v>298264503</v>
      </c>
      <c r="AH23" s="84">
        <v>324989362</v>
      </c>
      <c r="AI23" s="85">
        <v>309256664</v>
      </c>
      <c r="AJ23" s="120">
        <f t="shared" si="15"/>
        <v>0.95159011389425108</v>
      </c>
      <c r="AK23" s="121">
        <f t="shared" si="16"/>
        <v>-0.67853647228704461</v>
      </c>
    </row>
    <row r="24" spans="1:37" x14ac:dyDescent="0.2">
      <c r="A24" s="61" t="s">
        <v>101</v>
      </c>
      <c r="B24" s="62" t="s">
        <v>73</v>
      </c>
      <c r="C24" s="63" t="s">
        <v>74</v>
      </c>
      <c r="D24" s="83">
        <v>4028834550</v>
      </c>
      <c r="E24" s="84">
        <v>1128559590</v>
      </c>
      <c r="F24" s="85">
        <f t="shared" si="0"/>
        <v>5157394140</v>
      </c>
      <c r="G24" s="83">
        <v>4030189208</v>
      </c>
      <c r="H24" s="84">
        <v>1023466467</v>
      </c>
      <c r="I24" s="85">
        <f t="shared" si="1"/>
        <v>5053655675</v>
      </c>
      <c r="J24" s="83">
        <v>1091456031</v>
      </c>
      <c r="K24" s="84">
        <v>135635555</v>
      </c>
      <c r="L24" s="84">
        <f t="shared" si="2"/>
        <v>1227091586</v>
      </c>
      <c r="M24" s="101">
        <f t="shared" si="3"/>
        <v>0.23792860361065987</v>
      </c>
      <c r="N24" s="83">
        <v>1079675966</v>
      </c>
      <c r="O24" s="84">
        <v>224109158</v>
      </c>
      <c r="P24" s="84">
        <f t="shared" si="4"/>
        <v>1303785124</v>
      </c>
      <c r="Q24" s="101">
        <f t="shared" si="5"/>
        <v>0.25279920219554908</v>
      </c>
      <c r="R24" s="83">
        <v>862183352</v>
      </c>
      <c r="S24" s="84">
        <v>152002868</v>
      </c>
      <c r="T24" s="84">
        <f t="shared" si="6"/>
        <v>1014186220</v>
      </c>
      <c r="U24" s="101">
        <f t="shared" si="7"/>
        <v>0.20068368033403858</v>
      </c>
      <c r="V24" s="83">
        <v>684105021</v>
      </c>
      <c r="W24" s="84">
        <v>234532701</v>
      </c>
      <c r="X24" s="84">
        <f t="shared" si="8"/>
        <v>918637722</v>
      </c>
      <c r="Y24" s="101">
        <f t="shared" si="9"/>
        <v>0.18177687224407113</v>
      </c>
      <c r="Z24" s="83">
        <f t="shared" si="10"/>
        <v>3717420370</v>
      </c>
      <c r="AA24" s="84">
        <f t="shared" si="11"/>
        <v>746280282</v>
      </c>
      <c r="AB24" s="84">
        <f t="shared" si="12"/>
        <v>4463700652</v>
      </c>
      <c r="AC24" s="101">
        <f t="shared" si="13"/>
        <v>0.88326172953997306</v>
      </c>
      <c r="AD24" s="83">
        <v>568782292</v>
      </c>
      <c r="AE24" s="84">
        <v>300533841</v>
      </c>
      <c r="AF24" s="84">
        <f t="shared" si="14"/>
        <v>869316133</v>
      </c>
      <c r="AG24" s="84">
        <v>5008521759</v>
      </c>
      <c r="AH24" s="84">
        <v>4985390160</v>
      </c>
      <c r="AI24" s="85">
        <v>4083372208</v>
      </c>
      <c r="AJ24" s="120">
        <f t="shared" si="15"/>
        <v>0.81906773130069321</v>
      </c>
      <c r="AK24" s="121">
        <f t="shared" si="16"/>
        <v>5.6736079232524661E-2</v>
      </c>
    </row>
    <row r="25" spans="1:37" x14ac:dyDescent="0.2">
      <c r="A25" s="61" t="s">
        <v>101</v>
      </c>
      <c r="B25" s="62" t="s">
        <v>385</v>
      </c>
      <c r="C25" s="63" t="s">
        <v>386</v>
      </c>
      <c r="D25" s="83">
        <v>505982503</v>
      </c>
      <c r="E25" s="84">
        <v>145662750</v>
      </c>
      <c r="F25" s="85">
        <f t="shared" si="0"/>
        <v>651645253</v>
      </c>
      <c r="G25" s="83">
        <v>527814547</v>
      </c>
      <c r="H25" s="84">
        <v>155697750</v>
      </c>
      <c r="I25" s="85">
        <f t="shared" si="1"/>
        <v>683512297</v>
      </c>
      <c r="J25" s="83">
        <v>168507173</v>
      </c>
      <c r="K25" s="84">
        <v>9498931</v>
      </c>
      <c r="L25" s="84">
        <f t="shared" si="2"/>
        <v>178006104</v>
      </c>
      <c r="M25" s="101">
        <f t="shared" si="3"/>
        <v>0.27316412293423092</v>
      </c>
      <c r="N25" s="83">
        <v>75903976</v>
      </c>
      <c r="O25" s="84">
        <v>8647423</v>
      </c>
      <c r="P25" s="84">
        <f t="shared" si="4"/>
        <v>84551399</v>
      </c>
      <c r="Q25" s="101">
        <f t="shared" si="5"/>
        <v>0.12975065591400847</v>
      </c>
      <c r="R25" s="83">
        <v>110006005</v>
      </c>
      <c r="S25" s="84">
        <v>10908329</v>
      </c>
      <c r="T25" s="84">
        <f t="shared" si="6"/>
        <v>120914334</v>
      </c>
      <c r="U25" s="101">
        <f t="shared" si="7"/>
        <v>0.17690147570234571</v>
      </c>
      <c r="V25" s="83">
        <v>-4706171</v>
      </c>
      <c r="W25" s="84">
        <v>23554781</v>
      </c>
      <c r="X25" s="84">
        <f t="shared" si="8"/>
        <v>18848610</v>
      </c>
      <c r="Y25" s="101">
        <f t="shared" si="9"/>
        <v>2.7576109578025632E-2</v>
      </c>
      <c r="Z25" s="83">
        <f t="shared" si="10"/>
        <v>349710983</v>
      </c>
      <c r="AA25" s="84">
        <f t="shared" si="11"/>
        <v>52609464</v>
      </c>
      <c r="AB25" s="84">
        <f t="shared" si="12"/>
        <v>402320447</v>
      </c>
      <c r="AC25" s="101">
        <f t="shared" si="13"/>
        <v>0.58860747460700036</v>
      </c>
      <c r="AD25" s="83">
        <v>48885187</v>
      </c>
      <c r="AE25" s="84">
        <v>13534823</v>
      </c>
      <c r="AF25" s="84">
        <f t="shared" si="14"/>
        <v>62420010</v>
      </c>
      <c r="AG25" s="84">
        <v>525422377</v>
      </c>
      <c r="AH25" s="84">
        <v>608156499</v>
      </c>
      <c r="AI25" s="85">
        <v>542087345</v>
      </c>
      <c r="AJ25" s="120">
        <f t="shared" si="15"/>
        <v>0.89136159178001317</v>
      </c>
      <c r="AK25" s="121">
        <f t="shared" si="16"/>
        <v>-0.69803577410513074</v>
      </c>
    </row>
    <row r="26" spans="1:37" x14ac:dyDescent="0.2">
      <c r="A26" s="61" t="s">
        <v>116</v>
      </c>
      <c r="B26" s="62" t="s">
        <v>387</v>
      </c>
      <c r="C26" s="63" t="s">
        <v>388</v>
      </c>
      <c r="D26" s="83">
        <v>818700000</v>
      </c>
      <c r="E26" s="84">
        <v>323927000</v>
      </c>
      <c r="F26" s="85">
        <f t="shared" si="0"/>
        <v>1142627000</v>
      </c>
      <c r="G26" s="83">
        <v>831777000</v>
      </c>
      <c r="H26" s="84">
        <v>390081000</v>
      </c>
      <c r="I26" s="85">
        <f t="shared" si="1"/>
        <v>1221858000</v>
      </c>
      <c r="J26" s="83">
        <v>309531965</v>
      </c>
      <c r="K26" s="84">
        <v>118717304</v>
      </c>
      <c r="L26" s="84">
        <f t="shared" si="2"/>
        <v>428249269</v>
      </c>
      <c r="M26" s="101">
        <f t="shared" si="3"/>
        <v>0.37479358443306521</v>
      </c>
      <c r="N26" s="83">
        <v>267648849</v>
      </c>
      <c r="O26" s="84">
        <v>75924304</v>
      </c>
      <c r="P26" s="84">
        <f t="shared" si="4"/>
        <v>343573153</v>
      </c>
      <c r="Q26" s="101">
        <f t="shared" si="5"/>
        <v>0.30068705973165344</v>
      </c>
      <c r="R26" s="83">
        <v>197049801</v>
      </c>
      <c r="S26" s="84">
        <v>94205787</v>
      </c>
      <c r="T26" s="84">
        <f t="shared" si="6"/>
        <v>291255588</v>
      </c>
      <c r="U26" s="101">
        <f t="shared" si="7"/>
        <v>0.23837106112166881</v>
      </c>
      <c r="V26" s="83">
        <v>43836268</v>
      </c>
      <c r="W26" s="84">
        <v>75591694</v>
      </c>
      <c r="X26" s="84">
        <f t="shared" si="8"/>
        <v>119427962</v>
      </c>
      <c r="Y26" s="101">
        <f t="shared" si="9"/>
        <v>9.7742914479423959E-2</v>
      </c>
      <c r="Z26" s="83">
        <f t="shared" si="10"/>
        <v>818066883</v>
      </c>
      <c r="AA26" s="84">
        <f t="shared" si="11"/>
        <v>364439089</v>
      </c>
      <c r="AB26" s="84">
        <f t="shared" si="12"/>
        <v>1182505972</v>
      </c>
      <c r="AC26" s="101">
        <f t="shared" si="13"/>
        <v>0.96779328858181557</v>
      </c>
      <c r="AD26" s="83">
        <v>40789143</v>
      </c>
      <c r="AE26" s="84">
        <v>102190653</v>
      </c>
      <c r="AF26" s="84">
        <f t="shared" si="14"/>
        <v>142979796</v>
      </c>
      <c r="AG26" s="84">
        <v>1065711000</v>
      </c>
      <c r="AH26" s="84">
        <v>1198155000</v>
      </c>
      <c r="AI26" s="85">
        <v>1236626087</v>
      </c>
      <c r="AJ26" s="120">
        <f t="shared" si="15"/>
        <v>1.0321086061486202</v>
      </c>
      <c r="AK26" s="121">
        <f t="shared" si="16"/>
        <v>-0.16472141280716335</v>
      </c>
    </row>
    <row r="27" spans="1:37" ht="16.5" x14ac:dyDescent="0.3">
      <c r="A27" s="64" t="s">
        <v>0</v>
      </c>
      <c r="B27" s="65" t="s">
        <v>389</v>
      </c>
      <c r="C27" s="66" t="s">
        <v>0</v>
      </c>
      <c r="D27" s="86">
        <f>SUM(D22:D26)</f>
        <v>5931205943</v>
      </c>
      <c r="E27" s="87">
        <f>SUM(E22:E26)</f>
        <v>1731687048</v>
      </c>
      <c r="F27" s="88">
        <f t="shared" si="0"/>
        <v>7662892991</v>
      </c>
      <c r="G27" s="86">
        <f>SUM(G22:G26)</f>
        <v>5944476068</v>
      </c>
      <c r="H27" s="87">
        <f>SUM(H22:H26)</f>
        <v>1704622092</v>
      </c>
      <c r="I27" s="88">
        <f t="shared" si="1"/>
        <v>7649098160</v>
      </c>
      <c r="J27" s="86">
        <f>SUM(J22:J26)</f>
        <v>1772105603</v>
      </c>
      <c r="K27" s="87">
        <f>SUM(K22:K26)</f>
        <v>280040181</v>
      </c>
      <c r="L27" s="87">
        <f t="shared" si="2"/>
        <v>2052145784</v>
      </c>
      <c r="M27" s="102">
        <f t="shared" si="3"/>
        <v>0.26780300682917368</v>
      </c>
      <c r="N27" s="86">
        <f>SUM(N22:N26)</f>
        <v>1569607532</v>
      </c>
      <c r="O27" s="87">
        <f>SUM(O22:O26)</f>
        <v>343829366</v>
      </c>
      <c r="P27" s="87">
        <f t="shared" si="4"/>
        <v>1913436898</v>
      </c>
      <c r="Q27" s="102">
        <f t="shared" si="5"/>
        <v>0.24970163360591291</v>
      </c>
      <c r="R27" s="86">
        <f>SUM(R22:R26)</f>
        <v>1293379994</v>
      </c>
      <c r="S27" s="87">
        <f>SUM(S22:S26)</f>
        <v>280493786</v>
      </c>
      <c r="T27" s="87">
        <f t="shared" si="6"/>
        <v>1573873780</v>
      </c>
      <c r="U27" s="102">
        <f t="shared" si="7"/>
        <v>0.20575939111755365</v>
      </c>
      <c r="V27" s="86">
        <f>SUM(V22:V26)</f>
        <v>757548962</v>
      </c>
      <c r="W27" s="87">
        <f>SUM(W22:W26)</f>
        <v>366885476</v>
      </c>
      <c r="X27" s="87">
        <f t="shared" si="8"/>
        <v>1124434438</v>
      </c>
      <c r="Y27" s="102">
        <f t="shared" si="9"/>
        <v>0.14700222359285295</v>
      </c>
      <c r="Z27" s="86">
        <f t="shared" si="10"/>
        <v>5392642091</v>
      </c>
      <c r="AA27" s="87">
        <f t="shared" si="11"/>
        <v>1271248809</v>
      </c>
      <c r="AB27" s="87">
        <f t="shared" si="12"/>
        <v>6663890900</v>
      </c>
      <c r="AC27" s="102">
        <f t="shared" si="13"/>
        <v>0.8711995532817165</v>
      </c>
      <c r="AD27" s="86">
        <f>SUM(AD22:AD26)</f>
        <v>763468839</v>
      </c>
      <c r="AE27" s="87">
        <f>SUM(AE22:AE26)</f>
        <v>454775550</v>
      </c>
      <c r="AF27" s="87">
        <f t="shared" si="14"/>
        <v>1218244389</v>
      </c>
      <c r="AG27" s="87">
        <f>SUM(AG22:AG26)</f>
        <v>7252360903</v>
      </c>
      <c r="AH27" s="87">
        <f>SUM(AH22:AH26)</f>
        <v>7513621532</v>
      </c>
      <c r="AI27" s="88">
        <f>SUM(AI22:AI26)</f>
        <v>6536354527</v>
      </c>
      <c r="AJ27" s="122">
        <f t="shared" si="15"/>
        <v>0.86993395916497962</v>
      </c>
      <c r="AK27" s="123">
        <f t="shared" si="16"/>
        <v>-7.7004213478876982E-2</v>
      </c>
    </row>
    <row r="28" spans="1:37" x14ac:dyDescent="0.2">
      <c r="A28" s="61" t="s">
        <v>101</v>
      </c>
      <c r="B28" s="62" t="s">
        <v>390</v>
      </c>
      <c r="C28" s="63" t="s">
        <v>391</v>
      </c>
      <c r="D28" s="83">
        <v>427634925</v>
      </c>
      <c r="E28" s="84">
        <v>125212000</v>
      </c>
      <c r="F28" s="85">
        <f t="shared" si="0"/>
        <v>552846925</v>
      </c>
      <c r="G28" s="83">
        <v>432634925</v>
      </c>
      <c r="H28" s="84">
        <v>125212000</v>
      </c>
      <c r="I28" s="85">
        <f t="shared" si="1"/>
        <v>557846925</v>
      </c>
      <c r="J28" s="83">
        <v>73723272</v>
      </c>
      <c r="K28" s="84">
        <v>6694946</v>
      </c>
      <c r="L28" s="84">
        <f t="shared" si="2"/>
        <v>80418218</v>
      </c>
      <c r="M28" s="101">
        <f t="shared" si="3"/>
        <v>0.14546199745978508</v>
      </c>
      <c r="N28" s="83">
        <v>77299015</v>
      </c>
      <c r="O28" s="84">
        <v>7694188</v>
      </c>
      <c r="P28" s="84">
        <f t="shared" si="4"/>
        <v>84993203</v>
      </c>
      <c r="Q28" s="101">
        <f t="shared" si="5"/>
        <v>0.15373731707018176</v>
      </c>
      <c r="R28" s="83">
        <v>204956317</v>
      </c>
      <c r="S28" s="84">
        <v>4475554</v>
      </c>
      <c r="T28" s="84">
        <f t="shared" si="6"/>
        <v>209431871</v>
      </c>
      <c r="U28" s="101">
        <f t="shared" si="7"/>
        <v>0.37542892434156555</v>
      </c>
      <c r="V28" s="83">
        <v>53567937</v>
      </c>
      <c r="W28" s="84">
        <v>3914581</v>
      </c>
      <c r="X28" s="84">
        <f t="shared" si="8"/>
        <v>57482518</v>
      </c>
      <c r="Y28" s="101">
        <f t="shared" si="9"/>
        <v>0.10304353295485137</v>
      </c>
      <c r="Z28" s="83">
        <f t="shared" si="10"/>
        <v>409546541</v>
      </c>
      <c r="AA28" s="84">
        <f t="shared" si="11"/>
        <v>22779269</v>
      </c>
      <c r="AB28" s="84">
        <f t="shared" si="12"/>
        <v>432325810</v>
      </c>
      <c r="AC28" s="101">
        <f t="shared" si="13"/>
        <v>0.77499003870999195</v>
      </c>
      <c r="AD28" s="83">
        <v>69220786</v>
      </c>
      <c r="AE28" s="84">
        <v>29049902</v>
      </c>
      <c r="AF28" s="84">
        <f t="shared" si="14"/>
        <v>98270688</v>
      </c>
      <c r="AG28" s="84">
        <v>513607920</v>
      </c>
      <c r="AH28" s="84">
        <v>523035584</v>
      </c>
      <c r="AI28" s="85">
        <v>348056168</v>
      </c>
      <c r="AJ28" s="120">
        <f t="shared" si="15"/>
        <v>0.66545408887514623</v>
      </c>
      <c r="AK28" s="121">
        <f t="shared" si="16"/>
        <v>-0.41505937151879913</v>
      </c>
    </row>
    <row r="29" spans="1:37" x14ac:dyDescent="0.2">
      <c r="A29" s="61" t="s">
        <v>101</v>
      </c>
      <c r="B29" s="62" t="s">
        <v>392</v>
      </c>
      <c r="C29" s="63" t="s">
        <v>393</v>
      </c>
      <c r="D29" s="83">
        <v>666956750</v>
      </c>
      <c r="E29" s="84">
        <v>113661300</v>
      </c>
      <c r="F29" s="85">
        <f t="shared" si="0"/>
        <v>780618050</v>
      </c>
      <c r="G29" s="83">
        <v>678156767</v>
      </c>
      <c r="H29" s="84">
        <v>176062178</v>
      </c>
      <c r="I29" s="85">
        <f t="shared" si="1"/>
        <v>854218945</v>
      </c>
      <c r="J29" s="83">
        <v>188837827</v>
      </c>
      <c r="K29" s="84">
        <v>10556896</v>
      </c>
      <c r="L29" s="84">
        <f t="shared" si="2"/>
        <v>199394723</v>
      </c>
      <c r="M29" s="101">
        <f t="shared" si="3"/>
        <v>0.25543186325245748</v>
      </c>
      <c r="N29" s="83">
        <v>206067993</v>
      </c>
      <c r="O29" s="84">
        <v>33190764</v>
      </c>
      <c r="P29" s="84">
        <f t="shared" si="4"/>
        <v>239258757</v>
      </c>
      <c r="Q29" s="101">
        <f t="shared" si="5"/>
        <v>0.30649913488421132</v>
      </c>
      <c r="R29" s="83">
        <v>131962739</v>
      </c>
      <c r="S29" s="84">
        <v>26188180</v>
      </c>
      <c r="T29" s="84">
        <f t="shared" si="6"/>
        <v>158150919</v>
      </c>
      <c r="U29" s="101">
        <f t="shared" si="7"/>
        <v>0.18514096406513203</v>
      </c>
      <c r="V29" s="83">
        <v>49511863</v>
      </c>
      <c r="W29" s="84">
        <v>32897922</v>
      </c>
      <c r="X29" s="84">
        <f t="shared" si="8"/>
        <v>82409785</v>
      </c>
      <c r="Y29" s="101">
        <f t="shared" si="9"/>
        <v>9.6473843716964158E-2</v>
      </c>
      <c r="Z29" s="83">
        <f t="shared" si="10"/>
        <v>576380422</v>
      </c>
      <c r="AA29" s="84">
        <f t="shared" si="11"/>
        <v>102833762</v>
      </c>
      <c r="AB29" s="84">
        <f t="shared" si="12"/>
        <v>679214184</v>
      </c>
      <c r="AC29" s="101">
        <f t="shared" si="13"/>
        <v>0.7951289162756745</v>
      </c>
      <c r="AD29" s="83">
        <v>253207660</v>
      </c>
      <c r="AE29" s="84">
        <v>41398532</v>
      </c>
      <c r="AF29" s="84">
        <f t="shared" si="14"/>
        <v>294606192</v>
      </c>
      <c r="AG29" s="84">
        <v>704407532</v>
      </c>
      <c r="AH29" s="84">
        <v>869485112</v>
      </c>
      <c r="AI29" s="85">
        <v>719749499</v>
      </c>
      <c r="AJ29" s="120">
        <f t="shared" si="15"/>
        <v>0.82778818069055105</v>
      </c>
      <c r="AK29" s="121">
        <f t="shared" si="16"/>
        <v>-0.72027137501577021</v>
      </c>
    </row>
    <row r="30" spans="1:37" x14ac:dyDescent="0.2">
      <c r="A30" s="61" t="s">
        <v>101</v>
      </c>
      <c r="B30" s="62" t="s">
        <v>394</v>
      </c>
      <c r="C30" s="63" t="s">
        <v>395</v>
      </c>
      <c r="D30" s="83">
        <v>486510053</v>
      </c>
      <c r="E30" s="84">
        <v>60920301</v>
      </c>
      <c r="F30" s="85">
        <f t="shared" si="0"/>
        <v>547430354</v>
      </c>
      <c r="G30" s="83">
        <v>486670053</v>
      </c>
      <c r="H30" s="84">
        <v>69444429</v>
      </c>
      <c r="I30" s="85">
        <f t="shared" si="1"/>
        <v>556114482</v>
      </c>
      <c r="J30" s="83">
        <v>110616435</v>
      </c>
      <c r="K30" s="84">
        <v>9210768</v>
      </c>
      <c r="L30" s="84">
        <f t="shared" si="2"/>
        <v>119827203</v>
      </c>
      <c r="M30" s="101">
        <f t="shared" si="3"/>
        <v>0.2188903156802299</v>
      </c>
      <c r="N30" s="83">
        <v>108750241</v>
      </c>
      <c r="O30" s="84">
        <v>9597902</v>
      </c>
      <c r="P30" s="84">
        <f t="shared" si="4"/>
        <v>118348143</v>
      </c>
      <c r="Q30" s="101">
        <f t="shared" si="5"/>
        <v>0.21618849253653188</v>
      </c>
      <c r="R30" s="83">
        <v>116968063</v>
      </c>
      <c r="S30" s="84">
        <v>13113224</v>
      </c>
      <c r="T30" s="84">
        <f t="shared" si="6"/>
        <v>130081287</v>
      </c>
      <c r="U30" s="101">
        <f t="shared" si="7"/>
        <v>0.23391098633536395</v>
      </c>
      <c r="V30" s="83">
        <v>70518868</v>
      </c>
      <c r="W30" s="84">
        <v>22840632</v>
      </c>
      <c r="X30" s="84">
        <f t="shared" si="8"/>
        <v>93359500</v>
      </c>
      <c r="Y30" s="101">
        <f t="shared" si="9"/>
        <v>0.16787820317903535</v>
      </c>
      <c r="Z30" s="83">
        <f t="shared" si="10"/>
        <v>406853607</v>
      </c>
      <c r="AA30" s="84">
        <f t="shared" si="11"/>
        <v>54762526</v>
      </c>
      <c r="AB30" s="84">
        <f t="shared" si="12"/>
        <v>461616133</v>
      </c>
      <c r="AC30" s="101">
        <f t="shared" si="13"/>
        <v>0.83007392891451437</v>
      </c>
      <c r="AD30" s="83">
        <v>65986786</v>
      </c>
      <c r="AE30" s="84">
        <v>25703980</v>
      </c>
      <c r="AF30" s="84">
        <f t="shared" si="14"/>
        <v>91690766</v>
      </c>
      <c r="AG30" s="84">
        <v>531612956</v>
      </c>
      <c r="AH30" s="84">
        <v>533862316</v>
      </c>
      <c r="AI30" s="85">
        <v>452959680</v>
      </c>
      <c r="AJ30" s="120">
        <f t="shared" si="15"/>
        <v>0.84845786343158935</v>
      </c>
      <c r="AK30" s="121">
        <f t="shared" si="16"/>
        <v>1.8199586204787455E-2</v>
      </c>
    </row>
    <row r="31" spans="1:37" x14ac:dyDescent="0.2">
      <c r="A31" s="61" t="s">
        <v>101</v>
      </c>
      <c r="B31" s="62" t="s">
        <v>396</v>
      </c>
      <c r="C31" s="63" t="s">
        <v>397</v>
      </c>
      <c r="D31" s="83">
        <v>1152077888</v>
      </c>
      <c r="E31" s="84">
        <v>290789500</v>
      </c>
      <c r="F31" s="85">
        <f t="shared" si="0"/>
        <v>1442867388</v>
      </c>
      <c r="G31" s="83">
        <v>1146752755</v>
      </c>
      <c r="H31" s="84">
        <v>363994794</v>
      </c>
      <c r="I31" s="85">
        <f t="shared" si="1"/>
        <v>1510747549</v>
      </c>
      <c r="J31" s="83">
        <v>347148749</v>
      </c>
      <c r="K31" s="84">
        <v>11913398</v>
      </c>
      <c r="L31" s="84">
        <f t="shared" si="2"/>
        <v>359062147</v>
      </c>
      <c r="M31" s="101">
        <f t="shared" si="3"/>
        <v>0.24885318636087989</v>
      </c>
      <c r="N31" s="83">
        <v>298485932</v>
      </c>
      <c r="O31" s="84">
        <v>36588526</v>
      </c>
      <c r="P31" s="84">
        <f t="shared" si="4"/>
        <v>335074458</v>
      </c>
      <c r="Q31" s="101">
        <f t="shared" si="5"/>
        <v>0.23222817341824903</v>
      </c>
      <c r="R31" s="83">
        <v>264742469</v>
      </c>
      <c r="S31" s="84">
        <v>55799877</v>
      </c>
      <c r="T31" s="84">
        <f t="shared" si="6"/>
        <v>320542346</v>
      </c>
      <c r="U31" s="101">
        <f t="shared" si="7"/>
        <v>0.21217465897076893</v>
      </c>
      <c r="V31" s="83">
        <v>148502196</v>
      </c>
      <c r="W31" s="84">
        <v>81166634</v>
      </c>
      <c r="X31" s="84">
        <f t="shared" si="8"/>
        <v>229668830</v>
      </c>
      <c r="Y31" s="101">
        <f t="shared" si="9"/>
        <v>0.15202330141261741</v>
      </c>
      <c r="Z31" s="83">
        <f t="shared" si="10"/>
        <v>1058879346</v>
      </c>
      <c r="AA31" s="84">
        <f t="shared" si="11"/>
        <v>185468435</v>
      </c>
      <c r="AB31" s="84">
        <f t="shared" si="12"/>
        <v>1244347781</v>
      </c>
      <c r="AC31" s="101">
        <f t="shared" si="13"/>
        <v>0.82366361065663396</v>
      </c>
      <c r="AD31" s="83">
        <v>142022514</v>
      </c>
      <c r="AE31" s="84">
        <v>46207939</v>
      </c>
      <c r="AF31" s="84">
        <f t="shared" si="14"/>
        <v>188230453</v>
      </c>
      <c r="AG31" s="84">
        <v>1406650042</v>
      </c>
      <c r="AH31" s="84">
        <v>1407860162</v>
      </c>
      <c r="AI31" s="85">
        <v>1183099215</v>
      </c>
      <c r="AJ31" s="120">
        <f t="shared" si="15"/>
        <v>0.84035278995272822</v>
      </c>
      <c r="AK31" s="121">
        <f t="shared" si="16"/>
        <v>0.22014703965037996</v>
      </c>
    </row>
    <row r="32" spans="1:37" x14ac:dyDescent="0.2">
      <c r="A32" s="61" t="s">
        <v>101</v>
      </c>
      <c r="B32" s="62" t="s">
        <v>398</v>
      </c>
      <c r="C32" s="63" t="s">
        <v>399</v>
      </c>
      <c r="D32" s="83">
        <v>711722261</v>
      </c>
      <c r="E32" s="84">
        <v>151473150</v>
      </c>
      <c r="F32" s="85">
        <f t="shared" si="0"/>
        <v>863195411</v>
      </c>
      <c r="G32" s="83">
        <v>713006783</v>
      </c>
      <c r="H32" s="84">
        <v>99771147</v>
      </c>
      <c r="I32" s="85">
        <f t="shared" si="1"/>
        <v>812777930</v>
      </c>
      <c r="J32" s="83">
        <v>128091202</v>
      </c>
      <c r="K32" s="84">
        <v>6642598</v>
      </c>
      <c r="L32" s="84">
        <f t="shared" si="2"/>
        <v>134733800</v>
      </c>
      <c r="M32" s="101">
        <f t="shared" si="3"/>
        <v>0.15608725241473742</v>
      </c>
      <c r="N32" s="83">
        <v>225939797</v>
      </c>
      <c r="O32" s="84">
        <v>14427887</v>
      </c>
      <c r="P32" s="84">
        <f t="shared" si="4"/>
        <v>240367684</v>
      </c>
      <c r="Q32" s="101">
        <f t="shared" si="5"/>
        <v>0.2784626527631065</v>
      </c>
      <c r="R32" s="83">
        <v>157165149</v>
      </c>
      <c r="S32" s="84">
        <v>6930429</v>
      </c>
      <c r="T32" s="84">
        <f t="shared" si="6"/>
        <v>164095578</v>
      </c>
      <c r="U32" s="101">
        <f t="shared" si="7"/>
        <v>0.20189472664445995</v>
      </c>
      <c r="V32" s="83">
        <v>99897036</v>
      </c>
      <c r="W32" s="84">
        <v>12694630</v>
      </c>
      <c r="X32" s="84">
        <f t="shared" si="8"/>
        <v>112591666</v>
      </c>
      <c r="Y32" s="101">
        <f t="shared" si="9"/>
        <v>0.13852697255202293</v>
      </c>
      <c r="Z32" s="83">
        <f t="shared" si="10"/>
        <v>611093184</v>
      </c>
      <c r="AA32" s="84">
        <f t="shared" si="11"/>
        <v>40695544</v>
      </c>
      <c r="AB32" s="84">
        <f t="shared" si="12"/>
        <v>651788728</v>
      </c>
      <c r="AC32" s="101">
        <f t="shared" si="13"/>
        <v>0.80192719799859724</v>
      </c>
      <c r="AD32" s="83">
        <v>59746202</v>
      </c>
      <c r="AE32" s="84">
        <v>49384532</v>
      </c>
      <c r="AF32" s="84">
        <f t="shared" si="14"/>
        <v>109130734</v>
      </c>
      <c r="AG32" s="84">
        <v>799261800</v>
      </c>
      <c r="AH32" s="84">
        <v>860524485</v>
      </c>
      <c r="AI32" s="85">
        <v>498302839</v>
      </c>
      <c r="AJ32" s="120">
        <f t="shared" si="15"/>
        <v>0.57906875130926694</v>
      </c>
      <c r="AK32" s="121">
        <f t="shared" si="16"/>
        <v>3.1713632568438621E-2</v>
      </c>
    </row>
    <row r="33" spans="1:37" x14ac:dyDescent="0.2">
      <c r="A33" s="61" t="s">
        <v>116</v>
      </c>
      <c r="B33" s="62" t="s">
        <v>400</v>
      </c>
      <c r="C33" s="63" t="s">
        <v>401</v>
      </c>
      <c r="D33" s="83">
        <v>150768728</v>
      </c>
      <c r="E33" s="84">
        <v>900000</v>
      </c>
      <c r="F33" s="85">
        <f t="shared" si="0"/>
        <v>151668728</v>
      </c>
      <c r="G33" s="83">
        <v>149889550</v>
      </c>
      <c r="H33" s="84">
        <v>900000</v>
      </c>
      <c r="I33" s="85">
        <f t="shared" si="1"/>
        <v>150789550</v>
      </c>
      <c r="J33" s="83">
        <v>59814894</v>
      </c>
      <c r="K33" s="84">
        <v>0</v>
      </c>
      <c r="L33" s="84">
        <f t="shared" si="2"/>
        <v>59814894</v>
      </c>
      <c r="M33" s="101">
        <f t="shared" si="3"/>
        <v>0.39437855640221364</v>
      </c>
      <c r="N33" s="83">
        <v>48406183</v>
      </c>
      <c r="O33" s="84">
        <v>0</v>
      </c>
      <c r="P33" s="84">
        <f t="shared" si="4"/>
        <v>48406183</v>
      </c>
      <c r="Q33" s="101">
        <f t="shared" si="5"/>
        <v>0.31915730842023016</v>
      </c>
      <c r="R33" s="83">
        <v>37321940</v>
      </c>
      <c r="S33" s="84">
        <v>0</v>
      </c>
      <c r="T33" s="84">
        <f t="shared" si="6"/>
        <v>37321940</v>
      </c>
      <c r="U33" s="101">
        <f t="shared" si="7"/>
        <v>0.24751012255159591</v>
      </c>
      <c r="V33" s="83">
        <v>2188815</v>
      </c>
      <c r="W33" s="84">
        <v>0</v>
      </c>
      <c r="X33" s="84">
        <f t="shared" si="8"/>
        <v>2188815</v>
      </c>
      <c r="Y33" s="101">
        <f t="shared" si="9"/>
        <v>1.4515694224168717E-2</v>
      </c>
      <c r="Z33" s="83">
        <f t="shared" si="10"/>
        <v>147731832</v>
      </c>
      <c r="AA33" s="84">
        <f t="shared" si="11"/>
        <v>0</v>
      </c>
      <c r="AB33" s="84">
        <f t="shared" si="12"/>
        <v>147731832</v>
      </c>
      <c r="AC33" s="101">
        <f t="shared" si="13"/>
        <v>0.97972195022798325</v>
      </c>
      <c r="AD33" s="83">
        <v>28415005</v>
      </c>
      <c r="AE33" s="84">
        <v>-23430</v>
      </c>
      <c r="AF33" s="84">
        <f t="shared" si="14"/>
        <v>28391575</v>
      </c>
      <c r="AG33" s="84">
        <v>163907052</v>
      </c>
      <c r="AH33" s="84">
        <v>168009651</v>
      </c>
      <c r="AI33" s="85">
        <v>155742054</v>
      </c>
      <c r="AJ33" s="120">
        <f t="shared" si="15"/>
        <v>0.92698278386400557</v>
      </c>
      <c r="AK33" s="121">
        <f t="shared" si="16"/>
        <v>-0.92290617903374506</v>
      </c>
    </row>
    <row r="34" spans="1:37" ht="16.5" x14ac:dyDescent="0.3">
      <c r="A34" s="64" t="s">
        <v>0</v>
      </c>
      <c r="B34" s="65" t="s">
        <v>402</v>
      </c>
      <c r="C34" s="66" t="s">
        <v>0</v>
      </c>
      <c r="D34" s="86">
        <f>SUM(D28:D33)</f>
        <v>3595670605</v>
      </c>
      <c r="E34" s="87">
        <f>SUM(E28:E33)</f>
        <v>742956251</v>
      </c>
      <c r="F34" s="88">
        <f t="shared" si="0"/>
        <v>4338626856</v>
      </c>
      <c r="G34" s="86">
        <f>SUM(G28:G33)</f>
        <v>3607110833</v>
      </c>
      <c r="H34" s="87">
        <f>SUM(H28:H33)</f>
        <v>835384548</v>
      </c>
      <c r="I34" s="88">
        <f t="shared" si="1"/>
        <v>4442495381</v>
      </c>
      <c r="J34" s="86">
        <f>SUM(J28:J33)</f>
        <v>908232379</v>
      </c>
      <c r="K34" s="87">
        <f>SUM(K28:K33)</f>
        <v>45018606</v>
      </c>
      <c r="L34" s="87">
        <f t="shared" si="2"/>
        <v>953250985</v>
      </c>
      <c r="M34" s="102">
        <f t="shared" si="3"/>
        <v>0.2197125995478787</v>
      </c>
      <c r="N34" s="86">
        <f>SUM(N28:N33)</f>
        <v>964949161</v>
      </c>
      <c r="O34" s="87">
        <f>SUM(O28:O33)</f>
        <v>101499267</v>
      </c>
      <c r="P34" s="87">
        <f t="shared" si="4"/>
        <v>1066448428</v>
      </c>
      <c r="Q34" s="102">
        <f t="shared" si="5"/>
        <v>0.24580321456434556</v>
      </c>
      <c r="R34" s="86">
        <f>SUM(R28:R33)</f>
        <v>913116677</v>
      </c>
      <c r="S34" s="87">
        <f>SUM(S28:S33)</f>
        <v>106507264</v>
      </c>
      <c r="T34" s="87">
        <f t="shared" si="6"/>
        <v>1019623941</v>
      </c>
      <c r="U34" s="102">
        <f t="shared" si="7"/>
        <v>0.22951603852213437</v>
      </c>
      <c r="V34" s="86">
        <f>SUM(V28:V33)</f>
        <v>424186715</v>
      </c>
      <c r="W34" s="87">
        <f>SUM(W28:W33)</f>
        <v>153514399</v>
      </c>
      <c r="X34" s="87">
        <f t="shared" si="8"/>
        <v>577701114</v>
      </c>
      <c r="Y34" s="102">
        <f t="shared" si="9"/>
        <v>0.13003977820005302</v>
      </c>
      <c r="Z34" s="86">
        <f t="shared" si="10"/>
        <v>3210484932</v>
      </c>
      <c r="AA34" s="87">
        <f t="shared" si="11"/>
        <v>406539536</v>
      </c>
      <c r="AB34" s="87">
        <f t="shared" si="12"/>
        <v>3617024468</v>
      </c>
      <c r="AC34" s="102">
        <f t="shared" si="13"/>
        <v>0.81418755852162805</v>
      </c>
      <c r="AD34" s="86">
        <f>SUM(AD28:AD33)</f>
        <v>618598953</v>
      </c>
      <c r="AE34" s="87">
        <f>SUM(AE28:AE33)</f>
        <v>191721455</v>
      </c>
      <c r="AF34" s="87">
        <f t="shared" si="14"/>
        <v>810320408</v>
      </c>
      <c r="AG34" s="87">
        <f>SUM(AG28:AG33)</f>
        <v>4119447302</v>
      </c>
      <c r="AH34" s="87">
        <f>SUM(AH28:AH33)</f>
        <v>4362777310</v>
      </c>
      <c r="AI34" s="88">
        <f>SUM(AI28:AI33)</f>
        <v>3357909455</v>
      </c>
      <c r="AJ34" s="122">
        <f t="shared" si="15"/>
        <v>0.76967243945806618</v>
      </c>
      <c r="AK34" s="123">
        <f t="shared" si="16"/>
        <v>-0.28707075831169238</v>
      </c>
    </row>
    <row r="35" spans="1:37" x14ac:dyDescent="0.2">
      <c r="A35" s="61" t="s">
        <v>101</v>
      </c>
      <c r="B35" s="62" t="s">
        <v>403</v>
      </c>
      <c r="C35" s="63" t="s">
        <v>404</v>
      </c>
      <c r="D35" s="83">
        <v>312926833</v>
      </c>
      <c r="E35" s="84">
        <v>82382550</v>
      </c>
      <c r="F35" s="85">
        <f t="shared" si="0"/>
        <v>395309383</v>
      </c>
      <c r="G35" s="83">
        <v>311570415</v>
      </c>
      <c r="H35" s="84">
        <v>81776768</v>
      </c>
      <c r="I35" s="85">
        <f t="shared" si="1"/>
        <v>393347183</v>
      </c>
      <c r="J35" s="83">
        <v>100808374</v>
      </c>
      <c r="K35" s="84">
        <v>4198413</v>
      </c>
      <c r="L35" s="84">
        <f t="shared" si="2"/>
        <v>105006787</v>
      </c>
      <c r="M35" s="101">
        <f t="shared" si="3"/>
        <v>0.26563191139836922</v>
      </c>
      <c r="N35" s="83">
        <v>84996420</v>
      </c>
      <c r="O35" s="84">
        <v>10932104</v>
      </c>
      <c r="P35" s="84">
        <f t="shared" si="4"/>
        <v>95928524</v>
      </c>
      <c r="Q35" s="101">
        <f t="shared" si="5"/>
        <v>0.24266695435357272</v>
      </c>
      <c r="R35" s="83">
        <v>74712979</v>
      </c>
      <c r="S35" s="84">
        <v>16634851</v>
      </c>
      <c r="T35" s="84">
        <f t="shared" si="6"/>
        <v>91347830</v>
      </c>
      <c r="U35" s="101">
        <f t="shared" si="7"/>
        <v>0.23223206863540702</v>
      </c>
      <c r="V35" s="83">
        <v>35039124</v>
      </c>
      <c r="W35" s="84">
        <v>33642584</v>
      </c>
      <c r="X35" s="84">
        <f t="shared" si="8"/>
        <v>68681708</v>
      </c>
      <c r="Y35" s="101">
        <f t="shared" si="9"/>
        <v>0.17460836372635213</v>
      </c>
      <c r="Z35" s="83">
        <f t="shared" si="10"/>
        <v>295556897</v>
      </c>
      <c r="AA35" s="84">
        <f t="shared" si="11"/>
        <v>65407952</v>
      </c>
      <c r="AB35" s="84">
        <f t="shared" si="12"/>
        <v>360964849</v>
      </c>
      <c r="AC35" s="101">
        <f t="shared" si="13"/>
        <v>0.9176749309527914</v>
      </c>
      <c r="AD35" s="83">
        <v>31409691</v>
      </c>
      <c r="AE35" s="84">
        <v>36336058</v>
      </c>
      <c r="AF35" s="84">
        <f t="shared" si="14"/>
        <v>67745749</v>
      </c>
      <c r="AG35" s="84">
        <v>347757694</v>
      </c>
      <c r="AH35" s="84">
        <v>398504159</v>
      </c>
      <c r="AI35" s="85">
        <v>380898399</v>
      </c>
      <c r="AJ35" s="120">
        <f t="shared" si="15"/>
        <v>0.95582038580430473</v>
      </c>
      <c r="AK35" s="121">
        <f t="shared" si="16"/>
        <v>1.3815759864135524E-2</v>
      </c>
    </row>
    <row r="36" spans="1:37" x14ac:dyDescent="0.2">
      <c r="A36" s="61" t="s">
        <v>101</v>
      </c>
      <c r="B36" s="62" t="s">
        <v>405</v>
      </c>
      <c r="C36" s="63" t="s">
        <v>406</v>
      </c>
      <c r="D36" s="83">
        <v>546626097</v>
      </c>
      <c r="E36" s="84">
        <v>88032000</v>
      </c>
      <c r="F36" s="85">
        <f t="shared" si="0"/>
        <v>634658097</v>
      </c>
      <c r="G36" s="83">
        <v>546753316</v>
      </c>
      <c r="H36" s="84">
        <v>94234423</v>
      </c>
      <c r="I36" s="85">
        <f t="shared" si="1"/>
        <v>640987739</v>
      </c>
      <c r="J36" s="83">
        <v>172173297</v>
      </c>
      <c r="K36" s="84">
        <v>16979585</v>
      </c>
      <c r="L36" s="84">
        <f t="shared" si="2"/>
        <v>189152882</v>
      </c>
      <c r="M36" s="101">
        <f t="shared" si="3"/>
        <v>0.29803902746079675</v>
      </c>
      <c r="N36" s="83">
        <v>144320995</v>
      </c>
      <c r="O36" s="84">
        <v>12806731</v>
      </c>
      <c r="P36" s="84">
        <f t="shared" si="4"/>
        <v>157127726</v>
      </c>
      <c r="Q36" s="101">
        <f t="shared" si="5"/>
        <v>0.2475785414898756</v>
      </c>
      <c r="R36" s="83">
        <v>114848020</v>
      </c>
      <c r="S36" s="84">
        <v>27692983</v>
      </c>
      <c r="T36" s="84">
        <f t="shared" si="6"/>
        <v>142541003</v>
      </c>
      <c r="U36" s="101">
        <f t="shared" si="7"/>
        <v>0.22237711320715295</v>
      </c>
      <c r="V36" s="83">
        <v>45004187</v>
      </c>
      <c r="W36" s="84">
        <v>13838056</v>
      </c>
      <c r="X36" s="84">
        <f t="shared" si="8"/>
        <v>58842243</v>
      </c>
      <c r="Y36" s="101">
        <f t="shared" si="9"/>
        <v>9.1799326913490312E-2</v>
      </c>
      <c r="Z36" s="83">
        <f t="shared" si="10"/>
        <v>476346499</v>
      </c>
      <c r="AA36" s="84">
        <f t="shared" si="11"/>
        <v>71317355</v>
      </c>
      <c r="AB36" s="84">
        <f t="shared" si="12"/>
        <v>547663854</v>
      </c>
      <c r="AC36" s="101">
        <f t="shared" si="13"/>
        <v>0.85440613084800365</v>
      </c>
      <c r="AD36" s="83">
        <v>25567237</v>
      </c>
      <c r="AE36" s="84">
        <v>11495225</v>
      </c>
      <c r="AF36" s="84">
        <f t="shared" si="14"/>
        <v>37062462</v>
      </c>
      <c r="AG36" s="84">
        <v>620847524</v>
      </c>
      <c r="AH36" s="84">
        <v>613593042</v>
      </c>
      <c r="AI36" s="85">
        <v>566942221</v>
      </c>
      <c r="AJ36" s="120">
        <f t="shared" si="15"/>
        <v>0.92397107234472198</v>
      </c>
      <c r="AK36" s="121">
        <f t="shared" si="16"/>
        <v>0.58765068008703802</v>
      </c>
    </row>
    <row r="37" spans="1:37" x14ac:dyDescent="0.2">
      <c r="A37" s="61" t="s">
        <v>101</v>
      </c>
      <c r="B37" s="62" t="s">
        <v>407</v>
      </c>
      <c r="C37" s="63" t="s">
        <v>408</v>
      </c>
      <c r="D37" s="83">
        <v>400822268</v>
      </c>
      <c r="E37" s="84">
        <v>125382955</v>
      </c>
      <c r="F37" s="85">
        <f t="shared" si="0"/>
        <v>526205223</v>
      </c>
      <c r="G37" s="83">
        <v>405722268</v>
      </c>
      <c r="H37" s="84">
        <v>141864986</v>
      </c>
      <c r="I37" s="85">
        <f t="shared" si="1"/>
        <v>547587254</v>
      </c>
      <c r="J37" s="83">
        <v>126021079</v>
      </c>
      <c r="K37" s="84">
        <v>15911156</v>
      </c>
      <c r="L37" s="84">
        <f t="shared" si="2"/>
        <v>141932235</v>
      </c>
      <c r="M37" s="101">
        <f t="shared" si="3"/>
        <v>0.26972790994132723</v>
      </c>
      <c r="N37" s="83">
        <v>112276292</v>
      </c>
      <c r="O37" s="84">
        <v>19886881</v>
      </c>
      <c r="P37" s="84">
        <f t="shared" si="4"/>
        <v>132163173</v>
      </c>
      <c r="Q37" s="101">
        <f t="shared" si="5"/>
        <v>0.25116279205005154</v>
      </c>
      <c r="R37" s="83">
        <v>96432833</v>
      </c>
      <c r="S37" s="84">
        <v>27926974</v>
      </c>
      <c r="T37" s="84">
        <f t="shared" si="6"/>
        <v>124359807</v>
      </c>
      <c r="U37" s="101">
        <f t="shared" si="7"/>
        <v>0.22710500672099282</v>
      </c>
      <c r="V37" s="83">
        <v>19687113</v>
      </c>
      <c r="W37" s="84">
        <v>35511515</v>
      </c>
      <c r="X37" s="84">
        <f t="shared" si="8"/>
        <v>55198628</v>
      </c>
      <c r="Y37" s="101">
        <f t="shared" si="9"/>
        <v>0.10080334704065264</v>
      </c>
      <c r="Z37" s="83">
        <f t="shared" si="10"/>
        <v>354417317</v>
      </c>
      <c r="AA37" s="84">
        <f t="shared" si="11"/>
        <v>99236526</v>
      </c>
      <c r="AB37" s="84">
        <f t="shared" si="12"/>
        <v>453653843</v>
      </c>
      <c r="AC37" s="101">
        <f t="shared" si="13"/>
        <v>0.82845946410578797</v>
      </c>
      <c r="AD37" s="83">
        <v>25961953</v>
      </c>
      <c r="AE37" s="84">
        <v>31834699</v>
      </c>
      <c r="AF37" s="84">
        <f t="shared" si="14"/>
        <v>57796652</v>
      </c>
      <c r="AG37" s="84">
        <v>485702499</v>
      </c>
      <c r="AH37" s="84">
        <v>580331942</v>
      </c>
      <c r="AI37" s="85">
        <v>1592410562</v>
      </c>
      <c r="AJ37" s="120">
        <f t="shared" si="15"/>
        <v>2.7439650426824169</v>
      </c>
      <c r="AK37" s="121">
        <f t="shared" si="16"/>
        <v>-4.4951115853561929E-2</v>
      </c>
    </row>
    <row r="38" spans="1:37" x14ac:dyDescent="0.2">
      <c r="A38" s="61" t="s">
        <v>101</v>
      </c>
      <c r="B38" s="62" t="s">
        <v>409</v>
      </c>
      <c r="C38" s="63" t="s">
        <v>410</v>
      </c>
      <c r="D38" s="83">
        <v>734041423</v>
      </c>
      <c r="E38" s="84">
        <v>200577999</v>
      </c>
      <c r="F38" s="85">
        <f t="shared" si="0"/>
        <v>934619422</v>
      </c>
      <c r="G38" s="83">
        <v>750041423</v>
      </c>
      <c r="H38" s="84">
        <v>240560148</v>
      </c>
      <c r="I38" s="85">
        <f t="shared" si="1"/>
        <v>990601571</v>
      </c>
      <c r="J38" s="83">
        <v>246068722</v>
      </c>
      <c r="K38" s="84">
        <v>28435375</v>
      </c>
      <c r="L38" s="84">
        <f t="shared" si="2"/>
        <v>274504097</v>
      </c>
      <c r="M38" s="101">
        <f t="shared" si="3"/>
        <v>0.29370681855999348</v>
      </c>
      <c r="N38" s="83">
        <v>40933596</v>
      </c>
      <c r="O38" s="84">
        <v>17945525</v>
      </c>
      <c r="P38" s="84">
        <f t="shared" si="4"/>
        <v>58879121</v>
      </c>
      <c r="Q38" s="101">
        <f t="shared" si="5"/>
        <v>6.2997964320069516E-2</v>
      </c>
      <c r="R38" s="83">
        <v>47404333</v>
      </c>
      <c r="S38" s="84">
        <v>38834991</v>
      </c>
      <c r="T38" s="84">
        <f t="shared" si="6"/>
        <v>86239324</v>
      </c>
      <c r="U38" s="101">
        <f t="shared" si="7"/>
        <v>8.7057527995783882E-2</v>
      </c>
      <c r="V38" s="83">
        <v>52541943</v>
      </c>
      <c r="W38" s="84">
        <v>67494706</v>
      </c>
      <c r="X38" s="84">
        <f t="shared" si="8"/>
        <v>120036649</v>
      </c>
      <c r="Y38" s="101">
        <f t="shared" si="9"/>
        <v>0.1211755084123524</v>
      </c>
      <c r="Z38" s="83">
        <f t="shared" si="10"/>
        <v>386948594</v>
      </c>
      <c r="AA38" s="84">
        <f t="shared" si="11"/>
        <v>152710597</v>
      </c>
      <c r="AB38" s="84">
        <f t="shared" si="12"/>
        <v>539659191</v>
      </c>
      <c r="AC38" s="101">
        <f t="shared" si="13"/>
        <v>0.54477926019764</v>
      </c>
      <c r="AD38" s="83">
        <v>179147885</v>
      </c>
      <c r="AE38" s="84">
        <v>55860663</v>
      </c>
      <c r="AF38" s="84">
        <f t="shared" si="14"/>
        <v>235008548</v>
      </c>
      <c r="AG38" s="84">
        <v>829099439</v>
      </c>
      <c r="AH38" s="84">
        <v>1038441438</v>
      </c>
      <c r="AI38" s="85">
        <v>907109542</v>
      </c>
      <c r="AJ38" s="120">
        <f t="shared" si="15"/>
        <v>0.87352980033911165</v>
      </c>
      <c r="AK38" s="121">
        <f t="shared" si="16"/>
        <v>-0.48922432812954531</v>
      </c>
    </row>
    <row r="39" spans="1:37" x14ac:dyDescent="0.2">
      <c r="A39" s="61" t="s">
        <v>116</v>
      </c>
      <c r="B39" s="62" t="s">
        <v>411</v>
      </c>
      <c r="C39" s="63" t="s">
        <v>412</v>
      </c>
      <c r="D39" s="83">
        <v>1113046877</v>
      </c>
      <c r="E39" s="84">
        <v>424001000</v>
      </c>
      <c r="F39" s="85">
        <f t="shared" si="0"/>
        <v>1537047877</v>
      </c>
      <c r="G39" s="83">
        <v>1161361877</v>
      </c>
      <c r="H39" s="84">
        <v>396881000</v>
      </c>
      <c r="I39" s="85">
        <f t="shared" si="1"/>
        <v>1558242877</v>
      </c>
      <c r="J39" s="83">
        <v>409082026</v>
      </c>
      <c r="K39" s="84">
        <v>37898892</v>
      </c>
      <c r="L39" s="84">
        <f t="shared" si="2"/>
        <v>446980918</v>
      </c>
      <c r="M39" s="101">
        <f t="shared" si="3"/>
        <v>0.29080481141056869</v>
      </c>
      <c r="N39" s="83">
        <v>310310250</v>
      </c>
      <c r="O39" s="84">
        <v>94576538</v>
      </c>
      <c r="P39" s="84">
        <f t="shared" si="4"/>
        <v>404886788</v>
      </c>
      <c r="Q39" s="101">
        <f t="shared" si="5"/>
        <v>0.26341846214332332</v>
      </c>
      <c r="R39" s="83">
        <v>259536489</v>
      </c>
      <c r="S39" s="84">
        <v>90181708</v>
      </c>
      <c r="T39" s="84">
        <f t="shared" si="6"/>
        <v>349718197</v>
      </c>
      <c r="U39" s="101">
        <f t="shared" si="7"/>
        <v>0.22443112185007602</v>
      </c>
      <c r="V39" s="83">
        <v>130758296</v>
      </c>
      <c r="W39" s="84">
        <v>112224297</v>
      </c>
      <c r="X39" s="84">
        <f t="shared" si="8"/>
        <v>242982593</v>
      </c>
      <c r="Y39" s="101">
        <f t="shared" si="9"/>
        <v>0.15593371006951184</v>
      </c>
      <c r="Z39" s="83">
        <f t="shared" si="10"/>
        <v>1109687061</v>
      </c>
      <c r="AA39" s="84">
        <f t="shared" si="11"/>
        <v>334881435</v>
      </c>
      <c r="AB39" s="84">
        <f t="shared" si="12"/>
        <v>1444568496</v>
      </c>
      <c r="AC39" s="101">
        <f t="shared" si="13"/>
        <v>0.92704963861676615</v>
      </c>
      <c r="AD39" s="83">
        <v>42618667</v>
      </c>
      <c r="AE39" s="84">
        <v>94788749</v>
      </c>
      <c r="AF39" s="84">
        <f t="shared" si="14"/>
        <v>137407416</v>
      </c>
      <c r="AG39" s="84">
        <v>1506941727</v>
      </c>
      <c r="AH39" s="84">
        <v>1675839434</v>
      </c>
      <c r="AI39" s="85">
        <v>1548354890</v>
      </c>
      <c r="AJ39" s="120">
        <f t="shared" si="15"/>
        <v>0.9239279483382774</v>
      </c>
      <c r="AK39" s="121">
        <f t="shared" si="16"/>
        <v>0.76833681960804801</v>
      </c>
    </row>
    <row r="40" spans="1:37" ht="16.5" x14ac:dyDescent="0.3">
      <c r="A40" s="64" t="s">
        <v>0</v>
      </c>
      <c r="B40" s="65" t="s">
        <v>413</v>
      </c>
      <c r="C40" s="66" t="s">
        <v>0</v>
      </c>
      <c r="D40" s="86">
        <f>SUM(D35:D39)</f>
        <v>3107463498</v>
      </c>
      <c r="E40" s="87">
        <f>SUM(E35:E39)</f>
        <v>920376504</v>
      </c>
      <c r="F40" s="88">
        <f t="shared" si="0"/>
        <v>4027840002</v>
      </c>
      <c r="G40" s="86">
        <f>SUM(G35:G39)</f>
        <v>3175449299</v>
      </c>
      <c r="H40" s="87">
        <f>SUM(H35:H39)</f>
        <v>955317325</v>
      </c>
      <c r="I40" s="88">
        <f t="shared" si="1"/>
        <v>4130766624</v>
      </c>
      <c r="J40" s="86">
        <f>SUM(J35:J39)</f>
        <v>1054153498</v>
      </c>
      <c r="K40" s="87">
        <f>SUM(K35:K39)</f>
        <v>103423421</v>
      </c>
      <c r="L40" s="87">
        <f t="shared" si="2"/>
        <v>1157576919</v>
      </c>
      <c r="M40" s="102">
        <f t="shared" si="3"/>
        <v>0.28739396759186364</v>
      </c>
      <c r="N40" s="86">
        <f>SUM(N35:N39)</f>
        <v>692837553</v>
      </c>
      <c r="O40" s="87">
        <f>SUM(O35:O39)</f>
        <v>156147779</v>
      </c>
      <c r="P40" s="87">
        <f t="shared" si="4"/>
        <v>848985332</v>
      </c>
      <c r="Q40" s="102">
        <f t="shared" si="5"/>
        <v>0.21077930890463409</v>
      </c>
      <c r="R40" s="86">
        <f>SUM(R35:R39)</f>
        <v>592934654</v>
      </c>
      <c r="S40" s="87">
        <f>SUM(S35:S39)</f>
        <v>201271507</v>
      </c>
      <c r="T40" s="87">
        <f t="shared" si="6"/>
        <v>794206161</v>
      </c>
      <c r="U40" s="102">
        <f t="shared" si="7"/>
        <v>0.1922660448512426</v>
      </c>
      <c r="V40" s="86">
        <f>SUM(V35:V39)</f>
        <v>283030663</v>
      </c>
      <c r="W40" s="87">
        <f>SUM(W35:W39)</f>
        <v>262711158</v>
      </c>
      <c r="X40" s="87">
        <f t="shared" si="8"/>
        <v>545741821</v>
      </c>
      <c r="Y40" s="102">
        <f t="shared" si="9"/>
        <v>0.13211635288936624</v>
      </c>
      <c r="Z40" s="86">
        <f t="shared" si="10"/>
        <v>2622956368</v>
      </c>
      <c r="AA40" s="87">
        <f t="shared" si="11"/>
        <v>723553865</v>
      </c>
      <c r="AB40" s="87">
        <f t="shared" si="12"/>
        <v>3346510233</v>
      </c>
      <c r="AC40" s="102">
        <f t="shared" si="13"/>
        <v>0.81014265331683866</v>
      </c>
      <c r="AD40" s="86">
        <f>SUM(AD35:AD39)</f>
        <v>304705433</v>
      </c>
      <c r="AE40" s="87">
        <f>SUM(AE35:AE39)</f>
        <v>230315394</v>
      </c>
      <c r="AF40" s="87">
        <f t="shared" si="14"/>
        <v>535020827</v>
      </c>
      <c r="AG40" s="87">
        <f>SUM(AG35:AG39)</f>
        <v>3790348883</v>
      </c>
      <c r="AH40" s="87">
        <f>SUM(AH35:AH39)</f>
        <v>4306710015</v>
      </c>
      <c r="AI40" s="88">
        <f>SUM(AI35:AI39)</f>
        <v>4995715614</v>
      </c>
      <c r="AJ40" s="122">
        <f t="shared" si="15"/>
        <v>1.1599842098957758</v>
      </c>
      <c r="AK40" s="123">
        <f t="shared" si="16"/>
        <v>2.0038461044807221E-2</v>
      </c>
    </row>
    <row r="41" spans="1:37" ht="16.5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22384956422</v>
      </c>
      <c r="E41" s="90">
        <f>SUM(E9:E14,E16:E20,E22:E26,E28:E33,E35:E39)</f>
        <v>6243631305</v>
      </c>
      <c r="F41" s="91">
        <f t="shared" si="0"/>
        <v>28628587727</v>
      </c>
      <c r="G41" s="89">
        <f>SUM(G9:G14,G16:G20,G22:G26,G28:G33,G35:G39)</f>
        <v>22198866858</v>
      </c>
      <c r="H41" s="90">
        <f>SUM(H9:H14,H16:H20,H22:H26,H28:H33,H35:H39)</f>
        <v>6386507080</v>
      </c>
      <c r="I41" s="91">
        <f t="shared" si="1"/>
        <v>28585373938</v>
      </c>
      <c r="J41" s="89">
        <f>SUM(J9:J14,J16:J20,J22:J26,J28:J33,J35:J39)</f>
        <v>6626409812</v>
      </c>
      <c r="K41" s="90">
        <f>SUM(K9:K14,K16:K20,K22:K26,K28:K33,K35:K39)</f>
        <v>899356443</v>
      </c>
      <c r="L41" s="90">
        <f t="shared" si="2"/>
        <v>7525766255</v>
      </c>
      <c r="M41" s="103">
        <f t="shared" si="3"/>
        <v>0.2628759171344785</v>
      </c>
      <c r="N41" s="89">
        <f>SUM(N9:N14,N16:N20,N22:N26,N28:N33,N35:N39)</f>
        <v>5470388633</v>
      </c>
      <c r="O41" s="90">
        <f>SUM(O9:O14,O16:O20,O22:O26,O28:O33,O35:O39)</f>
        <v>1162096161</v>
      </c>
      <c r="P41" s="90">
        <f t="shared" si="4"/>
        <v>6632484794</v>
      </c>
      <c r="Q41" s="103">
        <f t="shared" si="5"/>
        <v>0.23167348865570536</v>
      </c>
      <c r="R41" s="89">
        <f>SUM(R9:R14,R16:R20,R22:R26,R28:R33,R35:R39)</f>
        <v>5051661054</v>
      </c>
      <c r="S41" s="90">
        <f>SUM(S9:S14,S16:S20,S22:S26,S28:S33,S35:S39)</f>
        <v>945505583</v>
      </c>
      <c r="T41" s="90">
        <f t="shared" si="6"/>
        <v>5997166637</v>
      </c>
      <c r="U41" s="103">
        <f t="shared" si="7"/>
        <v>0.20979843223347378</v>
      </c>
      <c r="V41" s="89">
        <f>SUM(V9:V14,V16:V20,V22:V26,V28:V33,V35:V39)</f>
        <v>2498186055</v>
      </c>
      <c r="W41" s="90">
        <f>SUM(W9:W14,W16:W20,W22:W26,W28:W33,W35:W39)</f>
        <v>1483557669</v>
      </c>
      <c r="X41" s="90">
        <f t="shared" si="8"/>
        <v>3981743724</v>
      </c>
      <c r="Y41" s="103">
        <f t="shared" si="9"/>
        <v>0.1392930431008588</v>
      </c>
      <c r="Z41" s="89">
        <f t="shared" si="10"/>
        <v>19646645554</v>
      </c>
      <c r="AA41" s="90">
        <f t="shared" si="11"/>
        <v>4490515856</v>
      </c>
      <c r="AB41" s="90">
        <f t="shared" si="12"/>
        <v>24137161410</v>
      </c>
      <c r="AC41" s="103">
        <f t="shared" si="13"/>
        <v>0.8443885135927236</v>
      </c>
      <c r="AD41" s="89">
        <f>SUM(AD9:AD14,AD16:AD20,AD22:AD26,AD28:AD33,AD35:AD39)</f>
        <v>2667015604</v>
      </c>
      <c r="AE41" s="90">
        <f>SUM(AE9:AE14,AE16:AE20,AE22:AE26,AE28:AE33,AE35:AE39)</f>
        <v>1526525390</v>
      </c>
      <c r="AF41" s="90">
        <f t="shared" si="14"/>
        <v>4193540994</v>
      </c>
      <c r="AG41" s="90">
        <f>SUM(AG9:AG14,AG16:AG20,AG22:AG26,AG28:AG33,AG35:AG39)</f>
        <v>26428646389</v>
      </c>
      <c r="AH41" s="90">
        <f>SUM(AH9:AH14,AH16:AH20,AH22:AH26,AH28:AH33,AH35:AH39)</f>
        <v>28769463364</v>
      </c>
      <c r="AI41" s="91">
        <f>SUM(AI9:AI14,AI16:AI20,AI22:AI26,AI28:AI33,AI35:AI39)</f>
        <v>24993002247</v>
      </c>
      <c r="AJ41" s="124">
        <f t="shared" si="15"/>
        <v>0.86873369623829733</v>
      </c>
      <c r="AK41" s="125">
        <f t="shared" si="16"/>
        <v>-5.0505591885958268E-2</v>
      </c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" customHeight="1" x14ac:dyDescent="0.2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6.5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45" customHeight="1" x14ac:dyDescent="0.2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56.25" customHeight="1" x14ac:dyDescent="0.2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45" customHeight="1" x14ac:dyDescent="0.2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4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45" customHeight="1" x14ac:dyDescent="0.2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x14ac:dyDescent="0.2">
      <c r="A9" s="61" t="s">
        <v>101</v>
      </c>
      <c r="B9" s="62" t="s">
        <v>415</v>
      </c>
      <c r="C9" s="63" t="s">
        <v>416</v>
      </c>
      <c r="D9" s="83">
        <v>611953591</v>
      </c>
      <c r="E9" s="84">
        <v>346649025</v>
      </c>
      <c r="F9" s="85">
        <f>$D9       +$E9</f>
        <v>958602616</v>
      </c>
      <c r="G9" s="83">
        <v>583086933</v>
      </c>
      <c r="H9" s="84">
        <v>732518150</v>
      </c>
      <c r="I9" s="85">
        <f>$G9       +$H9</f>
        <v>1315605083</v>
      </c>
      <c r="J9" s="83">
        <v>22370021</v>
      </c>
      <c r="K9" s="84">
        <v>133503387</v>
      </c>
      <c r="L9" s="84">
        <f>$J9       +$K9</f>
        <v>155873408</v>
      </c>
      <c r="M9" s="101">
        <f>IF(($F9       =0),0,($L9       /$F9       ))</f>
        <v>0.16260482226766634</v>
      </c>
      <c r="N9" s="83">
        <v>-315641059</v>
      </c>
      <c r="O9" s="84">
        <v>38048465</v>
      </c>
      <c r="P9" s="84">
        <f>$N9       +$O9</f>
        <v>-277592594</v>
      </c>
      <c r="Q9" s="101">
        <f>IF(($F9       =0),0,($P9       /$F9       ))</f>
        <v>-0.28958046782547064</v>
      </c>
      <c r="R9" s="83">
        <v>-43117819</v>
      </c>
      <c r="S9" s="84">
        <v>53686086</v>
      </c>
      <c r="T9" s="84">
        <f>$R9       +$S9</f>
        <v>10568267</v>
      </c>
      <c r="U9" s="101">
        <f>IF(($I9       =0),0,($T9       /$I9       ))</f>
        <v>8.0330086410892957E-3</v>
      </c>
      <c r="V9" s="83">
        <v>47118317</v>
      </c>
      <c r="W9" s="84">
        <v>155943214</v>
      </c>
      <c r="X9" s="84">
        <f>$V9       +$W9</f>
        <v>203061531</v>
      </c>
      <c r="Y9" s="101">
        <f>IF(($I9       =0),0,($X9       /$I9       ))</f>
        <v>0.15434839346846763</v>
      </c>
      <c r="Z9" s="83">
        <f>$J9       +$N9       +$R9       +$V9</f>
        <v>-289270540</v>
      </c>
      <c r="AA9" s="84">
        <f>$K9       +$O9       +$S9       +$W9</f>
        <v>381181152</v>
      </c>
      <c r="AB9" s="84">
        <f>$Z9       +$AA9</f>
        <v>91910612</v>
      </c>
      <c r="AC9" s="101">
        <f>IF(($I9       =0),0,($AB9       /$I9       ))</f>
        <v>6.9861855345233564E-2</v>
      </c>
      <c r="AD9" s="83">
        <v>76012206</v>
      </c>
      <c r="AE9" s="84">
        <v>138899447</v>
      </c>
      <c r="AF9" s="84">
        <f>$AD9       +$AE9</f>
        <v>214911653</v>
      </c>
      <c r="AG9" s="84">
        <v>879284880</v>
      </c>
      <c r="AH9" s="84">
        <v>967290209</v>
      </c>
      <c r="AI9" s="85">
        <v>918648131</v>
      </c>
      <c r="AJ9" s="120">
        <f>IF(($AH9       =0),0,($AI9       /$AH9       ))</f>
        <v>0.94971304625290587</v>
      </c>
      <c r="AK9" s="121">
        <f>IF(($AF9       =0),0,(($X9       /$AF9       )-1))</f>
        <v>-5.5139504231536463E-2</v>
      </c>
    </row>
    <row r="10" spans="1:37" x14ac:dyDescent="0.2">
      <c r="A10" s="61" t="s">
        <v>101</v>
      </c>
      <c r="B10" s="62" t="s">
        <v>417</v>
      </c>
      <c r="C10" s="63" t="s">
        <v>418</v>
      </c>
      <c r="D10" s="83">
        <v>906168385</v>
      </c>
      <c r="E10" s="84">
        <v>243924223</v>
      </c>
      <c r="F10" s="85">
        <f t="shared" ref="F10:F32" si="0">$D10      +$E10</f>
        <v>1150092608</v>
      </c>
      <c r="G10" s="83">
        <v>842372788</v>
      </c>
      <c r="H10" s="84">
        <v>237386259</v>
      </c>
      <c r="I10" s="85">
        <f t="shared" ref="I10:I32" si="1">$G10      +$H10</f>
        <v>1079759047</v>
      </c>
      <c r="J10" s="83">
        <v>161114756</v>
      </c>
      <c r="K10" s="84">
        <v>77888540</v>
      </c>
      <c r="L10" s="84">
        <f t="shared" ref="L10:L32" si="2">$J10      +$K10</f>
        <v>239003296</v>
      </c>
      <c r="M10" s="101">
        <f t="shared" ref="M10:M32" si="3">IF(($F10      =0),0,($L10      /$F10      ))</f>
        <v>0.20781221819660631</v>
      </c>
      <c r="N10" s="83">
        <v>306815498</v>
      </c>
      <c r="O10" s="84">
        <v>46517002</v>
      </c>
      <c r="P10" s="84">
        <f t="shared" ref="P10:P32" si="4">$N10      +$O10</f>
        <v>353332500</v>
      </c>
      <c r="Q10" s="101">
        <f t="shared" ref="Q10:Q32" si="5">IF(($F10      =0),0,($P10      /$F10      ))</f>
        <v>0.30722091207458663</v>
      </c>
      <c r="R10" s="83">
        <v>207150177</v>
      </c>
      <c r="S10" s="84">
        <v>9870070</v>
      </c>
      <c r="T10" s="84">
        <f t="shared" ref="T10:T32" si="6">$R10      +$S10</f>
        <v>217020247</v>
      </c>
      <c r="U10" s="101">
        <f t="shared" ref="U10:U32" si="7">IF(($I10      =0),0,($T10      /$I10      ))</f>
        <v>0.20098951483941582</v>
      </c>
      <c r="V10" s="83">
        <v>159325407</v>
      </c>
      <c r="W10" s="84">
        <v>171751576</v>
      </c>
      <c r="X10" s="84">
        <f t="shared" ref="X10:X32" si="8">$V10      +$W10</f>
        <v>331076983</v>
      </c>
      <c r="Y10" s="101">
        <f t="shared" ref="Y10:Y32" si="9">IF(($I10      =0),0,($X10      /$I10      ))</f>
        <v>0.3066211706397492</v>
      </c>
      <c r="Z10" s="83">
        <f t="shared" ref="Z10:Z32" si="10">$J10      +$N10      +$R10      +$V10</f>
        <v>834405838</v>
      </c>
      <c r="AA10" s="84">
        <f t="shared" ref="AA10:AA32" si="11">$K10      +$O10      +$S10      +$W10</f>
        <v>306027188</v>
      </c>
      <c r="AB10" s="84">
        <f t="shared" ref="AB10:AB32" si="12">$Z10      +$AA10</f>
        <v>1140433026</v>
      </c>
      <c r="AC10" s="101">
        <f t="shared" ref="AC10:AC32" si="13">IF(($I10      =0),0,($AB10      /$I10      ))</f>
        <v>1.0561921469133104</v>
      </c>
      <c r="AD10" s="83">
        <v>123318632</v>
      </c>
      <c r="AE10" s="84">
        <v>90569150</v>
      </c>
      <c r="AF10" s="84">
        <f t="shared" ref="AF10:AF32" si="14">$AD10      +$AE10</f>
        <v>213887782</v>
      </c>
      <c r="AG10" s="84">
        <v>966743995</v>
      </c>
      <c r="AH10" s="84">
        <v>971327060</v>
      </c>
      <c r="AI10" s="85">
        <v>799421326</v>
      </c>
      <c r="AJ10" s="120">
        <f t="shared" ref="AJ10:AJ32" si="15">IF(($AH10      =0),0,($AI10      /$AH10      ))</f>
        <v>0.82301972108138322</v>
      </c>
      <c r="AK10" s="121">
        <f t="shared" ref="AK10:AK32" si="16">IF(($AF10      =0),0,(($X10      /$AF10      )-1))</f>
        <v>0.54790039853702344</v>
      </c>
    </row>
    <row r="11" spans="1:37" x14ac:dyDescent="0.2">
      <c r="A11" s="61" t="s">
        <v>101</v>
      </c>
      <c r="B11" s="62" t="s">
        <v>419</v>
      </c>
      <c r="C11" s="63" t="s">
        <v>420</v>
      </c>
      <c r="D11" s="83">
        <v>577087020</v>
      </c>
      <c r="E11" s="84">
        <v>185973704</v>
      </c>
      <c r="F11" s="85">
        <f t="shared" si="0"/>
        <v>763060724</v>
      </c>
      <c r="G11" s="83">
        <v>577687709</v>
      </c>
      <c r="H11" s="84">
        <v>167973707</v>
      </c>
      <c r="I11" s="85">
        <f t="shared" si="1"/>
        <v>745661416</v>
      </c>
      <c r="J11" s="83">
        <v>193990851</v>
      </c>
      <c r="K11" s="84">
        <v>71470844</v>
      </c>
      <c r="L11" s="84">
        <f t="shared" si="2"/>
        <v>265461695</v>
      </c>
      <c r="M11" s="101">
        <f t="shared" si="3"/>
        <v>0.34789065489891469</v>
      </c>
      <c r="N11" s="83">
        <v>171767044</v>
      </c>
      <c r="O11" s="84">
        <v>65624667</v>
      </c>
      <c r="P11" s="84">
        <f t="shared" si="4"/>
        <v>237391711</v>
      </c>
      <c r="Q11" s="101">
        <f t="shared" si="5"/>
        <v>0.31110461269134854</v>
      </c>
      <c r="R11" s="83">
        <v>137760131</v>
      </c>
      <c r="S11" s="84">
        <v>3334243</v>
      </c>
      <c r="T11" s="84">
        <f t="shared" si="6"/>
        <v>141094374</v>
      </c>
      <c r="U11" s="101">
        <f t="shared" si="7"/>
        <v>0.18922043030854638</v>
      </c>
      <c r="V11" s="83">
        <v>101310814</v>
      </c>
      <c r="W11" s="84">
        <v>21577778</v>
      </c>
      <c r="X11" s="84">
        <f t="shared" si="8"/>
        <v>122888592</v>
      </c>
      <c r="Y11" s="101">
        <f t="shared" si="9"/>
        <v>0.16480481538017516</v>
      </c>
      <c r="Z11" s="83">
        <f t="shared" si="10"/>
        <v>604828840</v>
      </c>
      <c r="AA11" s="84">
        <f t="shared" si="11"/>
        <v>162007532</v>
      </c>
      <c r="AB11" s="84">
        <f t="shared" si="12"/>
        <v>766836372</v>
      </c>
      <c r="AC11" s="101">
        <f t="shared" si="13"/>
        <v>1.0283975481976662</v>
      </c>
      <c r="AD11" s="83">
        <v>86018159</v>
      </c>
      <c r="AE11" s="84">
        <v>15388075</v>
      </c>
      <c r="AF11" s="84">
        <f t="shared" si="14"/>
        <v>101406234</v>
      </c>
      <c r="AG11" s="84">
        <v>818305884</v>
      </c>
      <c r="AH11" s="84">
        <v>827549828</v>
      </c>
      <c r="AI11" s="85">
        <v>772185033</v>
      </c>
      <c r="AJ11" s="120">
        <f t="shared" si="15"/>
        <v>0.93309793183837142</v>
      </c>
      <c r="AK11" s="121">
        <f t="shared" si="16"/>
        <v>0.21184454991199053</v>
      </c>
    </row>
    <row r="12" spans="1:37" x14ac:dyDescent="0.2">
      <c r="A12" s="61" t="s">
        <v>101</v>
      </c>
      <c r="B12" s="62" t="s">
        <v>421</v>
      </c>
      <c r="C12" s="63" t="s">
        <v>422</v>
      </c>
      <c r="D12" s="83">
        <v>373939195</v>
      </c>
      <c r="E12" s="84">
        <v>111351100</v>
      </c>
      <c r="F12" s="85">
        <f t="shared" si="0"/>
        <v>485290295</v>
      </c>
      <c r="G12" s="83">
        <v>373939195</v>
      </c>
      <c r="H12" s="84">
        <v>116405552</v>
      </c>
      <c r="I12" s="85">
        <f t="shared" si="1"/>
        <v>490344747</v>
      </c>
      <c r="J12" s="83">
        <v>142827263</v>
      </c>
      <c r="K12" s="84">
        <v>2822459</v>
      </c>
      <c r="L12" s="84">
        <f t="shared" si="2"/>
        <v>145649722</v>
      </c>
      <c r="M12" s="101">
        <f t="shared" si="3"/>
        <v>0.3001290639863301</v>
      </c>
      <c r="N12" s="83">
        <v>83510969</v>
      </c>
      <c r="O12" s="84">
        <v>5432886</v>
      </c>
      <c r="P12" s="84">
        <f t="shared" si="4"/>
        <v>88943855</v>
      </c>
      <c r="Q12" s="101">
        <f t="shared" si="5"/>
        <v>0.18327969035523367</v>
      </c>
      <c r="R12" s="83">
        <v>70531526</v>
      </c>
      <c r="S12" s="84">
        <v>8384495</v>
      </c>
      <c r="T12" s="84">
        <f t="shared" si="6"/>
        <v>78916021</v>
      </c>
      <c r="U12" s="101">
        <f t="shared" si="7"/>
        <v>0.16093987237106061</v>
      </c>
      <c r="V12" s="83">
        <v>85857611</v>
      </c>
      <c r="W12" s="84">
        <v>15733518</v>
      </c>
      <c r="X12" s="84">
        <f t="shared" si="8"/>
        <v>101591129</v>
      </c>
      <c r="Y12" s="101">
        <f t="shared" si="9"/>
        <v>0.20718306787530447</v>
      </c>
      <c r="Z12" s="83">
        <f t="shared" si="10"/>
        <v>382727369</v>
      </c>
      <c r="AA12" s="84">
        <f t="shared" si="11"/>
        <v>32373358</v>
      </c>
      <c r="AB12" s="84">
        <f t="shared" si="12"/>
        <v>415100727</v>
      </c>
      <c r="AC12" s="101">
        <f t="shared" si="13"/>
        <v>0.84654873849398049</v>
      </c>
      <c r="AD12" s="83">
        <v>61130944</v>
      </c>
      <c r="AE12" s="84">
        <v>14535399</v>
      </c>
      <c r="AF12" s="84">
        <f t="shared" si="14"/>
        <v>75666343</v>
      </c>
      <c r="AG12" s="84">
        <v>428979508</v>
      </c>
      <c r="AH12" s="84">
        <v>464145508</v>
      </c>
      <c r="AI12" s="85">
        <v>376403776</v>
      </c>
      <c r="AJ12" s="120">
        <f t="shared" si="15"/>
        <v>0.81096072139515352</v>
      </c>
      <c r="AK12" s="121">
        <f t="shared" si="16"/>
        <v>0.34261978274805749</v>
      </c>
    </row>
    <row r="13" spans="1:37" x14ac:dyDescent="0.2">
      <c r="A13" s="61" t="s">
        <v>101</v>
      </c>
      <c r="B13" s="62" t="s">
        <v>423</v>
      </c>
      <c r="C13" s="63" t="s">
        <v>424</v>
      </c>
      <c r="D13" s="83">
        <v>1076306815</v>
      </c>
      <c r="E13" s="84">
        <v>42791650</v>
      </c>
      <c r="F13" s="85">
        <f t="shared" si="0"/>
        <v>1119098465</v>
      </c>
      <c r="G13" s="83">
        <v>927380011</v>
      </c>
      <c r="H13" s="84">
        <v>72661727</v>
      </c>
      <c r="I13" s="85">
        <f t="shared" si="1"/>
        <v>1000041738</v>
      </c>
      <c r="J13" s="83">
        <v>255083006</v>
      </c>
      <c r="K13" s="84">
        <v>736484</v>
      </c>
      <c r="L13" s="84">
        <f t="shared" si="2"/>
        <v>255819490</v>
      </c>
      <c r="M13" s="101">
        <f t="shared" si="3"/>
        <v>0.22859426404449584</v>
      </c>
      <c r="N13" s="83">
        <v>216362916</v>
      </c>
      <c r="O13" s="84">
        <v>7455089</v>
      </c>
      <c r="P13" s="84">
        <f t="shared" si="4"/>
        <v>223818005</v>
      </c>
      <c r="Q13" s="101">
        <f t="shared" si="5"/>
        <v>0.19999849164300301</v>
      </c>
      <c r="R13" s="83">
        <v>226138794</v>
      </c>
      <c r="S13" s="84">
        <v>11021636</v>
      </c>
      <c r="T13" s="84">
        <f t="shared" si="6"/>
        <v>237160430</v>
      </c>
      <c r="U13" s="101">
        <f t="shared" si="7"/>
        <v>0.23715053181110327</v>
      </c>
      <c r="V13" s="83">
        <v>189875211</v>
      </c>
      <c r="W13" s="84">
        <v>15537081</v>
      </c>
      <c r="X13" s="84">
        <f t="shared" si="8"/>
        <v>205412292</v>
      </c>
      <c r="Y13" s="101">
        <f t="shared" si="9"/>
        <v>0.20540371885958225</v>
      </c>
      <c r="Z13" s="83">
        <f t="shared" si="10"/>
        <v>887459927</v>
      </c>
      <c r="AA13" s="84">
        <f t="shared" si="11"/>
        <v>34750290</v>
      </c>
      <c r="AB13" s="84">
        <f t="shared" si="12"/>
        <v>922210217</v>
      </c>
      <c r="AC13" s="101">
        <f t="shared" si="13"/>
        <v>0.92217172739644193</v>
      </c>
      <c r="AD13" s="83">
        <v>172882874</v>
      </c>
      <c r="AE13" s="84">
        <v>5819246</v>
      </c>
      <c r="AF13" s="84">
        <f t="shared" si="14"/>
        <v>178702120</v>
      </c>
      <c r="AG13" s="84">
        <v>1122456659</v>
      </c>
      <c r="AH13" s="84">
        <v>1105446429</v>
      </c>
      <c r="AI13" s="85">
        <v>854044872</v>
      </c>
      <c r="AJ13" s="120">
        <f t="shared" si="15"/>
        <v>0.77257915860525161</v>
      </c>
      <c r="AK13" s="121">
        <f t="shared" si="16"/>
        <v>0.14946757206909456</v>
      </c>
    </row>
    <row r="14" spans="1:37" x14ac:dyDescent="0.2">
      <c r="A14" s="61" t="s">
        <v>101</v>
      </c>
      <c r="B14" s="62" t="s">
        <v>425</v>
      </c>
      <c r="C14" s="63" t="s">
        <v>426</v>
      </c>
      <c r="D14" s="83">
        <v>303640800</v>
      </c>
      <c r="E14" s="84">
        <v>98332296</v>
      </c>
      <c r="F14" s="85">
        <f t="shared" si="0"/>
        <v>401973096</v>
      </c>
      <c r="G14" s="83">
        <v>306971604</v>
      </c>
      <c r="H14" s="84">
        <v>49577200</v>
      </c>
      <c r="I14" s="85">
        <f t="shared" si="1"/>
        <v>356548804</v>
      </c>
      <c r="J14" s="83">
        <v>80425533</v>
      </c>
      <c r="K14" s="84">
        <v>14935919</v>
      </c>
      <c r="L14" s="84">
        <f t="shared" si="2"/>
        <v>95361452</v>
      </c>
      <c r="M14" s="101">
        <f t="shared" si="3"/>
        <v>0.2372334192236587</v>
      </c>
      <c r="N14" s="83">
        <v>73573012</v>
      </c>
      <c r="O14" s="84">
        <v>24290907</v>
      </c>
      <c r="P14" s="84">
        <f t="shared" si="4"/>
        <v>97863919</v>
      </c>
      <c r="Q14" s="101">
        <f t="shared" si="5"/>
        <v>0.24345887815337772</v>
      </c>
      <c r="R14" s="83">
        <v>53035279</v>
      </c>
      <c r="S14" s="84">
        <v>2237194</v>
      </c>
      <c r="T14" s="84">
        <f t="shared" si="6"/>
        <v>55272473</v>
      </c>
      <c r="U14" s="101">
        <f t="shared" si="7"/>
        <v>0.15502077802510311</v>
      </c>
      <c r="V14" s="83">
        <v>52796333</v>
      </c>
      <c r="W14" s="84">
        <v>13502448</v>
      </c>
      <c r="X14" s="84">
        <f t="shared" si="8"/>
        <v>66298781</v>
      </c>
      <c r="Y14" s="101">
        <f t="shared" si="9"/>
        <v>0.1859458796557904</v>
      </c>
      <c r="Z14" s="83">
        <f t="shared" si="10"/>
        <v>259830157</v>
      </c>
      <c r="AA14" s="84">
        <f t="shared" si="11"/>
        <v>54966468</v>
      </c>
      <c r="AB14" s="84">
        <f t="shared" si="12"/>
        <v>314796625</v>
      </c>
      <c r="AC14" s="101">
        <f t="shared" si="13"/>
        <v>0.88289911919042641</v>
      </c>
      <c r="AD14" s="83">
        <v>50039296</v>
      </c>
      <c r="AE14" s="84">
        <v>10785131</v>
      </c>
      <c r="AF14" s="84">
        <f t="shared" si="14"/>
        <v>60824427</v>
      </c>
      <c r="AG14" s="84">
        <v>350703461</v>
      </c>
      <c r="AH14" s="84">
        <v>366730824</v>
      </c>
      <c r="AI14" s="85">
        <v>276580524</v>
      </c>
      <c r="AJ14" s="120">
        <f t="shared" si="15"/>
        <v>0.75417855794963118</v>
      </c>
      <c r="AK14" s="121">
        <f t="shared" si="16"/>
        <v>9.0002557689528251E-2</v>
      </c>
    </row>
    <row r="15" spans="1:37" x14ac:dyDescent="0.2">
      <c r="A15" s="61" t="s">
        <v>101</v>
      </c>
      <c r="B15" s="62" t="s">
        <v>75</v>
      </c>
      <c r="C15" s="63" t="s">
        <v>76</v>
      </c>
      <c r="D15" s="83">
        <v>2589361545</v>
      </c>
      <c r="E15" s="84">
        <v>264380325</v>
      </c>
      <c r="F15" s="85">
        <f t="shared" si="0"/>
        <v>2853741870</v>
      </c>
      <c r="G15" s="83">
        <v>2589741223</v>
      </c>
      <c r="H15" s="84">
        <v>290724727</v>
      </c>
      <c r="I15" s="85">
        <f t="shared" si="1"/>
        <v>2880465950</v>
      </c>
      <c r="J15" s="83">
        <v>562782365</v>
      </c>
      <c r="K15" s="84">
        <v>7542509</v>
      </c>
      <c r="L15" s="84">
        <f t="shared" si="2"/>
        <v>570324874</v>
      </c>
      <c r="M15" s="101">
        <f t="shared" si="3"/>
        <v>0.19985159835076463</v>
      </c>
      <c r="N15" s="83">
        <v>555972558</v>
      </c>
      <c r="O15" s="84">
        <v>29905704</v>
      </c>
      <c r="P15" s="84">
        <f t="shared" si="4"/>
        <v>585878262</v>
      </c>
      <c r="Q15" s="101">
        <f t="shared" si="5"/>
        <v>0.20530177174013289</v>
      </c>
      <c r="R15" s="83">
        <v>537047817</v>
      </c>
      <c r="S15" s="84">
        <v>16350068</v>
      </c>
      <c r="T15" s="84">
        <f t="shared" si="6"/>
        <v>553397885</v>
      </c>
      <c r="U15" s="101">
        <f t="shared" si="7"/>
        <v>0.19212096049946364</v>
      </c>
      <c r="V15" s="83">
        <v>460003363</v>
      </c>
      <c r="W15" s="84">
        <v>41147604</v>
      </c>
      <c r="X15" s="84">
        <f t="shared" si="8"/>
        <v>501150967</v>
      </c>
      <c r="Y15" s="101">
        <f t="shared" si="9"/>
        <v>0.1739826040991736</v>
      </c>
      <c r="Z15" s="83">
        <f t="shared" si="10"/>
        <v>2115806103</v>
      </c>
      <c r="AA15" s="84">
        <f t="shared" si="11"/>
        <v>94945885</v>
      </c>
      <c r="AB15" s="84">
        <f t="shared" si="12"/>
        <v>2210751988</v>
      </c>
      <c r="AC15" s="101">
        <f t="shared" si="13"/>
        <v>0.76749804593246451</v>
      </c>
      <c r="AD15" s="83">
        <v>371833285</v>
      </c>
      <c r="AE15" s="84">
        <v>36554479</v>
      </c>
      <c r="AF15" s="84">
        <f t="shared" si="14"/>
        <v>408387764</v>
      </c>
      <c r="AG15" s="84">
        <v>2602497984</v>
      </c>
      <c r="AH15" s="84">
        <v>2622113398</v>
      </c>
      <c r="AI15" s="85">
        <v>2209256721</v>
      </c>
      <c r="AJ15" s="120">
        <f t="shared" si="15"/>
        <v>0.84254812270327295</v>
      </c>
      <c r="AK15" s="121">
        <f t="shared" si="16"/>
        <v>0.22714491269625792</v>
      </c>
    </row>
    <row r="16" spans="1:37" x14ac:dyDescent="0.2">
      <c r="A16" s="61" t="s">
        <v>116</v>
      </c>
      <c r="B16" s="62" t="s">
        <v>427</v>
      </c>
      <c r="C16" s="63" t="s">
        <v>428</v>
      </c>
      <c r="D16" s="83">
        <v>347764870</v>
      </c>
      <c r="E16" s="84">
        <v>0</v>
      </c>
      <c r="F16" s="85">
        <f t="shared" si="0"/>
        <v>347764870</v>
      </c>
      <c r="G16" s="83">
        <v>351693900</v>
      </c>
      <c r="H16" s="84">
        <v>0</v>
      </c>
      <c r="I16" s="85">
        <f t="shared" si="1"/>
        <v>351693900</v>
      </c>
      <c r="J16" s="83">
        <v>134325574</v>
      </c>
      <c r="K16" s="84">
        <v>0</v>
      </c>
      <c r="L16" s="84">
        <f t="shared" si="2"/>
        <v>134325574</v>
      </c>
      <c r="M16" s="101">
        <f t="shared" si="3"/>
        <v>0.38625400547214561</v>
      </c>
      <c r="N16" s="83">
        <v>113345715</v>
      </c>
      <c r="O16" s="84">
        <v>0</v>
      </c>
      <c r="P16" s="84">
        <f t="shared" si="4"/>
        <v>113345715</v>
      </c>
      <c r="Q16" s="101">
        <f t="shared" si="5"/>
        <v>0.32592629324520328</v>
      </c>
      <c r="R16" s="83">
        <v>88077265</v>
      </c>
      <c r="S16" s="84">
        <v>0</v>
      </c>
      <c r="T16" s="84">
        <f t="shared" si="6"/>
        <v>88077265</v>
      </c>
      <c r="U16" s="101">
        <f t="shared" si="7"/>
        <v>0.25043728367196588</v>
      </c>
      <c r="V16" s="83">
        <v>14604809</v>
      </c>
      <c r="W16" s="84">
        <v>0</v>
      </c>
      <c r="X16" s="84">
        <f t="shared" si="8"/>
        <v>14604809</v>
      </c>
      <c r="Y16" s="101">
        <f t="shared" si="9"/>
        <v>4.1527046673257628E-2</v>
      </c>
      <c r="Z16" s="83">
        <f t="shared" si="10"/>
        <v>350353363</v>
      </c>
      <c r="AA16" s="84">
        <f t="shared" si="11"/>
        <v>0</v>
      </c>
      <c r="AB16" s="84">
        <f t="shared" si="12"/>
        <v>350353363</v>
      </c>
      <c r="AC16" s="101">
        <f t="shared" si="13"/>
        <v>0.99618834162321268</v>
      </c>
      <c r="AD16" s="83">
        <v>19326011</v>
      </c>
      <c r="AE16" s="84">
        <v>0</v>
      </c>
      <c r="AF16" s="84">
        <f t="shared" si="14"/>
        <v>19326011</v>
      </c>
      <c r="AG16" s="84">
        <v>337041201</v>
      </c>
      <c r="AH16" s="84">
        <v>335354296</v>
      </c>
      <c r="AI16" s="85">
        <v>339096124</v>
      </c>
      <c r="AJ16" s="120">
        <f t="shared" si="15"/>
        <v>1.0111578352942883</v>
      </c>
      <c r="AK16" s="121">
        <f t="shared" si="16"/>
        <v>-0.24429262717484745</v>
      </c>
    </row>
    <row r="17" spans="1:37" ht="16.5" x14ac:dyDescent="0.3">
      <c r="A17" s="64" t="s">
        <v>0</v>
      </c>
      <c r="B17" s="65" t="s">
        <v>429</v>
      </c>
      <c r="C17" s="66" t="s">
        <v>0</v>
      </c>
      <c r="D17" s="86">
        <f>SUM(D9:D16)</f>
        <v>6786222221</v>
      </c>
      <c r="E17" s="87">
        <f>SUM(E9:E16)</f>
        <v>1293402323</v>
      </c>
      <c r="F17" s="88">
        <f t="shared" si="0"/>
        <v>8079624544</v>
      </c>
      <c r="G17" s="86">
        <f>SUM(G9:G16)</f>
        <v>6552873363</v>
      </c>
      <c r="H17" s="87">
        <f>SUM(H9:H16)</f>
        <v>1667247322</v>
      </c>
      <c r="I17" s="88">
        <f t="shared" si="1"/>
        <v>8220120685</v>
      </c>
      <c r="J17" s="86">
        <f>SUM(J9:J16)</f>
        <v>1552919369</v>
      </c>
      <c r="K17" s="87">
        <f>SUM(K9:K16)</f>
        <v>308900142</v>
      </c>
      <c r="L17" s="87">
        <f t="shared" si="2"/>
        <v>1861819511</v>
      </c>
      <c r="M17" s="102">
        <f t="shared" si="3"/>
        <v>0.23043391445492395</v>
      </c>
      <c r="N17" s="86">
        <f>SUM(N9:N16)</f>
        <v>1205706653</v>
      </c>
      <c r="O17" s="87">
        <f>SUM(O9:O16)</f>
        <v>217274720</v>
      </c>
      <c r="P17" s="87">
        <f t="shared" si="4"/>
        <v>1422981373</v>
      </c>
      <c r="Q17" s="102">
        <f t="shared" si="5"/>
        <v>0.17611973987785343</v>
      </c>
      <c r="R17" s="86">
        <f>SUM(R9:R16)</f>
        <v>1276623170</v>
      </c>
      <c r="S17" s="87">
        <f>SUM(S9:S16)</f>
        <v>104883792</v>
      </c>
      <c r="T17" s="87">
        <f t="shared" si="6"/>
        <v>1381506962</v>
      </c>
      <c r="U17" s="102">
        <f t="shared" si="7"/>
        <v>0.16806407289383976</v>
      </c>
      <c r="V17" s="86">
        <f>SUM(V9:V16)</f>
        <v>1110891865</v>
      </c>
      <c r="W17" s="87">
        <f>SUM(W9:W16)</f>
        <v>435193219</v>
      </c>
      <c r="X17" s="87">
        <f t="shared" si="8"/>
        <v>1546085084</v>
      </c>
      <c r="Y17" s="102">
        <f t="shared" si="9"/>
        <v>0.18808544828560506</v>
      </c>
      <c r="Z17" s="86">
        <f t="shared" si="10"/>
        <v>5146141057</v>
      </c>
      <c r="AA17" s="87">
        <f t="shared" si="11"/>
        <v>1066251873</v>
      </c>
      <c r="AB17" s="87">
        <f t="shared" si="12"/>
        <v>6212392930</v>
      </c>
      <c r="AC17" s="102">
        <f t="shared" si="13"/>
        <v>0.75575446736886931</v>
      </c>
      <c r="AD17" s="86">
        <f>SUM(AD9:AD16)</f>
        <v>960561407</v>
      </c>
      <c r="AE17" s="87">
        <f>SUM(AE9:AE16)</f>
        <v>312550927</v>
      </c>
      <c r="AF17" s="87">
        <f t="shared" si="14"/>
        <v>1273112334</v>
      </c>
      <c r="AG17" s="87">
        <f>SUM(AG9:AG16)</f>
        <v>7506013572</v>
      </c>
      <c r="AH17" s="87">
        <f>SUM(AH9:AH16)</f>
        <v>7659957552</v>
      </c>
      <c r="AI17" s="88">
        <f>SUM(AI9:AI16)</f>
        <v>6545636507</v>
      </c>
      <c r="AJ17" s="122">
        <f t="shared" si="15"/>
        <v>0.85452647257698533</v>
      </c>
      <c r="AK17" s="123">
        <f t="shared" si="16"/>
        <v>0.21441371881328419</v>
      </c>
    </row>
    <row r="18" spans="1:37" x14ac:dyDescent="0.2">
      <c r="A18" s="61" t="s">
        <v>101</v>
      </c>
      <c r="B18" s="62" t="s">
        <v>430</v>
      </c>
      <c r="C18" s="63" t="s">
        <v>431</v>
      </c>
      <c r="D18" s="83">
        <v>651567426</v>
      </c>
      <c r="E18" s="84">
        <v>36879012</v>
      </c>
      <c r="F18" s="85">
        <f t="shared" si="0"/>
        <v>688446438</v>
      </c>
      <c r="G18" s="83">
        <v>651567426</v>
      </c>
      <c r="H18" s="84">
        <v>36679004</v>
      </c>
      <c r="I18" s="85">
        <f t="shared" si="1"/>
        <v>688246430</v>
      </c>
      <c r="J18" s="83">
        <v>118030531</v>
      </c>
      <c r="K18" s="84">
        <v>3535396</v>
      </c>
      <c r="L18" s="84">
        <f t="shared" si="2"/>
        <v>121565927</v>
      </c>
      <c r="M18" s="101">
        <f t="shared" si="3"/>
        <v>0.17658007985800633</v>
      </c>
      <c r="N18" s="83">
        <v>130643584</v>
      </c>
      <c r="O18" s="84">
        <v>6335293</v>
      </c>
      <c r="P18" s="84">
        <f t="shared" si="4"/>
        <v>136978877</v>
      </c>
      <c r="Q18" s="101">
        <f t="shared" si="5"/>
        <v>0.19896809604816346</v>
      </c>
      <c r="R18" s="83">
        <v>168370687</v>
      </c>
      <c r="S18" s="84">
        <v>1829109</v>
      </c>
      <c r="T18" s="84">
        <f t="shared" si="6"/>
        <v>170199796</v>
      </c>
      <c r="U18" s="101">
        <f t="shared" si="7"/>
        <v>0.2472948475737099</v>
      </c>
      <c r="V18" s="83">
        <v>116158277</v>
      </c>
      <c r="W18" s="84">
        <v>9042980</v>
      </c>
      <c r="X18" s="84">
        <f t="shared" si="8"/>
        <v>125201257</v>
      </c>
      <c r="Y18" s="101">
        <f t="shared" si="9"/>
        <v>0.18191341290357294</v>
      </c>
      <c r="Z18" s="83">
        <f t="shared" si="10"/>
        <v>533203079</v>
      </c>
      <c r="AA18" s="84">
        <f t="shared" si="11"/>
        <v>20742778</v>
      </c>
      <c r="AB18" s="84">
        <f t="shared" si="12"/>
        <v>553945857</v>
      </c>
      <c r="AC18" s="101">
        <f t="shared" si="13"/>
        <v>0.80486557264089265</v>
      </c>
      <c r="AD18" s="83">
        <v>137306828</v>
      </c>
      <c r="AE18" s="84">
        <v>9250312</v>
      </c>
      <c r="AF18" s="84">
        <f t="shared" si="14"/>
        <v>146557140</v>
      </c>
      <c r="AG18" s="84">
        <v>616145620</v>
      </c>
      <c r="AH18" s="84">
        <v>684566118</v>
      </c>
      <c r="AI18" s="85">
        <v>561107847</v>
      </c>
      <c r="AJ18" s="120">
        <f t="shared" si="15"/>
        <v>0.81965471595250639</v>
      </c>
      <c r="AK18" s="121">
        <f t="shared" si="16"/>
        <v>-0.14571711074602034</v>
      </c>
    </row>
    <row r="19" spans="1:37" x14ac:dyDescent="0.2">
      <c r="A19" s="61" t="s">
        <v>101</v>
      </c>
      <c r="B19" s="62" t="s">
        <v>77</v>
      </c>
      <c r="C19" s="63" t="s">
        <v>78</v>
      </c>
      <c r="D19" s="83">
        <v>3802906843</v>
      </c>
      <c r="E19" s="84">
        <v>183780057</v>
      </c>
      <c r="F19" s="85">
        <f t="shared" si="0"/>
        <v>3986686900</v>
      </c>
      <c r="G19" s="83">
        <v>3759821404</v>
      </c>
      <c r="H19" s="84">
        <v>239364564</v>
      </c>
      <c r="I19" s="85">
        <f t="shared" si="1"/>
        <v>3999185968</v>
      </c>
      <c r="J19" s="83">
        <v>873858990</v>
      </c>
      <c r="K19" s="84">
        <v>29411192</v>
      </c>
      <c r="L19" s="84">
        <f t="shared" si="2"/>
        <v>903270182</v>
      </c>
      <c r="M19" s="101">
        <f t="shared" si="3"/>
        <v>0.22657163821919399</v>
      </c>
      <c r="N19" s="83">
        <v>851887597</v>
      </c>
      <c r="O19" s="84">
        <v>36843865</v>
      </c>
      <c r="P19" s="84">
        <f t="shared" si="4"/>
        <v>888731462</v>
      </c>
      <c r="Q19" s="101">
        <f t="shared" si="5"/>
        <v>0.22292482060730678</v>
      </c>
      <c r="R19" s="83">
        <v>821946622</v>
      </c>
      <c r="S19" s="84">
        <v>52295126</v>
      </c>
      <c r="T19" s="84">
        <f t="shared" si="6"/>
        <v>874241748</v>
      </c>
      <c r="U19" s="101">
        <f t="shared" si="7"/>
        <v>0.2186049248510466</v>
      </c>
      <c r="V19" s="83">
        <v>516280266</v>
      </c>
      <c r="W19" s="84">
        <v>56472687</v>
      </c>
      <c r="X19" s="84">
        <f t="shared" si="8"/>
        <v>572752953</v>
      </c>
      <c r="Y19" s="101">
        <f t="shared" si="9"/>
        <v>0.14321738413341023</v>
      </c>
      <c r="Z19" s="83">
        <f t="shared" si="10"/>
        <v>3063973475</v>
      </c>
      <c r="AA19" s="84">
        <f t="shared" si="11"/>
        <v>175022870</v>
      </c>
      <c r="AB19" s="84">
        <f t="shared" si="12"/>
        <v>3238996345</v>
      </c>
      <c r="AC19" s="101">
        <f t="shared" si="13"/>
        <v>0.809913910210039</v>
      </c>
      <c r="AD19" s="83">
        <v>731245839</v>
      </c>
      <c r="AE19" s="84">
        <v>29359154</v>
      </c>
      <c r="AF19" s="84">
        <f t="shared" si="14"/>
        <v>760604993</v>
      </c>
      <c r="AG19" s="84">
        <v>3674608696</v>
      </c>
      <c r="AH19" s="84">
        <v>3524750891</v>
      </c>
      <c r="AI19" s="85">
        <v>3395234776</v>
      </c>
      <c r="AJ19" s="120">
        <f t="shared" si="15"/>
        <v>0.96325524299300047</v>
      </c>
      <c r="AK19" s="121">
        <f t="shared" si="16"/>
        <v>-0.2469771323207709</v>
      </c>
    </row>
    <row r="20" spans="1:37" x14ac:dyDescent="0.2">
      <c r="A20" s="61" t="s">
        <v>101</v>
      </c>
      <c r="B20" s="62" t="s">
        <v>79</v>
      </c>
      <c r="C20" s="63" t="s">
        <v>80</v>
      </c>
      <c r="D20" s="83">
        <v>1993804929</v>
      </c>
      <c r="E20" s="84">
        <v>611390608</v>
      </c>
      <c r="F20" s="85">
        <f t="shared" si="0"/>
        <v>2605195537</v>
      </c>
      <c r="G20" s="83">
        <v>2001304929</v>
      </c>
      <c r="H20" s="84">
        <v>569911842</v>
      </c>
      <c r="I20" s="85">
        <f t="shared" si="1"/>
        <v>2571216771</v>
      </c>
      <c r="J20" s="83">
        <v>526605862</v>
      </c>
      <c r="K20" s="84">
        <v>96064626</v>
      </c>
      <c r="L20" s="84">
        <f t="shared" si="2"/>
        <v>622670488</v>
      </c>
      <c r="M20" s="101">
        <f t="shared" si="3"/>
        <v>0.23901103742755261</v>
      </c>
      <c r="N20" s="83">
        <v>479138388</v>
      </c>
      <c r="O20" s="84">
        <v>157054821</v>
      </c>
      <c r="P20" s="84">
        <f t="shared" si="4"/>
        <v>636193209</v>
      </c>
      <c r="Q20" s="101">
        <f t="shared" si="5"/>
        <v>0.24420171152780537</v>
      </c>
      <c r="R20" s="83">
        <v>404252266</v>
      </c>
      <c r="S20" s="84">
        <v>81359572</v>
      </c>
      <c r="T20" s="84">
        <f t="shared" si="6"/>
        <v>485611838</v>
      </c>
      <c r="U20" s="101">
        <f t="shared" si="7"/>
        <v>0.18886460429049529</v>
      </c>
      <c r="V20" s="83">
        <v>393553632</v>
      </c>
      <c r="W20" s="84">
        <v>133995330</v>
      </c>
      <c r="X20" s="84">
        <f t="shared" si="8"/>
        <v>527548962</v>
      </c>
      <c r="Y20" s="101">
        <f t="shared" si="9"/>
        <v>0.20517482926763314</v>
      </c>
      <c r="Z20" s="83">
        <f t="shared" si="10"/>
        <v>1803550148</v>
      </c>
      <c r="AA20" s="84">
        <f t="shared" si="11"/>
        <v>468474349</v>
      </c>
      <c r="AB20" s="84">
        <f t="shared" si="12"/>
        <v>2272024497</v>
      </c>
      <c r="AC20" s="101">
        <f t="shared" si="13"/>
        <v>0.88363786461938876</v>
      </c>
      <c r="AD20" s="83">
        <v>391609341</v>
      </c>
      <c r="AE20" s="84">
        <v>144821782</v>
      </c>
      <c r="AF20" s="84">
        <f t="shared" si="14"/>
        <v>536431123</v>
      </c>
      <c r="AG20" s="84">
        <v>2459112595</v>
      </c>
      <c r="AH20" s="84">
        <v>2482357937</v>
      </c>
      <c r="AI20" s="85">
        <v>2347194238</v>
      </c>
      <c r="AJ20" s="120">
        <f t="shared" si="15"/>
        <v>0.94555027823128956</v>
      </c>
      <c r="AK20" s="121">
        <f t="shared" si="16"/>
        <v>-1.6557877832155565E-2</v>
      </c>
    </row>
    <row r="21" spans="1:37" x14ac:dyDescent="0.2">
      <c r="A21" s="61" t="s">
        <v>101</v>
      </c>
      <c r="B21" s="62" t="s">
        <v>432</v>
      </c>
      <c r="C21" s="63" t="s">
        <v>433</v>
      </c>
      <c r="D21" s="83">
        <v>316914600</v>
      </c>
      <c r="E21" s="84">
        <v>100157160</v>
      </c>
      <c r="F21" s="85">
        <f t="shared" si="0"/>
        <v>417071760</v>
      </c>
      <c r="G21" s="83">
        <v>314768000</v>
      </c>
      <c r="H21" s="84">
        <v>89026488</v>
      </c>
      <c r="I21" s="85">
        <f t="shared" si="1"/>
        <v>403794488</v>
      </c>
      <c r="J21" s="83">
        <v>99609636</v>
      </c>
      <c r="K21" s="84">
        <v>12136076</v>
      </c>
      <c r="L21" s="84">
        <f t="shared" si="2"/>
        <v>111745712</v>
      </c>
      <c r="M21" s="101">
        <f t="shared" si="3"/>
        <v>0.26792922158047816</v>
      </c>
      <c r="N21" s="83">
        <v>58539516</v>
      </c>
      <c r="O21" s="84">
        <v>41410022</v>
      </c>
      <c r="P21" s="84">
        <f t="shared" si="4"/>
        <v>99949538</v>
      </c>
      <c r="Q21" s="101">
        <f t="shared" si="5"/>
        <v>0.23964590170286285</v>
      </c>
      <c r="R21" s="83">
        <v>41546625</v>
      </c>
      <c r="S21" s="84">
        <v>16438389</v>
      </c>
      <c r="T21" s="84">
        <f t="shared" si="6"/>
        <v>57985014</v>
      </c>
      <c r="U21" s="101">
        <f t="shared" si="7"/>
        <v>0.14360031085912198</v>
      </c>
      <c r="V21" s="83">
        <v>78254109</v>
      </c>
      <c r="W21" s="84">
        <v>22980769</v>
      </c>
      <c r="X21" s="84">
        <f t="shared" si="8"/>
        <v>101234878</v>
      </c>
      <c r="Y21" s="101">
        <f t="shared" si="9"/>
        <v>0.25070891507563126</v>
      </c>
      <c r="Z21" s="83">
        <f t="shared" si="10"/>
        <v>277949886</v>
      </c>
      <c r="AA21" s="84">
        <f t="shared" si="11"/>
        <v>92965256</v>
      </c>
      <c r="AB21" s="84">
        <f t="shared" si="12"/>
        <v>370915142</v>
      </c>
      <c r="AC21" s="101">
        <f t="shared" si="13"/>
        <v>0.91857405938636782</v>
      </c>
      <c r="AD21" s="83">
        <v>41982522</v>
      </c>
      <c r="AE21" s="84">
        <v>37329199</v>
      </c>
      <c r="AF21" s="84">
        <f t="shared" si="14"/>
        <v>79311721</v>
      </c>
      <c r="AG21" s="84">
        <v>415500623</v>
      </c>
      <c r="AH21" s="84">
        <v>420016415</v>
      </c>
      <c r="AI21" s="85">
        <v>331806244</v>
      </c>
      <c r="AJ21" s="120">
        <f t="shared" si="15"/>
        <v>0.78998399145900045</v>
      </c>
      <c r="AK21" s="121">
        <f t="shared" si="16"/>
        <v>0.27641761802142706</v>
      </c>
    </row>
    <row r="22" spans="1:37" x14ac:dyDescent="0.2">
      <c r="A22" s="61" t="s">
        <v>101</v>
      </c>
      <c r="B22" s="62" t="s">
        <v>434</v>
      </c>
      <c r="C22" s="63" t="s">
        <v>435</v>
      </c>
      <c r="D22" s="83">
        <v>724650348</v>
      </c>
      <c r="E22" s="84">
        <v>185513100</v>
      </c>
      <c r="F22" s="85">
        <f t="shared" si="0"/>
        <v>910163448</v>
      </c>
      <c r="G22" s="83">
        <v>734734657</v>
      </c>
      <c r="H22" s="84">
        <v>194826668</v>
      </c>
      <c r="I22" s="85">
        <f t="shared" si="1"/>
        <v>929561325</v>
      </c>
      <c r="J22" s="83">
        <v>306146542</v>
      </c>
      <c r="K22" s="84">
        <v>56123196</v>
      </c>
      <c r="L22" s="84">
        <f t="shared" si="2"/>
        <v>362269738</v>
      </c>
      <c r="M22" s="101">
        <f t="shared" si="3"/>
        <v>0.39802712226694476</v>
      </c>
      <c r="N22" s="83">
        <v>279079536</v>
      </c>
      <c r="O22" s="84">
        <v>53021609</v>
      </c>
      <c r="P22" s="84">
        <f t="shared" si="4"/>
        <v>332101145</v>
      </c>
      <c r="Q22" s="101">
        <f t="shared" si="5"/>
        <v>0.36488077578786704</v>
      </c>
      <c r="R22" s="83">
        <v>218716437</v>
      </c>
      <c r="S22" s="84">
        <v>28764231</v>
      </c>
      <c r="T22" s="84">
        <f t="shared" si="6"/>
        <v>247480668</v>
      </c>
      <c r="U22" s="101">
        <f t="shared" si="7"/>
        <v>0.2662338259393483</v>
      </c>
      <c r="V22" s="83">
        <v>218485098</v>
      </c>
      <c r="W22" s="84">
        <v>35283963</v>
      </c>
      <c r="X22" s="84">
        <f t="shared" si="8"/>
        <v>253769061</v>
      </c>
      <c r="Y22" s="101">
        <f t="shared" si="9"/>
        <v>0.27299872980408257</v>
      </c>
      <c r="Z22" s="83">
        <f t="shared" si="10"/>
        <v>1022427613</v>
      </c>
      <c r="AA22" s="84">
        <f t="shared" si="11"/>
        <v>173192999</v>
      </c>
      <c r="AB22" s="84">
        <f t="shared" si="12"/>
        <v>1195620612</v>
      </c>
      <c r="AC22" s="101">
        <f t="shared" si="13"/>
        <v>1.2862202630902271</v>
      </c>
      <c r="AD22" s="83">
        <v>18017524</v>
      </c>
      <c r="AE22" s="84">
        <v>89473195</v>
      </c>
      <c r="AF22" s="84">
        <f t="shared" si="14"/>
        <v>107490719</v>
      </c>
      <c r="AG22" s="84">
        <v>863653833</v>
      </c>
      <c r="AH22" s="84">
        <v>1047039351</v>
      </c>
      <c r="AI22" s="85">
        <v>1128821608</v>
      </c>
      <c r="AJ22" s="120">
        <f t="shared" si="15"/>
        <v>1.078108102548287</v>
      </c>
      <c r="AK22" s="121">
        <f t="shared" si="16"/>
        <v>1.3608462512935651</v>
      </c>
    </row>
    <row r="23" spans="1:37" x14ac:dyDescent="0.2">
      <c r="A23" s="61" t="s">
        <v>101</v>
      </c>
      <c r="B23" s="62" t="s">
        <v>436</v>
      </c>
      <c r="C23" s="63" t="s">
        <v>437</v>
      </c>
      <c r="D23" s="83">
        <v>624760000</v>
      </c>
      <c r="E23" s="84">
        <v>129356901</v>
      </c>
      <c r="F23" s="85">
        <f t="shared" si="0"/>
        <v>754116901</v>
      </c>
      <c r="G23" s="83">
        <v>696050945</v>
      </c>
      <c r="H23" s="84">
        <v>193647847</v>
      </c>
      <c r="I23" s="85">
        <f t="shared" si="1"/>
        <v>889698792</v>
      </c>
      <c r="J23" s="83">
        <v>211708899</v>
      </c>
      <c r="K23" s="84">
        <v>20118725</v>
      </c>
      <c r="L23" s="84">
        <f t="shared" si="2"/>
        <v>231827624</v>
      </c>
      <c r="M23" s="101">
        <f t="shared" si="3"/>
        <v>0.30741603018389319</v>
      </c>
      <c r="N23" s="83">
        <v>186161298</v>
      </c>
      <c r="O23" s="84">
        <v>42187454</v>
      </c>
      <c r="P23" s="84">
        <f t="shared" si="4"/>
        <v>228348752</v>
      </c>
      <c r="Q23" s="101">
        <f t="shared" si="5"/>
        <v>0.30280285682126623</v>
      </c>
      <c r="R23" s="83">
        <v>185907683</v>
      </c>
      <c r="S23" s="84">
        <v>35937376</v>
      </c>
      <c r="T23" s="84">
        <f t="shared" si="6"/>
        <v>221845059</v>
      </c>
      <c r="U23" s="101">
        <f t="shared" si="7"/>
        <v>0.24934849973360423</v>
      </c>
      <c r="V23" s="83">
        <v>42846147</v>
      </c>
      <c r="W23" s="84">
        <v>50691523</v>
      </c>
      <c r="X23" s="84">
        <f t="shared" si="8"/>
        <v>93537670</v>
      </c>
      <c r="Y23" s="101">
        <f t="shared" si="9"/>
        <v>0.10513408677304352</v>
      </c>
      <c r="Z23" s="83">
        <f t="shared" si="10"/>
        <v>626624027</v>
      </c>
      <c r="AA23" s="84">
        <f t="shared" si="11"/>
        <v>148935078</v>
      </c>
      <c r="AB23" s="84">
        <f t="shared" si="12"/>
        <v>775559105</v>
      </c>
      <c r="AC23" s="101">
        <f t="shared" si="13"/>
        <v>0.87170974263838275</v>
      </c>
      <c r="AD23" s="83">
        <v>31757461</v>
      </c>
      <c r="AE23" s="84">
        <v>52888675</v>
      </c>
      <c r="AF23" s="84">
        <f t="shared" si="14"/>
        <v>84646136</v>
      </c>
      <c r="AG23" s="84">
        <v>740951824</v>
      </c>
      <c r="AH23" s="84">
        <v>833508131</v>
      </c>
      <c r="AI23" s="85">
        <v>752127650</v>
      </c>
      <c r="AJ23" s="120">
        <f t="shared" si="15"/>
        <v>0.90236390267439393</v>
      </c>
      <c r="AK23" s="121">
        <f t="shared" si="16"/>
        <v>0.1050435899401243</v>
      </c>
    </row>
    <row r="24" spans="1:37" x14ac:dyDescent="0.2">
      <c r="A24" s="61" t="s">
        <v>116</v>
      </c>
      <c r="B24" s="62" t="s">
        <v>438</v>
      </c>
      <c r="C24" s="63" t="s">
        <v>439</v>
      </c>
      <c r="D24" s="83">
        <v>509652050</v>
      </c>
      <c r="E24" s="84">
        <v>35410000</v>
      </c>
      <c r="F24" s="85">
        <f t="shared" si="0"/>
        <v>545062050</v>
      </c>
      <c r="G24" s="83">
        <v>452652050</v>
      </c>
      <c r="H24" s="84">
        <v>33619400</v>
      </c>
      <c r="I24" s="85">
        <f t="shared" si="1"/>
        <v>486271450</v>
      </c>
      <c r="J24" s="83">
        <v>158875560</v>
      </c>
      <c r="K24" s="84">
        <v>825598</v>
      </c>
      <c r="L24" s="84">
        <f t="shared" si="2"/>
        <v>159701158</v>
      </c>
      <c r="M24" s="101">
        <f t="shared" si="3"/>
        <v>0.29299628913808989</v>
      </c>
      <c r="N24" s="83">
        <v>132595307</v>
      </c>
      <c r="O24" s="84">
        <v>601665</v>
      </c>
      <c r="P24" s="84">
        <f t="shared" si="4"/>
        <v>133196972</v>
      </c>
      <c r="Q24" s="101">
        <f t="shared" si="5"/>
        <v>0.24437029141911457</v>
      </c>
      <c r="R24" s="83">
        <v>97758596</v>
      </c>
      <c r="S24" s="84">
        <v>1388351</v>
      </c>
      <c r="T24" s="84">
        <f t="shared" si="6"/>
        <v>99146947</v>
      </c>
      <c r="U24" s="101">
        <f t="shared" si="7"/>
        <v>0.20389218203125023</v>
      </c>
      <c r="V24" s="83">
        <v>10128881</v>
      </c>
      <c r="W24" s="84">
        <v>4103110</v>
      </c>
      <c r="X24" s="84">
        <f t="shared" si="8"/>
        <v>14231991</v>
      </c>
      <c r="Y24" s="101">
        <f t="shared" si="9"/>
        <v>2.9267585008332282E-2</v>
      </c>
      <c r="Z24" s="83">
        <f t="shared" si="10"/>
        <v>399358344</v>
      </c>
      <c r="AA24" s="84">
        <f t="shared" si="11"/>
        <v>6918724</v>
      </c>
      <c r="AB24" s="84">
        <f t="shared" si="12"/>
        <v>406277068</v>
      </c>
      <c r="AC24" s="101">
        <f t="shared" si="13"/>
        <v>0.83549438898787909</v>
      </c>
      <c r="AD24" s="83">
        <v>3827152</v>
      </c>
      <c r="AE24" s="84">
        <v>1758219</v>
      </c>
      <c r="AF24" s="84">
        <f t="shared" si="14"/>
        <v>5585371</v>
      </c>
      <c r="AG24" s="84">
        <v>456242000</v>
      </c>
      <c r="AH24" s="84">
        <v>459919930</v>
      </c>
      <c r="AI24" s="85">
        <v>411935108</v>
      </c>
      <c r="AJ24" s="120">
        <f t="shared" si="15"/>
        <v>0.8956670088204266</v>
      </c>
      <c r="AK24" s="121">
        <f t="shared" si="16"/>
        <v>1.5480833770934823</v>
      </c>
    </row>
    <row r="25" spans="1:37" ht="16.5" x14ac:dyDescent="0.3">
      <c r="A25" s="64" t="s">
        <v>0</v>
      </c>
      <c r="B25" s="65" t="s">
        <v>440</v>
      </c>
      <c r="C25" s="66" t="s">
        <v>0</v>
      </c>
      <c r="D25" s="86">
        <f>SUM(D18:D24)</f>
        <v>8624256196</v>
      </c>
      <c r="E25" s="87">
        <f>SUM(E18:E24)</f>
        <v>1282486838</v>
      </c>
      <c r="F25" s="88">
        <f t="shared" si="0"/>
        <v>9906743034</v>
      </c>
      <c r="G25" s="86">
        <f>SUM(G18:G24)</f>
        <v>8610899411</v>
      </c>
      <c r="H25" s="87">
        <f>SUM(H18:H24)</f>
        <v>1357075813</v>
      </c>
      <c r="I25" s="88">
        <f t="shared" si="1"/>
        <v>9967975224</v>
      </c>
      <c r="J25" s="86">
        <f>SUM(J18:J24)</f>
        <v>2294836020</v>
      </c>
      <c r="K25" s="87">
        <f>SUM(K18:K24)</f>
        <v>218214809</v>
      </c>
      <c r="L25" s="87">
        <f t="shared" si="2"/>
        <v>2513050829</v>
      </c>
      <c r="M25" s="102">
        <f t="shared" si="3"/>
        <v>0.25367073925054834</v>
      </c>
      <c r="N25" s="86">
        <f>SUM(N18:N24)</f>
        <v>2118045226</v>
      </c>
      <c r="O25" s="87">
        <f>SUM(O18:O24)</f>
        <v>337454729</v>
      </c>
      <c r="P25" s="87">
        <f t="shared" si="4"/>
        <v>2455499955</v>
      </c>
      <c r="Q25" s="102">
        <f t="shared" si="5"/>
        <v>0.24786147642799553</v>
      </c>
      <c r="R25" s="86">
        <f>SUM(R18:R24)</f>
        <v>1938498916</v>
      </c>
      <c r="S25" s="87">
        <f>SUM(S18:S24)</f>
        <v>218012154</v>
      </c>
      <c r="T25" s="87">
        <f t="shared" si="6"/>
        <v>2156511070</v>
      </c>
      <c r="U25" s="102">
        <f t="shared" si="7"/>
        <v>0.21634394363338158</v>
      </c>
      <c r="V25" s="86">
        <f>SUM(V18:V24)</f>
        <v>1375706410</v>
      </c>
      <c r="W25" s="87">
        <f>SUM(W18:W24)</f>
        <v>312570362</v>
      </c>
      <c r="X25" s="87">
        <f t="shared" si="8"/>
        <v>1688276772</v>
      </c>
      <c r="Y25" s="102">
        <f t="shared" si="9"/>
        <v>0.16937008109080348</v>
      </c>
      <c r="Z25" s="86">
        <f t="shared" si="10"/>
        <v>7727086572</v>
      </c>
      <c r="AA25" s="87">
        <f t="shared" si="11"/>
        <v>1086252054</v>
      </c>
      <c r="AB25" s="87">
        <f t="shared" si="12"/>
        <v>8813338626</v>
      </c>
      <c r="AC25" s="102">
        <f t="shared" si="13"/>
        <v>0.88416538243193366</v>
      </c>
      <c r="AD25" s="86">
        <f>SUM(AD18:AD24)</f>
        <v>1355746667</v>
      </c>
      <c r="AE25" s="87">
        <f>SUM(AE18:AE24)</f>
        <v>364880536</v>
      </c>
      <c r="AF25" s="87">
        <f t="shared" si="14"/>
        <v>1720627203</v>
      </c>
      <c r="AG25" s="87">
        <f>SUM(AG18:AG24)</f>
        <v>9226215191</v>
      </c>
      <c r="AH25" s="87">
        <f>SUM(AH18:AH24)</f>
        <v>9452158773</v>
      </c>
      <c r="AI25" s="88">
        <f>SUM(AI18:AI24)</f>
        <v>8928227471</v>
      </c>
      <c r="AJ25" s="122">
        <f t="shared" si="15"/>
        <v>0.9445701966521548</v>
      </c>
      <c r="AK25" s="123">
        <f t="shared" si="16"/>
        <v>-1.8801534082220406E-2</v>
      </c>
    </row>
    <row r="26" spans="1:37" x14ac:dyDescent="0.2">
      <c r="A26" s="61" t="s">
        <v>101</v>
      </c>
      <c r="B26" s="62" t="s">
        <v>441</v>
      </c>
      <c r="C26" s="63" t="s">
        <v>442</v>
      </c>
      <c r="D26" s="83">
        <v>648942939</v>
      </c>
      <c r="E26" s="84">
        <v>84572900</v>
      </c>
      <c r="F26" s="85">
        <f t="shared" si="0"/>
        <v>733515839</v>
      </c>
      <c r="G26" s="83">
        <v>653577939</v>
      </c>
      <c r="H26" s="84">
        <v>94572898</v>
      </c>
      <c r="I26" s="85">
        <f t="shared" si="1"/>
        <v>748150837</v>
      </c>
      <c r="J26" s="83">
        <v>182859046</v>
      </c>
      <c r="K26" s="84">
        <v>13841780</v>
      </c>
      <c r="L26" s="84">
        <f t="shared" si="2"/>
        <v>196700826</v>
      </c>
      <c r="M26" s="101">
        <f t="shared" si="3"/>
        <v>0.26816166133257824</v>
      </c>
      <c r="N26" s="83">
        <v>161506248</v>
      </c>
      <c r="O26" s="84">
        <v>24373572</v>
      </c>
      <c r="P26" s="84">
        <f t="shared" si="4"/>
        <v>185879820</v>
      </c>
      <c r="Q26" s="101">
        <f t="shared" si="5"/>
        <v>0.25340941547139517</v>
      </c>
      <c r="R26" s="83">
        <v>156389418</v>
      </c>
      <c r="S26" s="84">
        <v>12805631</v>
      </c>
      <c r="T26" s="84">
        <f t="shared" si="6"/>
        <v>169195049</v>
      </c>
      <c r="U26" s="101">
        <f t="shared" si="7"/>
        <v>0.22615098537943626</v>
      </c>
      <c r="V26" s="83">
        <v>119088401</v>
      </c>
      <c r="W26" s="84">
        <v>20072594</v>
      </c>
      <c r="X26" s="84">
        <f t="shared" si="8"/>
        <v>139160995</v>
      </c>
      <c r="Y26" s="101">
        <f t="shared" si="9"/>
        <v>0.18600660203498509</v>
      </c>
      <c r="Z26" s="83">
        <f t="shared" si="10"/>
        <v>619843113</v>
      </c>
      <c r="AA26" s="84">
        <f t="shared" si="11"/>
        <v>71093577</v>
      </c>
      <c r="AB26" s="84">
        <f t="shared" si="12"/>
        <v>690936690</v>
      </c>
      <c r="AC26" s="101">
        <f t="shared" si="13"/>
        <v>0.9235259199476108</v>
      </c>
      <c r="AD26" s="83">
        <v>142165125</v>
      </c>
      <c r="AE26" s="84">
        <v>40652415</v>
      </c>
      <c r="AF26" s="84">
        <f t="shared" si="14"/>
        <v>182817540</v>
      </c>
      <c r="AG26" s="84">
        <v>623634204</v>
      </c>
      <c r="AH26" s="84">
        <v>705899586</v>
      </c>
      <c r="AI26" s="85">
        <v>718411886</v>
      </c>
      <c r="AJ26" s="120">
        <f t="shared" si="15"/>
        <v>1.017725325596097</v>
      </c>
      <c r="AK26" s="121">
        <f t="shared" si="16"/>
        <v>-0.23879844898908498</v>
      </c>
    </row>
    <row r="27" spans="1:37" x14ac:dyDescent="0.2">
      <c r="A27" s="61" t="s">
        <v>101</v>
      </c>
      <c r="B27" s="62" t="s">
        <v>443</v>
      </c>
      <c r="C27" s="63" t="s">
        <v>444</v>
      </c>
      <c r="D27" s="83">
        <v>1035958168</v>
      </c>
      <c r="E27" s="84">
        <v>458536153</v>
      </c>
      <c r="F27" s="85">
        <f t="shared" si="0"/>
        <v>1494494321</v>
      </c>
      <c r="G27" s="83">
        <v>1043696001</v>
      </c>
      <c r="H27" s="84">
        <v>428784146</v>
      </c>
      <c r="I27" s="85">
        <f t="shared" si="1"/>
        <v>1472480147</v>
      </c>
      <c r="J27" s="83">
        <v>350928713</v>
      </c>
      <c r="K27" s="84">
        <v>112590708</v>
      </c>
      <c r="L27" s="84">
        <f t="shared" si="2"/>
        <v>463519421</v>
      </c>
      <c r="M27" s="101">
        <f t="shared" si="3"/>
        <v>0.3101513431578975</v>
      </c>
      <c r="N27" s="83">
        <v>303092694</v>
      </c>
      <c r="O27" s="84">
        <v>93832720</v>
      </c>
      <c r="P27" s="84">
        <f t="shared" si="4"/>
        <v>396925414</v>
      </c>
      <c r="Q27" s="101">
        <f t="shared" si="5"/>
        <v>0.26559178474121481</v>
      </c>
      <c r="R27" s="83">
        <v>241842636</v>
      </c>
      <c r="S27" s="84">
        <v>38715742</v>
      </c>
      <c r="T27" s="84">
        <f t="shared" si="6"/>
        <v>280558378</v>
      </c>
      <c r="U27" s="101">
        <f t="shared" si="7"/>
        <v>0.19053457431776158</v>
      </c>
      <c r="V27" s="83">
        <v>75045952</v>
      </c>
      <c r="W27" s="84">
        <v>63690135</v>
      </c>
      <c r="X27" s="84">
        <f t="shared" si="8"/>
        <v>138736087</v>
      </c>
      <c r="Y27" s="101">
        <f t="shared" si="9"/>
        <v>9.4219326000868658E-2</v>
      </c>
      <c r="Z27" s="83">
        <f t="shared" si="10"/>
        <v>970909995</v>
      </c>
      <c r="AA27" s="84">
        <f t="shared" si="11"/>
        <v>308829305</v>
      </c>
      <c r="AB27" s="84">
        <f t="shared" si="12"/>
        <v>1279739300</v>
      </c>
      <c r="AC27" s="101">
        <f t="shared" si="13"/>
        <v>0.86910462093992502</v>
      </c>
      <c r="AD27" s="83">
        <v>81626509</v>
      </c>
      <c r="AE27" s="84">
        <v>45348194</v>
      </c>
      <c r="AF27" s="84">
        <f t="shared" si="14"/>
        <v>126974703</v>
      </c>
      <c r="AG27" s="84">
        <v>1321127152</v>
      </c>
      <c r="AH27" s="84">
        <v>1455808366</v>
      </c>
      <c r="AI27" s="85">
        <v>1268770902</v>
      </c>
      <c r="AJ27" s="120">
        <f t="shared" si="15"/>
        <v>0.87152329360909853</v>
      </c>
      <c r="AK27" s="121">
        <f t="shared" si="16"/>
        <v>9.262777326598659E-2</v>
      </c>
    </row>
    <row r="28" spans="1:37" x14ac:dyDescent="0.2">
      <c r="A28" s="61" t="s">
        <v>101</v>
      </c>
      <c r="B28" s="62" t="s">
        <v>445</v>
      </c>
      <c r="C28" s="63" t="s">
        <v>446</v>
      </c>
      <c r="D28" s="83">
        <v>1571370046</v>
      </c>
      <c r="E28" s="84">
        <v>742320316</v>
      </c>
      <c r="F28" s="85">
        <f t="shared" si="0"/>
        <v>2313690362</v>
      </c>
      <c r="G28" s="83">
        <v>1604031466</v>
      </c>
      <c r="H28" s="84">
        <v>752693185</v>
      </c>
      <c r="I28" s="85">
        <f t="shared" si="1"/>
        <v>2356724651</v>
      </c>
      <c r="J28" s="83">
        <v>446041595</v>
      </c>
      <c r="K28" s="84">
        <v>41616789</v>
      </c>
      <c r="L28" s="84">
        <f t="shared" si="2"/>
        <v>487658384</v>
      </c>
      <c r="M28" s="101">
        <f t="shared" si="3"/>
        <v>0.21077080667719875</v>
      </c>
      <c r="N28" s="83">
        <v>344039082</v>
      </c>
      <c r="O28" s="84">
        <v>29576066</v>
      </c>
      <c r="P28" s="84">
        <f t="shared" si="4"/>
        <v>373615148</v>
      </c>
      <c r="Q28" s="101">
        <f t="shared" si="5"/>
        <v>0.16148018513464335</v>
      </c>
      <c r="R28" s="83">
        <v>296595386</v>
      </c>
      <c r="S28" s="84">
        <v>40831294</v>
      </c>
      <c r="T28" s="84">
        <f t="shared" si="6"/>
        <v>337426680</v>
      </c>
      <c r="U28" s="101">
        <f t="shared" si="7"/>
        <v>0.14317611514642742</v>
      </c>
      <c r="V28" s="83">
        <v>103690455</v>
      </c>
      <c r="W28" s="84">
        <v>111600228</v>
      </c>
      <c r="X28" s="84">
        <f t="shared" si="8"/>
        <v>215290683</v>
      </c>
      <c r="Y28" s="101">
        <f t="shared" si="9"/>
        <v>9.1351648954258763E-2</v>
      </c>
      <c r="Z28" s="83">
        <f t="shared" si="10"/>
        <v>1190366518</v>
      </c>
      <c r="AA28" s="84">
        <f t="shared" si="11"/>
        <v>223624377</v>
      </c>
      <c r="AB28" s="84">
        <f t="shared" si="12"/>
        <v>1413990895</v>
      </c>
      <c r="AC28" s="101">
        <f t="shared" si="13"/>
        <v>0.59998137431965959</v>
      </c>
      <c r="AD28" s="83">
        <v>81173736</v>
      </c>
      <c r="AE28" s="84">
        <v>164154799</v>
      </c>
      <c r="AF28" s="84">
        <f t="shared" si="14"/>
        <v>245328535</v>
      </c>
      <c r="AG28" s="84">
        <v>2231031838</v>
      </c>
      <c r="AH28" s="84">
        <v>2178061994</v>
      </c>
      <c r="AI28" s="85">
        <v>1612918888</v>
      </c>
      <c r="AJ28" s="120">
        <f t="shared" si="15"/>
        <v>0.74052937540032204</v>
      </c>
      <c r="AK28" s="121">
        <f t="shared" si="16"/>
        <v>-0.12243929145869636</v>
      </c>
    </row>
    <row r="29" spans="1:37" x14ac:dyDescent="0.2">
      <c r="A29" s="61" t="s">
        <v>101</v>
      </c>
      <c r="B29" s="62" t="s">
        <v>81</v>
      </c>
      <c r="C29" s="63" t="s">
        <v>82</v>
      </c>
      <c r="D29" s="83">
        <v>3474233663</v>
      </c>
      <c r="E29" s="84">
        <v>617205000</v>
      </c>
      <c r="F29" s="85">
        <f t="shared" si="0"/>
        <v>4091438663</v>
      </c>
      <c r="G29" s="83">
        <v>3478701310</v>
      </c>
      <c r="H29" s="84">
        <v>675024965</v>
      </c>
      <c r="I29" s="85">
        <f t="shared" si="1"/>
        <v>4153726275</v>
      </c>
      <c r="J29" s="83">
        <v>977271923</v>
      </c>
      <c r="K29" s="84">
        <v>55154002</v>
      </c>
      <c r="L29" s="84">
        <f t="shared" si="2"/>
        <v>1032425925</v>
      </c>
      <c r="M29" s="101">
        <f t="shared" si="3"/>
        <v>0.25233811625639418</v>
      </c>
      <c r="N29" s="83">
        <v>875585589</v>
      </c>
      <c r="O29" s="84">
        <v>104032415</v>
      </c>
      <c r="P29" s="84">
        <f t="shared" si="4"/>
        <v>979618004</v>
      </c>
      <c r="Q29" s="101">
        <f t="shared" si="5"/>
        <v>0.23943118415997625</v>
      </c>
      <c r="R29" s="83">
        <v>815553241</v>
      </c>
      <c r="S29" s="84">
        <v>151784690</v>
      </c>
      <c r="T29" s="84">
        <f t="shared" si="6"/>
        <v>967337931</v>
      </c>
      <c r="U29" s="101">
        <f t="shared" si="7"/>
        <v>0.23288437103381349</v>
      </c>
      <c r="V29" s="83">
        <v>597518217</v>
      </c>
      <c r="W29" s="84">
        <v>94358859</v>
      </c>
      <c r="X29" s="84">
        <f t="shared" si="8"/>
        <v>691877076</v>
      </c>
      <c r="Y29" s="101">
        <f t="shared" si="9"/>
        <v>0.16656780687841546</v>
      </c>
      <c r="Z29" s="83">
        <f t="shared" si="10"/>
        <v>3265928970</v>
      </c>
      <c r="AA29" s="84">
        <f t="shared" si="11"/>
        <v>405329966</v>
      </c>
      <c r="AB29" s="84">
        <f t="shared" si="12"/>
        <v>3671258936</v>
      </c>
      <c r="AC29" s="101">
        <f t="shared" si="13"/>
        <v>0.88384710328559146</v>
      </c>
      <c r="AD29" s="83">
        <v>564469828</v>
      </c>
      <c r="AE29" s="84">
        <v>126737499</v>
      </c>
      <c r="AF29" s="84">
        <f t="shared" si="14"/>
        <v>691207327</v>
      </c>
      <c r="AG29" s="84">
        <v>3623679371</v>
      </c>
      <c r="AH29" s="84">
        <v>3819011199</v>
      </c>
      <c r="AI29" s="85">
        <v>3636536593</v>
      </c>
      <c r="AJ29" s="120">
        <f t="shared" si="15"/>
        <v>0.95221941060351423</v>
      </c>
      <c r="AK29" s="121">
        <f t="shared" si="16"/>
        <v>9.6895529581098039E-4</v>
      </c>
    </row>
    <row r="30" spans="1:37" x14ac:dyDescent="0.2">
      <c r="A30" s="61" t="s">
        <v>116</v>
      </c>
      <c r="B30" s="62" t="s">
        <v>447</v>
      </c>
      <c r="C30" s="63" t="s">
        <v>448</v>
      </c>
      <c r="D30" s="83">
        <v>292159942</v>
      </c>
      <c r="E30" s="84">
        <v>20603000</v>
      </c>
      <c r="F30" s="85">
        <f t="shared" si="0"/>
        <v>312762942</v>
      </c>
      <c r="G30" s="83">
        <v>289674590</v>
      </c>
      <c r="H30" s="84">
        <v>38170056</v>
      </c>
      <c r="I30" s="85">
        <f t="shared" si="1"/>
        <v>327844646</v>
      </c>
      <c r="J30" s="83">
        <v>117957034</v>
      </c>
      <c r="K30" s="84">
        <v>3757827</v>
      </c>
      <c r="L30" s="84">
        <f t="shared" si="2"/>
        <v>121714861</v>
      </c>
      <c r="M30" s="101">
        <f t="shared" si="3"/>
        <v>0.38916011027930542</v>
      </c>
      <c r="N30" s="83">
        <v>92647196</v>
      </c>
      <c r="O30" s="84">
        <v>5140674</v>
      </c>
      <c r="P30" s="84">
        <f t="shared" si="4"/>
        <v>97787870</v>
      </c>
      <c r="Q30" s="101">
        <f t="shared" si="5"/>
        <v>0.3126581089648402</v>
      </c>
      <c r="R30" s="83">
        <v>71132552</v>
      </c>
      <c r="S30" s="84">
        <v>4703120</v>
      </c>
      <c r="T30" s="84">
        <f t="shared" si="6"/>
        <v>75835672</v>
      </c>
      <c r="U30" s="101">
        <f t="shared" si="7"/>
        <v>0.2313158775818471</v>
      </c>
      <c r="V30" s="83">
        <v>4519136</v>
      </c>
      <c r="W30" s="84">
        <v>8038015</v>
      </c>
      <c r="X30" s="84">
        <f t="shared" si="8"/>
        <v>12557151</v>
      </c>
      <c r="Y30" s="101">
        <f t="shared" si="9"/>
        <v>3.8302138385386354E-2</v>
      </c>
      <c r="Z30" s="83">
        <f t="shared" si="10"/>
        <v>286255918</v>
      </c>
      <c r="AA30" s="84">
        <f t="shared" si="11"/>
        <v>21639636</v>
      </c>
      <c r="AB30" s="84">
        <f t="shared" si="12"/>
        <v>307895554</v>
      </c>
      <c r="AC30" s="101">
        <f t="shared" si="13"/>
        <v>0.93915077692011473</v>
      </c>
      <c r="AD30" s="83">
        <v>2354796</v>
      </c>
      <c r="AE30" s="84">
        <v>6145480</v>
      </c>
      <c r="AF30" s="84">
        <f t="shared" si="14"/>
        <v>8500276</v>
      </c>
      <c r="AG30" s="84">
        <v>297334000</v>
      </c>
      <c r="AH30" s="84">
        <v>326953382</v>
      </c>
      <c r="AI30" s="85">
        <v>312498804</v>
      </c>
      <c r="AJ30" s="120">
        <f t="shared" si="15"/>
        <v>0.95579009487046684</v>
      </c>
      <c r="AK30" s="121">
        <f t="shared" si="16"/>
        <v>0.47726391472465135</v>
      </c>
    </row>
    <row r="31" spans="1:37" ht="16.5" x14ac:dyDescent="0.3">
      <c r="A31" s="64" t="s">
        <v>0</v>
      </c>
      <c r="B31" s="65" t="s">
        <v>449</v>
      </c>
      <c r="C31" s="66" t="s">
        <v>0</v>
      </c>
      <c r="D31" s="86">
        <f>SUM(D26:D30)</f>
        <v>7022664758</v>
      </c>
      <c r="E31" s="87">
        <f>SUM(E26:E30)</f>
        <v>1923237369</v>
      </c>
      <c r="F31" s="88">
        <f t="shared" si="0"/>
        <v>8945902127</v>
      </c>
      <c r="G31" s="86">
        <f>SUM(G26:G30)</f>
        <v>7069681306</v>
      </c>
      <c r="H31" s="87">
        <f>SUM(H26:H30)</f>
        <v>1989245250</v>
      </c>
      <c r="I31" s="88">
        <f t="shared" si="1"/>
        <v>9058926556</v>
      </c>
      <c r="J31" s="86">
        <f>SUM(J26:J30)</f>
        <v>2075058311</v>
      </c>
      <c r="K31" s="87">
        <f>SUM(K26:K30)</f>
        <v>226961106</v>
      </c>
      <c r="L31" s="87">
        <f t="shared" si="2"/>
        <v>2302019417</v>
      </c>
      <c r="M31" s="102">
        <f t="shared" si="3"/>
        <v>0.25732669375536532</v>
      </c>
      <c r="N31" s="86">
        <f>SUM(N26:N30)</f>
        <v>1776870809</v>
      </c>
      <c r="O31" s="87">
        <f>SUM(O26:O30)</f>
        <v>256955447</v>
      </c>
      <c r="P31" s="87">
        <f t="shared" si="4"/>
        <v>2033826256</v>
      </c>
      <c r="Q31" s="102">
        <f t="shared" si="5"/>
        <v>0.22734725096775027</v>
      </c>
      <c r="R31" s="86">
        <f>SUM(R26:R30)</f>
        <v>1581513233</v>
      </c>
      <c r="S31" s="87">
        <f>SUM(S26:S30)</f>
        <v>248840477</v>
      </c>
      <c r="T31" s="87">
        <f t="shared" si="6"/>
        <v>1830353710</v>
      </c>
      <c r="U31" s="102">
        <f t="shared" si="7"/>
        <v>0.20204973499732168</v>
      </c>
      <c r="V31" s="86">
        <f>SUM(V26:V30)</f>
        <v>899862161</v>
      </c>
      <c r="W31" s="87">
        <f>SUM(W26:W30)</f>
        <v>297759831</v>
      </c>
      <c r="X31" s="87">
        <f t="shared" si="8"/>
        <v>1197621992</v>
      </c>
      <c r="Y31" s="102">
        <f t="shared" si="9"/>
        <v>0.13220352153167406</v>
      </c>
      <c r="Z31" s="86">
        <f t="shared" si="10"/>
        <v>6333304514</v>
      </c>
      <c r="AA31" s="87">
        <f t="shared" si="11"/>
        <v>1030516861</v>
      </c>
      <c r="AB31" s="87">
        <f t="shared" si="12"/>
        <v>7363821375</v>
      </c>
      <c r="AC31" s="102">
        <f t="shared" si="13"/>
        <v>0.81288012762645911</v>
      </c>
      <c r="AD31" s="86">
        <f>SUM(AD26:AD30)</f>
        <v>871789994</v>
      </c>
      <c r="AE31" s="87">
        <f>SUM(AE26:AE30)</f>
        <v>383038387</v>
      </c>
      <c r="AF31" s="87">
        <f t="shared" si="14"/>
        <v>1254828381</v>
      </c>
      <c r="AG31" s="87">
        <f>SUM(AG26:AG30)</f>
        <v>8096806565</v>
      </c>
      <c r="AH31" s="87">
        <f>SUM(AH26:AH30)</f>
        <v>8485734527</v>
      </c>
      <c r="AI31" s="88">
        <f>SUM(AI26:AI30)</f>
        <v>7549137073</v>
      </c>
      <c r="AJ31" s="122">
        <f t="shared" si="15"/>
        <v>0.88962682593711551</v>
      </c>
      <c r="AK31" s="123">
        <f t="shared" si="16"/>
        <v>-4.5589014295652874E-2</v>
      </c>
    </row>
    <row r="32" spans="1:37" ht="16.5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22433143175</v>
      </c>
      <c r="E32" s="90">
        <f>SUM(E9:E16,E18:E24,E26:E30)</f>
        <v>4499126530</v>
      </c>
      <c r="F32" s="91">
        <f t="shared" si="0"/>
        <v>26932269705</v>
      </c>
      <c r="G32" s="89">
        <f>SUM(G9:G16,G18:G24,G26:G30)</f>
        <v>22233454080</v>
      </c>
      <c r="H32" s="90">
        <f>SUM(H9:H16,H18:H24,H26:H30)</f>
        <v>5013568385</v>
      </c>
      <c r="I32" s="91">
        <f t="shared" si="1"/>
        <v>27247022465</v>
      </c>
      <c r="J32" s="89">
        <f>SUM(J9:J16,J18:J24,J26:J30)</f>
        <v>5922813700</v>
      </c>
      <c r="K32" s="90">
        <f>SUM(K9:K16,K18:K24,K26:K30)</f>
        <v>754076057</v>
      </c>
      <c r="L32" s="90">
        <f t="shared" si="2"/>
        <v>6676889757</v>
      </c>
      <c r="M32" s="103">
        <f t="shared" si="3"/>
        <v>0.2479141130745631</v>
      </c>
      <c r="N32" s="89">
        <f>SUM(N9:N16,N18:N24,N26:N30)</f>
        <v>5100622688</v>
      </c>
      <c r="O32" s="90">
        <f>SUM(O9:O16,O18:O24,O26:O30)</f>
        <v>811684896</v>
      </c>
      <c r="P32" s="90">
        <f t="shared" si="4"/>
        <v>5912307584</v>
      </c>
      <c r="Q32" s="103">
        <f t="shared" si="5"/>
        <v>0.21952503998956965</v>
      </c>
      <c r="R32" s="89">
        <f>SUM(R9:R16,R18:R24,R26:R30)</f>
        <v>4796635319</v>
      </c>
      <c r="S32" s="90">
        <f>SUM(S9:S16,S18:S24,S26:S30)</f>
        <v>571736423</v>
      </c>
      <c r="T32" s="90">
        <f t="shared" si="6"/>
        <v>5368371742</v>
      </c>
      <c r="U32" s="103">
        <f t="shared" si="7"/>
        <v>0.19702599610272681</v>
      </c>
      <c r="V32" s="89">
        <f>SUM(V9:V16,V18:V24,V26:V30)</f>
        <v>3386460436</v>
      </c>
      <c r="W32" s="90">
        <f>SUM(W9:W16,W18:W24,W26:W30)</f>
        <v>1045523412</v>
      </c>
      <c r="X32" s="90">
        <f t="shared" si="8"/>
        <v>4431983848</v>
      </c>
      <c r="Y32" s="103">
        <f t="shared" si="9"/>
        <v>0.16265938245887521</v>
      </c>
      <c r="Z32" s="89">
        <f t="shared" si="10"/>
        <v>19206532143</v>
      </c>
      <c r="AA32" s="90">
        <f t="shared" si="11"/>
        <v>3183020788</v>
      </c>
      <c r="AB32" s="90">
        <f t="shared" si="12"/>
        <v>22389552931</v>
      </c>
      <c r="AC32" s="103">
        <f t="shared" si="13"/>
        <v>0.82172475762297936</v>
      </c>
      <c r="AD32" s="89">
        <f>SUM(AD9:AD16,AD18:AD24,AD26:AD30)</f>
        <v>3188098068</v>
      </c>
      <c r="AE32" s="90">
        <f>SUM(AE9:AE16,AE18:AE24,AE26:AE30)</f>
        <v>1060469850</v>
      </c>
      <c r="AF32" s="90">
        <f t="shared" si="14"/>
        <v>4248567918</v>
      </c>
      <c r="AG32" s="90">
        <f>SUM(AG9:AG16,AG18:AG24,AG26:AG30)</f>
        <v>24829035328</v>
      </c>
      <c r="AH32" s="90">
        <f>SUM(AH9:AH16,AH18:AH24,AH26:AH30)</f>
        <v>25597850852</v>
      </c>
      <c r="AI32" s="91">
        <f>SUM(AI9:AI16,AI18:AI24,AI26:AI30)</f>
        <v>23023001051</v>
      </c>
      <c r="AJ32" s="124">
        <f t="shared" si="15"/>
        <v>0.89941148513259572</v>
      </c>
      <c r="AK32" s="125">
        <f t="shared" si="16"/>
        <v>4.3171236411901903E-2</v>
      </c>
    </row>
    <row r="33" spans="1:37" x14ac:dyDescent="0.2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9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3FBB90-7326-4E15-A763-A5C25D49ABE0}"/>
</file>

<file path=customXml/itemProps2.xml><?xml version="1.0" encoding="utf-8"?>
<ds:datastoreItem xmlns:ds="http://schemas.openxmlformats.org/officeDocument/2006/customXml" ds:itemID="{AAA9555B-9B91-4C54-B29E-2ABD2AFC1F43}"/>
</file>

<file path=customXml/itemProps3.xml><?xml version="1.0" encoding="utf-8"?>
<ds:datastoreItem xmlns:ds="http://schemas.openxmlformats.org/officeDocument/2006/customXml" ds:itemID="{738BBB94-166D-4F34-84F7-828CFDD0D6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2022-08-24T10:17:50Z</cp:lastPrinted>
  <dcterms:created xsi:type="dcterms:W3CDTF">2022-08-10T11:32:06Z</dcterms:created>
  <dcterms:modified xsi:type="dcterms:W3CDTF">2022-08-24T10:18:55Z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