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C3788672-C993-4622-9397-CBFF6B854573}" xr6:coauthVersionLast="47" xr6:coauthVersionMax="47" xr10:uidLastSave="{00000000-0000-0000-0000-000000000000}"/>
  <bookViews>
    <workbookView xWindow="-120" yWindow="-120" windowWidth="29040" windowHeight="1764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FS!$A$1:$AK$39</definedName>
    <definedName name="_xlnm.Print_Area" localSheetId="5">GT!$A$1:$AK$23</definedName>
    <definedName name="_xlnm.Print_Area" localSheetId="6">KZ!$A$1:$AK$74</definedName>
    <definedName name="_xlnm.Print_Area" localSheetId="7">LP!$A$1:$AK$42</definedName>
    <definedName name="_xlnm.Print_Area" localSheetId="8">MP!$A$1:$AK$34</definedName>
    <definedName name="_xlnm.Print_Area" localSheetId="9">NC!$A$1:$AK$45</definedName>
    <definedName name="_xlnm.Print_Area" localSheetId="10">NW!$A$1:$AK$35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19'!$A$1:$AK$30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E45" i="12"/>
  <c r="AD45" i="12"/>
  <c r="W45" i="12"/>
  <c r="V45" i="12"/>
  <c r="S45" i="12"/>
  <c r="R45" i="12"/>
  <c r="O45" i="12"/>
  <c r="N45" i="12"/>
  <c r="K45" i="12"/>
  <c r="J45" i="12"/>
  <c r="H45" i="12"/>
  <c r="G45" i="12"/>
  <c r="I45" i="12" s="1"/>
  <c r="F45" i="12"/>
  <c r="E45" i="12"/>
  <c r="D45" i="12"/>
  <c r="AI44" i="12"/>
  <c r="AH44" i="12"/>
  <c r="AJ44" i="12" s="1"/>
  <c r="AG44" i="12"/>
  <c r="AE44" i="12"/>
  <c r="AD44" i="12"/>
  <c r="AF44" i="12" s="1"/>
  <c r="W44" i="12"/>
  <c r="V44" i="12"/>
  <c r="X44" i="12" s="1"/>
  <c r="T44" i="12"/>
  <c r="S44" i="12"/>
  <c r="R44" i="12"/>
  <c r="P44" i="12"/>
  <c r="O44" i="12"/>
  <c r="N44" i="12"/>
  <c r="K44" i="12"/>
  <c r="J44" i="12"/>
  <c r="H44" i="12"/>
  <c r="G44" i="12"/>
  <c r="E44" i="12"/>
  <c r="D44" i="12"/>
  <c r="AJ43" i="12"/>
  <c r="AF43" i="12"/>
  <c r="AK43" i="12" s="1"/>
  <c r="AA43" i="12"/>
  <c r="Z43" i="12"/>
  <c r="AB43" i="12" s="1"/>
  <c r="AC43" i="12" s="1"/>
  <c r="X43" i="12"/>
  <c r="T43" i="12"/>
  <c r="P43" i="12"/>
  <c r="L43" i="12"/>
  <c r="I43" i="12"/>
  <c r="Y43" i="12" s="1"/>
  <c r="F43" i="12"/>
  <c r="AJ42" i="12"/>
  <c r="AF42" i="12"/>
  <c r="AA42" i="12"/>
  <c r="Z42" i="12"/>
  <c r="X42" i="12"/>
  <c r="U42" i="12"/>
  <c r="T42" i="12"/>
  <c r="Q42" i="12"/>
  <c r="P42" i="12"/>
  <c r="L42" i="12"/>
  <c r="I42" i="12"/>
  <c r="F42" i="12"/>
  <c r="M42" i="12" s="1"/>
  <c r="AJ41" i="12"/>
  <c r="AF41" i="12"/>
  <c r="AB41" i="12"/>
  <c r="AA41" i="12"/>
  <c r="Z41" i="12"/>
  <c r="X41" i="12"/>
  <c r="AK41" i="12" s="1"/>
  <c r="T41" i="12"/>
  <c r="U41" i="12" s="1"/>
  <c r="P41" i="12"/>
  <c r="L41" i="12"/>
  <c r="M41" i="12" s="1"/>
  <c r="I41" i="12"/>
  <c r="F41" i="12"/>
  <c r="AJ40" i="12"/>
  <c r="AF40" i="12"/>
  <c r="AA40" i="12"/>
  <c r="Z40" i="12"/>
  <c r="AB40" i="12" s="1"/>
  <c r="X40" i="12"/>
  <c r="AK40" i="12" s="1"/>
  <c r="T40" i="12"/>
  <c r="P40" i="12"/>
  <c r="L40" i="12"/>
  <c r="I40" i="12"/>
  <c r="U40" i="12" s="1"/>
  <c r="F40" i="12"/>
  <c r="AI39" i="12"/>
  <c r="AH39" i="12"/>
  <c r="AG39" i="12"/>
  <c r="AE39" i="12"/>
  <c r="AD39" i="12"/>
  <c r="W39" i="12"/>
  <c r="V39" i="12"/>
  <c r="S39" i="12"/>
  <c r="R39" i="12"/>
  <c r="O39" i="12"/>
  <c r="N39" i="12"/>
  <c r="K39" i="12"/>
  <c r="J39" i="12"/>
  <c r="H39" i="12"/>
  <c r="G39" i="12"/>
  <c r="E39" i="12"/>
  <c r="D39" i="12"/>
  <c r="F39" i="12" s="1"/>
  <c r="AJ38" i="12"/>
  <c r="AF38" i="12"/>
  <c r="AA38" i="12"/>
  <c r="Z38" i="12"/>
  <c r="AB38" i="12" s="1"/>
  <c r="X38" i="12"/>
  <c r="AK38" i="12" s="1"/>
  <c r="U38" i="12"/>
  <c r="T38" i="12"/>
  <c r="P38" i="12"/>
  <c r="L38" i="12"/>
  <c r="I38" i="12"/>
  <c r="F38" i="12"/>
  <c r="AJ37" i="12"/>
  <c r="AF37" i="12"/>
  <c r="AA37" i="12"/>
  <c r="AB37" i="12" s="1"/>
  <c r="AC37" i="12" s="1"/>
  <c r="Z37" i="12"/>
  <c r="X37" i="12"/>
  <c r="AK37" i="12" s="1"/>
  <c r="T37" i="12"/>
  <c r="P37" i="12"/>
  <c r="L37" i="12"/>
  <c r="I37" i="12"/>
  <c r="U37" i="12" s="1"/>
  <c r="F37" i="12"/>
  <c r="M37" i="12" s="1"/>
  <c r="AJ36" i="12"/>
  <c r="AF36" i="12"/>
  <c r="AA36" i="12"/>
  <c r="Z36" i="12"/>
  <c r="X36" i="12"/>
  <c r="T36" i="12"/>
  <c r="Q36" i="12"/>
  <c r="P36" i="12"/>
  <c r="L36" i="12"/>
  <c r="I36" i="12"/>
  <c r="U36" i="12" s="1"/>
  <c r="F36" i="12"/>
  <c r="M36" i="12" s="1"/>
  <c r="AJ35" i="12"/>
  <c r="AF35" i="12"/>
  <c r="AK35" i="12" s="1"/>
  <c r="AA35" i="12"/>
  <c r="Z35" i="12"/>
  <c r="AB35" i="12" s="1"/>
  <c r="X35" i="12"/>
  <c r="T35" i="12"/>
  <c r="P35" i="12"/>
  <c r="Q35" i="12" s="1"/>
  <c r="M35" i="12"/>
  <c r="L35" i="12"/>
  <c r="I35" i="12"/>
  <c r="F35" i="12"/>
  <c r="AJ34" i="12"/>
  <c r="AF34" i="12"/>
  <c r="AA34" i="12"/>
  <c r="Z34" i="12"/>
  <c r="AB34" i="12" s="1"/>
  <c r="X34" i="12"/>
  <c r="U34" i="12"/>
  <c r="T34" i="12"/>
  <c r="P34" i="12"/>
  <c r="M34" i="12"/>
  <c r="L34" i="12"/>
  <c r="I34" i="12"/>
  <c r="F34" i="12"/>
  <c r="Q34" i="12" s="1"/>
  <c r="AJ33" i="12"/>
  <c r="AF33" i="12"/>
  <c r="AA33" i="12"/>
  <c r="Z33" i="12"/>
  <c r="AB33" i="12" s="1"/>
  <c r="X33" i="12"/>
  <c r="T33" i="12"/>
  <c r="P33" i="12"/>
  <c r="L33" i="12"/>
  <c r="I33" i="12"/>
  <c r="U33" i="12" s="1"/>
  <c r="F33" i="12"/>
  <c r="AJ32" i="12"/>
  <c r="AF32" i="12"/>
  <c r="AA32" i="12"/>
  <c r="Z32" i="12"/>
  <c r="AB32" i="12" s="1"/>
  <c r="X32" i="12"/>
  <c r="T32" i="12"/>
  <c r="P32" i="12"/>
  <c r="L32" i="12"/>
  <c r="I32" i="12"/>
  <c r="U32" i="12" s="1"/>
  <c r="F32" i="12"/>
  <c r="Q32" i="12" s="1"/>
  <c r="AJ31" i="12"/>
  <c r="AF31" i="12"/>
  <c r="AK31" i="12" s="1"/>
  <c r="AA31" i="12"/>
  <c r="Z31" i="12"/>
  <c r="X31" i="12"/>
  <c r="T31" i="12"/>
  <c r="P31" i="12"/>
  <c r="M31" i="12"/>
  <c r="L31" i="12"/>
  <c r="I31" i="12"/>
  <c r="U31" i="12" s="1"/>
  <c r="F31" i="12"/>
  <c r="Q31" i="12" s="1"/>
  <c r="AI30" i="12"/>
  <c r="AH30" i="12"/>
  <c r="AJ30" i="12" s="1"/>
  <c r="AG30" i="12"/>
  <c r="AF30" i="12"/>
  <c r="AE30" i="12"/>
  <c r="AD30" i="12"/>
  <c r="X30" i="12"/>
  <c r="W30" i="12"/>
  <c r="V30" i="12"/>
  <c r="S30" i="12"/>
  <c r="R30" i="12"/>
  <c r="T30" i="12" s="1"/>
  <c r="O30" i="12"/>
  <c r="N30" i="12"/>
  <c r="P30" i="12" s="1"/>
  <c r="K30" i="12"/>
  <c r="AA30" i="12" s="1"/>
  <c r="J30" i="12"/>
  <c r="H30" i="12"/>
  <c r="G30" i="12"/>
  <c r="E30" i="12"/>
  <c r="D30" i="12"/>
  <c r="AJ29" i="12"/>
  <c r="AF29" i="12"/>
  <c r="AA29" i="12"/>
  <c r="Z29" i="12"/>
  <c r="AB29" i="12" s="1"/>
  <c r="AC29" i="12" s="1"/>
  <c r="X29" i="12"/>
  <c r="T29" i="12"/>
  <c r="P29" i="12"/>
  <c r="L29" i="12"/>
  <c r="I29" i="12"/>
  <c r="U29" i="12" s="1"/>
  <c r="F29" i="12"/>
  <c r="M29" i="12" s="1"/>
  <c r="AJ28" i="12"/>
  <c r="AF28" i="12"/>
  <c r="AK28" i="12" s="1"/>
  <c r="AA28" i="12"/>
  <c r="Z28" i="12"/>
  <c r="X28" i="12"/>
  <c r="T28" i="12"/>
  <c r="P28" i="12"/>
  <c r="M28" i="12"/>
  <c r="L28" i="12"/>
  <c r="I28" i="12"/>
  <c r="F28" i="12"/>
  <c r="Q28" i="12" s="1"/>
  <c r="AJ27" i="12"/>
  <c r="AF27" i="12"/>
  <c r="AA27" i="12"/>
  <c r="Z27" i="12"/>
  <c r="AB27" i="12" s="1"/>
  <c r="X27" i="12"/>
  <c r="T27" i="12"/>
  <c r="P27" i="12"/>
  <c r="L27" i="12"/>
  <c r="I27" i="12"/>
  <c r="U27" i="12" s="1"/>
  <c r="F27" i="12"/>
  <c r="AJ26" i="12"/>
  <c r="AF26" i="12"/>
  <c r="AB26" i="12"/>
  <c r="AA26" i="12"/>
  <c r="Z26" i="12"/>
  <c r="X26" i="12"/>
  <c r="AK26" i="12" s="1"/>
  <c r="T26" i="12"/>
  <c r="P26" i="12"/>
  <c r="L26" i="12"/>
  <c r="I26" i="12"/>
  <c r="F26" i="12"/>
  <c r="M26" i="12" s="1"/>
  <c r="AJ25" i="12"/>
  <c r="AF25" i="12"/>
  <c r="AK25" i="12" s="1"/>
  <c r="AA25" i="12"/>
  <c r="Z25" i="12"/>
  <c r="AB25" i="12" s="1"/>
  <c r="AC25" i="12" s="1"/>
  <c r="X25" i="12"/>
  <c r="T25" i="12"/>
  <c r="P25" i="12"/>
  <c r="L25" i="12"/>
  <c r="I25" i="12"/>
  <c r="Y25" i="12" s="1"/>
  <c r="F25" i="12"/>
  <c r="Q25" i="12" s="1"/>
  <c r="AI24" i="12"/>
  <c r="AH24" i="12"/>
  <c r="AJ24" i="12" s="1"/>
  <c r="AG24" i="12"/>
  <c r="AE24" i="12"/>
  <c r="AD24" i="12"/>
  <c r="AF24" i="12" s="1"/>
  <c r="AK24" i="12" s="1"/>
  <c r="AA24" i="12"/>
  <c r="W24" i="12"/>
  <c r="V24" i="12"/>
  <c r="X24" i="12" s="1"/>
  <c r="S24" i="12"/>
  <c r="R24" i="12"/>
  <c r="T24" i="12" s="1"/>
  <c r="O24" i="12"/>
  <c r="N24" i="12"/>
  <c r="K24" i="12"/>
  <c r="J24" i="12"/>
  <c r="H24" i="12"/>
  <c r="G24" i="12"/>
  <c r="E24" i="12"/>
  <c r="D24" i="12"/>
  <c r="AJ23" i="12"/>
  <c r="AF23" i="12"/>
  <c r="AB23" i="12"/>
  <c r="AA23" i="12"/>
  <c r="Z23" i="12"/>
  <c r="X23" i="12"/>
  <c r="AK23" i="12" s="1"/>
  <c r="T23" i="12"/>
  <c r="P23" i="12"/>
  <c r="L23" i="12"/>
  <c r="I23" i="12"/>
  <c r="F23" i="12"/>
  <c r="M23" i="12" s="1"/>
  <c r="AJ22" i="12"/>
  <c r="AF22" i="12"/>
  <c r="AK22" i="12" s="1"/>
  <c r="AA22" i="12"/>
  <c r="Z22" i="12"/>
  <c r="AB22" i="12" s="1"/>
  <c r="AC22" i="12" s="1"/>
  <c r="X22" i="12"/>
  <c r="T22" i="12"/>
  <c r="P22" i="12"/>
  <c r="L22" i="12"/>
  <c r="I22" i="12"/>
  <c r="Y22" i="12" s="1"/>
  <c r="F22" i="12"/>
  <c r="AJ21" i="12"/>
  <c r="AF21" i="12"/>
  <c r="AA21" i="12"/>
  <c r="Z21" i="12"/>
  <c r="X21" i="12"/>
  <c r="U21" i="12"/>
  <c r="T21" i="12"/>
  <c r="Q21" i="12"/>
  <c r="P21" i="12"/>
  <c r="L21" i="12"/>
  <c r="I21" i="12"/>
  <c r="F21" i="12"/>
  <c r="AJ20" i="12"/>
  <c r="AF20" i="12"/>
  <c r="AB20" i="12"/>
  <c r="AA20" i="12"/>
  <c r="Z20" i="12"/>
  <c r="X20" i="12"/>
  <c r="AK20" i="12" s="1"/>
  <c r="T20" i="12"/>
  <c r="P20" i="12"/>
  <c r="L20" i="12"/>
  <c r="M20" i="12" s="1"/>
  <c r="I20" i="12"/>
  <c r="U20" i="12" s="1"/>
  <c r="F20" i="12"/>
  <c r="AJ19" i="12"/>
  <c r="AF19" i="12"/>
  <c r="AA19" i="12"/>
  <c r="Z19" i="12"/>
  <c r="AB19" i="12" s="1"/>
  <c r="X19" i="12"/>
  <c r="AK19" i="12" s="1"/>
  <c r="T19" i="12"/>
  <c r="P19" i="12"/>
  <c r="L19" i="12"/>
  <c r="I19" i="12"/>
  <c r="U19" i="12" s="1"/>
  <c r="F19" i="12"/>
  <c r="AJ18" i="12"/>
  <c r="AF18" i="12"/>
  <c r="AK18" i="12" s="1"/>
  <c r="AC18" i="12"/>
  <c r="AA18" i="12"/>
  <c r="Z18" i="12"/>
  <c r="AB18" i="12" s="1"/>
  <c r="Y18" i="12"/>
  <c r="X18" i="12"/>
  <c r="T18" i="12"/>
  <c r="Q18" i="12"/>
  <c r="P18" i="12"/>
  <c r="L18" i="12"/>
  <c r="I18" i="12"/>
  <c r="U18" i="12" s="1"/>
  <c r="F18" i="12"/>
  <c r="AJ17" i="12"/>
  <c r="AI17" i="12"/>
  <c r="AH17" i="12"/>
  <c r="AG17" i="12"/>
  <c r="AE17" i="12"/>
  <c r="AF17" i="12" s="1"/>
  <c r="AK17" i="12" s="1"/>
  <c r="AD17" i="12"/>
  <c r="W17" i="12"/>
  <c r="V17" i="12"/>
  <c r="X17" i="12" s="1"/>
  <c r="S17" i="12"/>
  <c r="R17" i="12"/>
  <c r="T17" i="12" s="1"/>
  <c r="O17" i="12"/>
  <c r="P17" i="12" s="1"/>
  <c r="N17" i="12"/>
  <c r="K17" i="12"/>
  <c r="J17" i="12"/>
  <c r="H17" i="12"/>
  <c r="G17" i="12"/>
  <c r="E17" i="12"/>
  <c r="D17" i="12"/>
  <c r="F17" i="12" s="1"/>
  <c r="AJ16" i="12"/>
  <c r="AF16" i="12"/>
  <c r="AC16" i="12"/>
  <c r="AA16" i="12"/>
  <c r="Z16" i="12"/>
  <c r="AB16" i="12" s="1"/>
  <c r="X16" i="12"/>
  <c r="T16" i="12"/>
  <c r="P16" i="12"/>
  <c r="L16" i="12"/>
  <c r="I16" i="12"/>
  <c r="U16" i="12" s="1"/>
  <c r="F16" i="12"/>
  <c r="AJ15" i="12"/>
  <c r="AF15" i="12"/>
  <c r="AA15" i="12"/>
  <c r="Z15" i="12"/>
  <c r="X15" i="12"/>
  <c r="T15" i="12"/>
  <c r="P15" i="12"/>
  <c r="L15" i="12"/>
  <c r="I15" i="12"/>
  <c r="F15" i="12"/>
  <c r="AJ14" i="12"/>
  <c r="AF14" i="12"/>
  <c r="AK14" i="12" s="1"/>
  <c r="AA14" i="12"/>
  <c r="Z14" i="12"/>
  <c r="AB14" i="12" s="1"/>
  <c r="X14" i="12"/>
  <c r="T14" i="12"/>
  <c r="Q14" i="12"/>
  <c r="P14" i="12"/>
  <c r="L14" i="12"/>
  <c r="I14" i="12"/>
  <c r="F14" i="12"/>
  <c r="M14" i="12" s="1"/>
  <c r="AJ13" i="12"/>
  <c r="AF13" i="12"/>
  <c r="AB13" i="12"/>
  <c r="AA13" i="12"/>
  <c r="Z13" i="12"/>
  <c r="X13" i="12"/>
  <c r="T13" i="12"/>
  <c r="P13" i="12"/>
  <c r="L13" i="12"/>
  <c r="M13" i="12" s="1"/>
  <c r="I13" i="12"/>
  <c r="U13" i="12" s="1"/>
  <c r="F13" i="12"/>
  <c r="AJ12" i="12"/>
  <c r="AF12" i="12"/>
  <c r="AA12" i="12"/>
  <c r="Z12" i="12"/>
  <c r="AB12" i="12" s="1"/>
  <c r="X12" i="12"/>
  <c r="AK12" i="12" s="1"/>
  <c r="T12" i="12"/>
  <c r="P12" i="12"/>
  <c r="L12" i="12"/>
  <c r="I12" i="12"/>
  <c r="U12" i="12" s="1"/>
  <c r="F12" i="12"/>
  <c r="M12" i="12" s="1"/>
  <c r="AJ11" i="12"/>
  <c r="AF11" i="12"/>
  <c r="AA11" i="12"/>
  <c r="AB11" i="12" s="1"/>
  <c r="Z11" i="12"/>
  <c r="X11" i="12"/>
  <c r="T11" i="12"/>
  <c r="P11" i="12"/>
  <c r="L11" i="12"/>
  <c r="I11" i="12"/>
  <c r="U11" i="12" s="1"/>
  <c r="F11" i="12"/>
  <c r="AI10" i="12"/>
  <c r="AH10" i="12"/>
  <c r="AJ10" i="12" s="1"/>
  <c r="AG10" i="12"/>
  <c r="AF10" i="12"/>
  <c r="AE10" i="12"/>
  <c r="AD10" i="12"/>
  <c r="AA10" i="12"/>
  <c r="W10" i="12"/>
  <c r="V10" i="12"/>
  <c r="S10" i="12"/>
  <c r="R10" i="12"/>
  <c r="T10" i="12" s="1"/>
  <c r="O10" i="12"/>
  <c r="N10" i="12"/>
  <c r="P10" i="12" s="1"/>
  <c r="K10" i="12"/>
  <c r="J10" i="12"/>
  <c r="L10" i="12" s="1"/>
  <c r="H10" i="12"/>
  <c r="G10" i="12"/>
  <c r="I10" i="12" s="1"/>
  <c r="E10" i="12"/>
  <c r="D10" i="12"/>
  <c r="F10" i="12" s="1"/>
  <c r="AJ9" i="12"/>
  <c r="AF9" i="12"/>
  <c r="AA9" i="12"/>
  <c r="Z9" i="12"/>
  <c r="AB9" i="12" s="1"/>
  <c r="X9" i="12"/>
  <c r="AK9" i="12" s="1"/>
  <c r="T9" i="12"/>
  <c r="P9" i="12"/>
  <c r="L9" i="12"/>
  <c r="I9" i="12"/>
  <c r="U9" i="12" s="1"/>
  <c r="F9" i="12"/>
  <c r="M9" i="12" s="1"/>
  <c r="AI35" i="11"/>
  <c r="AH35" i="11"/>
  <c r="AJ35" i="11" s="1"/>
  <c r="AG35" i="11"/>
  <c r="AE35" i="11"/>
  <c r="AD35" i="11"/>
  <c r="AF35" i="11" s="1"/>
  <c r="AK35" i="11" s="1"/>
  <c r="W35" i="11"/>
  <c r="V35" i="11"/>
  <c r="X35" i="11" s="1"/>
  <c r="S35" i="11"/>
  <c r="R35" i="11"/>
  <c r="O35" i="11"/>
  <c r="N35" i="11"/>
  <c r="K35" i="11"/>
  <c r="J35" i="11"/>
  <c r="L35" i="11" s="1"/>
  <c r="H35" i="11"/>
  <c r="G35" i="11"/>
  <c r="I35" i="11" s="1"/>
  <c r="E35" i="11"/>
  <c r="D35" i="11"/>
  <c r="F35" i="11" s="1"/>
  <c r="AI34" i="11"/>
  <c r="AH34" i="11"/>
  <c r="AJ34" i="11" s="1"/>
  <c r="AG34" i="11"/>
  <c r="AE34" i="11"/>
  <c r="AD34" i="11"/>
  <c r="AF34" i="11" s="1"/>
  <c r="X34" i="11"/>
  <c r="W34" i="11"/>
  <c r="V34" i="11"/>
  <c r="T34" i="11"/>
  <c r="S34" i="11"/>
  <c r="R34" i="11"/>
  <c r="O34" i="11"/>
  <c r="N34" i="11"/>
  <c r="P34" i="11" s="1"/>
  <c r="K34" i="11"/>
  <c r="J34" i="11"/>
  <c r="H34" i="11"/>
  <c r="G34" i="11"/>
  <c r="E34" i="11"/>
  <c r="D34" i="11"/>
  <c r="AJ33" i="11"/>
  <c r="AF33" i="11"/>
  <c r="AK33" i="11" s="1"/>
  <c r="AA33" i="11"/>
  <c r="Z33" i="11"/>
  <c r="AB33" i="11" s="1"/>
  <c r="X33" i="11"/>
  <c r="T33" i="11"/>
  <c r="Q33" i="11"/>
  <c r="P33" i="11"/>
  <c r="L33" i="11"/>
  <c r="M33" i="11" s="1"/>
  <c r="I33" i="11"/>
  <c r="U33" i="11" s="1"/>
  <c r="F33" i="11"/>
  <c r="AJ32" i="11"/>
  <c r="AF32" i="11"/>
  <c r="AA32" i="11"/>
  <c r="Z32" i="11"/>
  <c r="AB32" i="11" s="1"/>
  <c r="X32" i="11"/>
  <c r="T32" i="11"/>
  <c r="U32" i="11" s="1"/>
  <c r="P32" i="11"/>
  <c r="L32" i="11"/>
  <c r="M32" i="11" s="1"/>
  <c r="I32" i="11"/>
  <c r="AC32" i="11" s="1"/>
  <c r="F32" i="11"/>
  <c r="AJ31" i="11"/>
  <c r="AF31" i="11"/>
  <c r="AA31" i="11"/>
  <c r="Z31" i="11"/>
  <c r="X31" i="11"/>
  <c r="T31" i="11"/>
  <c r="P31" i="11"/>
  <c r="L31" i="11"/>
  <c r="I31" i="11"/>
  <c r="F31" i="11"/>
  <c r="AJ30" i="11"/>
  <c r="AF30" i="11"/>
  <c r="AB30" i="11"/>
  <c r="AA30" i="11"/>
  <c r="Z30" i="11"/>
  <c r="X30" i="11"/>
  <c r="AK30" i="11" s="1"/>
  <c r="T30" i="11"/>
  <c r="P30" i="11"/>
  <c r="L30" i="11"/>
  <c r="I30" i="11"/>
  <c r="F30" i="11"/>
  <c r="M30" i="11" s="1"/>
  <c r="AI29" i="11"/>
  <c r="AH29" i="11"/>
  <c r="AJ29" i="11" s="1"/>
  <c r="AG29" i="11"/>
  <c r="AE29" i="11"/>
  <c r="AD29" i="11"/>
  <c r="AF29" i="11" s="1"/>
  <c r="AK29" i="11" s="1"/>
  <c r="W29" i="11"/>
  <c r="V29" i="11"/>
  <c r="X29" i="11" s="1"/>
  <c r="S29" i="11"/>
  <c r="R29" i="11"/>
  <c r="O29" i="11"/>
  <c r="N29" i="11"/>
  <c r="P29" i="11" s="1"/>
  <c r="K29" i="11"/>
  <c r="J29" i="11"/>
  <c r="L29" i="11" s="1"/>
  <c r="H29" i="11"/>
  <c r="G29" i="11"/>
  <c r="I29" i="11" s="1"/>
  <c r="F29" i="11"/>
  <c r="Q29" i="11" s="1"/>
  <c r="E29" i="11"/>
  <c r="D29" i="11"/>
  <c r="AJ28" i="11"/>
  <c r="AF28" i="11"/>
  <c r="AA28" i="11"/>
  <c r="AB28" i="11" s="1"/>
  <c r="Z28" i="11"/>
  <c r="X28" i="11"/>
  <c r="AK28" i="11" s="1"/>
  <c r="U28" i="11"/>
  <c r="T28" i="11"/>
  <c r="P28" i="11"/>
  <c r="L28" i="11"/>
  <c r="I28" i="11"/>
  <c r="F28" i="11"/>
  <c r="Q28" i="11" s="1"/>
  <c r="AJ27" i="11"/>
  <c r="AF27" i="11"/>
  <c r="AA27" i="11"/>
  <c r="Z27" i="11"/>
  <c r="AB27" i="11" s="1"/>
  <c r="X27" i="11"/>
  <c r="AK27" i="11" s="1"/>
  <c r="T27" i="11"/>
  <c r="P27" i="11"/>
  <c r="L27" i="11"/>
  <c r="I27" i="11"/>
  <c r="U27" i="11" s="1"/>
  <c r="F27" i="11"/>
  <c r="AJ26" i="11"/>
  <c r="AF26" i="11"/>
  <c r="AK26" i="11" s="1"/>
  <c r="AA26" i="11"/>
  <c r="Z26" i="11"/>
  <c r="X26" i="11"/>
  <c r="T26" i="11"/>
  <c r="P26" i="11"/>
  <c r="M26" i="11"/>
  <c r="L26" i="11"/>
  <c r="I26" i="11"/>
  <c r="U26" i="11" s="1"/>
  <c r="F26" i="11"/>
  <c r="Q26" i="11" s="1"/>
  <c r="AJ25" i="11"/>
  <c r="AF25" i="11"/>
  <c r="AK25" i="11" s="1"/>
  <c r="AA25" i="11"/>
  <c r="Z25" i="11"/>
  <c r="X25" i="11"/>
  <c r="T25" i="11"/>
  <c r="U25" i="11" s="1"/>
  <c r="P25" i="11"/>
  <c r="L25" i="11"/>
  <c r="I25" i="11"/>
  <c r="F25" i="11"/>
  <c r="AJ24" i="11"/>
  <c r="AF24" i="11"/>
  <c r="AA24" i="11"/>
  <c r="AB24" i="11" s="1"/>
  <c r="Z24" i="11"/>
  <c r="X24" i="11"/>
  <c r="AK24" i="11" s="1"/>
  <c r="T24" i="11"/>
  <c r="P24" i="11"/>
  <c r="L24" i="11"/>
  <c r="I24" i="11"/>
  <c r="U24" i="11" s="1"/>
  <c r="F24" i="11"/>
  <c r="M24" i="11" s="1"/>
  <c r="AJ23" i="11"/>
  <c r="AF23" i="11"/>
  <c r="AB23" i="11"/>
  <c r="AA23" i="11"/>
  <c r="Z23" i="11"/>
  <c r="X23" i="11"/>
  <c r="AK23" i="11" s="1"/>
  <c r="T23" i="11"/>
  <c r="P23" i="11"/>
  <c r="L23" i="11"/>
  <c r="I23" i="11"/>
  <c r="F23" i="11"/>
  <c r="M23" i="11" s="1"/>
  <c r="AI22" i="11"/>
  <c r="AH22" i="11"/>
  <c r="AG22" i="11"/>
  <c r="AE22" i="11"/>
  <c r="AD22" i="11"/>
  <c r="AF22" i="11" s="1"/>
  <c r="AK22" i="11" s="1"/>
  <c r="W22" i="11"/>
  <c r="V22" i="11"/>
  <c r="X22" i="11" s="1"/>
  <c r="S22" i="11"/>
  <c r="R22" i="11"/>
  <c r="O22" i="11"/>
  <c r="N22" i="11"/>
  <c r="P22" i="11" s="1"/>
  <c r="K22" i="11"/>
  <c r="J22" i="11"/>
  <c r="L22" i="11" s="1"/>
  <c r="H22" i="11"/>
  <c r="G22" i="11"/>
  <c r="I22" i="11" s="1"/>
  <c r="F22" i="11"/>
  <c r="Q22" i="11" s="1"/>
  <c r="E22" i="11"/>
  <c r="D22" i="11"/>
  <c r="AJ21" i="11"/>
  <c r="AF21" i="11"/>
  <c r="AA21" i="11"/>
  <c r="AB21" i="11" s="1"/>
  <c r="Z21" i="11"/>
  <c r="X21" i="11"/>
  <c r="AK21" i="11" s="1"/>
  <c r="U21" i="11"/>
  <c r="T21" i="11"/>
  <c r="P21" i="11"/>
  <c r="L21" i="11"/>
  <c r="I21" i="11"/>
  <c r="F21" i="11"/>
  <c r="Q21" i="11" s="1"/>
  <c r="AJ20" i="11"/>
  <c r="AF20" i="11"/>
  <c r="AA20" i="11"/>
  <c r="Z20" i="11"/>
  <c r="AB20" i="11" s="1"/>
  <c r="X20" i="11"/>
  <c r="AK20" i="11" s="1"/>
  <c r="T20" i="11"/>
  <c r="P20" i="11"/>
  <c r="L20" i="11"/>
  <c r="I20" i="11"/>
  <c r="U20" i="11" s="1"/>
  <c r="F20" i="11"/>
  <c r="AJ19" i="11"/>
  <c r="AF19" i="11"/>
  <c r="AA19" i="11"/>
  <c r="Z19" i="11"/>
  <c r="X19" i="11"/>
  <c r="T19" i="11"/>
  <c r="P19" i="11"/>
  <c r="M19" i="11"/>
  <c r="L19" i="11"/>
  <c r="I19" i="11"/>
  <c r="F19" i="11"/>
  <c r="Q19" i="11" s="1"/>
  <c r="AJ18" i="11"/>
  <c r="AF18" i="11"/>
  <c r="AA18" i="11"/>
  <c r="Z18" i="11"/>
  <c r="AB18" i="11" s="1"/>
  <c r="X18" i="11"/>
  <c r="T18" i="11"/>
  <c r="P18" i="11"/>
  <c r="L18" i="11"/>
  <c r="I18" i="11"/>
  <c r="F18" i="11"/>
  <c r="Q18" i="11" s="1"/>
  <c r="AJ17" i="11"/>
  <c r="AF17" i="11"/>
  <c r="AA17" i="11"/>
  <c r="AB17" i="11" s="1"/>
  <c r="Z17" i="11"/>
  <c r="X17" i="11"/>
  <c r="AK17" i="11" s="1"/>
  <c r="T17" i="11"/>
  <c r="P17" i="11"/>
  <c r="L17" i="11"/>
  <c r="I17" i="11"/>
  <c r="U17" i="11" s="1"/>
  <c r="F17" i="11"/>
  <c r="AJ16" i="11"/>
  <c r="AF16" i="11"/>
  <c r="AB16" i="11"/>
  <c r="AA16" i="11"/>
  <c r="Z16" i="11"/>
  <c r="X16" i="11"/>
  <c r="AK16" i="11" s="1"/>
  <c r="T16" i="11"/>
  <c r="P16" i="11"/>
  <c r="L16" i="11"/>
  <c r="I16" i="11"/>
  <c r="U16" i="11" s="1"/>
  <c r="F16" i="11"/>
  <c r="M16" i="11" s="1"/>
  <c r="AI15" i="11"/>
  <c r="AH15" i="11"/>
  <c r="AJ15" i="11" s="1"/>
  <c r="AG15" i="11"/>
  <c r="AE15" i="11"/>
  <c r="AD15" i="11"/>
  <c r="AF15" i="11" s="1"/>
  <c r="AK15" i="11" s="1"/>
  <c r="W15" i="11"/>
  <c r="V15" i="11"/>
  <c r="X15" i="11" s="1"/>
  <c r="S15" i="11"/>
  <c r="R15" i="11"/>
  <c r="O15" i="11"/>
  <c r="N15" i="11"/>
  <c r="P15" i="11" s="1"/>
  <c r="K15" i="11"/>
  <c r="J15" i="11"/>
  <c r="L15" i="11" s="1"/>
  <c r="H15" i="11"/>
  <c r="G15" i="11"/>
  <c r="I15" i="11" s="1"/>
  <c r="F15" i="11"/>
  <c r="Q15" i="11" s="1"/>
  <c r="E15" i="11"/>
  <c r="D15" i="11"/>
  <c r="AJ14" i="11"/>
  <c r="AF14" i="11"/>
  <c r="AA14" i="11"/>
  <c r="AB14" i="11" s="1"/>
  <c r="Z14" i="11"/>
  <c r="X14" i="11"/>
  <c r="AK14" i="11" s="1"/>
  <c r="U14" i="11"/>
  <c r="T14" i="11"/>
  <c r="P14" i="11"/>
  <c r="L14" i="11"/>
  <c r="I14" i="11"/>
  <c r="F14" i="11"/>
  <c r="Q14" i="11" s="1"/>
  <c r="AJ13" i="11"/>
  <c r="AF13" i="11"/>
  <c r="AA13" i="11"/>
  <c r="Z13" i="11"/>
  <c r="X13" i="11"/>
  <c r="AK13" i="11" s="1"/>
  <c r="T13" i="11"/>
  <c r="P13" i="11"/>
  <c r="L13" i="11"/>
  <c r="I13" i="11"/>
  <c r="U13" i="11" s="1"/>
  <c r="F13" i="11"/>
  <c r="AJ12" i="11"/>
  <c r="AF12" i="11"/>
  <c r="AA12" i="11"/>
  <c r="Z12" i="11"/>
  <c r="X12" i="11"/>
  <c r="T12" i="11"/>
  <c r="P12" i="11"/>
  <c r="M12" i="11"/>
  <c r="L12" i="11"/>
  <c r="I12" i="11"/>
  <c r="Y12" i="11" s="1"/>
  <c r="F12" i="11"/>
  <c r="Q12" i="11" s="1"/>
  <c r="AJ11" i="11"/>
  <c r="AF11" i="11"/>
  <c r="AA11" i="11"/>
  <c r="Z11" i="11"/>
  <c r="X11" i="11"/>
  <c r="T11" i="11"/>
  <c r="P11" i="11"/>
  <c r="L11" i="11"/>
  <c r="I11" i="11"/>
  <c r="F11" i="11"/>
  <c r="AJ10" i="11"/>
  <c r="AF10" i="11"/>
  <c r="AA10" i="11"/>
  <c r="AB10" i="11" s="1"/>
  <c r="Z10" i="11"/>
  <c r="X10" i="11"/>
  <c r="AK10" i="11" s="1"/>
  <c r="T10" i="11"/>
  <c r="Q10" i="11"/>
  <c r="P10" i="11"/>
  <c r="L10" i="11"/>
  <c r="I10" i="11"/>
  <c r="U10" i="11" s="1"/>
  <c r="F10" i="11"/>
  <c r="AJ9" i="11"/>
  <c r="AF9" i="11"/>
  <c r="AB9" i="11"/>
  <c r="AA9" i="11"/>
  <c r="Z9" i="11"/>
  <c r="X9" i="11"/>
  <c r="AK9" i="11" s="1"/>
  <c r="T9" i="11"/>
  <c r="P9" i="11"/>
  <c r="L9" i="11"/>
  <c r="I9" i="11"/>
  <c r="U9" i="11" s="1"/>
  <c r="F9" i="11"/>
  <c r="M9" i="11" s="1"/>
  <c r="AI45" i="10"/>
  <c r="AH45" i="10"/>
  <c r="AJ45" i="10" s="1"/>
  <c r="AG45" i="10"/>
  <c r="AE45" i="10"/>
  <c r="AD45" i="10"/>
  <c r="W45" i="10"/>
  <c r="V45" i="10"/>
  <c r="S45" i="10"/>
  <c r="R45" i="10"/>
  <c r="O45" i="10"/>
  <c r="N45" i="10"/>
  <c r="K45" i="10"/>
  <c r="J45" i="10"/>
  <c r="L45" i="10" s="1"/>
  <c r="H45" i="10"/>
  <c r="G45" i="10"/>
  <c r="I45" i="10" s="1"/>
  <c r="F45" i="10"/>
  <c r="E45" i="10"/>
  <c r="D45" i="10"/>
  <c r="AJ44" i="10"/>
  <c r="AI44" i="10"/>
  <c r="AH44" i="10"/>
  <c r="AG44" i="10"/>
  <c r="AE44" i="10"/>
  <c r="AD44" i="10"/>
  <c r="AF44" i="10" s="1"/>
  <c r="AK44" i="10" s="1"/>
  <c r="W44" i="10"/>
  <c r="X44" i="10" s="1"/>
  <c r="V44" i="10"/>
  <c r="T44" i="10"/>
  <c r="S44" i="10"/>
  <c r="R44" i="10"/>
  <c r="P44" i="10"/>
  <c r="O44" i="10"/>
  <c r="N44" i="10"/>
  <c r="K44" i="10"/>
  <c r="J44" i="10"/>
  <c r="H44" i="10"/>
  <c r="G44" i="10"/>
  <c r="E44" i="10"/>
  <c r="D44" i="10"/>
  <c r="AJ43" i="10"/>
  <c r="AF43" i="10"/>
  <c r="AK43" i="10" s="1"/>
  <c r="AA43" i="10"/>
  <c r="Z43" i="10"/>
  <c r="AB43" i="10" s="1"/>
  <c r="X43" i="10"/>
  <c r="T43" i="10"/>
  <c r="Q43" i="10"/>
  <c r="P43" i="10"/>
  <c r="L43" i="10"/>
  <c r="M43" i="10" s="1"/>
  <c r="I43" i="10"/>
  <c r="U43" i="10" s="1"/>
  <c r="F43" i="10"/>
  <c r="AJ42" i="10"/>
  <c r="AF42" i="10"/>
  <c r="AA42" i="10"/>
  <c r="Z42" i="10"/>
  <c r="AB42" i="10" s="1"/>
  <c r="X42" i="10"/>
  <c r="T42" i="10"/>
  <c r="P42" i="10"/>
  <c r="L42" i="10"/>
  <c r="M42" i="10" s="1"/>
  <c r="I42" i="10"/>
  <c r="F42" i="10"/>
  <c r="AJ41" i="10"/>
  <c r="AF41" i="10"/>
  <c r="AA41" i="10"/>
  <c r="Z41" i="10"/>
  <c r="AB41" i="10" s="1"/>
  <c r="X41" i="10"/>
  <c r="U41" i="10"/>
  <c r="T41" i="10"/>
  <c r="P41" i="10"/>
  <c r="L41" i="10"/>
  <c r="I41" i="10"/>
  <c r="F41" i="10"/>
  <c r="Q41" i="10" s="1"/>
  <c r="AJ40" i="10"/>
  <c r="AF40" i="10"/>
  <c r="AA40" i="10"/>
  <c r="Z40" i="10"/>
  <c r="AB40" i="10" s="1"/>
  <c r="X40" i="10"/>
  <c r="T40" i="10"/>
  <c r="P40" i="10"/>
  <c r="L40" i="10"/>
  <c r="I40" i="10"/>
  <c r="U40" i="10" s="1"/>
  <c r="F40" i="10"/>
  <c r="AJ39" i="10"/>
  <c r="AF39" i="10"/>
  <c r="AA39" i="10"/>
  <c r="Z39" i="10"/>
  <c r="AB39" i="10" s="1"/>
  <c r="X39" i="10"/>
  <c r="T39" i="10"/>
  <c r="P39" i="10"/>
  <c r="L39" i="10"/>
  <c r="I39" i="10"/>
  <c r="U39" i="10" s="1"/>
  <c r="F39" i="10"/>
  <c r="AI38" i="10"/>
  <c r="AH38" i="10"/>
  <c r="AG38" i="10"/>
  <c r="AE38" i="10"/>
  <c r="AD38" i="10"/>
  <c r="W38" i="10"/>
  <c r="V38" i="10"/>
  <c r="X38" i="10" s="1"/>
  <c r="S38" i="10"/>
  <c r="R38" i="10"/>
  <c r="O38" i="10"/>
  <c r="P38" i="10" s="1"/>
  <c r="N38" i="10"/>
  <c r="K38" i="10"/>
  <c r="L38" i="10" s="1"/>
  <c r="J38" i="10"/>
  <c r="H38" i="10"/>
  <c r="G38" i="10"/>
  <c r="E38" i="10"/>
  <c r="D38" i="10"/>
  <c r="F38" i="10" s="1"/>
  <c r="AJ37" i="10"/>
  <c r="AF37" i="10"/>
  <c r="AB37" i="10"/>
  <c r="AC37" i="10" s="1"/>
  <c r="AA37" i="10"/>
  <c r="Z37" i="10"/>
  <c r="X37" i="10"/>
  <c r="Y37" i="10" s="1"/>
  <c r="T37" i="10"/>
  <c r="P37" i="10"/>
  <c r="L37" i="10"/>
  <c r="I37" i="10"/>
  <c r="F37" i="10"/>
  <c r="M37" i="10" s="1"/>
  <c r="AJ36" i="10"/>
  <c r="AF36" i="10"/>
  <c r="AK36" i="10" s="1"/>
  <c r="AA36" i="10"/>
  <c r="Z36" i="10"/>
  <c r="X36" i="10"/>
  <c r="T36" i="10"/>
  <c r="Q36" i="10"/>
  <c r="P36" i="10"/>
  <c r="L36" i="10"/>
  <c r="M36" i="10" s="1"/>
  <c r="I36" i="10"/>
  <c r="F36" i="10"/>
  <c r="AJ35" i="10"/>
  <c r="AF35" i="10"/>
  <c r="AK35" i="10" s="1"/>
  <c r="AA35" i="10"/>
  <c r="Z35" i="10"/>
  <c r="AB35" i="10" s="1"/>
  <c r="X35" i="10"/>
  <c r="T35" i="10"/>
  <c r="U35" i="10" s="1"/>
  <c r="P35" i="10"/>
  <c r="L35" i="10"/>
  <c r="M35" i="10" s="1"/>
  <c r="I35" i="10"/>
  <c r="F35" i="10"/>
  <c r="AJ34" i="10"/>
  <c r="AF34" i="10"/>
  <c r="AA34" i="10"/>
  <c r="AB34" i="10" s="1"/>
  <c r="Z34" i="10"/>
  <c r="X34" i="10"/>
  <c r="AK34" i="10" s="1"/>
  <c r="T34" i="10"/>
  <c r="P34" i="10"/>
  <c r="L34" i="10"/>
  <c r="I34" i="10"/>
  <c r="U34" i="10" s="1"/>
  <c r="F34" i="10"/>
  <c r="AJ33" i="10"/>
  <c r="AF33" i="10"/>
  <c r="AA33" i="10"/>
  <c r="Z33" i="10"/>
  <c r="X33" i="10"/>
  <c r="AK33" i="10" s="1"/>
  <c r="T33" i="10"/>
  <c r="P33" i="10"/>
  <c r="L33" i="10"/>
  <c r="I33" i="10"/>
  <c r="F33" i="10"/>
  <c r="AJ32" i="10"/>
  <c r="AF32" i="10"/>
  <c r="AA32" i="10"/>
  <c r="Z32" i="10"/>
  <c r="X32" i="10"/>
  <c r="T32" i="10"/>
  <c r="P32" i="10"/>
  <c r="L32" i="10"/>
  <c r="I32" i="10"/>
  <c r="U32" i="10" s="1"/>
  <c r="F32" i="10"/>
  <c r="Q32" i="10" s="1"/>
  <c r="AI31" i="10"/>
  <c r="AH31" i="10"/>
  <c r="AG31" i="10"/>
  <c r="AE31" i="10"/>
  <c r="AD31" i="10"/>
  <c r="W31" i="10"/>
  <c r="V31" i="10"/>
  <c r="S31" i="10"/>
  <c r="T31" i="10" s="1"/>
  <c r="R31" i="10"/>
  <c r="O31" i="10"/>
  <c r="P31" i="10" s="1"/>
  <c r="N31" i="10"/>
  <c r="K31" i="10"/>
  <c r="J31" i="10"/>
  <c r="H31" i="10"/>
  <c r="G31" i="10"/>
  <c r="I31" i="10" s="1"/>
  <c r="E31" i="10"/>
  <c r="D31" i="10"/>
  <c r="F31" i="10" s="1"/>
  <c r="AJ30" i="10"/>
  <c r="AF30" i="10"/>
  <c r="AB30" i="10"/>
  <c r="AA30" i="10"/>
  <c r="Z30" i="10"/>
  <c r="X30" i="10"/>
  <c r="AK30" i="10" s="1"/>
  <c r="T30" i="10"/>
  <c r="P30" i="10"/>
  <c r="L30" i="10"/>
  <c r="I30" i="10"/>
  <c r="F30" i="10"/>
  <c r="M30" i="10" s="1"/>
  <c r="AJ29" i="10"/>
  <c r="AF29" i="10"/>
  <c r="AK29" i="10" s="1"/>
  <c r="AA29" i="10"/>
  <c r="Z29" i="10"/>
  <c r="AB29" i="10" s="1"/>
  <c r="AC29" i="10" s="1"/>
  <c r="X29" i="10"/>
  <c r="T29" i="10"/>
  <c r="P29" i="10"/>
  <c r="L29" i="10"/>
  <c r="I29" i="10"/>
  <c r="Y29" i="10" s="1"/>
  <c r="F29" i="10"/>
  <c r="Q29" i="10" s="1"/>
  <c r="AJ28" i="10"/>
  <c r="AF28" i="10"/>
  <c r="AA28" i="10"/>
  <c r="Z28" i="10"/>
  <c r="X28" i="10"/>
  <c r="U28" i="10"/>
  <c r="T28" i="10"/>
  <c r="P28" i="10"/>
  <c r="L28" i="10"/>
  <c r="I28" i="10"/>
  <c r="F28" i="10"/>
  <c r="AJ27" i="10"/>
  <c r="AF27" i="10"/>
  <c r="AK27" i="10" s="1"/>
  <c r="AA27" i="10"/>
  <c r="Z27" i="10"/>
  <c r="X27" i="10"/>
  <c r="T27" i="10"/>
  <c r="P27" i="10"/>
  <c r="L27" i="10"/>
  <c r="I27" i="10"/>
  <c r="U27" i="10" s="1"/>
  <c r="F27" i="10"/>
  <c r="Q27" i="10" s="1"/>
  <c r="AJ26" i="10"/>
  <c r="AF26" i="10"/>
  <c r="AB26" i="10"/>
  <c r="AA26" i="10"/>
  <c r="Z26" i="10"/>
  <c r="X26" i="10"/>
  <c r="AK26" i="10" s="1"/>
  <c r="T26" i="10"/>
  <c r="P26" i="10"/>
  <c r="L26" i="10"/>
  <c r="I26" i="10"/>
  <c r="Y26" i="10" s="1"/>
  <c r="F26" i="10"/>
  <c r="M26" i="10" s="1"/>
  <c r="AJ25" i="10"/>
  <c r="AF25" i="10"/>
  <c r="AK25" i="10" s="1"/>
  <c r="AA25" i="10"/>
  <c r="Z25" i="10"/>
  <c r="AB25" i="10" s="1"/>
  <c r="X25" i="10"/>
  <c r="T25" i="10"/>
  <c r="Q25" i="10"/>
  <c r="P25" i="10"/>
  <c r="L25" i="10"/>
  <c r="I25" i="10"/>
  <c r="U25" i="10" s="1"/>
  <c r="F25" i="10"/>
  <c r="AJ24" i="10"/>
  <c r="AF24" i="10"/>
  <c r="AK24" i="10" s="1"/>
  <c r="AA24" i="10"/>
  <c r="Z24" i="10"/>
  <c r="AB24" i="10" s="1"/>
  <c r="X24" i="10"/>
  <c r="T24" i="10"/>
  <c r="P24" i="10"/>
  <c r="L24" i="10"/>
  <c r="M24" i="10" s="1"/>
  <c r="I24" i="10"/>
  <c r="F24" i="10"/>
  <c r="AJ23" i="10"/>
  <c r="AF23" i="10"/>
  <c r="AA23" i="10"/>
  <c r="Z23" i="10"/>
  <c r="AB23" i="10" s="1"/>
  <c r="X23" i="10"/>
  <c r="U23" i="10"/>
  <c r="T23" i="10"/>
  <c r="P23" i="10"/>
  <c r="M23" i="10"/>
  <c r="L23" i="10"/>
  <c r="I23" i="10"/>
  <c r="F23" i="10"/>
  <c r="Q23" i="10" s="1"/>
  <c r="AJ22" i="10"/>
  <c r="AF22" i="10"/>
  <c r="AA22" i="10"/>
  <c r="Z22" i="10"/>
  <c r="AB22" i="10" s="1"/>
  <c r="X22" i="10"/>
  <c r="T22" i="10"/>
  <c r="P22" i="10"/>
  <c r="L22" i="10"/>
  <c r="I22" i="10"/>
  <c r="U22" i="10" s="1"/>
  <c r="F22" i="10"/>
  <c r="AI21" i="10"/>
  <c r="AH21" i="10"/>
  <c r="AJ21" i="10" s="1"/>
  <c r="AG21" i="10"/>
  <c r="AE21" i="10"/>
  <c r="AD21" i="10"/>
  <c r="AF21" i="10" s="1"/>
  <c r="W21" i="10"/>
  <c r="V21" i="10"/>
  <c r="X21" i="10" s="1"/>
  <c r="S21" i="10"/>
  <c r="R21" i="10"/>
  <c r="O21" i="10"/>
  <c r="N21" i="10"/>
  <c r="K21" i="10"/>
  <c r="J21" i="10"/>
  <c r="L21" i="10" s="1"/>
  <c r="H21" i="10"/>
  <c r="G21" i="10"/>
  <c r="I21" i="10" s="1"/>
  <c r="E21" i="10"/>
  <c r="D21" i="10"/>
  <c r="F21" i="10" s="1"/>
  <c r="AJ20" i="10"/>
  <c r="AF20" i="10"/>
  <c r="AA20" i="10"/>
  <c r="AB20" i="10" s="1"/>
  <c r="Z20" i="10"/>
  <c r="X20" i="10"/>
  <c r="AK20" i="10" s="1"/>
  <c r="T20" i="10"/>
  <c r="P20" i="10"/>
  <c r="L20" i="10"/>
  <c r="I20" i="10"/>
  <c r="U20" i="10" s="1"/>
  <c r="F20" i="10"/>
  <c r="AJ19" i="10"/>
  <c r="AF19" i="10"/>
  <c r="AA19" i="10"/>
  <c r="Z19" i="10"/>
  <c r="X19" i="10"/>
  <c r="Y19" i="10" s="1"/>
  <c r="T19" i="10"/>
  <c r="P19" i="10"/>
  <c r="L19" i="10"/>
  <c r="I19" i="10"/>
  <c r="F19" i="10"/>
  <c r="AJ18" i="10"/>
  <c r="AF18" i="10"/>
  <c r="AA18" i="10"/>
  <c r="Z18" i="10"/>
  <c r="AB18" i="10" s="1"/>
  <c r="X18" i="10"/>
  <c r="Y18" i="10" s="1"/>
  <c r="T18" i="10"/>
  <c r="P18" i="10"/>
  <c r="L18" i="10"/>
  <c r="I18" i="10"/>
  <c r="U18" i="10" s="1"/>
  <c r="F18" i="10"/>
  <c r="Q18" i="10" s="1"/>
  <c r="AJ17" i="10"/>
  <c r="AF17" i="10"/>
  <c r="AK17" i="10" s="1"/>
  <c r="AA17" i="10"/>
  <c r="Z17" i="10"/>
  <c r="X17" i="10"/>
  <c r="T17" i="10"/>
  <c r="P17" i="10"/>
  <c r="M17" i="10"/>
  <c r="L17" i="10"/>
  <c r="I17" i="10"/>
  <c r="F17" i="10"/>
  <c r="Q17" i="10" s="1"/>
  <c r="AJ16" i="10"/>
  <c r="AF16" i="10"/>
  <c r="AK16" i="10" s="1"/>
  <c r="AA16" i="10"/>
  <c r="Z16" i="10"/>
  <c r="X16" i="10"/>
  <c r="U16" i="10"/>
  <c r="T16" i="10"/>
  <c r="P16" i="10"/>
  <c r="M16" i="10"/>
  <c r="L16" i="10"/>
  <c r="I16" i="10"/>
  <c r="F16" i="10"/>
  <c r="Q16" i="10" s="1"/>
  <c r="AJ15" i="10"/>
  <c r="AF15" i="10"/>
  <c r="AA15" i="10"/>
  <c r="Z15" i="10"/>
  <c r="AB15" i="10" s="1"/>
  <c r="X15" i="10"/>
  <c r="T15" i="10"/>
  <c r="P15" i="10"/>
  <c r="L15" i="10"/>
  <c r="I15" i="10"/>
  <c r="U15" i="10" s="1"/>
  <c r="F15" i="10"/>
  <c r="AJ14" i="10"/>
  <c r="AF14" i="10"/>
  <c r="AA14" i="10"/>
  <c r="Z14" i="10"/>
  <c r="X14" i="10"/>
  <c r="T14" i="10"/>
  <c r="Q14" i="10"/>
  <c r="P14" i="10"/>
  <c r="L14" i="10"/>
  <c r="M14" i="10" s="1"/>
  <c r="I14" i="10"/>
  <c r="U14" i="10" s="1"/>
  <c r="F14" i="10"/>
  <c r="AI13" i="10"/>
  <c r="AH13" i="10"/>
  <c r="AG13" i="10"/>
  <c r="AE13" i="10"/>
  <c r="AF13" i="10" s="1"/>
  <c r="AD13" i="10"/>
  <c r="W13" i="10"/>
  <c r="V13" i="10"/>
  <c r="S13" i="10"/>
  <c r="T13" i="10" s="1"/>
  <c r="R13" i="10"/>
  <c r="O13" i="10"/>
  <c r="P13" i="10" s="1"/>
  <c r="N13" i="10"/>
  <c r="L13" i="10"/>
  <c r="K13" i="10"/>
  <c r="J13" i="10"/>
  <c r="H13" i="10"/>
  <c r="G13" i="10"/>
  <c r="E13" i="10"/>
  <c r="D13" i="10"/>
  <c r="F13" i="10" s="1"/>
  <c r="AJ12" i="10"/>
  <c r="AF12" i="10"/>
  <c r="AA12" i="10"/>
  <c r="Z12" i="10"/>
  <c r="AB12" i="10" s="1"/>
  <c r="X12" i="10"/>
  <c r="T12" i="10"/>
  <c r="P12" i="10"/>
  <c r="L12" i="10"/>
  <c r="I12" i="10"/>
  <c r="U12" i="10" s="1"/>
  <c r="F12" i="10"/>
  <c r="AJ11" i="10"/>
  <c r="AF11" i="10"/>
  <c r="AK11" i="10" s="1"/>
  <c r="AA11" i="10"/>
  <c r="Z11" i="10"/>
  <c r="AB11" i="10" s="1"/>
  <c r="AC11" i="10" s="1"/>
  <c r="X11" i="10"/>
  <c r="Y11" i="10" s="1"/>
  <c r="T11" i="10"/>
  <c r="P11" i="10"/>
  <c r="L11" i="10"/>
  <c r="I11" i="10"/>
  <c r="U11" i="10" s="1"/>
  <c r="F11" i="10"/>
  <c r="AJ10" i="10"/>
  <c r="AF10" i="10"/>
  <c r="AK10" i="10" s="1"/>
  <c r="AA10" i="10"/>
  <c r="Z10" i="10"/>
  <c r="AB10" i="10" s="1"/>
  <c r="X10" i="10"/>
  <c r="T10" i="10"/>
  <c r="P10" i="10"/>
  <c r="L10" i="10"/>
  <c r="M10" i="10" s="1"/>
  <c r="I10" i="10"/>
  <c r="U10" i="10" s="1"/>
  <c r="F10" i="10"/>
  <c r="AJ9" i="10"/>
  <c r="AF9" i="10"/>
  <c r="AA9" i="10"/>
  <c r="AB9" i="10" s="1"/>
  <c r="Z9" i="10"/>
  <c r="X9" i="10"/>
  <c r="AK9" i="10" s="1"/>
  <c r="T9" i="10"/>
  <c r="P9" i="10"/>
  <c r="L9" i="10"/>
  <c r="M9" i="10" s="1"/>
  <c r="I9" i="10"/>
  <c r="F9" i="10"/>
  <c r="Q9" i="10" s="1"/>
  <c r="AI32" i="9"/>
  <c r="AH32" i="9"/>
  <c r="AJ32" i="9" s="1"/>
  <c r="AG32" i="9"/>
  <c r="AE32" i="9"/>
  <c r="AD32" i="9"/>
  <c r="AF32" i="9" s="1"/>
  <c r="AK32" i="9" s="1"/>
  <c r="W32" i="9"/>
  <c r="V32" i="9"/>
  <c r="X32" i="9" s="1"/>
  <c r="S32" i="9"/>
  <c r="R32" i="9"/>
  <c r="O32" i="9"/>
  <c r="N32" i="9"/>
  <c r="K32" i="9"/>
  <c r="J32" i="9"/>
  <c r="L32" i="9" s="1"/>
  <c r="H32" i="9"/>
  <c r="G32" i="9"/>
  <c r="I32" i="9" s="1"/>
  <c r="Y32" i="9" s="1"/>
  <c r="E32" i="9"/>
  <c r="D32" i="9"/>
  <c r="AI31" i="9"/>
  <c r="AJ31" i="9" s="1"/>
  <c r="AH31" i="9"/>
  <c r="AG31" i="9"/>
  <c r="AE31" i="9"/>
  <c r="AF31" i="9" s="1"/>
  <c r="AD31" i="9"/>
  <c r="W31" i="9"/>
  <c r="X31" i="9" s="1"/>
  <c r="V31" i="9"/>
  <c r="S31" i="9"/>
  <c r="T31" i="9" s="1"/>
  <c r="R31" i="9"/>
  <c r="O31" i="9"/>
  <c r="N31" i="9"/>
  <c r="K31" i="9"/>
  <c r="J31" i="9"/>
  <c r="H31" i="9"/>
  <c r="G31" i="9"/>
  <c r="I31" i="9" s="1"/>
  <c r="E31" i="9"/>
  <c r="D31" i="9"/>
  <c r="AJ30" i="9"/>
  <c r="AF30" i="9"/>
  <c r="AA30" i="9"/>
  <c r="Z30" i="9"/>
  <c r="X30" i="9"/>
  <c r="AK30" i="9" s="1"/>
  <c r="T30" i="9"/>
  <c r="P30" i="9"/>
  <c r="L30" i="9"/>
  <c r="I30" i="9"/>
  <c r="U30" i="9" s="1"/>
  <c r="F30" i="9"/>
  <c r="AJ29" i="9"/>
  <c r="AF29" i="9"/>
  <c r="AC29" i="9"/>
  <c r="AA29" i="9"/>
  <c r="Z29" i="9"/>
  <c r="AB29" i="9" s="1"/>
  <c r="Y29" i="9"/>
  <c r="X29" i="9"/>
  <c r="T29" i="9"/>
  <c r="Q29" i="9"/>
  <c r="P29" i="9"/>
  <c r="L29" i="9"/>
  <c r="M29" i="9" s="1"/>
  <c r="I29" i="9"/>
  <c r="U29" i="9" s="1"/>
  <c r="F29" i="9"/>
  <c r="AJ28" i="9"/>
  <c r="AF28" i="9"/>
  <c r="AK28" i="9" s="1"/>
  <c r="AA28" i="9"/>
  <c r="Z28" i="9"/>
  <c r="AB28" i="9" s="1"/>
  <c r="X28" i="9"/>
  <c r="U28" i="9"/>
  <c r="T28" i="9"/>
  <c r="P28" i="9"/>
  <c r="L28" i="9"/>
  <c r="M28" i="9" s="1"/>
  <c r="I28" i="9"/>
  <c r="F28" i="9"/>
  <c r="Q28" i="9" s="1"/>
  <c r="AK27" i="9"/>
  <c r="AJ27" i="9"/>
  <c r="AF27" i="9"/>
  <c r="AA27" i="9"/>
  <c r="AB27" i="9" s="1"/>
  <c r="Z27" i="9"/>
  <c r="X27" i="9"/>
  <c r="T27" i="9"/>
  <c r="P27" i="9"/>
  <c r="L27" i="9"/>
  <c r="I27" i="9"/>
  <c r="U27" i="9" s="1"/>
  <c r="F27" i="9"/>
  <c r="AJ26" i="9"/>
  <c r="AF26" i="9"/>
  <c r="AA26" i="9"/>
  <c r="Z26" i="9"/>
  <c r="Y26" i="9"/>
  <c r="X26" i="9"/>
  <c r="T26" i="9"/>
  <c r="P26" i="9"/>
  <c r="L26" i="9"/>
  <c r="I26" i="9"/>
  <c r="F26" i="9"/>
  <c r="M26" i="9" s="1"/>
  <c r="AI25" i="9"/>
  <c r="AH25" i="9"/>
  <c r="AG25" i="9"/>
  <c r="AE25" i="9"/>
  <c r="AD25" i="9"/>
  <c r="AF25" i="9" s="1"/>
  <c r="AK25" i="9" s="1"/>
  <c r="W25" i="9"/>
  <c r="V25" i="9"/>
  <c r="X25" i="9" s="1"/>
  <c r="S25" i="9"/>
  <c r="R25" i="9"/>
  <c r="O25" i="9"/>
  <c r="N25" i="9"/>
  <c r="K25" i="9"/>
  <c r="J25" i="9"/>
  <c r="L25" i="9" s="1"/>
  <c r="H25" i="9"/>
  <c r="G25" i="9"/>
  <c r="I25" i="9" s="1"/>
  <c r="F25" i="9"/>
  <c r="E25" i="9"/>
  <c r="D25" i="9"/>
  <c r="AJ24" i="9"/>
  <c r="AF24" i="9"/>
  <c r="AA24" i="9"/>
  <c r="Z24" i="9"/>
  <c r="X24" i="9"/>
  <c r="T24" i="9"/>
  <c r="P24" i="9"/>
  <c r="L24" i="9"/>
  <c r="I24" i="9"/>
  <c r="U24" i="9" s="1"/>
  <c r="F24" i="9"/>
  <c r="Q24" i="9" s="1"/>
  <c r="AJ23" i="9"/>
  <c r="AF23" i="9"/>
  <c r="AB23" i="9"/>
  <c r="AA23" i="9"/>
  <c r="Z23" i="9"/>
  <c r="X23" i="9"/>
  <c r="AK23" i="9" s="1"/>
  <c r="T23" i="9"/>
  <c r="P23" i="9"/>
  <c r="L23" i="9"/>
  <c r="I23" i="9"/>
  <c r="U23" i="9" s="1"/>
  <c r="F23" i="9"/>
  <c r="M23" i="9" s="1"/>
  <c r="AJ22" i="9"/>
  <c r="AF22" i="9"/>
  <c r="AK22" i="9" s="1"/>
  <c r="AA22" i="9"/>
  <c r="Z22" i="9"/>
  <c r="X22" i="9"/>
  <c r="T22" i="9"/>
  <c r="P22" i="9"/>
  <c r="L22" i="9"/>
  <c r="I22" i="9"/>
  <c r="F22" i="9"/>
  <c r="AJ21" i="9"/>
  <c r="AF21" i="9"/>
  <c r="AA21" i="9"/>
  <c r="Z21" i="9"/>
  <c r="X21" i="9"/>
  <c r="T21" i="9"/>
  <c r="P21" i="9"/>
  <c r="L21" i="9"/>
  <c r="M21" i="9" s="1"/>
  <c r="I21" i="9"/>
  <c r="F21" i="9"/>
  <c r="AJ20" i="9"/>
  <c r="AF20" i="9"/>
  <c r="AA20" i="9"/>
  <c r="AB20" i="9" s="1"/>
  <c r="Z20" i="9"/>
  <c r="X20" i="9"/>
  <c r="AK20" i="9" s="1"/>
  <c r="T20" i="9"/>
  <c r="P20" i="9"/>
  <c r="M20" i="9"/>
  <c r="L20" i="9"/>
  <c r="I20" i="9"/>
  <c r="U20" i="9" s="1"/>
  <c r="F20" i="9"/>
  <c r="Q20" i="9" s="1"/>
  <c r="AJ19" i="9"/>
  <c r="AF19" i="9"/>
  <c r="AA19" i="9"/>
  <c r="Z19" i="9"/>
  <c r="AB19" i="9" s="1"/>
  <c r="X19" i="9"/>
  <c r="T19" i="9"/>
  <c r="P19" i="9"/>
  <c r="L19" i="9"/>
  <c r="I19" i="9"/>
  <c r="U19" i="9" s="1"/>
  <c r="F19" i="9"/>
  <c r="AJ18" i="9"/>
  <c r="AF18" i="9"/>
  <c r="AK18" i="9" s="1"/>
  <c r="AA18" i="9"/>
  <c r="Z18" i="9"/>
  <c r="AB18" i="9" s="1"/>
  <c r="X18" i="9"/>
  <c r="T18" i="9"/>
  <c r="P18" i="9"/>
  <c r="L18" i="9"/>
  <c r="I18" i="9"/>
  <c r="Y18" i="9" s="1"/>
  <c r="F18" i="9"/>
  <c r="Q18" i="9" s="1"/>
  <c r="AI17" i="9"/>
  <c r="AH17" i="9"/>
  <c r="AJ17" i="9" s="1"/>
  <c r="AG17" i="9"/>
  <c r="AE17" i="9"/>
  <c r="AD17" i="9"/>
  <c r="AF17" i="9" s="1"/>
  <c r="W17" i="9"/>
  <c r="X17" i="9" s="1"/>
  <c r="V17" i="9"/>
  <c r="S17" i="9"/>
  <c r="R17" i="9"/>
  <c r="O17" i="9"/>
  <c r="N17" i="9"/>
  <c r="K17" i="9"/>
  <c r="J17" i="9"/>
  <c r="Z17" i="9" s="1"/>
  <c r="H17" i="9"/>
  <c r="G17" i="9"/>
  <c r="I17" i="9" s="1"/>
  <c r="E17" i="9"/>
  <c r="D17" i="9"/>
  <c r="AJ16" i="9"/>
  <c r="AF16" i="9"/>
  <c r="AK16" i="9" s="1"/>
  <c r="AA16" i="9"/>
  <c r="Z16" i="9"/>
  <c r="AB16" i="9" s="1"/>
  <c r="AC16" i="9" s="1"/>
  <c r="X16" i="9"/>
  <c r="T16" i="9"/>
  <c r="P16" i="9"/>
  <c r="L16" i="9"/>
  <c r="I16" i="9"/>
  <c r="F16" i="9"/>
  <c r="M16" i="9" s="1"/>
  <c r="AJ15" i="9"/>
  <c r="AF15" i="9"/>
  <c r="AA15" i="9"/>
  <c r="Z15" i="9"/>
  <c r="AB15" i="9" s="1"/>
  <c r="AC15" i="9" s="1"/>
  <c r="X15" i="9"/>
  <c r="T15" i="9"/>
  <c r="Q15" i="9"/>
  <c r="P15" i="9"/>
  <c r="L15" i="9"/>
  <c r="M15" i="9" s="1"/>
  <c r="I15" i="9"/>
  <c r="F15" i="9"/>
  <c r="AJ14" i="9"/>
  <c r="AF14" i="9"/>
  <c r="AA14" i="9"/>
  <c r="Z14" i="9"/>
  <c r="X14" i="9"/>
  <c r="AK14" i="9" s="1"/>
  <c r="T14" i="9"/>
  <c r="P14" i="9"/>
  <c r="L14" i="9"/>
  <c r="I14" i="9"/>
  <c r="F14" i="9"/>
  <c r="AJ13" i="9"/>
  <c r="AF13" i="9"/>
  <c r="AA13" i="9"/>
  <c r="AB13" i="9" s="1"/>
  <c r="Z13" i="9"/>
  <c r="X13" i="9"/>
  <c r="T13" i="9"/>
  <c r="P13" i="9"/>
  <c r="M13" i="9"/>
  <c r="L13" i="9"/>
  <c r="I13" i="9"/>
  <c r="AC13" i="9" s="1"/>
  <c r="F13" i="9"/>
  <c r="Q13" i="9" s="1"/>
  <c r="AJ12" i="9"/>
  <c r="AF12" i="9"/>
  <c r="AK12" i="9" s="1"/>
  <c r="AA12" i="9"/>
  <c r="Z12" i="9"/>
  <c r="AB12" i="9" s="1"/>
  <c r="X12" i="9"/>
  <c r="T12" i="9"/>
  <c r="P12" i="9"/>
  <c r="L12" i="9"/>
  <c r="I12" i="9"/>
  <c r="U12" i="9" s="1"/>
  <c r="F12" i="9"/>
  <c r="M12" i="9" s="1"/>
  <c r="AJ11" i="9"/>
  <c r="AF11" i="9"/>
  <c r="AA11" i="9"/>
  <c r="Z11" i="9"/>
  <c r="X11" i="9"/>
  <c r="T11" i="9"/>
  <c r="Q11" i="9"/>
  <c r="P11" i="9"/>
  <c r="L11" i="9"/>
  <c r="I11" i="9"/>
  <c r="U11" i="9" s="1"/>
  <c r="F11" i="9"/>
  <c r="M11" i="9" s="1"/>
  <c r="AJ10" i="9"/>
  <c r="AF10" i="9"/>
  <c r="AK10" i="9" s="1"/>
  <c r="AA10" i="9"/>
  <c r="Z10" i="9"/>
  <c r="X10" i="9"/>
  <c r="T10" i="9"/>
  <c r="P10" i="9"/>
  <c r="L10" i="9"/>
  <c r="I10" i="9"/>
  <c r="F10" i="9"/>
  <c r="AJ9" i="9"/>
  <c r="AF9" i="9"/>
  <c r="AA9" i="9"/>
  <c r="AB9" i="9" s="1"/>
  <c r="Z9" i="9"/>
  <c r="X9" i="9"/>
  <c r="AK9" i="9" s="1"/>
  <c r="T9" i="9"/>
  <c r="P9" i="9"/>
  <c r="L9" i="9"/>
  <c r="I9" i="9"/>
  <c r="F9" i="9"/>
  <c r="AI41" i="8"/>
  <c r="AH41" i="8"/>
  <c r="AG41" i="8"/>
  <c r="AE41" i="8"/>
  <c r="AD41" i="8"/>
  <c r="W41" i="8"/>
  <c r="V41" i="8"/>
  <c r="X41" i="8" s="1"/>
  <c r="S41" i="8"/>
  <c r="R41" i="8"/>
  <c r="T41" i="8" s="1"/>
  <c r="O41" i="8"/>
  <c r="N41" i="8"/>
  <c r="P41" i="8" s="1"/>
  <c r="K41" i="8"/>
  <c r="AA41" i="8" s="1"/>
  <c r="J41" i="8"/>
  <c r="H41" i="8"/>
  <c r="G41" i="8"/>
  <c r="E41" i="8"/>
  <c r="D41" i="8"/>
  <c r="AI40" i="8"/>
  <c r="AH40" i="8"/>
  <c r="AJ40" i="8" s="1"/>
  <c r="AG40" i="8"/>
  <c r="AE40" i="8"/>
  <c r="AD40" i="8"/>
  <c r="AF40" i="8" s="1"/>
  <c r="W40" i="8"/>
  <c r="V40" i="8"/>
  <c r="X40" i="8" s="1"/>
  <c r="S40" i="8"/>
  <c r="R40" i="8"/>
  <c r="O40" i="8"/>
  <c r="N40" i="8"/>
  <c r="K40" i="8"/>
  <c r="J40" i="8"/>
  <c r="H40" i="8"/>
  <c r="G40" i="8"/>
  <c r="I40" i="8" s="1"/>
  <c r="E40" i="8"/>
  <c r="F40" i="8" s="1"/>
  <c r="D40" i="8"/>
  <c r="AJ39" i="8"/>
  <c r="AF39" i="8"/>
  <c r="AA39" i="8"/>
  <c r="Z39" i="8"/>
  <c r="AB39" i="8" s="1"/>
  <c r="X39" i="8"/>
  <c r="AK39" i="8" s="1"/>
  <c r="T39" i="8"/>
  <c r="U39" i="8" s="1"/>
  <c r="P39" i="8"/>
  <c r="L39" i="8"/>
  <c r="I39" i="8"/>
  <c r="F39" i="8"/>
  <c r="AJ38" i="8"/>
  <c r="AF38" i="8"/>
  <c r="AA38" i="8"/>
  <c r="AB38" i="8" s="1"/>
  <c r="Z38" i="8"/>
  <c r="X38" i="8"/>
  <c r="AK38" i="8" s="1"/>
  <c r="T38" i="8"/>
  <c r="P38" i="8"/>
  <c r="M38" i="8"/>
  <c r="L38" i="8"/>
  <c r="I38" i="8"/>
  <c r="U38" i="8" s="1"/>
  <c r="F38" i="8"/>
  <c r="Q38" i="8" s="1"/>
  <c r="AJ37" i="8"/>
  <c r="AF37" i="8"/>
  <c r="AA37" i="8"/>
  <c r="Z37" i="8"/>
  <c r="X37" i="8"/>
  <c r="T37" i="8"/>
  <c r="P37" i="8"/>
  <c r="L37" i="8"/>
  <c r="I37" i="8"/>
  <c r="F37" i="8"/>
  <c r="AJ36" i="8"/>
  <c r="AF36" i="8"/>
  <c r="AA36" i="8"/>
  <c r="Z36" i="8"/>
  <c r="X36" i="8"/>
  <c r="U36" i="8"/>
  <c r="T36" i="8"/>
  <c r="Q36" i="8"/>
  <c r="P36" i="8"/>
  <c r="L36" i="8"/>
  <c r="I36" i="8"/>
  <c r="F36" i="8"/>
  <c r="AJ35" i="8"/>
  <c r="AF35" i="8"/>
  <c r="AB35" i="8"/>
  <c r="AA35" i="8"/>
  <c r="Z35" i="8"/>
  <c r="X35" i="8"/>
  <c r="AK35" i="8" s="1"/>
  <c r="T35" i="8"/>
  <c r="P35" i="8"/>
  <c r="L35" i="8"/>
  <c r="I35" i="8"/>
  <c r="F35" i="8"/>
  <c r="M35" i="8" s="1"/>
  <c r="AI34" i="8"/>
  <c r="AH34" i="8"/>
  <c r="AJ34" i="8" s="1"/>
  <c r="AG34" i="8"/>
  <c r="AE34" i="8"/>
  <c r="AD34" i="8"/>
  <c r="AF34" i="8" s="1"/>
  <c r="AK34" i="8" s="1"/>
  <c r="W34" i="8"/>
  <c r="V34" i="8"/>
  <c r="X34" i="8" s="1"/>
  <c r="S34" i="8"/>
  <c r="R34" i="8"/>
  <c r="O34" i="8"/>
  <c r="N34" i="8"/>
  <c r="P34" i="8" s="1"/>
  <c r="K34" i="8"/>
  <c r="J34" i="8"/>
  <c r="L34" i="8" s="1"/>
  <c r="H34" i="8"/>
  <c r="G34" i="8"/>
  <c r="F34" i="8"/>
  <c r="Q34" i="8" s="1"/>
  <c r="E34" i="8"/>
  <c r="D34" i="8"/>
  <c r="AJ33" i="8"/>
  <c r="AF33" i="8"/>
  <c r="AA33" i="8"/>
  <c r="Z33" i="8"/>
  <c r="X33" i="8"/>
  <c r="U33" i="8"/>
  <c r="T33" i="8"/>
  <c r="P33" i="8"/>
  <c r="L33" i="8"/>
  <c r="I33" i="8"/>
  <c r="F33" i="8"/>
  <c r="Q33" i="8" s="1"/>
  <c r="AJ32" i="8"/>
  <c r="AF32" i="8"/>
  <c r="AA32" i="8"/>
  <c r="Z32" i="8"/>
  <c r="X32" i="8"/>
  <c r="AK32" i="8" s="1"/>
  <c r="T32" i="8"/>
  <c r="U32" i="8" s="1"/>
  <c r="P32" i="8"/>
  <c r="L32" i="8"/>
  <c r="I32" i="8"/>
  <c r="F32" i="8"/>
  <c r="AJ31" i="8"/>
  <c r="AF31" i="8"/>
  <c r="AA31" i="8"/>
  <c r="AB31" i="8" s="1"/>
  <c r="Z31" i="8"/>
  <c r="X31" i="8"/>
  <c r="AK31" i="8" s="1"/>
  <c r="T31" i="8"/>
  <c r="P31" i="8"/>
  <c r="M31" i="8"/>
  <c r="L31" i="8"/>
  <c r="I31" i="8"/>
  <c r="U31" i="8" s="1"/>
  <c r="F31" i="8"/>
  <c r="Q31" i="8" s="1"/>
  <c r="AJ30" i="8"/>
  <c r="AF30" i="8"/>
  <c r="AA30" i="8"/>
  <c r="Z30" i="8"/>
  <c r="AB30" i="8" s="1"/>
  <c r="X30" i="8"/>
  <c r="T30" i="8"/>
  <c r="P30" i="8"/>
  <c r="L30" i="8"/>
  <c r="I30" i="8"/>
  <c r="AC30" i="8" s="1"/>
  <c r="F30" i="8"/>
  <c r="Q30" i="8" s="1"/>
  <c r="AJ29" i="8"/>
  <c r="AF29" i="8"/>
  <c r="AK29" i="8" s="1"/>
  <c r="AA29" i="8"/>
  <c r="Z29" i="8"/>
  <c r="AB29" i="8" s="1"/>
  <c r="X29" i="8"/>
  <c r="T29" i="8"/>
  <c r="Q29" i="8"/>
  <c r="P29" i="8"/>
  <c r="M29" i="8"/>
  <c r="L29" i="8"/>
  <c r="I29" i="8"/>
  <c r="F29" i="8"/>
  <c r="AJ28" i="8"/>
  <c r="AF28" i="8"/>
  <c r="AA28" i="8"/>
  <c r="Z28" i="8"/>
  <c r="AB28" i="8" s="1"/>
  <c r="X28" i="8"/>
  <c r="T28" i="8"/>
  <c r="P28" i="8"/>
  <c r="L28" i="8"/>
  <c r="I28" i="8"/>
  <c r="AC28" i="8" s="1"/>
  <c r="F28" i="8"/>
  <c r="M28" i="8" s="1"/>
  <c r="AI27" i="8"/>
  <c r="AH27" i="8"/>
  <c r="AJ27" i="8" s="1"/>
  <c r="AG27" i="8"/>
  <c r="AE27" i="8"/>
  <c r="AD27" i="8"/>
  <c r="W27" i="8"/>
  <c r="V27" i="8"/>
  <c r="S27" i="8"/>
  <c r="R27" i="8"/>
  <c r="T27" i="8" s="1"/>
  <c r="O27" i="8"/>
  <c r="N27" i="8"/>
  <c r="P27" i="8" s="1"/>
  <c r="K27" i="8"/>
  <c r="J27" i="8"/>
  <c r="H27" i="8"/>
  <c r="I27" i="8" s="1"/>
  <c r="G27" i="8"/>
  <c r="E27" i="8"/>
  <c r="D27" i="8"/>
  <c r="AJ26" i="8"/>
  <c r="AF26" i="8"/>
  <c r="AK26" i="8" s="1"/>
  <c r="AA26" i="8"/>
  <c r="Z26" i="8"/>
  <c r="AB26" i="8" s="1"/>
  <c r="X26" i="8"/>
  <c r="T26" i="8"/>
  <c r="P26" i="8"/>
  <c r="Q26" i="8" s="1"/>
  <c r="M26" i="8"/>
  <c r="L26" i="8"/>
  <c r="I26" i="8"/>
  <c r="F26" i="8"/>
  <c r="AJ25" i="8"/>
  <c r="AF25" i="8"/>
  <c r="AA25" i="8"/>
  <c r="AB25" i="8" s="1"/>
  <c r="Z25" i="8"/>
  <c r="X25" i="8"/>
  <c r="T25" i="8"/>
  <c r="U25" i="8" s="1"/>
  <c r="P25" i="8"/>
  <c r="L25" i="8"/>
  <c r="I25" i="8"/>
  <c r="F25" i="8"/>
  <c r="AJ24" i="8"/>
  <c r="AF24" i="8"/>
  <c r="AA24" i="8"/>
  <c r="Z24" i="8"/>
  <c r="Y24" i="8"/>
  <c r="X24" i="8"/>
  <c r="T24" i="8"/>
  <c r="P24" i="8"/>
  <c r="L24" i="8"/>
  <c r="I24" i="8"/>
  <c r="F24" i="8"/>
  <c r="AJ23" i="8"/>
  <c r="AF23" i="8"/>
  <c r="AA23" i="8"/>
  <c r="Z23" i="8"/>
  <c r="X23" i="8"/>
  <c r="T23" i="8"/>
  <c r="P23" i="8"/>
  <c r="L23" i="8"/>
  <c r="I23" i="8"/>
  <c r="F23" i="8"/>
  <c r="Q23" i="8" s="1"/>
  <c r="AJ22" i="8"/>
  <c r="AF22" i="8"/>
  <c r="AK22" i="8" s="1"/>
  <c r="AA22" i="8"/>
  <c r="Z22" i="8"/>
  <c r="X22" i="8"/>
  <c r="U22" i="8"/>
  <c r="T22" i="8"/>
  <c r="P22" i="8"/>
  <c r="Q22" i="8" s="1"/>
  <c r="L22" i="8"/>
  <c r="M22" i="8" s="1"/>
  <c r="I22" i="8"/>
  <c r="F22" i="8"/>
  <c r="AI21" i="8"/>
  <c r="AJ21" i="8" s="1"/>
  <c r="AH21" i="8"/>
  <c r="AG21" i="8"/>
  <c r="AE21" i="8"/>
  <c r="AF21" i="8" s="1"/>
  <c r="AK21" i="8" s="1"/>
  <c r="AD21" i="8"/>
  <c r="W21" i="8"/>
  <c r="V21" i="8"/>
  <c r="X21" i="8" s="1"/>
  <c r="S21" i="8"/>
  <c r="R21" i="8"/>
  <c r="T21" i="8" s="1"/>
  <c r="P21" i="8"/>
  <c r="O21" i="8"/>
  <c r="N21" i="8"/>
  <c r="L21" i="8"/>
  <c r="K21" i="8"/>
  <c r="J21" i="8"/>
  <c r="H21" i="8"/>
  <c r="G21" i="8"/>
  <c r="I21" i="8" s="1"/>
  <c r="E21" i="8"/>
  <c r="D21" i="8"/>
  <c r="AJ20" i="8"/>
  <c r="AF20" i="8"/>
  <c r="AA20" i="8"/>
  <c r="Z20" i="8"/>
  <c r="AB20" i="8" s="1"/>
  <c r="X20" i="8"/>
  <c r="T20" i="8"/>
  <c r="Q20" i="8"/>
  <c r="P20" i="8"/>
  <c r="L20" i="8"/>
  <c r="I20" i="8"/>
  <c r="F20" i="8"/>
  <c r="AJ19" i="8"/>
  <c r="AF19" i="8"/>
  <c r="AK19" i="8" s="1"/>
  <c r="AA19" i="8"/>
  <c r="Z19" i="8"/>
  <c r="X19" i="8"/>
  <c r="U19" i="8"/>
  <c r="T19" i="8"/>
  <c r="P19" i="8"/>
  <c r="L19" i="8"/>
  <c r="M19" i="8" s="1"/>
  <c r="I19" i="8"/>
  <c r="F19" i="8"/>
  <c r="AK18" i="8"/>
  <c r="AJ18" i="8"/>
  <c r="AF18" i="8"/>
  <c r="AA18" i="8"/>
  <c r="Z18" i="8"/>
  <c r="AB18" i="8" s="1"/>
  <c r="X18" i="8"/>
  <c r="T18" i="8"/>
  <c r="P18" i="8"/>
  <c r="L18" i="8"/>
  <c r="I18" i="8"/>
  <c r="F18" i="8"/>
  <c r="AJ17" i="8"/>
  <c r="AF17" i="8"/>
  <c r="AB17" i="8"/>
  <c r="AA17" i="8"/>
  <c r="Z17" i="8"/>
  <c r="Y17" i="8"/>
  <c r="X17" i="8"/>
  <c r="AK17" i="8" s="1"/>
  <c r="T17" i="8"/>
  <c r="Q17" i="8"/>
  <c r="P17" i="8"/>
  <c r="L17" i="8"/>
  <c r="I17" i="8"/>
  <c r="F17" i="8"/>
  <c r="AJ16" i="8"/>
  <c r="AF16" i="8"/>
  <c r="AK16" i="8" s="1"/>
  <c r="AA16" i="8"/>
  <c r="Z16" i="8"/>
  <c r="X16" i="8"/>
  <c r="T16" i="8"/>
  <c r="P16" i="8"/>
  <c r="L16" i="8"/>
  <c r="I16" i="8"/>
  <c r="F16" i="8"/>
  <c r="Q16" i="8" s="1"/>
  <c r="AI15" i="8"/>
  <c r="AH15" i="8"/>
  <c r="AJ15" i="8" s="1"/>
  <c r="AG15" i="8"/>
  <c r="AE15" i="8"/>
  <c r="AD15" i="8"/>
  <c r="X15" i="8"/>
  <c r="W15" i="8"/>
  <c r="V15" i="8"/>
  <c r="T15" i="8"/>
  <c r="S15" i="8"/>
  <c r="R15" i="8"/>
  <c r="P15" i="8"/>
  <c r="O15" i="8"/>
  <c r="N15" i="8"/>
  <c r="K15" i="8"/>
  <c r="J15" i="8"/>
  <c r="H15" i="8"/>
  <c r="G15" i="8"/>
  <c r="E15" i="8"/>
  <c r="D15" i="8"/>
  <c r="AJ14" i="8"/>
  <c r="AF14" i="8"/>
  <c r="AB14" i="8"/>
  <c r="AA14" i="8"/>
  <c r="Z14" i="8"/>
  <c r="Y14" i="8"/>
  <c r="X14" i="8"/>
  <c r="AK14" i="8" s="1"/>
  <c r="T14" i="8"/>
  <c r="Q14" i="8"/>
  <c r="P14" i="8"/>
  <c r="L14" i="8"/>
  <c r="I14" i="8"/>
  <c r="F14" i="8"/>
  <c r="AJ13" i="8"/>
  <c r="AF13" i="8"/>
  <c r="AK13" i="8" s="1"/>
  <c r="AA13" i="8"/>
  <c r="Z13" i="8"/>
  <c r="X13" i="8"/>
  <c r="T13" i="8"/>
  <c r="P13" i="8"/>
  <c r="L13" i="8"/>
  <c r="I13" i="8"/>
  <c r="F13" i="8"/>
  <c r="Q13" i="8" s="1"/>
  <c r="AJ12" i="8"/>
  <c r="AF12" i="8"/>
  <c r="AK12" i="8" s="1"/>
  <c r="AA12" i="8"/>
  <c r="Z12" i="8"/>
  <c r="X12" i="8"/>
  <c r="T12" i="8"/>
  <c r="P12" i="8"/>
  <c r="Q12" i="8" s="1"/>
  <c r="M12" i="8"/>
  <c r="L12" i="8"/>
  <c r="I12" i="8"/>
  <c r="U12" i="8" s="1"/>
  <c r="F12" i="8"/>
  <c r="AJ11" i="8"/>
  <c r="AF11" i="8"/>
  <c r="AB11" i="8"/>
  <c r="AA11" i="8"/>
  <c r="Z11" i="8"/>
  <c r="X11" i="8"/>
  <c r="T11" i="8"/>
  <c r="P11" i="8"/>
  <c r="L11" i="8"/>
  <c r="I11" i="8"/>
  <c r="F11" i="8"/>
  <c r="AJ10" i="8"/>
  <c r="AF10" i="8"/>
  <c r="AA10" i="8"/>
  <c r="Z10" i="8"/>
  <c r="AB10" i="8" s="1"/>
  <c r="X10" i="8"/>
  <c r="T10" i="8"/>
  <c r="Q10" i="8"/>
  <c r="P10" i="8"/>
  <c r="L10" i="8"/>
  <c r="I10" i="8"/>
  <c r="F10" i="8"/>
  <c r="AJ9" i="8"/>
  <c r="AF9" i="8"/>
  <c r="AK9" i="8" s="1"/>
  <c r="AA9" i="8"/>
  <c r="Z9" i="8"/>
  <c r="X9" i="8"/>
  <c r="T9" i="8"/>
  <c r="P9" i="8"/>
  <c r="L9" i="8"/>
  <c r="I9" i="8"/>
  <c r="F9" i="8"/>
  <c r="Q9" i="8" s="1"/>
  <c r="AJ74" i="7"/>
  <c r="AI74" i="7"/>
  <c r="AH74" i="7"/>
  <c r="AG74" i="7"/>
  <c r="AE74" i="7"/>
  <c r="AD74" i="7"/>
  <c r="AF74" i="7" s="1"/>
  <c r="W74" i="7"/>
  <c r="V74" i="7"/>
  <c r="S74" i="7"/>
  <c r="R74" i="7"/>
  <c r="O74" i="7"/>
  <c r="N74" i="7"/>
  <c r="P74" i="7" s="1"/>
  <c r="L74" i="7"/>
  <c r="K74" i="7"/>
  <c r="J74" i="7"/>
  <c r="H74" i="7"/>
  <c r="G74" i="7"/>
  <c r="E74" i="7"/>
  <c r="D74" i="7"/>
  <c r="F74" i="7" s="1"/>
  <c r="AI73" i="7"/>
  <c r="AH73" i="7"/>
  <c r="AJ73" i="7" s="1"/>
  <c r="AG73" i="7"/>
  <c r="AE73" i="7"/>
  <c r="AD73" i="7"/>
  <c r="AF73" i="7" s="1"/>
  <c r="W73" i="7"/>
  <c r="V73" i="7"/>
  <c r="S73" i="7"/>
  <c r="R73" i="7"/>
  <c r="O73" i="7"/>
  <c r="N73" i="7"/>
  <c r="K73" i="7"/>
  <c r="J73" i="7"/>
  <c r="L73" i="7" s="1"/>
  <c r="H73" i="7"/>
  <c r="G73" i="7"/>
  <c r="I73" i="7" s="1"/>
  <c r="E73" i="7"/>
  <c r="D73" i="7"/>
  <c r="F73" i="7" s="1"/>
  <c r="AJ72" i="7"/>
  <c r="AF72" i="7"/>
  <c r="AA72" i="7"/>
  <c r="Z72" i="7"/>
  <c r="X72" i="7"/>
  <c r="T72" i="7"/>
  <c r="U72" i="7" s="1"/>
  <c r="P72" i="7"/>
  <c r="M72" i="7"/>
  <c r="L72" i="7"/>
  <c r="I72" i="7"/>
  <c r="F72" i="7"/>
  <c r="Q72" i="7" s="1"/>
  <c r="AJ71" i="7"/>
  <c r="AF71" i="7"/>
  <c r="AA71" i="7"/>
  <c r="Z71" i="7"/>
  <c r="AB71" i="7" s="1"/>
  <c r="X71" i="7"/>
  <c r="T71" i="7"/>
  <c r="P71" i="7"/>
  <c r="L71" i="7"/>
  <c r="I71" i="7"/>
  <c r="F71" i="7"/>
  <c r="AJ70" i="7"/>
  <c r="AF70" i="7"/>
  <c r="AB70" i="7"/>
  <c r="AA70" i="7"/>
  <c r="Z70" i="7"/>
  <c r="X70" i="7"/>
  <c r="T70" i="7"/>
  <c r="P70" i="7"/>
  <c r="L70" i="7"/>
  <c r="I70" i="7"/>
  <c r="Y70" i="7" s="1"/>
  <c r="F70" i="7"/>
  <c r="AJ69" i="7"/>
  <c r="AF69" i="7"/>
  <c r="AK69" i="7" s="1"/>
  <c r="AA69" i="7"/>
  <c r="Z69" i="7"/>
  <c r="X69" i="7"/>
  <c r="T69" i="7"/>
  <c r="P69" i="7"/>
  <c r="L69" i="7"/>
  <c r="I69" i="7"/>
  <c r="F69" i="7"/>
  <c r="Q69" i="7" s="1"/>
  <c r="AJ68" i="7"/>
  <c r="AF68" i="7"/>
  <c r="AA68" i="7"/>
  <c r="Z68" i="7"/>
  <c r="X68" i="7"/>
  <c r="T68" i="7"/>
  <c r="P68" i="7"/>
  <c r="L68" i="7"/>
  <c r="I68" i="7"/>
  <c r="U68" i="7" s="1"/>
  <c r="F68" i="7"/>
  <c r="M68" i="7" s="1"/>
  <c r="AI67" i="7"/>
  <c r="AH67" i="7"/>
  <c r="AJ67" i="7" s="1"/>
  <c r="AG67" i="7"/>
  <c r="AE67" i="7"/>
  <c r="AD67" i="7"/>
  <c r="AF67" i="7" s="1"/>
  <c r="AK67" i="7" s="1"/>
  <c r="W67" i="7"/>
  <c r="V67" i="7"/>
  <c r="X67" i="7" s="1"/>
  <c r="S67" i="7"/>
  <c r="R67" i="7"/>
  <c r="T67" i="7" s="1"/>
  <c r="O67" i="7"/>
  <c r="P67" i="7" s="1"/>
  <c r="N67" i="7"/>
  <c r="K67" i="7"/>
  <c r="J67" i="7"/>
  <c r="H67" i="7"/>
  <c r="G67" i="7"/>
  <c r="I67" i="7" s="1"/>
  <c r="Y67" i="7" s="1"/>
  <c r="E67" i="7"/>
  <c r="D67" i="7"/>
  <c r="AJ66" i="7"/>
  <c r="AF66" i="7"/>
  <c r="AK66" i="7" s="1"/>
  <c r="AA66" i="7"/>
  <c r="Z66" i="7"/>
  <c r="X66" i="7"/>
  <c r="T66" i="7"/>
  <c r="Q66" i="7"/>
  <c r="P66" i="7"/>
  <c r="L66" i="7"/>
  <c r="I66" i="7"/>
  <c r="F66" i="7"/>
  <c r="M66" i="7" s="1"/>
  <c r="AJ65" i="7"/>
  <c r="AF65" i="7"/>
  <c r="AK65" i="7" s="1"/>
  <c r="AA65" i="7"/>
  <c r="Z65" i="7"/>
  <c r="AB65" i="7" s="1"/>
  <c r="X65" i="7"/>
  <c r="T65" i="7"/>
  <c r="P65" i="7"/>
  <c r="M65" i="7"/>
  <c r="L65" i="7"/>
  <c r="I65" i="7"/>
  <c r="F65" i="7"/>
  <c r="Q65" i="7" s="1"/>
  <c r="AJ64" i="7"/>
  <c r="AF64" i="7"/>
  <c r="AA64" i="7"/>
  <c r="Z64" i="7"/>
  <c r="AB64" i="7" s="1"/>
  <c r="X64" i="7"/>
  <c r="U64" i="7"/>
  <c r="T64" i="7"/>
  <c r="P64" i="7"/>
  <c r="L64" i="7"/>
  <c r="I64" i="7"/>
  <c r="F64" i="7"/>
  <c r="AJ63" i="7"/>
  <c r="AF63" i="7"/>
  <c r="AB63" i="7"/>
  <c r="AA63" i="7"/>
  <c r="Z63" i="7"/>
  <c r="X63" i="7"/>
  <c r="AK63" i="7" s="1"/>
  <c r="T63" i="7"/>
  <c r="P63" i="7"/>
  <c r="L63" i="7"/>
  <c r="I63" i="7"/>
  <c r="U63" i="7" s="1"/>
  <c r="F63" i="7"/>
  <c r="AJ62" i="7"/>
  <c r="AF62" i="7"/>
  <c r="AK62" i="7" s="1"/>
  <c r="AA62" i="7"/>
  <c r="Z62" i="7"/>
  <c r="X62" i="7"/>
  <c r="T62" i="7"/>
  <c r="Q62" i="7"/>
  <c r="P62" i="7"/>
  <c r="L62" i="7"/>
  <c r="I62" i="7"/>
  <c r="F62" i="7"/>
  <c r="M62" i="7" s="1"/>
  <c r="AI61" i="7"/>
  <c r="AH61" i="7"/>
  <c r="AJ61" i="7" s="1"/>
  <c r="AG61" i="7"/>
  <c r="AE61" i="7"/>
  <c r="AD61" i="7"/>
  <c r="AF61" i="7" s="1"/>
  <c r="W61" i="7"/>
  <c r="V61" i="7"/>
  <c r="X61" i="7" s="1"/>
  <c r="S61" i="7"/>
  <c r="T61" i="7" s="1"/>
  <c r="R61" i="7"/>
  <c r="O61" i="7"/>
  <c r="N61" i="7"/>
  <c r="K61" i="7"/>
  <c r="J61" i="7"/>
  <c r="H61" i="7"/>
  <c r="G61" i="7"/>
  <c r="E61" i="7"/>
  <c r="D61" i="7"/>
  <c r="F61" i="7" s="1"/>
  <c r="AJ60" i="7"/>
  <c r="AF60" i="7"/>
  <c r="AB60" i="7"/>
  <c r="AA60" i="7"/>
  <c r="Z60" i="7"/>
  <c r="X60" i="7"/>
  <c r="AK60" i="7" s="1"/>
  <c r="T60" i="7"/>
  <c r="Q60" i="7"/>
  <c r="P60" i="7"/>
  <c r="L60" i="7"/>
  <c r="I60" i="7"/>
  <c r="U60" i="7" s="1"/>
  <c r="F60" i="7"/>
  <c r="M60" i="7" s="1"/>
  <c r="AJ59" i="7"/>
  <c r="AF59" i="7"/>
  <c r="AK59" i="7" s="1"/>
  <c r="AA59" i="7"/>
  <c r="Z59" i="7"/>
  <c r="AB59" i="7" s="1"/>
  <c r="X59" i="7"/>
  <c r="T59" i="7"/>
  <c r="Q59" i="7"/>
  <c r="P59" i="7"/>
  <c r="L59" i="7"/>
  <c r="I59" i="7"/>
  <c r="F59" i="7"/>
  <c r="AJ58" i="7"/>
  <c r="AF58" i="7"/>
  <c r="AA58" i="7"/>
  <c r="Z58" i="7"/>
  <c r="AB58" i="7" s="1"/>
  <c r="X58" i="7"/>
  <c r="T58" i="7"/>
  <c r="P58" i="7"/>
  <c r="L58" i="7"/>
  <c r="I58" i="7"/>
  <c r="AC58" i="7" s="1"/>
  <c r="F58" i="7"/>
  <c r="M58" i="7" s="1"/>
  <c r="AJ57" i="7"/>
  <c r="AF57" i="7"/>
  <c r="AA57" i="7"/>
  <c r="Z57" i="7"/>
  <c r="AB57" i="7" s="1"/>
  <c r="X57" i="7"/>
  <c r="U57" i="7"/>
  <c r="T57" i="7"/>
  <c r="P57" i="7"/>
  <c r="L57" i="7"/>
  <c r="I57" i="7"/>
  <c r="F57" i="7"/>
  <c r="AJ56" i="7"/>
  <c r="AF56" i="7"/>
  <c r="AA56" i="7"/>
  <c r="Z56" i="7"/>
  <c r="AB56" i="7" s="1"/>
  <c r="X56" i="7"/>
  <c r="AK56" i="7" s="1"/>
  <c r="T56" i="7"/>
  <c r="Q56" i="7"/>
  <c r="P56" i="7"/>
  <c r="L56" i="7"/>
  <c r="I56" i="7"/>
  <c r="U56" i="7" s="1"/>
  <c r="F56" i="7"/>
  <c r="M56" i="7" s="1"/>
  <c r="AJ55" i="7"/>
  <c r="AF55" i="7"/>
  <c r="AK55" i="7" s="1"/>
  <c r="AA55" i="7"/>
  <c r="Z55" i="7"/>
  <c r="AB55" i="7" s="1"/>
  <c r="X55" i="7"/>
  <c r="T55" i="7"/>
  <c r="Q55" i="7"/>
  <c r="P55" i="7"/>
  <c r="L55" i="7"/>
  <c r="I55" i="7"/>
  <c r="F55" i="7"/>
  <c r="AJ54" i="7"/>
  <c r="AI54" i="7"/>
  <c r="AH54" i="7"/>
  <c r="AG54" i="7"/>
  <c r="AE54" i="7"/>
  <c r="AD54" i="7"/>
  <c r="W54" i="7"/>
  <c r="V54" i="7"/>
  <c r="S54" i="7"/>
  <c r="R54" i="7"/>
  <c r="T54" i="7" s="1"/>
  <c r="P54" i="7"/>
  <c r="O54" i="7"/>
  <c r="N54" i="7"/>
  <c r="L54" i="7"/>
  <c r="K54" i="7"/>
  <c r="J54" i="7"/>
  <c r="H54" i="7"/>
  <c r="G54" i="7"/>
  <c r="E54" i="7"/>
  <c r="D54" i="7"/>
  <c r="AJ53" i="7"/>
  <c r="AF53" i="7"/>
  <c r="AA53" i="7"/>
  <c r="Z53" i="7"/>
  <c r="AB53" i="7" s="1"/>
  <c r="X53" i="7"/>
  <c r="T53" i="7"/>
  <c r="P53" i="7"/>
  <c r="L53" i="7"/>
  <c r="I53" i="7"/>
  <c r="F53" i="7"/>
  <c r="M53" i="7" s="1"/>
  <c r="AJ52" i="7"/>
  <c r="AF52" i="7"/>
  <c r="AA52" i="7"/>
  <c r="Z52" i="7"/>
  <c r="AB52" i="7" s="1"/>
  <c r="X52" i="7"/>
  <c r="T52" i="7"/>
  <c r="P52" i="7"/>
  <c r="L52" i="7"/>
  <c r="I52" i="7"/>
  <c r="U52" i="7" s="1"/>
  <c r="F52" i="7"/>
  <c r="AJ51" i="7"/>
  <c r="AF51" i="7"/>
  <c r="AK51" i="7" s="1"/>
  <c r="AA51" i="7"/>
  <c r="Z51" i="7"/>
  <c r="X51" i="7"/>
  <c r="T51" i="7"/>
  <c r="Q51" i="7"/>
  <c r="P51" i="7"/>
  <c r="L51" i="7"/>
  <c r="I51" i="7"/>
  <c r="F51" i="7"/>
  <c r="M51" i="7" s="1"/>
  <c r="AJ50" i="7"/>
  <c r="AF50" i="7"/>
  <c r="AB50" i="7"/>
  <c r="AA50" i="7"/>
  <c r="Z50" i="7"/>
  <c r="X50" i="7"/>
  <c r="T50" i="7"/>
  <c r="P50" i="7"/>
  <c r="L50" i="7"/>
  <c r="I50" i="7"/>
  <c r="U50" i="7" s="1"/>
  <c r="F50" i="7"/>
  <c r="Q50" i="7" s="1"/>
  <c r="AJ49" i="7"/>
  <c r="AF49" i="7"/>
  <c r="AA49" i="7"/>
  <c r="Z49" i="7"/>
  <c r="X49" i="7"/>
  <c r="T49" i="7"/>
  <c r="P49" i="7"/>
  <c r="L49" i="7"/>
  <c r="I49" i="7"/>
  <c r="F49" i="7"/>
  <c r="Q49" i="7" s="1"/>
  <c r="AI48" i="7"/>
  <c r="AH48" i="7"/>
  <c r="AG48" i="7"/>
  <c r="AE48" i="7"/>
  <c r="AD48" i="7"/>
  <c r="W48" i="7"/>
  <c r="V48" i="7"/>
  <c r="S48" i="7"/>
  <c r="R48" i="7"/>
  <c r="O48" i="7"/>
  <c r="N48" i="7"/>
  <c r="K48" i="7"/>
  <c r="J48" i="7"/>
  <c r="L48" i="7" s="1"/>
  <c r="H48" i="7"/>
  <c r="G48" i="7"/>
  <c r="F48" i="7"/>
  <c r="M48" i="7" s="1"/>
  <c r="E48" i="7"/>
  <c r="D48" i="7"/>
  <c r="AJ47" i="7"/>
  <c r="AF47" i="7"/>
  <c r="AK47" i="7" s="1"/>
  <c r="AA47" i="7"/>
  <c r="Z47" i="7"/>
  <c r="X47" i="7"/>
  <c r="T47" i="7"/>
  <c r="P47" i="7"/>
  <c r="L47" i="7"/>
  <c r="I47" i="7"/>
  <c r="F47" i="7"/>
  <c r="Q47" i="7" s="1"/>
  <c r="AJ46" i="7"/>
  <c r="AF46" i="7"/>
  <c r="AB46" i="7"/>
  <c r="AA46" i="7"/>
  <c r="Z46" i="7"/>
  <c r="X46" i="7"/>
  <c r="AK46" i="7" s="1"/>
  <c r="T46" i="7"/>
  <c r="Q46" i="7"/>
  <c r="P46" i="7"/>
  <c r="L46" i="7"/>
  <c r="I46" i="7"/>
  <c r="U46" i="7" s="1"/>
  <c r="F46" i="7"/>
  <c r="M46" i="7" s="1"/>
  <c r="AJ45" i="7"/>
  <c r="AF45" i="7"/>
  <c r="AK45" i="7" s="1"/>
  <c r="AA45" i="7"/>
  <c r="Z45" i="7"/>
  <c r="AB45" i="7" s="1"/>
  <c r="X45" i="7"/>
  <c r="T45" i="7"/>
  <c r="P45" i="7"/>
  <c r="L45" i="7"/>
  <c r="I45" i="7"/>
  <c r="U45" i="7" s="1"/>
  <c r="F45" i="7"/>
  <c r="M45" i="7" s="1"/>
  <c r="AJ44" i="7"/>
  <c r="AF44" i="7"/>
  <c r="AA44" i="7"/>
  <c r="Z44" i="7"/>
  <c r="X44" i="7"/>
  <c r="U44" i="7"/>
  <c r="T44" i="7"/>
  <c r="P44" i="7"/>
  <c r="L44" i="7"/>
  <c r="I44" i="7"/>
  <c r="F44" i="7"/>
  <c r="Q44" i="7" s="1"/>
  <c r="AJ43" i="7"/>
  <c r="AF43" i="7"/>
  <c r="AK43" i="7" s="1"/>
  <c r="AA43" i="7"/>
  <c r="Z43" i="7"/>
  <c r="X43" i="7"/>
  <c r="T43" i="7"/>
  <c r="P43" i="7"/>
  <c r="L43" i="7"/>
  <c r="I43" i="7"/>
  <c r="F43" i="7"/>
  <c r="Q43" i="7" s="1"/>
  <c r="AJ42" i="7"/>
  <c r="AF42" i="7"/>
  <c r="AA42" i="7"/>
  <c r="AB42" i="7" s="1"/>
  <c r="Z42" i="7"/>
  <c r="X42" i="7"/>
  <c r="U42" i="7"/>
  <c r="T42" i="7"/>
  <c r="Q42" i="7"/>
  <c r="P42" i="7"/>
  <c r="M42" i="7"/>
  <c r="L42" i="7"/>
  <c r="I42" i="7"/>
  <c r="F42" i="7"/>
  <c r="AI41" i="7"/>
  <c r="AH41" i="7"/>
  <c r="AG41" i="7"/>
  <c r="AE41" i="7"/>
  <c r="AD41" i="7"/>
  <c r="AF41" i="7" s="1"/>
  <c r="W41" i="7"/>
  <c r="V41" i="7"/>
  <c r="S41" i="7"/>
  <c r="R41" i="7"/>
  <c r="O41" i="7"/>
  <c r="N41" i="7"/>
  <c r="P41" i="7" s="1"/>
  <c r="K41" i="7"/>
  <c r="J41" i="7"/>
  <c r="L41" i="7" s="1"/>
  <c r="H41" i="7"/>
  <c r="G41" i="7"/>
  <c r="I41" i="7" s="1"/>
  <c r="E41" i="7"/>
  <c r="F41" i="7" s="1"/>
  <c r="D41" i="7"/>
  <c r="AJ40" i="7"/>
  <c r="AF40" i="7"/>
  <c r="AA40" i="7"/>
  <c r="Z40" i="7"/>
  <c r="X40" i="7"/>
  <c r="T40" i="7"/>
  <c r="P40" i="7"/>
  <c r="M40" i="7"/>
  <c r="L40" i="7"/>
  <c r="I40" i="7"/>
  <c r="U40" i="7" s="1"/>
  <c r="F40" i="7"/>
  <c r="Q40" i="7" s="1"/>
  <c r="AJ39" i="7"/>
  <c r="AF39" i="7"/>
  <c r="AA39" i="7"/>
  <c r="Z39" i="7"/>
  <c r="AB39" i="7" s="1"/>
  <c r="AC39" i="7" s="1"/>
  <c r="X39" i="7"/>
  <c r="T39" i="7"/>
  <c r="P39" i="7"/>
  <c r="L39" i="7"/>
  <c r="I39" i="7"/>
  <c r="U39" i="7" s="1"/>
  <c r="F39" i="7"/>
  <c r="M39" i="7" s="1"/>
  <c r="AJ38" i="7"/>
  <c r="AF38" i="7"/>
  <c r="AK38" i="7" s="1"/>
  <c r="AA38" i="7"/>
  <c r="Z38" i="7"/>
  <c r="AB38" i="7" s="1"/>
  <c r="AC38" i="7" s="1"/>
  <c r="X38" i="7"/>
  <c r="T38" i="7"/>
  <c r="P38" i="7"/>
  <c r="L38" i="7"/>
  <c r="I38" i="7"/>
  <c r="Y38" i="7" s="1"/>
  <c r="F38" i="7"/>
  <c r="AJ37" i="7"/>
  <c r="AF37" i="7"/>
  <c r="AA37" i="7"/>
  <c r="Z37" i="7"/>
  <c r="X37" i="7"/>
  <c r="T37" i="7"/>
  <c r="P37" i="7"/>
  <c r="Q37" i="7" s="1"/>
  <c r="L37" i="7"/>
  <c r="I37" i="7"/>
  <c r="F37" i="7"/>
  <c r="M37" i="7" s="1"/>
  <c r="AI36" i="7"/>
  <c r="AH36" i="7"/>
  <c r="AG36" i="7"/>
  <c r="AE36" i="7"/>
  <c r="AF36" i="7" s="1"/>
  <c r="AD36" i="7"/>
  <c r="X36" i="7"/>
  <c r="W36" i="7"/>
  <c r="V36" i="7"/>
  <c r="S36" i="7"/>
  <c r="R36" i="7"/>
  <c r="T36" i="7" s="1"/>
  <c r="O36" i="7"/>
  <c r="N36" i="7"/>
  <c r="P36" i="7" s="1"/>
  <c r="K36" i="7"/>
  <c r="AA36" i="7" s="1"/>
  <c r="J36" i="7"/>
  <c r="H36" i="7"/>
  <c r="I36" i="7" s="1"/>
  <c r="G36" i="7"/>
  <c r="E36" i="7"/>
  <c r="D36" i="7"/>
  <c r="AJ35" i="7"/>
  <c r="AF35" i="7"/>
  <c r="AA35" i="7"/>
  <c r="Z35" i="7"/>
  <c r="Y35" i="7"/>
  <c r="X35" i="7"/>
  <c r="T35" i="7"/>
  <c r="P35" i="7"/>
  <c r="L35" i="7"/>
  <c r="I35" i="7"/>
  <c r="U35" i="7" s="1"/>
  <c r="F35" i="7"/>
  <c r="M35" i="7" s="1"/>
  <c r="AJ34" i="7"/>
  <c r="AF34" i="7"/>
  <c r="AA34" i="7"/>
  <c r="Z34" i="7"/>
  <c r="X34" i="7"/>
  <c r="T34" i="7"/>
  <c r="P34" i="7"/>
  <c r="L34" i="7"/>
  <c r="M34" i="7" s="1"/>
  <c r="I34" i="7"/>
  <c r="F34" i="7"/>
  <c r="Q34" i="7" s="1"/>
  <c r="AJ33" i="7"/>
  <c r="AF33" i="7"/>
  <c r="AA33" i="7"/>
  <c r="Z33" i="7"/>
  <c r="X33" i="7"/>
  <c r="AK33" i="7" s="1"/>
  <c r="T33" i="7"/>
  <c r="P33" i="7"/>
  <c r="L33" i="7"/>
  <c r="I33" i="7"/>
  <c r="F33" i="7"/>
  <c r="Q33" i="7" s="1"/>
  <c r="AJ32" i="7"/>
  <c r="AF32" i="7"/>
  <c r="AB32" i="7"/>
  <c r="AA32" i="7"/>
  <c r="Z32" i="7"/>
  <c r="X32" i="7"/>
  <c r="AK32" i="7" s="1"/>
  <c r="T32" i="7"/>
  <c r="P32" i="7"/>
  <c r="L32" i="7"/>
  <c r="I32" i="7"/>
  <c r="U32" i="7" s="1"/>
  <c r="F32" i="7"/>
  <c r="AJ31" i="7"/>
  <c r="AF31" i="7"/>
  <c r="AA31" i="7"/>
  <c r="Z31" i="7"/>
  <c r="X31" i="7"/>
  <c r="T31" i="7"/>
  <c r="P31" i="7"/>
  <c r="L31" i="7"/>
  <c r="I31" i="7"/>
  <c r="F31" i="7"/>
  <c r="M31" i="7" s="1"/>
  <c r="AI30" i="7"/>
  <c r="AH30" i="7"/>
  <c r="AG30" i="7"/>
  <c r="AE30" i="7"/>
  <c r="AD30" i="7"/>
  <c r="AF30" i="7" s="1"/>
  <c r="AK30" i="7" s="1"/>
  <c r="W30" i="7"/>
  <c r="X30" i="7" s="1"/>
  <c r="V30" i="7"/>
  <c r="S30" i="7"/>
  <c r="R30" i="7"/>
  <c r="O30" i="7"/>
  <c r="N30" i="7"/>
  <c r="P30" i="7" s="1"/>
  <c r="K30" i="7"/>
  <c r="J30" i="7"/>
  <c r="H30" i="7"/>
  <c r="G30" i="7"/>
  <c r="I30" i="7" s="1"/>
  <c r="E30" i="7"/>
  <c r="D30" i="7"/>
  <c r="AJ29" i="7"/>
  <c r="AF29" i="7"/>
  <c r="AB29" i="7"/>
  <c r="AA29" i="7"/>
  <c r="Z29" i="7"/>
  <c r="X29" i="7"/>
  <c r="AK29" i="7" s="1"/>
  <c r="T29" i="7"/>
  <c r="P29" i="7"/>
  <c r="L29" i="7"/>
  <c r="I29" i="7"/>
  <c r="F29" i="7"/>
  <c r="Q29" i="7" s="1"/>
  <c r="AJ28" i="7"/>
  <c r="AF28" i="7"/>
  <c r="AA28" i="7"/>
  <c r="Z28" i="7"/>
  <c r="X28" i="7"/>
  <c r="T28" i="7"/>
  <c r="P28" i="7"/>
  <c r="L28" i="7"/>
  <c r="I28" i="7"/>
  <c r="F28" i="7"/>
  <c r="M28" i="7" s="1"/>
  <c r="AJ27" i="7"/>
  <c r="AF27" i="7"/>
  <c r="AA27" i="7"/>
  <c r="Z27" i="7"/>
  <c r="X27" i="7"/>
  <c r="T27" i="7"/>
  <c r="U27" i="7" s="1"/>
  <c r="P27" i="7"/>
  <c r="L27" i="7"/>
  <c r="I27" i="7"/>
  <c r="F27" i="7"/>
  <c r="Q27" i="7" s="1"/>
  <c r="AK26" i="7"/>
  <c r="AJ26" i="7"/>
  <c r="AF26" i="7"/>
  <c r="AA26" i="7"/>
  <c r="Z26" i="7"/>
  <c r="AB26" i="7" s="1"/>
  <c r="X26" i="7"/>
  <c r="T26" i="7"/>
  <c r="P26" i="7"/>
  <c r="L26" i="7"/>
  <c r="I26" i="7"/>
  <c r="F26" i="7"/>
  <c r="AI25" i="7"/>
  <c r="AH25" i="7"/>
  <c r="AJ25" i="7" s="1"/>
  <c r="AG25" i="7"/>
  <c r="AE25" i="7"/>
  <c r="AD25" i="7"/>
  <c r="AF25" i="7" s="1"/>
  <c r="W25" i="7"/>
  <c r="V25" i="7"/>
  <c r="X25" i="7" s="1"/>
  <c r="S25" i="7"/>
  <c r="R25" i="7"/>
  <c r="O25" i="7"/>
  <c r="N25" i="7"/>
  <c r="K25" i="7"/>
  <c r="J25" i="7"/>
  <c r="H25" i="7"/>
  <c r="I25" i="7" s="1"/>
  <c r="G25" i="7"/>
  <c r="E25" i="7"/>
  <c r="D25" i="7"/>
  <c r="AJ24" i="7"/>
  <c r="AF24" i="7"/>
  <c r="AA24" i="7"/>
  <c r="Z24" i="7"/>
  <c r="X24" i="7"/>
  <c r="T24" i="7"/>
  <c r="P24" i="7"/>
  <c r="L24" i="7"/>
  <c r="I24" i="7"/>
  <c r="F24" i="7"/>
  <c r="M24" i="7" s="1"/>
  <c r="AJ23" i="7"/>
  <c r="AF23" i="7"/>
  <c r="AK23" i="7" s="1"/>
  <c r="AA23" i="7"/>
  <c r="Z23" i="7"/>
  <c r="X23" i="7"/>
  <c r="U23" i="7"/>
  <c r="T23" i="7"/>
  <c r="P23" i="7"/>
  <c r="L23" i="7"/>
  <c r="I23" i="7"/>
  <c r="F23" i="7"/>
  <c r="M23" i="7" s="1"/>
  <c r="AJ22" i="7"/>
  <c r="AF22" i="7"/>
  <c r="AA22" i="7"/>
  <c r="AB22" i="7" s="1"/>
  <c r="Z22" i="7"/>
  <c r="X22" i="7"/>
  <c r="U22" i="7"/>
  <c r="T22" i="7"/>
  <c r="P22" i="7"/>
  <c r="L22" i="7"/>
  <c r="I22" i="7"/>
  <c r="F22" i="7"/>
  <c r="Q22" i="7" s="1"/>
  <c r="AJ21" i="7"/>
  <c r="AF21" i="7"/>
  <c r="AB21" i="7"/>
  <c r="AC21" i="7" s="1"/>
  <c r="AA21" i="7"/>
  <c r="Z21" i="7"/>
  <c r="X21" i="7"/>
  <c r="Y21" i="7" s="1"/>
  <c r="T21" i="7"/>
  <c r="P21" i="7"/>
  <c r="L21" i="7"/>
  <c r="I21" i="7"/>
  <c r="F21" i="7"/>
  <c r="AJ20" i="7"/>
  <c r="AF20" i="7"/>
  <c r="AA20" i="7"/>
  <c r="Z20" i="7"/>
  <c r="X20" i="7"/>
  <c r="T20" i="7"/>
  <c r="P20" i="7"/>
  <c r="L20" i="7"/>
  <c r="I20" i="7"/>
  <c r="F20" i="7"/>
  <c r="AJ19" i="7"/>
  <c r="AF19" i="7"/>
  <c r="AA19" i="7"/>
  <c r="Z19" i="7"/>
  <c r="X19" i="7"/>
  <c r="T19" i="7"/>
  <c r="P19" i="7"/>
  <c r="L19" i="7"/>
  <c r="I19" i="7"/>
  <c r="U19" i="7" s="1"/>
  <c r="F19" i="7"/>
  <c r="AJ18" i="7"/>
  <c r="AF18" i="7"/>
  <c r="AA18" i="7"/>
  <c r="Z18" i="7"/>
  <c r="AB18" i="7" s="1"/>
  <c r="X18" i="7"/>
  <c r="T18" i="7"/>
  <c r="Q18" i="7"/>
  <c r="P18" i="7"/>
  <c r="L18" i="7"/>
  <c r="I18" i="7"/>
  <c r="F18" i="7"/>
  <c r="AJ17" i="7"/>
  <c r="AF17" i="7"/>
  <c r="AA17" i="7"/>
  <c r="Z17" i="7"/>
  <c r="X17" i="7"/>
  <c r="T17" i="7"/>
  <c r="P17" i="7"/>
  <c r="L17" i="7"/>
  <c r="I17" i="7"/>
  <c r="U17" i="7" s="1"/>
  <c r="F17" i="7"/>
  <c r="AI16" i="7"/>
  <c r="AH16" i="7"/>
  <c r="AJ16" i="7" s="1"/>
  <c r="AG16" i="7"/>
  <c r="AE16" i="7"/>
  <c r="AD16" i="7"/>
  <c r="W16" i="7"/>
  <c r="AA16" i="7" s="1"/>
  <c r="V16" i="7"/>
  <c r="S16" i="7"/>
  <c r="R16" i="7"/>
  <c r="Z16" i="7" s="1"/>
  <c r="O16" i="7"/>
  <c r="N16" i="7"/>
  <c r="P16" i="7" s="1"/>
  <c r="K16" i="7"/>
  <c r="L16" i="7" s="1"/>
  <c r="J16" i="7"/>
  <c r="H16" i="7"/>
  <c r="G16" i="7"/>
  <c r="E16" i="7"/>
  <c r="D16" i="7"/>
  <c r="AJ15" i="7"/>
  <c r="AF15" i="7"/>
  <c r="AK15" i="7" s="1"/>
  <c r="AA15" i="7"/>
  <c r="Z15" i="7"/>
  <c r="X15" i="7"/>
  <c r="T15" i="7"/>
  <c r="P15" i="7"/>
  <c r="L15" i="7"/>
  <c r="I15" i="7"/>
  <c r="F15" i="7"/>
  <c r="AJ14" i="7"/>
  <c r="AF14" i="7"/>
  <c r="AA14" i="7"/>
  <c r="Z14" i="7"/>
  <c r="X14" i="7"/>
  <c r="T14" i="7"/>
  <c r="U14" i="7" s="1"/>
  <c r="P14" i="7"/>
  <c r="L14" i="7"/>
  <c r="I14" i="7"/>
  <c r="F14" i="7"/>
  <c r="AJ13" i="7"/>
  <c r="AF13" i="7"/>
  <c r="AA13" i="7"/>
  <c r="AB13" i="7" s="1"/>
  <c r="Z13" i="7"/>
  <c r="X13" i="7"/>
  <c r="AK13" i="7" s="1"/>
  <c r="T13" i="7"/>
  <c r="P13" i="7"/>
  <c r="L13" i="7"/>
  <c r="I13" i="7"/>
  <c r="F13" i="7"/>
  <c r="AJ12" i="7"/>
  <c r="AF12" i="7"/>
  <c r="AA12" i="7"/>
  <c r="Z12" i="7"/>
  <c r="AB12" i="7" s="1"/>
  <c r="X12" i="7"/>
  <c r="T12" i="7"/>
  <c r="P12" i="7"/>
  <c r="L12" i="7"/>
  <c r="I12" i="7"/>
  <c r="F12" i="7"/>
  <c r="AJ11" i="7"/>
  <c r="AF11" i="7"/>
  <c r="AA11" i="7"/>
  <c r="Z11" i="7"/>
  <c r="AB11" i="7" s="1"/>
  <c r="X11" i="7"/>
  <c r="T11" i="7"/>
  <c r="Q11" i="7"/>
  <c r="P11" i="7"/>
  <c r="L11" i="7"/>
  <c r="I11" i="7"/>
  <c r="F11" i="7"/>
  <c r="AI10" i="7"/>
  <c r="AJ10" i="7" s="1"/>
  <c r="AH10" i="7"/>
  <c r="AG10" i="7"/>
  <c r="AE10" i="7"/>
  <c r="AF10" i="7" s="1"/>
  <c r="AD10" i="7"/>
  <c r="W10" i="7"/>
  <c r="X10" i="7" s="1"/>
  <c r="V10" i="7"/>
  <c r="S10" i="7"/>
  <c r="R10" i="7"/>
  <c r="O10" i="7"/>
  <c r="N10" i="7"/>
  <c r="K10" i="7"/>
  <c r="L10" i="7" s="1"/>
  <c r="J10" i="7"/>
  <c r="H10" i="7"/>
  <c r="G10" i="7"/>
  <c r="E10" i="7"/>
  <c r="D10" i="7"/>
  <c r="F10" i="7" s="1"/>
  <c r="AJ9" i="7"/>
  <c r="AF9" i="7"/>
  <c r="AA9" i="7"/>
  <c r="Z9" i="7"/>
  <c r="AB9" i="7" s="1"/>
  <c r="X9" i="7"/>
  <c r="T9" i="7"/>
  <c r="P9" i="7"/>
  <c r="L9" i="7"/>
  <c r="I9" i="7"/>
  <c r="AC9" i="7" s="1"/>
  <c r="F9" i="7"/>
  <c r="AI23" i="6"/>
  <c r="AH23" i="6"/>
  <c r="AJ23" i="6" s="1"/>
  <c r="AG23" i="6"/>
  <c r="AE23" i="6"/>
  <c r="AD23" i="6"/>
  <c r="AF23" i="6" s="1"/>
  <c r="W23" i="6"/>
  <c r="V23" i="6"/>
  <c r="X23" i="6" s="1"/>
  <c r="S23" i="6"/>
  <c r="R23" i="6"/>
  <c r="O23" i="6"/>
  <c r="N23" i="6"/>
  <c r="K23" i="6"/>
  <c r="J23" i="6"/>
  <c r="L23" i="6" s="1"/>
  <c r="H23" i="6"/>
  <c r="G23" i="6"/>
  <c r="I23" i="6" s="1"/>
  <c r="E23" i="6"/>
  <c r="D23" i="6"/>
  <c r="F23" i="6" s="1"/>
  <c r="AI22" i="6"/>
  <c r="AH22" i="6"/>
  <c r="AJ22" i="6" s="1"/>
  <c r="AG22" i="6"/>
  <c r="AF22" i="6"/>
  <c r="AK22" i="6" s="1"/>
  <c r="AE22" i="6"/>
  <c r="AD22" i="6"/>
  <c r="X22" i="6"/>
  <c r="W22" i="6"/>
  <c r="V22" i="6"/>
  <c r="S22" i="6"/>
  <c r="R22" i="6"/>
  <c r="T22" i="6" s="1"/>
  <c r="O22" i="6"/>
  <c r="N22" i="6"/>
  <c r="P22" i="6" s="1"/>
  <c r="K22" i="6"/>
  <c r="J22" i="6"/>
  <c r="H22" i="6"/>
  <c r="G22" i="6"/>
  <c r="E22" i="6"/>
  <c r="D22" i="6"/>
  <c r="F22" i="6" s="1"/>
  <c r="AJ21" i="6"/>
  <c r="AF21" i="6"/>
  <c r="AA21" i="6"/>
  <c r="Z21" i="6"/>
  <c r="AB21" i="6" s="1"/>
  <c r="X21" i="6"/>
  <c r="T21" i="6"/>
  <c r="P21" i="6"/>
  <c r="L21" i="6"/>
  <c r="M21" i="6" s="1"/>
  <c r="I21" i="6"/>
  <c r="F21" i="6"/>
  <c r="Q21" i="6" s="1"/>
  <c r="AJ20" i="6"/>
  <c r="AF20" i="6"/>
  <c r="AK20" i="6" s="1"/>
  <c r="AA20" i="6"/>
  <c r="Z20" i="6"/>
  <c r="X20" i="6"/>
  <c r="T20" i="6"/>
  <c r="U20" i="6" s="1"/>
  <c r="P20" i="6"/>
  <c r="L20" i="6"/>
  <c r="I20" i="6"/>
  <c r="F20" i="6"/>
  <c r="Q20" i="6" s="1"/>
  <c r="AJ19" i="6"/>
  <c r="AF19" i="6"/>
  <c r="AA19" i="6"/>
  <c r="Z19" i="6"/>
  <c r="X19" i="6"/>
  <c r="AK19" i="6" s="1"/>
  <c r="T19" i="6"/>
  <c r="P19" i="6"/>
  <c r="L19" i="6"/>
  <c r="I19" i="6"/>
  <c r="F19" i="6"/>
  <c r="Q19" i="6" s="1"/>
  <c r="AJ18" i="6"/>
  <c r="AF18" i="6"/>
  <c r="AB18" i="6"/>
  <c r="AA18" i="6"/>
  <c r="Z18" i="6"/>
  <c r="X18" i="6"/>
  <c r="AK18" i="6" s="1"/>
  <c r="T18" i="6"/>
  <c r="P18" i="6"/>
  <c r="L18" i="6"/>
  <c r="I18" i="6"/>
  <c r="F18" i="6"/>
  <c r="M18" i="6" s="1"/>
  <c r="AI17" i="6"/>
  <c r="AH17" i="6"/>
  <c r="AJ17" i="6" s="1"/>
  <c r="AG17" i="6"/>
  <c r="AE17" i="6"/>
  <c r="AD17" i="6"/>
  <c r="AF17" i="6" s="1"/>
  <c r="W17" i="6"/>
  <c r="V17" i="6"/>
  <c r="S17" i="6"/>
  <c r="R17" i="6"/>
  <c r="O17" i="6"/>
  <c r="N17" i="6"/>
  <c r="K17" i="6"/>
  <c r="J17" i="6"/>
  <c r="L17" i="6" s="1"/>
  <c r="H17" i="6"/>
  <c r="G17" i="6"/>
  <c r="F17" i="6"/>
  <c r="E17" i="6"/>
  <c r="D17" i="6"/>
  <c r="AJ16" i="6"/>
  <c r="AF16" i="6"/>
  <c r="AA16" i="6"/>
  <c r="AB16" i="6" s="1"/>
  <c r="Z16" i="6"/>
  <c r="X16" i="6"/>
  <c r="AK16" i="6" s="1"/>
  <c r="U16" i="6"/>
  <c r="T16" i="6"/>
  <c r="P16" i="6"/>
  <c r="L16" i="6"/>
  <c r="I16" i="6"/>
  <c r="F16" i="6"/>
  <c r="M16" i="6" s="1"/>
  <c r="AJ15" i="6"/>
  <c r="AF15" i="6"/>
  <c r="AA15" i="6"/>
  <c r="Z15" i="6"/>
  <c r="X15" i="6"/>
  <c r="T15" i="6"/>
  <c r="P15" i="6"/>
  <c r="L15" i="6"/>
  <c r="I15" i="6"/>
  <c r="F15" i="6"/>
  <c r="M15" i="6" s="1"/>
  <c r="AJ14" i="6"/>
  <c r="AF14" i="6"/>
  <c r="AA14" i="6"/>
  <c r="Z14" i="6"/>
  <c r="AB14" i="6" s="1"/>
  <c r="X14" i="6"/>
  <c r="T14" i="6"/>
  <c r="Q14" i="6"/>
  <c r="P14" i="6"/>
  <c r="L14" i="6"/>
  <c r="M14" i="6" s="1"/>
  <c r="I14" i="6"/>
  <c r="U14" i="6" s="1"/>
  <c r="F14" i="6"/>
  <c r="AJ13" i="6"/>
  <c r="AF13" i="6"/>
  <c r="AA13" i="6"/>
  <c r="Z13" i="6"/>
  <c r="AB13" i="6" s="1"/>
  <c r="X13" i="6"/>
  <c r="T13" i="6"/>
  <c r="U13" i="6" s="1"/>
  <c r="P13" i="6"/>
  <c r="L13" i="6"/>
  <c r="I13" i="6"/>
  <c r="AC13" i="6" s="1"/>
  <c r="F13" i="6"/>
  <c r="Q13" i="6" s="1"/>
  <c r="AI12" i="6"/>
  <c r="AH12" i="6"/>
  <c r="AG12" i="6"/>
  <c r="AE12" i="6"/>
  <c r="AD12" i="6"/>
  <c r="AF12" i="6" s="1"/>
  <c r="W12" i="6"/>
  <c r="V12" i="6"/>
  <c r="X12" i="6" s="1"/>
  <c r="S12" i="6"/>
  <c r="R12" i="6"/>
  <c r="T12" i="6" s="1"/>
  <c r="O12" i="6"/>
  <c r="N12" i="6"/>
  <c r="K12" i="6"/>
  <c r="AA12" i="6" s="1"/>
  <c r="J12" i="6"/>
  <c r="H12" i="6"/>
  <c r="I12" i="6" s="1"/>
  <c r="G12" i="6"/>
  <c r="E12" i="6"/>
  <c r="D12" i="6"/>
  <c r="F12" i="6" s="1"/>
  <c r="AJ11" i="6"/>
  <c r="AF11" i="6"/>
  <c r="AA11" i="6"/>
  <c r="Z11" i="6"/>
  <c r="X11" i="6"/>
  <c r="T11" i="6"/>
  <c r="P11" i="6"/>
  <c r="L11" i="6"/>
  <c r="I11" i="6"/>
  <c r="F11" i="6"/>
  <c r="AJ10" i="6"/>
  <c r="AF10" i="6"/>
  <c r="AA10" i="6"/>
  <c r="Z10" i="6"/>
  <c r="X10" i="6"/>
  <c r="T10" i="6"/>
  <c r="P10" i="6"/>
  <c r="L10" i="6"/>
  <c r="M10" i="6" s="1"/>
  <c r="I10" i="6"/>
  <c r="F10" i="6"/>
  <c r="Q10" i="6" s="1"/>
  <c r="AJ9" i="6"/>
  <c r="AF9" i="6"/>
  <c r="AA9" i="6"/>
  <c r="AB9" i="6" s="1"/>
  <c r="Z9" i="6"/>
  <c r="X9" i="6"/>
  <c r="AK9" i="6" s="1"/>
  <c r="T9" i="6"/>
  <c r="P9" i="6"/>
  <c r="M9" i="6"/>
  <c r="L9" i="6"/>
  <c r="I9" i="6"/>
  <c r="AC9" i="6" s="1"/>
  <c r="F9" i="6"/>
  <c r="AI37" i="5"/>
  <c r="AH37" i="5"/>
  <c r="AJ37" i="5" s="1"/>
  <c r="AG37" i="5"/>
  <c r="AE37" i="5"/>
  <c r="AD37" i="5"/>
  <c r="W37" i="5"/>
  <c r="V37" i="5"/>
  <c r="X37" i="5" s="1"/>
  <c r="S37" i="5"/>
  <c r="R37" i="5"/>
  <c r="T37" i="5" s="1"/>
  <c r="O37" i="5"/>
  <c r="N37" i="5"/>
  <c r="K37" i="5"/>
  <c r="J37" i="5"/>
  <c r="H37" i="5"/>
  <c r="G37" i="5"/>
  <c r="I37" i="5" s="1"/>
  <c r="E37" i="5"/>
  <c r="D37" i="5"/>
  <c r="F37" i="5" s="1"/>
  <c r="AI36" i="5"/>
  <c r="AJ36" i="5" s="1"/>
  <c r="AH36" i="5"/>
  <c r="AG36" i="5"/>
  <c r="AF36" i="5"/>
  <c r="AE36" i="5"/>
  <c r="AD36" i="5"/>
  <c r="X36" i="5"/>
  <c r="W36" i="5"/>
  <c r="V36" i="5"/>
  <c r="S36" i="5"/>
  <c r="R36" i="5"/>
  <c r="T36" i="5" s="1"/>
  <c r="O36" i="5"/>
  <c r="N36" i="5"/>
  <c r="P36" i="5" s="1"/>
  <c r="K36" i="5"/>
  <c r="J36" i="5"/>
  <c r="H36" i="5"/>
  <c r="G36" i="5"/>
  <c r="E36" i="5"/>
  <c r="D36" i="5"/>
  <c r="F36" i="5" s="1"/>
  <c r="AJ35" i="5"/>
  <c r="AF35" i="5"/>
  <c r="AK35" i="5" s="1"/>
  <c r="AA35" i="5"/>
  <c r="Z35" i="5"/>
  <c r="X35" i="5"/>
  <c r="T35" i="5"/>
  <c r="P35" i="5"/>
  <c r="L35" i="5"/>
  <c r="I35" i="5"/>
  <c r="F35" i="5"/>
  <c r="Q35" i="5" s="1"/>
  <c r="AJ34" i="5"/>
  <c r="AF34" i="5"/>
  <c r="AA34" i="5"/>
  <c r="Z34" i="5"/>
  <c r="X34" i="5"/>
  <c r="T34" i="5"/>
  <c r="U34" i="5" s="1"/>
  <c r="P34" i="5"/>
  <c r="M34" i="5"/>
  <c r="L34" i="5"/>
  <c r="I34" i="5"/>
  <c r="F34" i="5"/>
  <c r="Q34" i="5" s="1"/>
  <c r="AJ33" i="5"/>
  <c r="AF33" i="5"/>
  <c r="AA33" i="5"/>
  <c r="AB33" i="5" s="1"/>
  <c r="Z33" i="5"/>
  <c r="X33" i="5"/>
  <c r="AK33" i="5" s="1"/>
  <c r="T33" i="5"/>
  <c r="P33" i="5"/>
  <c r="L33" i="5"/>
  <c r="I33" i="5"/>
  <c r="U33" i="5" s="1"/>
  <c r="F33" i="5"/>
  <c r="Q33" i="5" s="1"/>
  <c r="AJ32" i="5"/>
  <c r="AF32" i="5"/>
  <c r="AA32" i="5"/>
  <c r="Z32" i="5"/>
  <c r="AB32" i="5" s="1"/>
  <c r="X32" i="5"/>
  <c r="T32" i="5"/>
  <c r="P32" i="5"/>
  <c r="L32" i="5"/>
  <c r="I32" i="5"/>
  <c r="F32" i="5"/>
  <c r="AJ31" i="5"/>
  <c r="AF31" i="5"/>
  <c r="AK31" i="5" s="1"/>
  <c r="AA31" i="5"/>
  <c r="Z31" i="5"/>
  <c r="AB31" i="5" s="1"/>
  <c r="X31" i="5"/>
  <c r="T31" i="5"/>
  <c r="Q31" i="5"/>
  <c r="P31" i="5"/>
  <c r="L31" i="5"/>
  <c r="M31" i="5" s="1"/>
  <c r="I31" i="5"/>
  <c r="U31" i="5" s="1"/>
  <c r="F31" i="5"/>
  <c r="AI30" i="5"/>
  <c r="AH30" i="5"/>
  <c r="AG30" i="5"/>
  <c r="AE30" i="5"/>
  <c r="AF30" i="5" s="1"/>
  <c r="AD30" i="5"/>
  <c r="W30" i="5"/>
  <c r="V30" i="5"/>
  <c r="S30" i="5"/>
  <c r="R30" i="5"/>
  <c r="O30" i="5"/>
  <c r="P30" i="5" s="1"/>
  <c r="N30" i="5"/>
  <c r="K30" i="5"/>
  <c r="L30" i="5" s="1"/>
  <c r="J30" i="5"/>
  <c r="H30" i="5"/>
  <c r="G30" i="5"/>
  <c r="I30" i="5" s="1"/>
  <c r="E30" i="5"/>
  <c r="D30" i="5"/>
  <c r="F30" i="5" s="1"/>
  <c r="AJ29" i="5"/>
  <c r="AF29" i="5"/>
  <c r="AB29" i="5"/>
  <c r="AA29" i="5"/>
  <c r="Z29" i="5"/>
  <c r="X29" i="5"/>
  <c r="AK29" i="5" s="1"/>
  <c r="T29" i="5"/>
  <c r="P29" i="5"/>
  <c r="L29" i="5"/>
  <c r="I29" i="5"/>
  <c r="F29" i="5"/>
  <c r="Q29" i="5" s="1"/>
  <c r="AJ28" i="5"/>
  <c r="AF28" i="5"/>
  <c r="AK28" i="5" s="1"/>
  <c r="AA28" i="5"/>
  <c r="Z28" i="5"/>
  <c r="X28" i="5"/>
  <c r="T28" i="5"/>
  <c r="P28" i="5"/>
  <c r="L28" i="5"/>
  <c r="I28" i="5"/>
  <c r="F28" i="5"/>
  <c r="AJ27" i="5"/>
  <c r="AF27" i="5"/>
  <c r="AA27" i="5"/>
  <c r="Z27" i="5"/>
  <c r="X27" i="5"/>
  <c r="T27" i="5"/>
  <c r="P27" i="5"/>
  <c r="L27" i="5"/>
  <c r="I27" i="5"/>
  <c r="U27" i="5" s="1"/>
  <c r="F27" i="5"/>
  <c r="AJ26" i="5"/>
  <c r="AF26" i="5"/>
  <c r="AA26" i="5"/>
  <c r="AB26" i="5" s="1"/>
  <c r="Z26" i="5"/>
  <c r="X26" i="5"/>
  <c r="AK26" i="5" s="1"/>
  <c r="U26" i="5"/>
  <c r="T26" i="5"/>
  <c r="P26" i="5"/>
  <c r="L26" i="5"/>
  <c r="I26" i="5"/>
  <c r="F26" i="5"/>
  <c r="Q26" i="5" s="1"/>
  <c r="AJ25" i="5"/>
  <c r="AF25" i="5"/>
  <c r="AB25" i="5"/>
  <c r="AA25" i="5"/>
  <c r="Z25" i="5"/>
  <c r="X25" i="5"/>
  <c r="T25" i="5"/>
  <c r="P25" i="5"/>
  <c r="L25" i="5"/>
  <c r="I25" i="5"/>
  <c r="F25" i="5"/>
  <c r="AJ24" i="5"/>
  <c r="AF24" i="5"/>
  <c r="AA24" i="5"/>
  <c r="Z24" i="5"/>
  <c r="AB24" i="5" s="1"/>
  <c r="X24" i="5"/>
  <c r="T24" i="5"/>
  <c r="P24" i="5"/>
  <c r="Q24" i="5" s="1"/>
  <c r="L24" i="5"/>
  <c r="M24" i="5" s="1"/>
  <c r="I24" i="5"/>
  <c r="U24" i="5" s="1"/>
  <c r="F24" i="5"/>
  <c r="AJ23" i="5"/>
  <c r="AF23" i="5"/>
  <c r="AK23" i="5" s="1"/>
  <c r="AA23" i="5"/>
  <c r="Z23" i="5"/>
  <c r="AB23" i="5" s="1"/>
  <c r="X23" i="5"/>
  <c r="T23" i="5"/>
  <c r="U23" i="5" s="1"/>
  <c r="P23" i="5"/>
  <c r="L23" i="5"/>
  <c r="I23" i="5"/>
  <c r="F23" i="5"/>
  <c r="Q23" i="5" s="1"/>
  <c r="AJ22" i="5"/>
  <c r="AI22" i="5"/>
  <c r="AH22" i="5"/>
  <c r="AG22" i="5"/>
  <c r="AE22" i="5"/>
  <c r="AF22" i="5" s="1"/>
  <c r="AD22" i="5"/>
  <c r="W22" i="5"/>
  <c r="X22" i="5" s="1"/>
  <c r="V22" i="5"/>
  <c r="T22" i="5"/>
  <c r="S22" i="5"/>
  <c r="R22" i="5"/>
  <c r="P22" i="5"/>
  <c r="O22" i="5"/>
  <c r="N22" i="5"/>
  <c r="K22" i="5"/>
  <c r="J22" i="5"/>
  <c r="Z22" i="5" s="1"/>
  <c r="H22" i="5"/>
  <c r="G22" i="5"/>
  <c r="I22" i="5" s="1"/>
  <c r="E22" i="5"/>
  <c r="D22" i="5"/>
  <c r="F22" i="5" s="1"/>
  <c r="AJ21" i="5"/>
  <c r="AF21" i="5"/>
  <c r="AK21" i="5" s="1"/>
  <c r="AA21" i="5"/>
  <c r="Z21" i="5"/>
  <c r="X21" i="5"/>
  <c r="T21" i="5"/>
  <c r="P21" i="5"/>
  <c r="L21" i="5"/>
  <c r="I21" i="5"/>
  <c r="F21" i="5"/>
  <c r="Q21" i="5" s="1"/>
  <c r="AJ20" i="5"/>
  <c r="AF20" i="5"/>
  <c r="AA20" i="5"/>
  <c r="Z20" i="5"/>
  <c r="X20" i="5"/>
  <c r="T20" i="5"/>
  <c r="U20" i="5" s="1"/>
  <c r="P20" i="5"/>
  <c r="L20" i="5"/>
  <c r="M20" i="5" s="1"/>
  <c r="I20" i="5"/>
  <c r="F20" i="5"/>
  <c r="AJ19" i="5"/>
  <c r="AF19" i="5"/>
  <c r="AA19" i="5"/>
  <c r="Z19" i="5"/>
  <c r="X19" i="5"/>
  <c r="AK19" i="5" s="1"/>
  <c r="T19" i="5"/>
  <c r="P19" i="5"/>
  <c r="L19" i="5"/>
  <c r="I19" i="5"/>
  <c r="U19" i="5" s="1"/>
  <c r="F19" i="5"/>
  <c r="AJ18" i="5"/>
  <c r="AF18" i="5"/>
  <c r="AA18" i="5"/>
  <c r="Z18" i="5"/>
  <c r="AB18" i="5" s="1"/>
  <c r="X18" i="5"/>
  <c r="T18" i="5"/>
  <c r="P18" i="5"/>
  <c r="L18" i="5"/>
  <c r="I18" i="5"/>
  <c r="AC18" i="5" s="1"/>
  <c r="F18" i="5"/>
  <c r="AJ17" i="5"/>
  <c r="AF17" i="5"/>
  <c r="AK17" i="5" s="1"/>
  <c r="AA17" i="5"/>
  <c r="Z17" i="5"/>
  <c r="AB17" i="5" s="1"/>
  <c r="X17" i="5"/>
  <c r="T17" i="5"/>
  <c r="Q17" i="5"/>
  <c r="P17" i="5"/>
  <c r="L17" i="5"/>
  <c r="M17" i="5" s="1"/>
  <c r="I17" i="5"/>
  <c r="U17" i="5" s="1"/>
  <c r="F17" i="5"/>
  <c r="AJ16" i="5"/>
  <c r="AF16" i="5"/>
  <c r="AK16" i="5" s="1"/>
  <c r="AA16" i="5"/>
  <c r="Z16" i="5"/>
  <c r="AB16" i="5" s="1"/>
  <c r="X16" i="5"/>
  <c r="T16" i="5"/>
  <c r="P16" i="5"/>
  <c r="L16" i="5"/>
  <c r="I16" i="5"/>
  <c r="F16" i="5"/>
  <c r="AJ15" i="5"/>
  <c r="AI15" i="5"/>
  <c r="AH15" i="5"/>
  <c r="AG15" i="5"/>
  <c r="AE15" i="5"/>
  <c r="AD15" i="5"/>
  <c r="AF15" i="5" s="1"/>
  <c r="W15" i="5"/>
  <c r="X15" i="5" s="1"/>
  <c r="V15" i="5"/>
  <c r="S15" i="5"/>
  <c r="T15" i="5" s="1"/>
  <c r="R15" i="5"/>
  <c r="O15" i="5"/>
  <c r="N15" i="5"/>
  <c r="P15" i="5" s="1"/>
  <c r="K15" i="5"/>
  <c r="J15" i="5"/>
  <c r="Z15" i="5" s="1"/>
  <c r="H15" i="5"/>
  <c r="G15" i="5"/>
  <c r="I15" i="5" s="1"/>
  <c r="E15" i="5"/>
  <c r="D15" i="5"/>
  <c r="F15" i="5" s="1"/>
  <c r="AJ14" i="5"/>
  <c r="AF14" i="5"/>
  <c r="AK14" i="5" s="1"/>
  <c r="AA14" i="5"/>
  <c r="Z14" i="5"/>
  <c r="X14" i="5"/>
  <c r="T14" i="5"/>
  <c r="P14" i="5"/>
  <c r="L14" i="5"/>
  <c r="I14" i="5"/>
  <c r="F14" i="5"/>
  <c r="Q14" i="5" s="1"/>
  <c r="AJ13" i="5"/>
  <c r="AF13" i="5"/>
  <c r="AA13" i="5"/>
  <c r="Z13" i="5"/>
  <c r="X13" i="5"/>
  <c r="T13" i="5"/>
  <c r="P13" i="5"/>
  <c r="L13" i="5"/>
  <c r="I13" i="5"/>
  <c r="U13" i="5" s="1"/>
  <c r="F13" i="5"/>
  <c r="AJ12" i="5"/>
  <c r="AF12" i="5"/>
  <c r="AA12" i="5"/>
  <c r="AB12" i="5" s="1"/>
  <c r="Z12" i="5"/>
  <c r="X12" i="5"/>
  <c r="U12" i="5"/>
  <c r="T12" i="5"/>
  <c r="P12" i="5"/>
  <c r="L12" i="5"/>
  <c r="I12" i="5"/>
  <c r="F12" i="5"/>
  <c r="Q12" i="5" s="1"/>
  <c r="AJ11" i="5"/>
  <c r="AF11" i="5"/>
  <c r="AB11" i="5"/>
  <c r="AA11" i="5"/>
  <c r="Z11" i="5"/>
  <c r="X11" i="5"/>
  <c r="AK11" i="5" s="1"/>
  <c r="T11" i="5"/>
  <c r="Q11" i="5"/>
  <c r="P11" i="5"/>
  <c r="L11" i="5"/>
  <c r="I11" i="5"/>
  <c r="AC11" i="5" s="1"/>
  <c r="F11" i="5"/>
  <c r="M11" i="5" s="1"/>
  <c r="AI10" i="5"/>
  <c r="AH10" i="5"/>
  <c r="AG10" i="5"/>
  <c r="AE10" i="5"/>
  <c r="AD10" i="5"/>
  <c r="W10" i="5"/>
  <c r="V10" i="5"/>
  <c r="X10" i="5" s="1"/>
  <c r="S10" i="5"/>
  <c r="R10" i="5"/>
  <c r="T10" i="5" s="1"/>
  <c r="O10" i="5"/>
  <c r="N10" i="5"/>
  <c r="K10" i="5"/>
  <c r="AA10" i="5" s="1"/>
  <c r="J10" i="5"/>
  <c r="H10" i="5"/>
  <c r="G10" i="5"/>
  <c r="I10" i="5" s="1"/>
  <c r="E10" i="5"/>
  <c r="D10" i="5"/>
  <c r="F10" i="5" s="1"/>
  <c r="AJ9" i="5"/>
  <c r="AF9" i="5"/>
  <c r="AA9" i="5"/>
  <c r="Z9" i="5"/>
  <c r="AB9" i="5" s="1"/>
  <c r="X9" i="5"/>
  <c r="U9" i="5"/>
  <c r="T9" i="5"/>
  <c r="P9" i="5"/>
  <c r="L9" i="5"/>
  <c r="I9" i="5"/>
  <c r="F9" i="5"/>
  <c r="Q9" i="5" s="1"/>
  <c r="AJ55" i="4"/>
  <c r="AI55" i="4"/>
  <c r="AH55" i="4"/>
  <c r="AG55" i="4"/>
  <c r="AE55" i="4"/>
  <c r="AF55" i="4" s="1"/>
  <c r="AD55" i="4"/>
  <c r="W55" i="4"/>
  <c r="V55" i="4"/>
  <c r="X55" i="4" s="1"/>
  <c r="T55" i="4"/>
  <c r="S55" i="4"/>
  <c r="R55" i="4"/>
  <c r="P55" i="4"/>
  <c r="O55" i="4"/>
  <c r="N55" i="4"/>
  <c r="L55" i="4"/>
  <c r="K55" i="4"/>
  <c r="J55" i="4"/>
  <c r="Z55" i="4" s="1"/>
  <c r="H55" i="4"/>
  <c r="G55" i="4"/>
  <c r="E55" i="4"/>
  <c r="D55" i="4"/>
  <c r="AI54" i="4"/>
  <c r="AH54" i="4"/>
  <c r="AJ54" i="4" s="1"/>
  <c r="AG54" i="4"/>
  <c r="AE54" i="4"/>
  <c r="AD54" i="4"/>
  <c r="W54" i="4"/>
  <c r="V54" i="4"/>
  <c r="X54" i="4" s="1"/>
  <c r="S54" i="4"/>
  <c r="R54" i="4"/>
  <c r="T54" i="4" s="1"/>
  <c r="O54" i="4"/>
  <c r="N54" i="4"/>
  <c r="K54" i="4"/>
  <c r="J54" i="4"/>
  <c r="H54" i="4"/>
  <c r="G54" i="4"/>
  <c r="E54" i="4"/>
  <c r="D54" i="4"/>
  <c r="F54" i="4" s="1"/>
  <c r="AJ53" i="4"/>
  <c r="AF53" i="4"/>
  <c r="AA53" i="4"/>
  <c r="Z53" i="4"/>
  <c r="X53" i="4"/>
  <c r="T53" i="4"/>
  <c r="P53" i="4"/>
  <c r="L53" i="4"/>
  <c r="I53" i="4"/>
  <c r="F53" i="4"/>
  <c r="Q53" i="4" s="1"/>
  <c r="AJ52" i="4"/>
  <c r="AF52" i="4"/>
  <c r="AK52" i="4" s="1"/>
  <c r="AA52" i="4"/>
  <c r="Z52" i="4"/>
  <c r="AB52" i="4" s="1"/>
  <c r="X52" i="4"/>
  <c r="T52" i="4"/>
  <c r="U52" i="4" s="1"/>
  <c r="P52" i="4"/>
  <c r="L52" i="4"/>
  <c r="I52" i="4"/>
  <c r="F52" i="4"/>
  <c r="AJ51" i="4"/>
  <c r="AF51" i="4"/>
  <c r="AA51" i="4"/>
  <c r="Z51" i="4"/>
  <c r="X51" i="4"/>
  <c r="T51" i="4"/>
  <c r="P51" i="4"/>
  <c r="L51" i="4"/>
  <c r="I51" i="4"/>
  <c r="U51" i="4" s="1"/>
  <c r="F51" i="4"/>
  <c r="Q51" i="4" s="1"/>
  <c r="AJ50" i="4"/>
  <c r="AF50" i="4"/>
  <c r="AA50" i="4"/>
  <c r="Z50" i="4"/>
  <c r="X50" i="4"/>
  <c r="T50" i="4"/>
  <c r="P50" i="4"/>
  <c r="L50" i="4"/>
  <c r="I50" i="4"/>
  <c r="F50" i="4"/>
  <c r="AJ49" i="4"/>
  <c r="AF49" i="4"/>
  <c r="AK49" i="4" s="1"/>
  <c r="AA49" i="4"/>
  <c r="Z49" i="4"/>
  <c r="X49" i="4"/>
  <c r="U49" i="4"/>
  <c r="T49" i="4"/>
  <c r="P49" i="4"/>
  <c r="L49" i="4"/>
  <c r="M49" i="4" s="1"/>
  <c r="I49" i="4"/>
  <c r="F49" i="4"/>
  <c r="Q49" i="4" s="1"/>
  <c r="AI48" i="4"/>
  <c r="AJ48" i="4" s="1"/>
  <c r="AH48" i="4"/>
  <c r="AG48" i="4"/>
  <c r="AE48" i="4"/>
  <c r="AF48" i="4" s="1"/>
  <c r="AK48" i="4" s="1"/>
  <c r="AD48" i="4"/>
  <c r="W48" i="4"/>
  <c r="X48" i="4" s="1"/>
  <c r="V48" i="4"/>
  <c r="S48" i="4"/>
  <c r="R48" i="4"/>
  <c r="O48" i="4"/>
  <c r="N48" i="4"/>
  <c r="K48" i="4"/>
  <c r="L48" i="4" s="1"/>
  <c r="J48" i="4"/>
  <c r="I48" i="4"/>
  <c r="H48" i="4"/>
  <c r="G48" i="4"/>
  <c r="E48" i="4"/>
  <c r="D48" i="4"/>
  <c r="AJ47" i="4"/>
  <c r="AF47" i="4"/>
  <c r="AK47" i="4" s="1"/>
  <c r="AA47" i="4"/>
  <c r="Z47" i="4"/>
  <c r="AB47" i="4" s="1"/>
  <c r="X47" i="4"/>
  <c r="T47" i="4"/>
  <c r="P47" i="4"/>
  <c r="L47" i="4"/>
  <c r="I47" i="4"/>
  <c r="F47" i="4"/>
  <c r="AJ46" i="4"/>
  <c r="AF46" i="4"/>
  <c r="AA46" i="4"/>
  <c r="Z46" i="4"/>
  <c r="X46" i="4"/>
  <c r="T46" i="4"/>
  <c r="P46" i="4"/>
  <c r="L46" i="4"/>
  <c r="I46" i="4"/>
  <c r="F46" i="4"/>
  <c r="Q46" i="4" s="1"/>
  <c r="AJ45" i="4"/>
  <c r="AF45" i="4"/>
  <c r="AK45" i="4" s="1"/>
  <c r="AA45" i="4"/>
  <c r="Z45" i="4"/>
  <c r="AB45" i="4" s="1"/>
  <c r="X45" i="4"/>
  <c r="T45" i="4"/>
  <c r="U45" i="4" s="1"/>
  <c r="P45" i="4"/>
  <c r="L45" i="4"/>
  <c r="I45" i="4"/>
  <c r="F45" i="4"/>
  <c r="AJ44" i="4"/>
  <c r="AF44" i="4"/>
  <c r="AA44" i="4"/>
  <c r="Z44" i="4"/>
  <c r="X44" i="4"/>
  <c r="T44" i="4"/>
  <c r="P44" i="4"/>
  <c r="L44" i="4"/>
  <c r="I44" i="4"/>
  <c r="U44" i="4" s="1"/>
  <c r="F44" i="4"/>
  <c r="Q44" i="4" s="1"/>
  <c r="AJ43" i="4"/>
  <c r="AF43" i="4"/>
  <c r="AA43" i="4"/>
  <c r="Z43" i="4"/>
  <c r="X43" i="4"/>
  <c r="T43" i="4"/>
  <c r="P43" i="4"/>
  <c r="L43" i="4"/>
  <c r="I43" i="4"/>
  <c r="F43" i="4"/>
  <c r="AJ42" i="4"/>
  <c r="AF42" i="4"/>
  <c r="AK42" i="4" s="1"/>
  <c r="AA42" i="4"/>
  <c r="Z42" i="4"/>
  <c r="X42" i="4"/>
  <c r="U42" i="4"/>
  <c r="T42" i="4"/>
  <c r="P42" i="4"/>
  <c r="L42" i="4"/>
  <c r="M42" i="4" s="1"/>
  <c r="I42" i="4"/>
  <c r="F42" i="4"/>
  <c r="Q42" i="4" s="1"/>
  <c r="AI41" i="4"/>
  <c r="AJ41" i="4" s="1"/>
  <c r="AH41" i="4"/>
  <c r="AG41" i="4"/>
  <c r="AE41" i="4"/>
  <c r="AF41" i="4" s="1"/>
  <c r="AK41" i="4" s="1"/>
  <c r="AD41" i="4"/>
  <c r="W41" i="4"/>
  <c r="X41" i="4" s="1"/>
  <c r="V41" i="4"/>
  <c r="S41" i="4"/>
  <c r="R41" i="4"/>
  <c r="O41" i="4"/>
  <c r="N41" i="4"/>
  <c r="K41" i="4"/>
  <c r="L41" i="4" s="1"/>
  <c r="J41" i="4"/>
  <c r="I41" i="4"/>
  <c r="H41" i="4"/>
  <c r="G41" i="4"/>
  <c r="E41" i="4"/>
  <c r="D41" i="4"/>
  <c r="AJ40" i="4"/>
  <c r="AF40" i="4"/>
  <c r="AK40" i="4" s="1"/>
  <c r="AA40" i="4"/>
  <c r="Z40" i="4"/>
  <c r="AB40" i="4" s="1"/>
  <c r="X40" i="4"/>
  <c r="T40" i="4"/>
  <c r="P40" i="4"/>
  <c r="L40" i="4"/>
  <c r="I40" i="4"/>
  <c r="F40" i="4"/>
  <c r="AJ39" i="4"/>
  <c r="AF39" i="4"/>
  <c r="AA39" i="4"/>
  <c r="Z39" i="4"/>
  <c r="X39" i="4"/>
  <c r="T39" i="4"/>
  <c r="P39" i="4"/>
  <c r="L39" i="4"/>
  <c r="I39" i="4"/>
  <c r="U39" i="4" s="1"/>
  <c r="F39" i="4"/>
  <c r="Q39" i="4" s="1"/>
  <c r="AJ38" i="4"/>
  <c r="AF38" i="4"/>
  <c r="AK38" i="4" s="1"/>
  <c r="AA38" i="4"/>
  <c r="AB38" i="4" s="1"/>
  <c r="Z38" i="4"/>
  <c r="X38" i="4"/>
  <c r="T38" i="4"/>
  <c r="U38" i="4" s="1"/>
  <c r="P38" i="4"/>
  <c r="L38" i="4"/>
  <c r="I38" i="4"/>
  <c r="F38" i="4"/>
  <c r="AJ37" i="4"/>
  <c r="AF37" i="4"/>
  <c r="AA37" i="4"/>
  <c r="Z37" i="4"/>
  <c r="X37" i="4"/>
  <c r="T37" i="4"/>
  <c r="P37" i="4"/>
  <c r="Q37" i="4" s="1"/>
  <c r="M37" i="4"/>
  <c r="L37" i="4"/>
  <c r="I37" i="4"/>
  <c r="Y37" i="4" s="1"/>
  <c r="F37" i="4"/>
  <c r="AI36" i="4"/>
  <c r="AH36" i="4"/>
  <c r="AG36" i="4"/>
  <c r="AE36" i="4"/>
  <c r="AD36" i="4"/>
  <c r="W36" i="4"/>
  <c r="V36" i="4"/>
  <c r="S36" i="4"/>
  <c r="R36" i="4"/>
  <c r="T36" i="4" s="1"/>
  <c r="O36" i="4"/>
  <c r="AA36" i="4" s="1"/>
  <c r="N36" i="4"/>
  <c r="K36" i="4"/>
  <c r="J36" i="4"/>
  <c r="H36" i="4"/>
  <c r="I36" i="4" s="1"/>
  <c r="U36" i="4" s="1"/>
  <c r="G36" i="4"/>
  <c r="E36" i="4"/>
  <c r="D36" i="4"/>
  <c r="AJ35" i="4"/>
  <c r="AF35" i="4"/>
  <c r="AK35" i="4" s="1"/>
  <c r="AA35" i="4"/>
  <c r="AB35" i="4" s="1"/>
  <c r="Z35" i="4"/>
  <c r="X35" i="4"/>
  <c r="T35" i="4"/>
  <c r="U35" i="4" s="1"/>
  <c r="P35" i="4"/>
  <c r="L35" i="4"/>
  <c r="I35" i="4"/>
  <c r="F35" i="4"/>
  <c r="AJ34" i="4"/>
  <c r="AF34" i="4"/>
  <c r="AA34" i="4"/>
  <c r="Z34" i="4"/>
  <c r="X34" i="4"/>
  <c r="AK34" i="4" s="1"/>
  <c r="T34" i="4"/>
  <c r="P34" i="4"/>
  <c r="L34" i="4"/>
  <c r="I34" i="4"/>
  <c r="Y34" i="4" s="1"/>
  <c r="F34" i="4"/>
  <c r="M34" i="4" s="1"/>
  <c r="AK33" i="4"/>
  <c r="AJ33" i="4"/>
  <c r="AF33" i="4"/>
  <c r="AA33" i="4"/>
  <c r="Z33" i="4"/>
  <c r="X33" i="4"/>
  <c r="T33" i="4"/>
  <c r="P33" i="4"/>
  <c r="L33" i="4"/>
  <c r="I33" i="4"/>
  <c r="F33" i="4"/>
  <c r="AJ32" i="4"/>
  <c r="AF32" i="4"/>
  <c r="AA32" i="4"/>
  <c r="Z32" i="4"/>
  <c r="AB32" i="4" s="1"/>
  <c r="X32" i="4"/>
  <c r="T32" i="4"/>
  <c r="P32" i="4"/>
  <c r="M32" i="4"/>
  <c r="L32" i="4"/>
  <c r="I32" i="4"/>
  <c r="F32" i="4"/>
  <c r="Q32" i="4" s="1"/>
  <c r="AJ31" i="4"/>
  <c r="AF31" i="4"/>
  <c r="AA31" i="4"/>
  <c r="Z31" i="4"/>
  <c r="X31" i="4"/>
  <c r="T31" i="4"/>
  <c r="P31" i="4"/>
  <c r="L31" i="4"/>
  <c r="I31" i="4"/>
  <c r="F31" i="4"/>
  <c r="AJ30" i="4"/>
  <c r="AF30" i="4"/>
  <c r="AA30" i="4"/>
  <c r="Z30" i="4"/>
  <c r="X30" i="4"/>
  <c r="AK30" i="4" s="1"/>
  <c r="T30" i="4"/>
  <c r="Q30" i="4"/>
  <c r="P30" i="4"/>
  <c r="L30" i="4"/>
  <c r="M30" i="4" s="1"/>
  <c r="I30" i="4"/>
  <c r="F30" i="4"/>
  <c r="AJ29" i="4"/>
  <c r="AF29" i="4"/>
  <c r="AA29" i="4"/>
  <c r="Z29" i="4"/>
  <c r="X29" i="4"/>
  <c r="T29" i="4"/>
  <c r="P29" i="4"/>
  <c r="L29" i="4"/>
  <c r="I29" i="4"/>
  <c r="U29" i="4" s="1"/>
  <c r="F29" i="4"/>
  <c r="AI28" i="4"/>
  <c r="AH28" i="4"/>
  <c r="AJ28" i="4" s="1"/>
  <c r="AG28" i="4"/>
  <c r="AE28" i="4"/>
  <c r="AD28" i="4"/>
  <c r="AF28" i="4" s="1"/>
  <c r="W28" i="4"/>
  <c r="V28" i="4"/>
  <c r="S28" i="4"/>
  <c r="R28" i="4"/>
  <c r="T28" i="4" s="1"/>
  <c r="O28" i="4"/>
  <c r="N28" i="4"/>
  <c r="P28" i="4" s="1"/>
  <c r="K28" i="4"/>
  <c r="J28" i="4"/>
  <c r="H28" i="4"/>
  <c r="G28" i="4"/>
  <c r="F28" i="4"/>
  <c r="E28" i="4"/>
  <c r="D28" i="4"/>
  <c r="AJ27" i="4"/>
  <c r="AF27" i="4"/>
  <c r="AA27" i="4"/>
  <c r="AB27" i="4" s="1"/>
  <c r="Z27" i="4"/>
  <c r="X27" i="4"/>
  <c r="U27" i="4"/>
  <c r="T27" i="4"/>
  <c r="P27" i="4"/>
  <c r="M27" i="4"/>
  <c r="L27" i="4"/>
  <c r="I27" i="4"/>
  <c r="AC27" i="4" s="1"/>
  <c r="F27" i="4"/>
  <c r="Q27" i="4" s="1"/>
  <c r="AJ26" i="4"/>
  <c r="AF26" i="4"/>
  <c r="AA26" i="4"/>
  <c r="Z26" i="4"/>
  <c r="AB26" i="4" s="1"/>
  <c r="AC26" i="4" s="1"/>
  <c r="X26" i="4"/>
  <c r="T26" i="4"/>
  <c r="P26" i="4"/>
  <c r="L26" i="4"/>
  <c r="I26" i="4"/>
  <c r="U26" i="4" s="1"/>
  <c r="F26" i="4"/>
  <c r="AJ25" i="4"/>
  <c r="AF25" i="4"/>
  <c r="AK25" i="4" s="1"/>
  <c r="AA25" i="4"/>
  <c r="Z25" i="4"/>
  <c r="AB25" i="4" s="1"/>
  <c r="X25" i="4"/>
  <c r="T25" i="4"/>
  <c r="Q25" i="4"/>
  <c r="P25" i="4"/>
  <c r="L25" i="4"/>
  <c r="I25" i="4"/>
  <c r="Y25" i="4" s="1"/>
  <c r="F25" i="4"/>
  <c r="AJ24" i="4"/>
  <c r="AF24" i="4"/>
  <c r="AK24" i="4" s="1"/>
  <c r="AA24" i="4"/>
  <c r="Z24" i="4"/>
  <c r="AB24" i="4" s="1"/>
  <c r="X24" i="4"/>
  <c r="T24" i="4"/>
  <c r="P24" i="4"/>
  <c r="L24" i="4"/>
  <c r="M24" i="4" s="1"/>
  <c r="I24" i="4"/>
  <c r="F24" i="4"/>
  <c r="AJ23" i="4"/>
  <c r="AF23" i="4"/>
  <c r="AA23" i="4"/>
  <c r="Z23" i="4"/>
  <c r="AB23" i="4" s="1"/>
  <c r="X23" i="4"/>
  <c r="AK23" i="4" s="1"/>
  <c r="T23" i="4"/>
  <c r="P23" i="4"/>
  <c r="L23" i="4"/>
  <c r="I23" i="4"/>
  <c r="F23" i="4"/>
  <c r="AJ22" i="4"/>
  <c r="AF22" i="4"/>
  <c r="AA22" i="4"/>
  <c r="Z22" i="4"/>
  <c r="X22" i="4"/>
  <c r="T22" i="4"/>
  <c r="P22" i="4"/>
  <c r="L22" i="4"/>
  <c r="I22" i="4"/>
  <c r="U22" i="4" s="1"/>
  <c r="F22" i="4"/>
  <c r="M22" i="4" s="1"/>
  <c r="AJ21" i="4"/>
  <c r="AF21" i="4"/>
  <c r="AK21" i="4" s="1"/>
  <c r="AA21" i="4"/>
  <c r="Z21" i="4"/>
  <c r="X21" i="4"/>
  <c r="T21" i="4"/>
  <c r="U21" i="4" s="1"/>
  <c r="P21" i="4"/>
  <c r="L21" i="4"/>
  <c r="I21" i="4"/>
  <c r="Y21" i="4" s="1"/>
  <c r="F21" i="4"/>
  <c r="Q21" i="4" s="1"/>
  <c r="AI20" i="4"/>
  <c r="AH20" i="4"/>
  <c r="AJ20" i="4" s="1"/>
  <c r="AG20" i="4"/>
  <c r="AF20" i="4"/>
  <c r="AE20" i="4"/>
  <c r="AD20" i="4"/>
  <c r="W20" i="4"/>
  <c r="X20" i="4" s="1"/>
  <c r="V20" i="4"/>
  <c r="S20" i="4"/>
  <c r="R20" i="4"/>
  <c r="O20" i="4"/>
  <c r="N20" i="4"/>
  <c r="K20" i="4"/>
  <c r="J20" i="4"/>
  <c r="H20" i="4"/>
  <c r="G20" i="4"/>
  <c r="E20" i="4"/>
  <c r="D20" i="4"/>
  <c r="F20" i="4" s="1"/>
  <c r="AK19" i="4"/>
  <c r="AJ19" i="4"/>
  <c r="AF19" i="4"/>
  <c r="AA19" i="4"/>
  <c r="AB19" i="4" s="1"/>
  <c r="Z19" i="4"/>
  <c r="X19" i="4"/>
  <c r="T19" i="4"/>
  <c r="P19" i="4"/>
  <c r="L19" i="4"/>
  <c r="I19" i="4"/>
  <c r="F19" i="4"/>
  <c r="AJ18" i="4"/>
  <c r="AF18" i="4"/>
  <c r="AA18" i="4"/>
  <c r="Z18" i="4"/>
  <c r="X18" i="4"/>
  <c r="T18" i="4"/>
  <c r="P18" i="4"/>
  <c r="L18" i="4"/>
  <c r="I18" i="4"/>
  <c r="F18" i="4"/>
  <c r="Q18" i="4" s="1"/>
  <c r="AJ17" i="4"/>
  <c r="AF17" i="4"/>
  <c r="AK17" i="4" s="1"/>
  <c r="AA17" i="4"/>
  <c r="Z17" i="4"/>
  <c r="AB17" i="4" s="1"/>
  <c r="X17" i="4"/>
  <c r="T17" i="4"/>
  <c r="P17" i="4"/>
  <c r="L17" i="4"/>
  <c r="M17" i="4" s="1"/>
  <c r="I17" i="4"/>
  <c r="U17" i="4" s="1"/>
  <c r="F17" i="4"/>
  <c r="AJ16" i="4"/>
  <c r="AF16" i="4"/>
  <c r="AA16" i="4"/>
  <c r="Z16" i="4"/>
  <c r="X16" i="4"/>
  <c r="AK16" i="4" s="1"/>
  <c r="U16" i="4"/>
  <c r="T16" i="4"/>
  <c r="P16" i="4"/>
  <c r="M16" i="4"/>
  <c r="L16" i="4"/>
  <c r="I16" i="4"/>
  <c r="F16" i="4"/>
  <c r="Q16" i="4" s="1"/>
  <c r="AJ15" i="4"/>
  <c r="AF15" i="4"/>
  <c r="AA15" i="4"/>
  <c r="Z15" i="4"/>
  <c r="AB15" i="4" s="1"/>
  <c r="X15" i="4"/>
  <c r="T15" i="4"/>
  <c r="P15" i="4"/>
  <c r="L15" i="4"/>
  <c r="I15" i="4"/>
  <c r="F15" i="4"/>
  <c r="AJ14" i="4"/>
  <c r="AF14" i="4"/>
  <c r="AK14" i="4" s="1"/>
  <c r="AA14" i="4"/>
  <c r="Z14" i="4"/>
  <c r="AB14" i="4" s="1"/>
  <c r="X14" i="4"/>
  <c r="Y14" i="4" s="1"/>
  <c r="T14" i="4"/>
  <c r="P14" i="4"/>
  <c r="L14" i="4"/>
  <c r="I14" i="4"/>
  <c r="F14" i="4"/>
  <c r="Q14" i="4" s="1"/>
  <c r="AJ13" i="4"/>
  <c r="AF13" i="4"/>
  <c r="AA13" i="4"/>
  <c r="Z13" i="4"/>
  <c r="X13" i="4"/>
  <c r="T13" i="4"/>
  <c r="P13" i="4"/>
  <c r="L13" i="4"/>
  <c r="I13" i="4"/>
  <c r="F13" i="4"/>
  <c r="Q13" i="4" s="1"/>
  <c r="AJ12" i="4"/>
  <c r="AF12" i="4"/>
  <c r="AA12" i="4"/>
  <c r="AB12" i="4" s="1"/>
  <c r="Z12" i="4"/>
  <c r="X12" i="4"/>
  <c r="AK12" i="4" s="1"/>
  <c r="U12" i="4"/>
  <c r="T12" i="4"/>
  <c r="P12" i="4"/>
  <c r="L12" i="4"/>
  <c r="I12" i="4"/>
  <c r="F12" i="4"/>
  <c r="Q12" i="4" s="1"/>
  <c r="AI11" i="4"/>
  <c r="AH11" i="4"/>
  <c r="AJ11" i="4" s="1"/>
  <c r="AG11" i="4"/>
  <c r="AE11" i="4"/>
  <c r="AD11" i="4"/>
  <c r="AF11" i="4" s="1"/>
  <c r="W11" i="4"/>
  <c r="V11" i="4"/>
  <c r="S11" i="4"/>
  <c r="R11" i="4"/>
  <c r="O11" i="4"/>
  <c r="N11" i="4"/>
  <c r="K11" i="4"/>
  <c r="J11" i="4"/>
  <c r="I11" i="4"/>
  <c r="H11" i="4"/>
  <c r="G11" i="4"/>
  <c r="E11" i="4"/>
  <c r="D11" i="4"/>
  <c r="F11" i="4" s="1"/>
  <c r="AJ10" i="4"/>
  <c r="AF10" i="4"/>
  <c r="AK10" i="4" s="1"/>
  <c r="AA10" i="4"/>
  <c r="Z10" i="4"/>
  <c r="X10" i="4"/>
  <c r="U10" i="4"/>
  <c r="T10" i="4"/>
  <c r="P10" i="4"/>
  <c r="L10" i="4"/>
  <c r="I10" i="4"/>
  <c r="F10" i="4"/>
  <c r="Q10" i="4" s="1"/>
  <c r="AJ9" i="4"/>
  <c r="AF9" i="4"/>
  <c r="AK9" i="4" s="1"/>
  <c r="AA9" i="4"/>
  <c r="Z9" i="4"/>
  <c r="X9" i="4"/>
  <c r="T9" i="4"/>
  <c r="P9" i="4"/>
  <c r="L9" i="4"/>
  <c r="I9" i="4"/>
  <c r="Y9" i="4" s="1"/>
  <c r="F9" i="4"/>
  <c r="Q9" i="4" s="1"/>
  <c r="AI28" i="3"/>
  <c r="AH28" i="3"/>
  <c r="AG28" i="3"/>
  <c r="AE28" i="3"/>
  <c r="AD28" i="3"/>
  <c r="W28" i="3"/>
  <c r="V28" i="3"/>
  <c r="X28" i="3" s="1"/>
  <c r="S28" i="3"/>
  <c r="R28" i="3"/>
  <c r="T28" i="3" s="1"/>
  <c r="O28" i="3"/>
  <c r="N28" i="3"/>
  <c r="K28" i="3"/>
  <c r="AA28" i="3" s="1"/>
  <c r="J28" i="3"/>
  <c r="H28" i="3"/>
  <c r="G28" i="3"/>
  <c r="I28" i="3" s="1"/>
  <c r="E28" i="3"/>
  <c r="F28" i="3" s="1"/>
  <c r="D28" i="3"/>
  <c r="AJ27" i="3"/>
  <c r="AF27" i="3"/>
  <c r="AA27" i="3"/>
  <c r="Z27" i="3"/>
  <c r="AB27" i="3" s="1"/>
  <c r="X27" i="3"/>
  <c r="U27" i="3"/>
  <c r="T27" i="3"/>
  <c r="P27" i="3"/>
  <c r="L27" i="3"/>
  <c r="I27" i="3"/>
  <c r="F27" i="3"/>
  <c r="AJ26" i="3"/>
  <c r="AF26" i="3"/>
  <c r="AB26" i="3"/>
  <c r="AA26" i="3"/>
  <c r="Z26" i="3"/>
  <c r="X26" i="3"/>
  <c r="AK26" i="3" s="1"/>
  <c r="T26" i="3"/>
  <c r="P26" i="3"/>
  <c r="L26" i="3"/>
  <c r="I26" i="3"/>
  <c r="U26" i="3" s="1"/>
  <c r="F26" i="3"/>
  <c r="AJ25" i="3"/>
  <c r="AF25" i="3"/>
  <c r="AK25" i="3" s="1"/>
  <c r="AA25" i="3"/>
  <c r="Z25" i="3"/>
  <c r="AB25" i="3" s="1"/>
  <c r="X25" i="3"/>
  <c r="T25" i="3"/>
  <c r="Q25" i="3"/>
  <c r="P25" i="3"/>
  <c r="L25" i="3"/>
  <c r="I25" i="3"/>
  <c r="F25" i="3"/>
  <c r="M25" i="3" s="1"/>
  <c r="AJ24" i="3"/>
  <c r="AF24" i="3"/>
  <c r="AK24" i="3" s="1"/>
  <c r="AA24" i="3"/>
  <c r="Z24" i="3"/>
  <c r="AB24" i="3" s="1"/>
  <c r="X24" i="3"/>
  <c r="T24" i="3"/>
  <c r="P24" i="3"/>
  <c r="M24" i="3"/>
  <c r="L24" i="3"/>
  <c r="I24" i="3"/>
  <c r="AC24" i="3" s="1"/>
  <c r="F24" i="3"/>
  <c r="Q24" i="3" s="1"/>
  <c r="AJ23" i="3"/>
  <c r="AF23" i="3"/>
  <c r="AA23" i="3"/>
  <c r="Z23" i="3"/>
  <c r="AB23" i="3" s="1"/>
  <c r="X23" i="3"/>
  <c r="U23" i="3"/>
  <c r="T23" i="3"/>
  <c r="P23" i="3"/>
  <c r="L23" i="3"/>
  <c r="I23" i="3"/>
  <c r="F23" i="3"/>
  <c r="AJ22" i="3"/>
  <c r="AF22" i="3"/>
  <c r="AB22" i="3"/>
  <c r="AA22" i="3"/>
  <c r="Z22" i="3"/>
  <c r="X22" i="3"/>
  <c r="AK22" i="3" s="1"/>
  <c r="T22" i="3"/>
  <c r="P22" i="3"/>
  <c r="L22" i="3"/>
  <c r="I22" i="3"/>
  <c r="F22" i="3"/>
  <c r="AJ21" i="3"/>
  <c r="AF21" i="3"/>
  <c r="AK21" i="3" s="1"/>
  <c r="AA21" i="3"/>
  <c r="Z21" i="3"/>
  <c r="AB21" i="3" s="1"/>
  <c r="X21" i="3"/>
  <c r="T21" i="3"/>
  <c r="Q21" i="3"/>
  <c r="P21" i="3"/>
  <c r="L21" i="3"/>
  <c r="I21" i="3"/>
  <c r="F21" i="3"/>
  <c r="M21" i="3" s="1"/>
  <c r="AJ20" i="3"/>
  <c r="AF20" i="3"/>
  <c r="AK20" i="3" s="1"/>
  <c r="AA20" i="3"/>
  <c r="Z20" i="3"/>
  <c r="AB20" i="3" s="1"/>
  <c r="X20" i="3"/>
  <c r="T20" i="3"/>
  <c r="P20" i="3"/>
  <c r="M20" i="3"/>
  <c r="L20" i="3"/>
  <c r="I20" i="3"/>
  <c r="AC20" i="3" s="1"/>
  <c r="F20" i="3"/>
  <c r="Q20" i="3" s="1"/>
  <c r="AJ19" i="3"/>
  <c r="AF19" i="3"/>
  <c r="AA19" i="3"/>
  <c r="Z19" i="3"/>
  <c r="AB19" i="3" s="1"/>
  <c r="X19" i="3"/>
  <c r="U19" i="3"/>
  <c r="T19" i="3"/>
  <c r="P19" i="3"/>
  <c r="L19" i="3"/>
  <c r="I19" i="3"/>
  <c r="F19" i="3"/>
  <c r="AJ18" i="3"/>
  <c r="AF18" i="3"/>
  <c r="AB18" i="3"/>
  <c r="AA18" i="3"/>
  <c r="Z18" i="3"/>
  <c r="X18" i="3"/>
  <c r="AK18" i="3" s="1"/>
  <c r="T18" i="3"/>
  <c r="P18" i="3"/>
  <c r="L18" i="3"/>
  <c r="I18" i="3"/>
  <c r="F18" i="3"/>
  <c r="AJ17" i="3"/>
  <c r="AF17" i="3"/>
  <c r="AK17" i="3" s="1"/>
  <c r="AA17" i="3"/>
  <c r="Z17" i="3"/>
  <c r="X17" i="3"/>
  <c r="T17" i="3"/>
  <c r="Q17" i="3"/>
  <c r="P17" i="3"/>
  <c r="L17" i="3"/>
  <c r="I17" i="3"/>
  <c r="F17" i="3"/>
  <c r="M17" i="3" s="1"/>
  <c r="AJ16" i="3"/>
  <c r="AF16" i="3"/>
  <c r="AK16" i="3" s="1"/>
  <c r="AA16" i="3"/>
  <c r="Z16" i="3"/>
  <c r="AB16" i="3" s="1"/>
  <c r="X16" i="3"/>
  <c r="T16" i="3"/>
  <c r="P16" i="3"/>
  <c r="M16" i="3"/>
  <c r="L16" i="3"/>
  <c r="I16" i="3"/>
  <c r="U16" i="3" s="1"/>
  <c r="F16" i="3"/>
  <c r="Q16" i="3" s="1"/>
  <c r="AJ15" i="3"/>
  <c r="AF15" i="3"/>
  <c r="AA15" i="3"/>
  <c r="Z15" i="3"/>
  <c r="AB15" i="3" s="1"/>
  <c r="X15" i="3"/>
  <c r="U15" i="3"/>
  <c r="T15" i="3"/>
  <c r="P15" i="3"/>
  <c r="L15" i="3"/>
  <c r="I15" i="3"/>
  <c r="F15" i="3"/>
  <c r="AJ14" i="3"/>
  <c r="AF14" i="3"/>
  <c r="AB14" i="3"/>
  <c r="AA14" i="3"/>
  <c r="Z14" i="3"/>
  <c r="X14" i="3"/>
  <c r="AK14" i="3" s="1"/>
  <c r="T14" i="3"/>
  <c r="P14" i="3"/>
  <c r="L14" i="3"/>
  <c r="I14" i="3"/>
  <c r="AC14" i="3" s="1"/>
  <c r="F14" i="3"/>
  <c r="AJ13" i="3"/>
  <c r="AF13" i="3"/>
  <c r="AK13" i="3" s="1"/>
  <c r="AA13" i="3"/>
  <c r="Z13" i="3"/>
  <c r="X13" i="3"/>
  <c r="T13" i="3"/>
  <c r="Q13" i="3"/>
  <c r="P13" i="3"/>
  <c r="L13" i="3"/>
  <c r="I13" i="3"/>
  <c r="F13" i="3"/>
  <c r="M13" i="3" s="1"/>
  <c r="AJ12" i="3"/>
  <c r="AF12" i="3"/>
  <c r="AK12" i="3" s="1"/>
  <c r="AA12" i="3"/>
  <c r="Z12" i="3"/>
  <c r="AB12" i="3" s="1"/>
  <c r="X12" i="3"/>
  <c r="T12" i="3"/>
  <c r="P12" i="3"/>
  <c r="M12" i="3"/>
  <c r="L12" i="3"/>
  <c r="I12" i="3"/>
  <c r="AC12" i="3" s="1"/>
  <c r="F12" i="3"/>
  <c r="Q12" i="3" s="1"/>
  <c r="AJ11" i="3"/>
  <c r="AF11" i="3"/>
  <c r="AK11" i="3" s="1"/>
  <c r="AA11" i="3"/>
  <c r="Z11" i="3"/>
  <c r="AB11" i="3" s="1"/>
  <c r="X11" i="3"/>
  <c r="U11" i="3"/>
  <c r="T11" i="3"/>
  <c r="P11" i="3"/>
  <c r="L11" i="3"/>
  <c r="I11" i="3"/>
  <c r="F11" i="3"/>
  <c r="M11" i="3" s="1"/>
  <c r="AJ10" i="3"/>
  <c r="AF10" i="3"/>
  <c r="AA10" i="3"/>
  <c r="Z10" i="3"/>
  <c r="AB10" i="3" s="1"/>
  <c r="X10" i="3"/>
  <c r="T10" i="3"/>
  <c r="Q10" i="3"/>
  <c r="P10" i="3"/>
  <c r="L10" i="3"/>
  <c r="I10" i="3"/>
  <c r="F10" i="3"/>
  <c r="AJ9" i="3"/>
  <c r="AF9" i="3"/>
  <c r="AA9" i="3"/>
  <c r="Z9" i="3"/>
  <c r="AB9" i="3" s="1"/>
  <c r="X9" i="3"/>
  <c r="T9" i="3"/>
  <c r="Q9" i="3"/>
  <c r="P9" i="3"/>
  <c r="L9" i="3"/>
  <c r="I9" i="3"/>
  <c r="F9" i="3"/>
  <c r="AI17" i="2"/>
  <c r="AH17" i="2"/>
  <c r="AJ17" i="2" s="1"/>
  <c r="AG17" i="2"/>
  <c r="AE17" i="2"/>
  <c r="AD17" i="2"/>
  <c r="AF17" i="2" s="1"/>
  <c r="AK17" i="2" s="1"/>
  <c r="W17" i="2"/>
  <c r="V17" i="2"/>
  <c r="X17" i="2" s="1"/>
  <c r="T17" i="2"/>
  <c r="S17" i="2"/>
  <c r="R17" i="2"/>
  <c r="P17" i="2"/>
  <c r="O17" i="2"/>
  <c r="N17" i="2"/>
  <c r="K17" i="2"/>
  <c r="J17" i="2"/>
  <c r="Z17" i="2" s="1"/>
  <c r="H17" i="2"/>
  <c r="G17" i="2"/>
  <c r="E17" i="2"/>
  <c r="D17" i="2"/>
  <c r="AJ16" i="2"/>
  <c r="AF16" i="2"/>
  <c r="AK16" i="2" s="1"/>
  <c r="AA16" i="2"/>
  <c r="Z16" i="2"/>
  <c r="AB16" i="2" s="1"/>
  <c r="X16" i="2"/>
  <c r="T16" i="2"/>
  <c r="Q16" i="2"/>
  <c r="P16" i="2"/>
  <c r="L16" i="2"/>
  <c r="I16" i="2"/>
  <c r="Y16" i="2" s="1"/>
  <c r="F16" i="2"/>
  <c r="M16" i="2" s="1"/>
  <c r="AJ15" i="2"/>
  <c r="AF15" i="2"/>
  <c r="AK15" i="2" s="1"/>
  <c r="AA15" i="2"/>
  <c r="Z15" i="2"/>
  <c r="AB15" i="2" s="1"/>
  <c r="X15" i="2"/>
  <c r="T15" i="2"/>
  <c r="P15" i="2"/>
  <c r="L15" i="2"/>
  <c r="M15" i="2" s="1"/>
  <c r="I15" i="2"/>
  <c r="F15" i="2"/>
  <c r="AJ14" i="2"/>
  <c r="AF14" i="2"/>
  <c r="AA14" i="2"/>
  <c r="AB14" i="2" s="1"/>
  <c r="Z14" i="2"/>
  <c r="X14" i="2"/>
  <c r="T14" i="2"/>
  <c r="U14" i="2" s="1"/>
  <c r="P14" i="2"/>
  <c r="L14" i="2"/>
  <c r="I14" i="2"/>
  <c r="AC14" i="2" s="1"/>
  <c r="F14" i="2"/>
  <c r="M14" i="2" s="1"/>
  <c r="AJ13" i="2"/>
  <c r="AF13" i="2"/>
  <c r="AB13" i="2"/>
  <c r="AA13" i="2"/>
  <c r="Z13" i="2"/>
  <c r="X13" i="2"/>
  <c r="AK13" i="2" s="1"/>
  <c r="T13" i="2"/>
  <c r="P13" i="2"/>
  <c r="L13" i="2"/>
  <c r="I13" i="2"/>
  <c r="U13" i="2" s="1"/>
  <c r="F13" i="2"/>
  <c r="M13" i="2" s="1"/>
  <c r="AJ12" i="2"/>
  <c r="AF12" i="2"/>
  <c r="AA12" i="2"/>
  <c r="Z12" i="2"/>
  <c r="X12" i="2"/>
  <c r="T12" i="2"/>
  <c r="P12" i="2"/>
  <c r="L12" i="2"/>
  <c r="I12" i="2"/>
  <c r="Y12" i="2" s="1"/>
  <c r="F12" i="2"/>
  <c r="M12" i="2" s="1"/>
  <c r="AJ11" i="2"/>
  <c r="AF11" i="2"/>
  <c r="AA11" i="2"/>
  <c r="Z11" i="2"/>
  <c r="X11" i="2"/>
  <c r="T11" i="2"/>
  <c r="P11" i="2"/>
  <c r="L11" i="2"/>
  <c r="M11" i="2" s="1"/>
  <c r="I11" i="2"/>
  <c r="F11" i="2"/>
  <c r="Q11" i="2" s="1"/>
  <c r="AJ10" i="2"/>
  <c r="AF10" i="2"/>
  <c r="AA10" i="2"/>
  <c r="AB10" i="2" s="1"/>
  <c r="Z10" i="2"/>
  <c r="X10" i="2"/>
  <c r="U10" i="2"/>
  <c r="T10" i="2"/>
  <c r="P10" i="2"/>
  <c r="M10" i="2"/>
  <c r="L10" i="2"/>
  <c r="I10" i="2"/>
  <c r="AC10" i="2" s="1"/>
  <c r="F10" i="2"/>
  <c r="Q10" i="2" s="1"/>
  <c r="AJ9" i="2"/>
  <c r="AF9" i="2"/>
  <c r="AA9" i="2"/>
  <c r="Z9" i="2"/>
  <c r="AB9" i="2" s="1"/>
  <c r="X9" i="2"/>
  <c r="T9" i="2"/>
  <c r="P9" i="2"/>
  <c r="L9" i="2"/>
  <c r="I9" i="2"/>
  <c r="U9" i="2" s="1"/>
  <c r="F9" i="2"/>
  <c r="M9" i="2" s="1"/>
  <c r="AI18" i="1"/>
  <c r="AH18" i="1"/>
  <c r="AJ18" i="1" s="1"/>
  <c r="AG18" i="1"/>
  <c r="AF18" i="1"/>
  <c r="AE18" i="1"/>
  <c r="AD18" i="1"/>
  <c r="X18" i="1"/>
  <c r="W18" i="1"/>
  <c r="V18" i="1"/>
  <c r="S18" i="1"/>
  <c r="R18" i="1"/>
  <c r="T18" i="1" s="1"/>
  <c r="O18" i="1"/>
  <c r="N18" i="1"/>
  <c r="P18" i="1" s="1"/>
  <c r="K18" i="1"/>
  <c r="J18" i="1"/>
  <c r="H18" i="1"/>
  <c r="G18" i="1"/>
  <c r="E18" i="1"/>
  <c r="D18" i="1"/>
  <c r="F18" i="1" s="1"/>
  <c r="AJ17" i="1"/>
  <c r="AF17" i="1"/>
  <c r="AA17" i="1"/>
  <c r="Z17" i="1"/>
  <c r="AB17" i="1" s="1"/>
  <c r="X17" i="1"/>
  <c r="U17" i="1"/>
  <c r="T17" i="1"/>
  <c r="P17" i="1"/>
  <c r="L17" i="1"/>
  <c r="I17" i="1"/>
  <c r="F17" i="1"/>
  <c r="M17" i="1" s="1"/>
  <c r="AJ16" i="1"/>
  <c r="AF16" i="1"/>
  <c r="AA16" i="1"/>
  <c r="Z16" i="1"/>
  <c r="AB16" i="1" s="1"/>
  <c r="X16" i="1"/>
  <c r="AK16" i="1" s="1"/>
  <c r="T16" i="1"/>
  <c r="U16" i="1" s="1"/>
  <c r="P16" i="1"/>
  <c r="L16" i="1"/>
  <c r="I16" i="1"/>
  <c r="F16" i="1"/>
  <c r="AJ15" i="1"/>
  <c r="AF15" i="1"/>
  <c r="AA15" i="1"/>
  <c r="Z15" i="1"/>
  <c r="X15" i="1"/>
  <c r="AK15" i="1" s="1"/>
  <c r="T15" i="1"/>
  <c r="P15" i="1"/>
  <c r="M15" i="1"/>
  <c r="L15" i="1"/>
  <c r="I15" i="1"/>
  <c r="F15" i="1"/>
  <c r="Q15" i="1" s="1"/>
  <c r="AJ14" i="1"/>
  <c r="AF14" i="1"/>
  <c r="AA14" i="1"/>
  <c r="Z14" i="1"/>
  <c r="AB14" i="1" s="1"/>
  <c r="X14" i="1"/>
  <c r="T14" i="1"/>
  <c r="P14" i="1"/>
  <c r="L14" i="1"/>
  <c r="I14" i="1"/>
  <c r="AC14" i="1" s="1"/>
  <c r="F14" i="1"/>
  <c r="Q14" i="1" s="1"/>
  <c r="AJ13" i="1"/>
  <c r="AF13" i="1"/>
  <c r="AA13" i="1"/>
  <c r="Z13" i="1"/>
  <c r="X13" i="1"/>
  <c r="U13" i="1"/>
  <c r="T13" i="1"/>
  <c r="Q13" i="1"/>
  <c r="P13" i="1"/>
  <c r="L13" i="1"/>
  <c r="I13" i="1"/>
  <c r="F13" i="1"/>
  <c r="M13" i="1" s="1"/>
  <c r="AJ12" i="1"/>
  <c r="AF12" i="1"/>
  <c r="AB12" i="1"/>
  <c r="AA12" i="1"/>
  <c r="Z12" i="1"/>
  <c r="X12" i="1"/>
  <c r="AK12" i="1" s="1"/>
  <c r="T12" i="1"/>
  <c r="P12" i="1"/>
  <c r="L12" i="1"/>
  <c r="I12" i="1"/>
  <c r="F12" i="1"/>
  <c r="M12" i="1" s="1"/>
  <c r="AJ11" i="1"/>
  <c r="AF11" i="1"/>
  <c r="AA11" i="1"/>
  <c r="AB11" i="1" s="1"/>
  <c r="Z11" i="1"/>
  <c r="X11" i="1"/>
  <c r="AK11" i="1" s="1"/>
  <c r="T11" i="1"/>
  <c r="P11" i="1"/>
  <c r="Q11" i="1" s="1"/>
  <c r="L11" i="1"/>
  <c r="I11" i="1"/>
  <c r="U11" i="1" s="1"/>
  <c r="F11" i="1"/>
  <c r="M11" i="1" s="1"/>
  <c r="AJ10" i="1"/>
  <c r="AF10" i="1"/>
  <c r="AK10" i="1" s="1"/>
  <c r="AA10" i="1"/>
  <c r="Z10" i="1"/>
  <c r="AB10" i="1" s="1"/>
  <c r="X10" i="1"/>
  <c r="T10" i="1"/>
  <c r="P10" i="1"/>
  <c r="L10" i="1"/>
  <c r="I10" i="1"/>
  <c r="F10" i="1"/>
  <c r="AJ9" i="1"/>
  <c r="AF9" i="1"/>
  <c r="AA9" i="1"/>
  <c r="Z9" i="1"/>
  <c r="AB9" i="1" s="1"/>
  <c r="X9" i="1"/>
  <c r="T9" i="1"/>
  <c r="P9" i="1"/>
  <c r="L9" i="1"/>
  <c r="I9" i="1"/>
  <c r="F9" i="1"/>
  <c r="Q9" i="1" s="1"/>
  <c r="AC26" i="8" l="1"/>
  <c r="U26" i="8"/>
  <c r="AK13" i="1"/>
  <c r="M16" i="1"/>
  <c r="Q17" i="1"/>
  <c r="AK10" i="2"/>
  <c r="AK12" i="2"/>
  <c r="I17" i="2"/>
  <c r="M10" i="3"/>
  <c r="U12" i="3"/>
  <c r="U20" i="3"/>
  <c r="U24" i="3"/>
  <c r="P28" i="3"/>
  <c r="U9" i="4"/>
  <c r="L11" i="4"/>
  <c r="M11" i="4" s="1"/>
  <c r="X11" i="4"/>
  <c r="Y11" i="4" s="1"/>
  <c r="Y12" i="4"/>
  <c r="AB13" i="4"/>
  <c r="AC13" i="4" s="1"/>
  <c r="Z20" i="4"/>
  <c r="Y22" i="4"/>
  <c r="Q24" i="4"/>
  <c r="AK27" i="4"/>
  <c r="I28" i="4"/>
  <c r="Y29" i="4"/>
  <c r="AB31" i="4"/>
  <c r="Q34" i="4"/>
  <c r="AB37" i="4"/>
  <c r="AC37" i="4" s="1"/>
  <c r="AB39" i="4"/>
  <c r="AC39" i="4" s="1"/>
  <c r="T41" i="4"/>
  <c r="AB44" i="4"/>
  <c r="AB46" i="4"/>
  <c r="AC46" i="4" s="1"/>
  <c r="T48" i="4"/>
  <c r="AB51" i="4"/>
  <c r="AC51" i="4" s="1"/>
  <c r="AB53" i="4"/>
  <c r="AC53" i="4" s="1"/>
  <c r="I54" i="4"/>
  <c r="P10" i="5"/>
  <c r="AC12" i="5"/>
  <c r="AK15" i="5"/>
  <c r="U9" i="6"/>
  <c r="Q11" i="6"/>
  <c r="P12" i="6"/>
  <c r="Q14" i="7"/>
  <c r="AF16" i="7"/>
  <c r="Y24" i="7"/>
  <c r="AK42" i="7"/>
  <c r="U58" i="7"/>
  <c r="AC65" i="7"/>
  <c r="U65" i="7"/>
  <c r="AK73" i="7"/>
  <c r="X74" i="7"/>
  <c r="AK74" i="7" s="1"/>
  <c r="AC19" i="9"/>
  <c r="AC13" i="7"/>
  <c r="U13" i="7"/>
  <c r="M38" i="7"/>
  <c r="Q38" i="7"/>
  <c r="Y9" i="1"/>
  <c r="AC16" i="1"/>
  <c r="U11" i="2"/>
  <c r="Q15" i="2"/>
  <c r="AC10" i="3"/>
  <c r="M14" i="3"/>
  <c r="M18" i="3"/>
  <c r="M22" i="3"/>
  <c r="M26" i="3"/>
  <c r="AJ28" i="3"/>
  <c r="M10" i="4"/>
  <c r="AA11" i="4"/>
  <c r="M21" i="4"/>
  <c r="AB22" i="4"/>
  <c r="AC22" i="4" s="1"/>
  <c r="X28" i="4"/>
  <c r="AB29" i="4"/>
  <c r="AC29" i="4" s="1"/>
  <c r="Z36" i="4"/>
  <c r="AB36" i="4" s="1"/>
  <c r="AC36" i="4" s="1"/>
  <c r="AF36" i="4"/>
  <c r="AC42" i="4"/>
  <c r="AB42" i="4"/>
  <c r="AB49" i="4"/>
  <c r="AC49" i="4" s="1"/>
  <c r="L54" i="4"/>
  <c r="AF54" i="4"/>
  <c r="AK54" i="4" s="1"/>
  <c r="AJ10" i="5"/>
  <c r="M14" i="5"/>
  <c r="L15" i="5"/>
  <c r="M15" i="5" s="1"/>
  <c r="L22" i="5"/>
  <c r="AJ12" i="6"/>
  <c r="U15" i="6"/>
  <c r="AA30" i="7"/>
  <c r="L30" i="7"/>
  <c r="AK36" i="7"/>
  <c r="AC53" i="7"/>
  <c r="X54" i="7"/>
  <c r="L67" i="7"/>
  <c r="AF15" i="8"/>
  <c r="AC17" i="8"/>
  <c r="Q19" i="8"/>
  <c r="M24" i="8"/>
  <c r="Q24" i="8"/>
  <c r="F27" i="8"/>
  <c r="Q27" i="8" s="1"/>
  <c r="M17" i="11"/>
  <c r="Q17" i="11"/>
  <c r="M9" i="1"/>
  <c r="Y18" i="3"/>
  <c r="AK11" i="4"/>
  <c r="AC15" i="4"/>
  <c r="AK20" i="4"/>
  <c r="Z28" i="4"/>
  <c r="M29" i="4"/>
  <c r="AK31" i="4"/>
  <c r="U34" i="4"/>
  <c r="M39" i="4"/>
  <c r="AK39" i="4"/>
  <c r="M44" i="4"/>
  <c r="M46" i="4"/>
  <c r="AK46" i="4"/>
  <c r="M51" i="4"/>
  <c r="M53" i="4"/>
  <c r="AK53" i="4"/>
  <c r="AA54" i="4"/>
  <c r="AB55" i="4"/>
  <c r="AK24" i="5"/>
  <c r="M15" i="7"/>
  <c r="Q15" i="7"/>
  <c r="AK19" i="7"/>
  <c r="M44" i="7"/>
  <c r="AK44" i="7"/>
  <c r="M49" i="7"/>
  <c r="AA61" i="7"/>
  <c r="AA67" i="7"/>
  <c r="AK72" i="7"/>
  <c r="Z44" i="10"/>
  <c r="L44" i="10"/>
  <c r="AK9" i="1"/>
  <c r="AK14" i="1"/>
  <c r="AC16" i="3"/>
  <c r="Y22" i="3"/>
  <c r="AK13" i="4"/>
  <c r="AC12" i="1"/>
  <c r="I18" i="1"/>
  <c r="AK9" i="2"/>
  <c r="AB11" i="2"/>
  <c r="Q12" i="2"/>
  <c r="AA17" i="2"/>
  <c r="AB17" i="2" s="1"/>
  <c r="AC17" i="2" s="1"/>
  <c r="AK15" i="3"/>
  <c r="AK19" i="3"/>
  <c r="AK23" i="3"/>
  <c r="AK27" i="3"/>
  <c r="AB9" i="4"/>
  <c r="P11" i="4"/>
  <c r="Q11" i="4" s="1"/>
  <c r="AB18" i="4"/>
  <c r="P20" i="4"/>
  <c r="AK22" i="4"/>
  <c r="AK26" i="4"/>
  <c r="L28" i="4"/>
  <c r="AK29" i="4"/>
  <c r="P36" i="4"/>
  <c r="Z41" i="4"/>
  <c r="AB43" i="4"/>
  <c r="AC43" i="4" s="1"/>
  <c r="Z48" i="4"/>
  <c r="AB50" i="4"/>
  <c r="AC50" i="4" s="1"/>
  <c r="P54" i="4"/>
  <c r="AA55" i="4"/>
  <c r="AK9" i="5"/>
  <c r="Q13" i="5"/>
  <c r="AB13" i="5"/>
  <c r="AB19" i="5"/>
  <c r="AC19" i="5" s="1"/>
  <c r="M21" i="5"/>
  <c r="AK22" i="5"/>
  <c r="AA36" i="5"/>
  <c r="L36" i="5"/>
  <c r="AC16" i="6"/>
  <c r="AB23" i="7"/>
  <c r="AF54" i="7"/>
  <c r="P61" i="7"/>
  <c r="Q61" i="7" s="1"/>
  <c r="AC66" i="7"/>
  <c r="Q68" i="7"/>
  <c r="M13" i="4"/>
  <c r="Q47" i="4"/>
  <c r="AC13" i="5"/>
  <c r="Q25" i="5"/>
  <c r="Q28" i="5"/>
  <c r="Q20" i="7"/>
  <c r="U53" i="7"/>
  <c r="M70" i="7"/>
  <c r="Q70" i="7"/>
  <c r="U36" i="10"/>
  <c r="Y36" i="10"/>
  <c r="AC17" i="1"/>
  <c r="AK14" i="2"/>
  <c r="Q40" i="4"/>
  <c r="U15" i="1"/>
  <c r="AB15" i="1"/>
  <c r="AA18" i="1"/>
  <c r="AK11" i="2"/>
  <c r="Q14" i="2"/>
  <c r="U15" i="2"/>
  <c r="M9" i="3"/>
  <c r="AC11" i="3"/>
  <c r="AB13" i="3"/>
  <c r="AC13" i="3" s="1"/>
  <c r="Q14" i="3"/>
  <c r="M15" i="3"/>
  <c r="AB17" i="3"/>
  <c r="Q18" i="3"/>
  <c r="M19" i="3"/>
  <c r="Q22" i="3"/>
  <c r="M23" i="3"/>
  <c r="Q26" i="3"/>
  <c r="M27" i="3"/>
  <c r="U14" i="4"/>
  <c r="Y16" i="4"/>
  <c r="AB16" i="4"/>
  <c r="Y18" i="4"/>
  <c r="AC18" i="4"/>
  <c r="T20" i="4"/>
  <c r="U20" i="4" s="1"/>
  <c r="M23" i="4"/>
  <c r="U24" i="4"/>
  <c r="M25" i="4"/>
  <c r="Q29" i="4"/>
  <c r="U32" i="4"/>
  <c r="AB34" i="4"/>
  <c r="AC34" i="4" s="1"/>
  <c r="F36" i="4"/>
  <c r="Q36" i="4" s="1"/>
  <c r="U37" i="4"/>
  <c r="Q43" i="4"/>
  <c r="AK43" i="4"/>
  <c r="Q50" i="4"/>
  <c r="AK50" i="4"/>
  <c r="AK12" i="5"/>
  <c r="Q19" i="5"/>
  <c r="AK36" i="5"/>
  <c r="M19" i="6"/>
  <c r="Z22" i="6"/>
  <c r="AB22" i="6" s="1"/>
  <c r="L22" i="6"/>
  <c r="M17" i="7"/>
  <c r="Z25" i="7"/>
  <c r="AK31" i="7"/>
  <c r="AK34" i="7"/>
  <c r="Y36" i="7"/>
  <c r="AC25" i="8"/>
  <c r="AC29" i="8"/>
  <c r="U29" i="8"/>
  <c r="M33" i="10"/>
  <c r="Q33" i="10"/>
  <c r="AK18" i="1"/>
  <c r="Q10" i="1"/>
  <c r="Z18" i="1"/>
  <c r="AB18" i="1" s="1"/>
  <c r="AC18" i="1" s="1"/>
  <c r="L17" i="2"/>
  <c r="U9" i="1"/>
  <c r="U12" i="1"/>
  <c r="AB13" i="1"/>
  <c r="AC13" i="1" s="1"/>
  <c r="AK17" i="1"/>
  <c r="L18" i="1"/>
  <c r="M18" i="1" s="1"/>
  <c r="AB12" i="2"/>
  <c r="AC12" i="2" s="1"/>
  <c r="F17" i="2"/>
  <c r="M17" i="2" s="1"/>
  <c r="AC9" i="3"/>
  <c r="AK9" i="3"/>
  <c r="AK10" i="3"/>
  <c r="AC15" i="3"/>
  <c r="AC19" i="3"/>
  <c r="AC23" i="3"/>
  <c r="AC27" i="3"/>
  <c r="Z28" i="3"/>
  <c r="AB28" i="3" s="1"/>
  <c r="AF28" i="3"/>
  <c r="AK28" i="3" s="1"/>
  <c r="AB10" i="4"/>
  <c r="T11" i="4"/>
  <c r="U11" i="4" s="1"/>
  <c r="U13" i="4"/>
  <c r="M14" i="4"/>
  <c r="AC14" i="4"/>
  <c r="AK15" i="4"/>
  <c r="M18" i="4"/>
  <c r="AK18" i="4"/>
  <c r="I20" i="4"/>
  <c r="AB21" i="4"/>
  <c r="AC21" i="4" s="1"/>
  <c r="Y23" i="4"/>
  <c r="Y30" i="4"/>
  <c r="AB30" i="4"/>
  <c r="AC30" i="4" s="1"/>
  <c r="U31" i="4"/>
  <c r="AK32" i="4"/>
  <c r="AB33" i="4"/>
  <c r="AK37" i="4"/>
  <c r="F41" i="4"/>
  <c r="P41" i="4"/>
  <c r="AK44" i="4"/>
  <c r="U46" i="4"/>
  <c r="F48" i="4"/>
  <c r="Q48" i="4" s="1"/>
  <c r="P48" i="4"/>
  <c r="AK51" i="4"/>
  <c r="U53" i="4"/>
  <c r="F55" i="4"/>
  <c r="AC9" i="5"/>
  <c r="L10" i="5"/>
  <c r="M10" i="5" s="1"/>
  <c r="AF10" i="5"/>
  <c r="AK10" i="5" s="1"/>
  <c r="M13" i="5"/>
  <c r="AB14" i="5"/>
  <c r="AC32" i="5"/>
  <c r="M35" i="5"/>
  <c r="AA37" i="5"/>
  <c r="AK10" i="6"/>
  <c r="AK12" i="6"/>
  <c r="AB15" i="6"/>
  <c r="Z36" i="7"/>
  <c r="AB36" i="7" s="1"/>
  <c r="L36" i="7"/>
  <c r="U37" i="7"/>
  <c r="T74" i="7"/>
  <c r="AC11" i="8"/>
  <c r="U11" i="8"/>
  <c r="AK11" i="8"/>
  <c r="AC14" i="8"/>
  <c r="Z15" i="8"/>
  <c r="L15" i="8"/>
  <c r="AC18" i="8"/>
  <c r="U18" i="8"/>
  <c r="U28" i="8"/>
  <c r="Z40" i="8"/>
  <c r="Q10" i="9"/>
  <c r="U16" i="5"/>
  <c r="Q20" i="5"/>
  <c r="AK20" i="5"/>
  <c r="M23" i="5"/>
  <c r="AC26" i="5"/>
  <c r="U28" i="5"/>
  <c r="X30" i="5"/>
  <c r="AK30" i="5" s="1"/>
  <c r="AK34" i="5"/>
  <c r="I36" i="5"/>
  <c r="AB10" i="6"/>
  <c r="M13" i="6"/>
  <c r="AK15" i="6"/>
  <c r="AA17" i="6"/>
  <c r="AB19" i="6"/>
  <c r="AC19" i="6" s="1"/>
  <c r="T23" i="6"/>
  <c r="U23" i="6" s="1"/>
  <c r="Z10" i="7"/>
  <c r="Q12" i="7"/>
  <c r="AK14" i="7"/>
  <c r="I16" i="7"/>
  <c r="Y17" i="7"/>
  <c r="AB19" i="7"/>
  <c r="AC19" i="7" s="1"/>
  <c r="U21" i="7"/>
  <c r="AK22" i="7"/>
  <c r="Q24" i="7"/>
  <c r="F25" i="7"/>
  <c r="T25" i="7"/>
  <c r="U28" i="7"/>
  <c r="AK28" i="7"/>
  <c r="U31" i="7"/>
  <c r="AK37" i="7"/>
  <c r="AC42" i="7"/>
  <c r="U43" i="7"/>
  <c r="Y44" i="7"/>
  <c r="AB47" i="7"/>
  <c r="I48" i="7"/>
  <c r="X48" i="7"/>
  <c r="AB49" i="7"/>
  <c r="AC49" i="7" s="1"/>
  <c r="Y51" i="7"/>
  <c r="AK52" i="7"/>
  <c r="M55" i="7"/>
  <c r="AC57" i="7"/>
  <c r="Q58" i="7"/>
  <c r="M59" i="7"/>
  <c r="AK70" i="7"/>
  <c r="AA73" i="7"/>
  <c r="Z74" i="7"/>
  <c r="AB74" i="7" s="1"/>
  <c r="AA15" i="8"/>
  <c r="F21" i="8"/>
  <c r="Q21" i="8" s="1"/>
  <c r="U24" i="8"/>
  <c r="AB24" i="8"/>
  <c r="AK25" i="8"/>
  <c r="L27" i="8"/>
  <c r="M27" i="8" s="1"/>
  <c r="Z27" i="8"/>
  <c r="AB27" i="8" s="1"/>
  <c r="AC27" i="8" s="1"/>
  <c r="AK14" i="10"/>
  <c r="M29" i="10"/>
  <c r="L31" i="10"/>
  <c r="Q11" i="11"/>
  <c r="AK11" i="11"/>
  <c r="AK34" i="11"/>
  <c r="M43" i="12"/>
  <c r="Q43" i="12"/>
  <c r="U14" i="5"/>
  <c r="AA15" i="5"/>
  <c r="Q18" i="5"/>
  <c r="AB21" i="5"/>
  <c r="AK25" i="5"/>
  <c r="M28" i="5"/>
  <c r="Z30" i="5"/>
  <c r="Q32" i="5"/>
  <c r="AB35" i="5"/>
  <c r="Z36" i="5"/>
  <c r="L37" i="5"/>
  <c r="AF37" i="5"/>
  <c r="AK37" i="5" s="1"/>
  <c r="AK14" i="6"/>
  <c r="P17" i="6"/>
  <c r="AB20" i="6"/>
  <c r="Q9" i="7"/>
  <c r="AK10" i="7"/>
  <c r="AC12" i="7"/>
  <c r="M14" i="7"/>
  <c r="AB15" i="7"/>
  <c r="X16" i="7"/>
  <c r="AB17" i="7"/>
  <c r="AC17" i="7" s="1"/>
  <c r="Q19" i="7"/>
  <c r="Q26" i="7"/>
  <c r="Z30" i="7"/>
  <c r="AB30" i="7" s="1"/>
  <c r="AC30" i="7" s="1"/>
  <c r="M32" i="7"/>
  <c r="U33" i="7"/>
  <c r="AB40" i="7"/>
  <c r="F54" i="7"/>
  <c r="AC59" i="7"/>
  <c r="M63" i="7"/>
  <c r="AC71" i="7"/>
  <c r="P73" i="7"/>
  <c r="Q73" i="7" s="1"/>
  <c r="AA74" i="7"/>
  <c r="AB9" i="8"/>
  <c r="AC9" i="8" s="1"/>
  <c r="AB13" i="8"/>
  <c r="AC13" i="8" s="1"/>
  <c r="AB16" i="8"/>
  <c r="AB19" i="8"/>
  <c r="AC19" i="8" s="1"/>
  <c r="AA27" i="8"/>
  <c r="AF27" i="8"/>
  <c r="AK27" i="8" s="1"/>
  <c r="AB32" i="8"/>
  <c r="Q37" i="8"/>
  <c r="AK37" i="8"/>
  <c r="M18" i="9"/>
  <c r="Q22" i="9"/>
  <c r="AB26" i="9"/>
  <c r="AC26" i="9" s="1"/>
  <c r="Q11" i="10"/>
  <c r="AK18" i="11"/>
  <c r="M22" i="12"/>
  <c r="Q22" i="12"/>
  <c r="Q16" i="5"/>
  <c r="U21" i="5"/>
  <c r="AA22" i="5"/>
  <c r="AB22" i="5" s="1"/>
  <c r="AC22" i="5" s="1"/>
  <c r="Q27" i="5"/>
  <c r="AB27" i="5"/>
  <c r="AC27" i="5" s="1"/>
  <c r="AC29" i="5"/>
  <c r="U35" i="5"/>
  <c r="P37" i="5"/>
  <c r="Q37" i="5" s="1"/>
  <c r="AC10" i="6"/>
  <c r="AB11" i="6"/>
  <c r="Z12" i="6"/>
  <c r="AB12" i="6" s="1"/>
  <c r="T17" i="6"/>
  <c r="I22" i="6"/>
  <c r="P10" i="7"/>
  <c r="Q10" i="7" s="1"/>
  <c r="Q13" i="7"/>
  <c r="U15" i="7"/>
  <c r="AK17" i="7"/>
  <c r="AK18" i="7"/>
  <c r="AB20" i="7"/>
  <c r="AC22" i="7"/>
  <c r="AB27" i="7"/>
  <c r="AC27" i="7" s="1"/>
  <c r="AC29" i="7"/>
  <c r="AB33" i="7"/>
  <c r="AB35" i="7"/>
  <c r="AC35" i="7" s="1"/>
  <c r="U38" i="7"/>
  <c r="Y39" i="7"/>
  <c r="AA41" i="7"/>
  <c r="AB43" i="7"/>
  <c r="AC43" i="7" s="1"/>
  <c r="AA48" i="7"/>
  <c r="Y53" i="7"/>
  <c r="Z61" i="7"/>
  <c r="AK64" i="7"/>
  <c r="U70" i="7"/>
  <c r="T73" i="7"/>
  <c r="AK10" i="8"/>
  <c r="F15" i="8"/>
  <c r="AC16" i="8"/>
  <c r="AB23" i="8"/>
  <c r="AC23" i="8" s="1"/>
  <c r="AK28" i="8"/>
  <c r="I41" i="8"/>
  <c r="Y41" i="8"/>
  <c r="AC9" i="9"/>
  <c r="U9" i="9"/>
  <c r="AB19" i="10"/>
  <c r="AC19" i="10" s="1"/>
  <c r="Q28" i="10"/>
  <c r="AB13" i="11"/>
  <c r="AC13" i="11" s="1"/>
  <c r="Q31" i="11"/>
  <c r="M31" i="11"/>
  <c r="Z24" i="12"/>
  <c r="AB24" i="12" s="1"/>
  <c r="L24" i="12"/>
  <c r="Q25" i="11"/>
  <c r="U31" i="11"/>
  <c r="AK16" i="12"/>
  <c r="Y16" i="12"/>
  <c r="AC35" i="12"/>
  <c r="U35" i="12"/>
  <c r="AC25" i="5"/>
  <c r="AK27" i="5"/>
  <c r="AJ30" i="5"/>
  <c r="AC33" i="5"/>
  <c r="U11" i="6"/>
  <c r="AK11" i="6"/>
  <c r="L12" i="6"/>
  <c r="I17" i="6"/>
  <c r="X17" i="6"/>
  <c r="U18" i="6"/>
  <c r="U19" i="6"/>
  <c r="M20" i="6"/>
  <c r="AA22" i="6"/>
  <c r="AA23" i="6"/>
  <c r="T10" i="7"/>
  <c r="M11" i="7"/>
  <c r="AK12" i="7"/>
  <c r="F16" i="7"/>
  <c r="M18" i="7"/>
  <c r="U20" i="7"/>
  <c r="AK20" i="7"/>
  <c r="AK24" i="7"/>
  <c r="AA25" i="7"/>
  <c r="U26" i="7"/>
  <c r="AK27" i="7"/>
  <c r="Y28" i="7"/>
  <c r="F30" i="7"/>
  <c r="Q30" i="7" s="1"/>
  <c r="AJ30" i="7"/>
  <c r="AB31" i="7"/>
  <c r="Q32" i="7"/>
  <c r="AK35" i="7"/>
  <c r="AJ36" i="7"/>
  <c r="U49" i="7"/>
  <c r="M50" i="7"/>
  <c r="AK50" i="7"/>
  <c r="Z54" i="7"/>
  <c r="AB54" i="7" s="1"/>
  <c r="AK57" i="7"/>
  <c r="L61" i="7"/>
  <c r="AB62" i="7"/>
  <c r="Q63" i="7"/>
  <c r="AB66" i="7"/>
  <c r="AK68" i="7"/>
  <c r="AC70" i="7"/>
  <c r="U71" i="7"/>
  <c r="AC72" i="7"/>
  <c r="AB72" i="7"/>
  <c r="X73" i="7"/>
  <c r="M10" i="8"/>
  <c r="M14" i="8"/>
  <c r="I15" i="8"/>
  <c r="U15" i="8" s="1"/>
  <c r="M17" i="8"/>
  <c r="Z21" i="8"/>
  <c r="AB21" i="8" s="1"/>
  <c r="AC21" i="8" s="1"/>
  <c r="AK23" i="8"/>
  <c r="AK24" i="8"/>
  <c r="M36" i="8"/>
  <c r="U16" i="9"/>
  <c r="Y16" i="9"/>
  <c r="AK21" i="10"/>
  <c r="AB33" i="10"/>
  <c r="AC33" i="10" s="1"/>
  <c r="M41" i="10"/>
  <c r="M10" i="11"/>
  <c r="U19" i="11"/>
  <c r="Q24" i="11"/>
  <c r="U23" i="12"/>
  <c r="Y23" i="12"/>
  <c r="AC23" i="12"/>
  <c r="AK13" i="5"/>
  <c r="M16" i="5"/>
  <c r="AK18" i="5"/>
  <c r="AB20" i="5"/>
  <c r="AC23" i="5"/>
  <c r="M27" i="5"/>
  <c r="AB28" i="5"/>
  <c r="T30" i="5"/>
  <c r="AK32" i="5"/>
  <c r="AB34" i="5"/>
  <c r="AC34" i="5" s="1"/>
  <c r="Q9" i="6"/>
  <c r="U10" i="6"/>
  <c r="M11" i="6"/>
  <c r="AK13" i="6"/>
  <c r="Q16" i="6"/>
  <c r="U21" i="6"/>
  <c r="AK21" i="6"/>
  <c r="P23" i="6"/>
  <c r="Q23" i="6" s="1"/>
  <c r="AK9" i="7"/>
  <c r="I10" i="7"/>
  <c r="U11" i="7"/>
  <c r="AK11" i="7"/>
  <c r="M13" i="7"/>
  <c r="AB14" i="7"/>
  <c r="AC14" i="7" s="1"/>
  <c r="AC18" i="7"/>
  <c r="M20" i="7"/>
  <c r="Q23" i="7"/>
  <c r="P25" i="7"/>
  <c r="M27" i="7"/>
  <c r="AB28" i="7"/>
  <c r="AC28" i="7" s="1"/>
  <c r="T30" i="7"/>
  <c r="U34" i="7"/>
  <c r="AB37" i="7"/>
  <c r="AC37" i="7" s="1"/>
  <c r="U47" i="7"/>
  <c r="AK49" i="7"/>
  <c r="AA54" i="7"/>
  <c r="AK58" i="7"/>
  <c r="AC64" i="7"/>
  <c r="Z67" i="7"/>
  <c r="AB69" i="7"/>
  <c r="AK71" i="7"/>
  <c r="U10" i="8"/>
  <c r="U14" i="8"/>
  <c r="U17" i="8"/>
  <c r="AK20" i="8"/>
  <c r="AA21" i="8"/>
  <c r="X27" i="8"/>
  <c r="Y27" i="8" s="1"/>
  <c r="AK30" i="8"/>
  <c r="T17" i="9"/>
  <c r="U17" i="9" s="1"/>
  <c r="AK24" i="9"/>
  <c r="AB30" i="9"/>
  <c r="Z31" i="9"/>
  <c r="L31" i="9"/>
  <c r="U9" i="10"/>
  <c r="U26" i="10"/>
  <c r="AC26" i="10"/>
  <c r="Q39" i="10"/>
  <c r="AK39" i="10"/>
  <c r="Z34" i="11"/>
  <c r="L34" i="11"/>
  <c r="U15" i="12"/>
  <c r="Y15" i="12"/>
  <c r="L17" i="12"/>
  <c r="M17" i="12" s="1"/>
  <c r="M21" i="12"/>
  <c r="Q27" i="12"/>
  <c r="M27" i="12"/>
  <c r="Z44" i="12"/>
  <c r="L44" i="12"/>
  <c r="AK44" i="12"/>
  <c r="AK30" i="12"/>
  <c r="AK32" i="12"/>
  <c r="Q38" i="12"/>
  <c r="AC35" i="8"/>
  <c r="T40" i="8"/>
  <c r="AK13" i="9"/>
  <c r="U22" i="9"/>
  <c r="M24" i="9"/>
  <c r="AA25" i="9"/>
  <c r="F31" i="9"/>
  <c r="Q31" i="9" s="1"/>
  <c r="P31" i="9"/>
  <c r="AA32" i="9"/>
  <c r="Z13" i="10"/>
  <c r="X13" i="10"/>
  <c r="AB17" i="10"/>
  <c r="M19" i="10"/>
  <c r="T21" i="10"/>
  <c r="U21" i="10" s="1"/>
  <c r="AK28" i="10"/>
  <c r="U30" i="10"/>
  <c r="AF31" i="10"/>
  <c r="U33" i="10"/>
  <c r="Q35" i="10"/>
  <c r="U37" i="10"/>
  <c r="AF38" i="10"/>
  <c r="AK38" i="10" s="1"/>
  <c r="U23" i="11"/>
  <c r="U30" i="11"/>
  <c r="AA34" i="11"/>
  <c r="AA35" i="11"/>
  <c r="Q9" i="12"/>
  <c r="Q13" i="12"/>
  <c r="Q20" i="12"/>
  <c r="AK21" i="12"/>
  <c r="U26" i="12"/>
  <c r="AB28" i="12"/>
  <c r="AC28" i="12" s="1"/>
  <c r="Q29" i="12"/>
  <c r="AK36" i="12"/>
  <c r="Y37" i="12"/>
  <c r="Q41" i="12"/>
  <c r="AK42" i="12"/>
  <c r="AB33" i="8"/>
  <c r="AC33" i="8" s="1"/>
  <c r="I34" i="8"/>
  <c r="U34" i="8" s="1"/>
  <c r="F41" i="8"/>
  <c r="AJ41" i="8"/>
  <c r="M10" i="9"/>
  <c r="U14" i="9"/>
  <c r="Y15" i="9"/>
  <c r="AK15" i="9"/>
  <c r="U21" i="9"/>
  <c r="M22" i="9"/>
  <c r="P25" i="9"/>
  <c r="AK26" i="9"/>
  <c r="Q27" i="9"/>
  <c r="P32" i="9"/>
  <c r="Q10" i="10"/>
  <c r="M12" i="10"/>
  <c r="M15" i="10"/>
  <c r="U19" i="10"/>
  <c r="M22" i="10"/>
  <c r="Q24" i="10"/>
  <c r="M28" i="10"/>
  <c r="M40" i="10"/>
  <c r="Q42" i="10"/>
  <c r="AK42" i="10"/>
  <c r="I44" i="10"/>
  <c r="AB12" i="11"/>
  <c r="AB19" i="11"/>
  <c r="AB26" i="11"/>
  <c r="AK31" i="11"/>
  <c r="P35" i="11"/>
  <c r="Q35" i="11" s="1"/>
  <c r="AC11" i="12"/>
  <c r="M15" i="12"/>
  <c r="AB15" i="12"/>
  <c r="AC15" i="12" s="1"/>
  <c r="AK27" i="12"/>
  <c r="M33" i="12"/>
  <c r="AA39" i="12"/>
  <c r="I44" i="12"/>
  <c r="Y44" i="12" s="1"/>
  <c r="M33" i="8"/>
  <c r="AK33" i="8"/>
  <c r="AA34" i="8"/>
  <c r="U35" i="8"/>
  <c r="AC36" i="8"/>
  <c r="AB36" i="8"/>
  <c r="Q9" i="9"/>
  <c r="U10" i="9"/>
  <c r="Y11" i="9"/>
  <c r="AB14" i="9"/>
  <c r="L17" i="9"/>
  <c r="U18" i="9"/>
  <c r="Y19" i="9"/>
  <c r="T25" i="9"/>
  <c r="AK29" i="9"/>
  <c r="F32" i="9"/>
  <c r="T32" i="9"/>
  <c r="Q20" i="10"/>
  <c r="AK23" i="10"/>
  <c r="AB27" i="10"/>
  <c r="AC27" i="10" s="1"/>
  <c r="U29" i="10"/>
  <c r="AJ31" i="10"/>
  <c r="AB32" i="10"/>
  <c r="Q34" i="10"/>
  <c r="AB36" i="10"/>
  <c r="T38" i="10"/>
  <c r="AJ38" i="10"/>
  <c r="Y39" i="10"/>
  <c r="AK41" i="10"/>
  <c r="AA44" i="10"/>
  <c r="AA45" i="10"/>
  <c r="AC10" i="11"/>
  <c r="U11" i="11"/>
  <c r="AK12" i="11"/>
  <c r="M14" i="11"/>
  <c r="AA15" i="11"/>
  <c r="AC17" i="11"/>
  <c r="U18" i="11"/>
  <c r="AK19" i="11"/>
  <c r="M21" i="11"/>
  <c r="AA22" i="11"/>
  <c r="AC24" i="11"/>
  <c r="M28" i="11"/>
  <c r="AA29" i="11"/>
  <c r="AC31" i="11"/>
  <c r="AB31" i="11"/>
  <c r="F34" i="11"/>
  <c r="T35" i="11"/>
  <c r="U35" i="11" s="1"/>
  <c r="AK13" i="12"/>
  <c r="AK15" i="12"/>
  <c r="U22" i="12"/>
  <c r="F24" i="12"/>
  <c r="Q24" i="12" s="1"/>
  <c r="P24" i="12"/>
  <c r="U25" i="12"/>
  <c r="Y29" i="12"/>
  <c r="I30" i="12"/>
  <c r="Y30" i="12" s="1"/>
  <c r="Y32" i="12"/>
  <c r="AK34" i="12"/>
  <c r="AJ39" i="12"/>
  <c r="U43" i="12"/>
  <c r="AA44" i="12"/>
  <c r="AA45" i="12"/>
  <c r="AK11" i="12"/>
  <c r="Z30" i="12"/>
  <c r="AB30" i="12" s="1"/>
  <c r="M32" i="8"/>
  <c r="AK36" i="8"/>
  <c r="AB37" i="8"/>
  <c r="AC37" i="8" s="1"/>
  <c r="M39" i="8"/>
  <c r="AA40" i="8"/>
  <c r="AK11" i="9"/>
  <c r="Q14" i="9"/>
  <c r="U15" i="9"/>
  <c r="AA17" i="9"/>
  <c r="Q21" i="9"/>
  <c r="AK21" i="9"/>
  <c r="U26" i="9"/>
  <c r="M30" i="9"/>
  <c r="AJ13" i="10"/>
  <c r="AB14" i="10"/>
  <c r="AB16" i="10"/>
  <c r="AC16" i="10" s="1"/>
  <c r="AA21" i="10"/>
  <c r="U24" i="10"/>
  <c r="M25" i="10"/>
  <c r="AK32" i="10"/>
  <c r="U42" i="10"/>
  <c r="AB11" i="11"/>
  <c r="M13" i="11"/>
  <c r="M20" i="11"/>
  <c r="AJ22" i="11"/>
  <c r="AB25" i="11"/>
  <c r="M27" i="11"/>
  <c r="Z10" i="12"/>
  <c r="AB10" i="12" s="1"/>
  <c r="AC10" i="12" s="1"/>
  <c r="Y11" i="12"/>
  <c r="AC12" i="12"/>
  <c r="Q15" i="12"/>
  <c r="M16" i="12"/>
  <c r="M19" i="12"/>
  <c r="Y36" i="12"/>
  <c r="M40" i="12"/>
  <c r="AC32" i="8"/>
  <c r="T34" i="8"/>
  <c r="AC39" i="8"/>
  <c r="P40" i="8"/>
  <c r="L41" i="8"/>
  <c r="AF41" i="8"/>
  <c r="AK41" i="8" s="1"/>
  <c r="M9" i="9"/>
  <c r="AB10" i="9"/>
  <c r="AC10" i="9" s="1"/>
  <c r="F17" i="9"/>
  <c r="Q17" i="9" s="1"/>
  <c r="M19" i="9"/>
  <c r="AB22" i="9"/>
  <c r="AB24" i="9"/>
  <c r="Y9" i="10"/>
  <c r="M11" i="10"/>
  <c r="AK12" i="10"/>
  <c r="I13" i="10"/>
  <c r="AK15" i="10"/>
  <c r="U17" i="10"/>
  <c r="M18" i="10"/>
  <c r="AK18" i="10"/>
  <c r="M20" i="10"/>
  <c r="P21" i="10"/>
  <c r="AK22" i="10"/>
  <c r="AB28" i="10"/>
  <c r="AC28" i="10" s="1"/>
  <c r="Z31" i="10"/>
  <c r="X31" i="10"/>
  <c r="Y31" i="10" s="1"/>
  <c r="M32" i="10"/>
  <c r="M34" i="10"/>
  <c r="Z38" i="10"/>
  <c r="M39" i="10"/>
  <c r="AC39" i="10"/>
  <c r="AK40" i="10"/>
  <c r="F44" i="10"/>
  <c r="Q44" i="10" s="1"/>
  <c r="T45" i="10"/>
  <c r="U45" i="10" s="1"/>
  <c r="T15" i="11"/>
  <c r="T22" i="11"/>
  <c r="T29" i="11"/>
  <c r="Q32" i="11"/>
  <c r="AK32" i="11"/>
  <c r="I34" i="11"/>
  <c r="Z17" i="12"/>
  <c r="AC21" i="12"/>
  <c r="AB21" i="12"/>
  <c r="U28" i="12"/>
  <c r="AK29" i="12"/>
  <c r="L30" i="12"/>
  <c r="AC32" i="12"/>
  <c r="AK33" i="12"/>
  <c r="AB36" i="12"/>
  <c r="AC36" i="12" s="1"/>
  <c r="I39" i="12"/>
  <c r="AC39" i="12" s="1"/>
  <c r="AB42" i="12"/>
  <c r="AC42" i="12" s="1"/>
  <c r="AC30" i="12"/>
  <c r="U30" i="12"/>
  <c r="Q10" i="12"/>
  <c r="M10" i="12"/>
  <c r="U44" i="12"/>
  <c r="U10" i="12"/>
  <c r="Y9" i="12"/>
  <c r="AC9" i="12"/>
  <c r="AC14" i="12"/>
  <c r="Y14" i="12"/>
  <c r="Q17" i="12"/>
  <c r="AA17" i="12"/>
  <c r="M24" i="12"/>
  <c r="Q39" i="12"/>
  <c r="M11" i="12"/>
  <c r="Q11" i="12"/>
  <c r="Q12" i="12"/>
  <c r="Y12" i="12"/>
  <c r="Q16" i="12"/>
  <c r="M18" i="12"/>
  <c r="Y19" i="12"/>
  <c r="AC19" i="12"/>
  <c r="Q23" i="12"/>
  <c r="M25" i="12"/>
  <c r="Y26" i="12"/>
  <c r="AC26" i="12"/>
  <c r="F30" i="12"/>
  <c r="AB31" i="12"/>
  <c r="AC31" i="12" s="1"/>
  <c r="M32" i="12"/>
  <c r="Y33" i="12"/>
  <c r="AC33" i="12"/>
  <c r="Q37" i="12"/>
  <c r="AC38" i="12"/>
  <c r="P39" i="12"/>
  <c r="X39" i="12"/>
  <c r="Y39" i="12" s="1"/>
  <c r="AF39" i="12"/>
  <c r="Y40" i="12"/>
  <c r="AC40" i="12"/>
  <c r="F44" i="12"/>
  <c r="L45" i="12"/>
  <c r="M45" i="12" s="1"/>
  <c r="T45" i="12"/>
  <c r="U45" i="12" s="1"/>
  <c r="Z45" i="12"/>
  <c r="AB45" i="12" s="1"/>
  <c r="AC45" i="12" s="1"/>
  <c r="X10" i="12"/>
  <c r="AK10" i="12" s="1"/>
  <c r="AC13" i="12"/>
  <c r="U14" i="12"/>
  <c r="I17" i="12"/>
  <c r="Q19" i="12"/>
  <c r="AC20" i="12"/>
  <c r="I24" i="12"/>
  <c r="Q26" i="12"/>
  <c r="AC27" i="12"/>
  <c r="Q33" i="12"/>
  <c r="AC34" i="12"/>
  <c r="Q40" i="12"/>
  <c r="AC41" i="12"/>
  <c r="AJ45" i="12"/>
  <c r="M38" i="12"/>
  <c r="L39" i="12"/>
  <c r="M39" i="12" s="1"/>
  <c r="T39" i="12"/>
  <c r="U39" i="12" s="1"/>
  <c r="Z39" i="12"/>
  <c r="AB39" i="12" s="1"/>
  <c r="P45" i="12"/>
  <c r="Q45" i="12" s="1"/>
  <c r="X45" i="12"/>
  <c r="Y45" i="12" s="1"/>
  <c r="AF45" i="12"/>
  <c r="AK45" i="12" s="1"/>
  <c r="Y13" i="12"/>
  <c r="Y20" i="12"/>
  <c r="Y27" i="12"/>
  <c r="Y34" i="12"/>
  <c r="Y38" i="12"/>
  <c r="Y41" i="12"/>
  <c r="Y21" i="12"/>
  <c r="Y28" i="12"/>
  <c r="Y31" i="12"/>
  <c r="Y35" i="12"/>
  <c r="Y42" i="12"/>
  <c r="AC11" i="11"/>
  <c r="Y15" i="11"/>
  <c r="U15" i="11"/>
  <c r="AC18" i="11"/>
  <c r="Y22" i="11"/>
  <c r="U22" i="11"/>
  <c r="AC25" i="11"/>
  <c r="Y29" i="11"/>
  <c r="U29" i="11"/>
  <c r="AC14" i="11"/>
  <c r="AC21" i="11"/>
  <c r="AC28" i="11"/>
  <c r="Y35" i="11"/>
  <c r="Q34" i="11"/>
  <c r="M34" i="11"/>
  <c r="AC12" i="11"/>
  <c r="Z15" i="11"/>
  <c r="Y19" i="11"/>
  <c r="AC19" i="11"/>
  <c r="Z22" i="11"/>
  <c r="AB22" i="11" s="1"/>
  <c r="AC22" i="11" s="1"/>
  <c r="Y26" i="11"/>
  <c r="AC26" i="11"/>
  <c r="Z29" i="11"/>
  <c r="AB29" i="11" s="1"/>
  <c r="AC29" i="11" s="1"/>
  <c r="Y33" i="11"/>
  <c r="AC33" i="11"/>
  <c r="Z35" i="11"/>
  <c r="AB35" i="11" s="1"/>
  <c r="AC35" i="11" s="1"/>
  <c r="Q9" i="11"/>
  <c r="Y9" i="11"/>
  <c r="AC9" i="11"/>
  <c r="M11" i="11"/>
  <c r="Q13" i="11"/>
  <c r="Y13" i="11"/>
  <c r="Q16" i="11"/>
  <c r="Y16" i="11"/>
  <c r="AC16" i="11"/>
  <c r="M18" i="11"/>
  <c r="Q20" i="11"/>
  <c r="Y20" i="11"/>
  <c r="AC20" i="11"/>
  <c r="Q23" i="11"/>
  <c r="Y23" i="11"/>
  <c r="AC23" i="11"/>
  <c r="M25" i="11"/>
  <c r="Q27" i="11"/>
  <c r="Y27" i="11"/>
  <c r="AC27" i="11"/>
  <c r="Q30" i="11"/>
  <c r="Y30" i="11"/>
  <c r="AC30" i="11"/>
  <c r="Y10" i="11"/>
  <c r="U12" i="11"/>
  <c r="Y14" i="11"/>
  <c r="Y17" i="11"/>
  <c r="Y21" i="11"/>
  <c r="Y24" i="11"/>
  <c r="Y28" i="11"/>
  <c r="Y31" i="11"/>
  <c r="Y11" i="11"/>
  <c r="M15" i="11"/>
  <c r="Y18" i="11"/>
  <c r="M22" i="11"/>
  <c r="Y25" i="11"/>
  <c r="M29" i="11"/>
  <c r="Y32" i="11"/>
  <c r="M35" i="11"/>
  <c r="AK13" i="10"/>
  <c r="Y13" i="10"/>
  <c r="U13" i="10"/>
  <c r="AK19" i="10"/>
  <c r="AK37" i="10"/>
  <c r="AC24" i="10"/>
  <c r="Q26" i="10"/>
  <c r="AC32" i="10"/>
  <c r="Q38" i="10"/>
  <c r="M38" i="10"/>
  <c r="AA38" i="10"/>
  <c r="AB38" i="10" s="1"/>
  <c r="AC42" i="10"/>
  <c r="Z45" i="10"/>
  <c r="AB45" i="10" s="1"/>
  <c r="AC14" i="10"/>
  <c r="Q21" i="10"/>
  <c r="M21" i="10"/>
  <c r="AC9" i="10"/>
  <c r="AC20" i="10"/>
  <c r="Y21" i="10"/>
  <c r="Y22" i="10"/>
  <c r="Y30" i="10"/>
  <c r="AC30" i="10"/>
  <c r="Q31" i="10"/>
  <c r="M31" i="10"/>
  <c r="AA31" i="10"/>
  <c r="Y32" i="10"/>
  <c r="AC35" i="10"/>
  <c r="Q37" i="10"/>
  <c r="Y40" i="10"/>
  <c r="AC40" i="10"/>
  <c r="AC43" i="10"/>
  <c r="M45" i="10"/>
  <c r="Q15" i="10"/>
  <c r="Z21" i="10"/>
  <c r="AB21" i="10" s="1"/>
  <c r="AC21" i="10" s="1"/>
  <c r="U31" i="10"/>
  <c r="AC34" i="10"/>
  <c r="Y12" i="10"/>
  <c r="AC12" i="10"/>
  <c r="Q13" i="10"/>
  <c r="M13" i="10"/>
  <c r="AA13" i="10"/>
  <c r="AB13" i="10" s="1"/>
  <c r="Y14" i="10"/>
  <c r="AC17" i="10"/>
  <c r="Q19" i="10"/>
  <c r="AC22" i="10"/>
  <c r="AC25" i="10"/>
  <c r="AC10" i="10"/>
  <c r="Q12" i="10"/>
  <c r="Y15" i="10"/>
  <c r="AC15" i="10"/>
  <c r="AC18" i="10"/>
  <c r="Q22" i="10"/>
  <c r="AC23" i="10"/>
  <c r="Y25" i="10"/>
  <c r="M27" i="10"/>
  <c r="Q30" i="10"/>
  <c r="Y33" i="10"/>
  <c r="AC36" i="10"/>
  <c r="I38" i="10"/>
  <c r="Q40" i="10"/>
  <c r="AC41" i="10"/>
  <c r="Y43" i="10"/>
  <c r="AC45" i="10"/>
  <c r="P45" i="10"/>
  <c r="Q45" i="10" s="1"/>
  <c r="X45" i="10"/>
  <c r="Y45" i="10" s="1"/>
  <c r="AF45" i="10"/>
  <c r="Y16" i="10"/>
  <c r="Y20" i="10"/>
  <c r="Y23" i="10"/>
  <c r="Y27" i="10"/>
  <c r="Y34" i="10"/>
  <c r="Y41" i="10"/>
  <c r="Y10" i="10"/>
  <c r="Y17" i="10"/>
  <c r="Y24" i="10"/>
  <c r="Y28" i="10"/>
  <c r="Y35" i="10"/>
  <c r="Y42" i="10"/>
  <c r="AB17" i="9"/>
  <c r="AK31" i="9"/>
  <c r="AB31" i="9"/>
  <c r="M32" i="9"/>
  <c r="Q32" i="9"/>
  <c r="Q12" i="9"/>
  <c r="AK17" i="9"/>
  <c r="AC24" i="9"/>
  <c r="AC31" i="9"/>
  <c r="Y31" i="9"/>
  <c r="U31" i="9"/>
  <c r="AC14" i="9"/>
  <c r="Q16" i="9"/>
  <c r="P17" i="9"/>
  <c r="AC22" i="9"/>
  <c r="AC27" i="9"/>
  <c r="U32" i="9"/>
  <c r="Z32" i="9"/>
  <c r="AB32" i="9" s="1"/>
  <c r="U13" i="9"/>
  <c r="Y17" i="9"/>
  <c r="AC17" i="9"/>
  <c r="Q19" i="9"/>
  <c r="AC20" i="9"/>
  <c r="Y22" i="9"/>
  <c r="Z25" i="9"/>
  <c r="Y30" i="9"/>
  <c r="AC30" i="9"/>
  <c r="AA31" i="9"/>
  <c r="AC32" i="9"/>
  <c r="Y13" i="9"/>
  <c r="AK19" i="9"/>
  <c r="Q23" i="9"/>
  <c r="Y25" i="9"/>
  <c r="U25" i="9"/>
  <c r="Q26" i="9"/>
  <c r="Y9" i="9"/>
  <c r="AB11" i="9"/>
  <c r="AC11" i="9" s="1"/>
  <c r="Y12" i="9"/>
  <c r="AC12" i="9"/>
  <c r="M14" i="9"/>
  <c r="AC18" i="9"/>
  <c r="AB21" i="9"/>
  <c r="AC21" i="9" s="1"/>
  <c r="Y23" i="9"/>
  <c r="AC23" i="9"/>
  <c r="Q25" i="9"/>
  <c r="M25" i="9"/>
  <c r="AJ25" i="9"/>
  <c r="M27" i="9"/>
  <c r="AC28" i="9"/>
  <c r="Q30" i="9"/>
  <c r="Y20" i="9"/>
  <c r="Y24" i="9"/>
  <c r="Y27" i="9"/>
  <c r="Y10" i="9"/>
  <c r="Y14" i="9"/>
  <c r="Y21" i="9"/>
  <c r="Y28" i="9"/>
  <c r="M11" i="8"/>
  <c r="Q11" i="8"/>
  <c r="Y15" i="8"/>
  <c r="M21" i="8"/>
  <c r="U21" i="8"/>
  <c r="Y21" i="8"/>
  <c r="M18" i="8"/>
  <c r="Q18" i="8"/>
  <c r="Y40" i="8"/>
  <c r="U40" i="8"/>
  <c r="Y10" i="8"/>
  <c r="AC10" i="8"/>
  <c r="AK15" i="8"/>
  <c r="M20" i="8"/>
  <c r="M25" i="8"/>
  <c r="Q25" i="8"/>
  <c r="U27" i="8"/>
  <c r="AK40" i="8"/>
  <c r="AC12" i="8"/>
  <c r="AB12" i="8"/>
  <c r="Q15" i="8"/>
  <c r="M15" i="8"/>
  <c r="M16" i="8"/>
  <c r="AC20" i="8"/>
  <c r="AB22" i="8"/>
  <c r="AC22" i="8" s="1"/>
  <c r="AC24" i="8"/>
  <c r="Q40" i="8"/>
  <c r="Q41" i="8"/>
  <c r="M41" i="8"/>
  <c r="Y31" i="8"/>
  <c r="AC31" i="8"/>
  <c r="Z34" i="8"/>
  <c r="Y38" i="8"/>
  <c r="AC38" i="8"/>
  <c r="U41" i="8"/>
  <c r="M9" i="8"/>
  <c r="U9" i="8"/>
  <c r="Y11" i="8"/>
  <c r="M13" i="8"/>
  <c r="U13" i="8"/>
  <c r="U16" i="8"/>
  <c r="Y18" i="8"/>
  <c r="U20" i="8"/>
  <c r="M23" i="8"/>
  <c r="U23" i="8"/>
  <c r="Y25" i="8"/>
  <c r="Q28" i="8"/>
  <c r="Y28" i="8"/>
  <c r="M30" i="8"/>
  <c r="U30" i="8"/>
  <c r="Q32" i="8"/>
  <c r="Y32" i="8"/>
  <c r="Q35" i="8"/>
  <c r="Y35" i="8"/>
  <c r="M37" i="8"/>
  <c r="U37" i="8"/>
  <c r="Q39" i="8"/>
  <c r="Y39" i="8"/>
  <c r="L40" i="8"/>
  <c r="M40" i="8" s="1"/>
  <c r="Z41" i="8"/>
  <c r="AB41" i="8" s="1"/>
  <c r="AC41" i="8" s="1"/>
  <c r="Y12" i="8"/>
  <c r="Y19" i="8"/>
  <c r="Y22" i="8"/>
  <c r="Y26" i="8"/>
  <c r="Y29" i="8"/>
  <c r="Y33" i="8"/>
  <c r="Y36" i="8"/>
  <c r="Y9" i="8"/>
  <c r="Y13" i="8"/>
  <c r="Y16" i="8"/>
  <c r="Y20" i="8"/>
  <c r="Y23" i="8"/>
  <c r="Y30" i="8"/>
  <c r="M34" i="8"/>
  <c r="Y37" i="8"/>
  <c r="Q16" i="7"/>
  <c r="M16" i="7"/>
  <c r="Y10" i="7"/>
  <c r="U10" i="7"/>
  <c r="AB16" i="7"/>
  <c r="AC16" i="7" s="1"/>
  <c r="Y25" i="7"/>
  <c r="M10" i="7"/>
  <c r="Y16" i="7"/>
  <c r="Q25" i="7"/>
  <c r="AK25" i="7"/>
  <c r="M9" i="7"/>
  <c r="U9" i="7"/>
  <c r="M12" i="7"/>
  <c r="U12" i="7"/>
  <c r="Y14" i="7"/>
  <c r="T16" i="7"/>
  <c r="U16" i="7" s="1"/>
  <c r="U18" i="7"/>
  <c r="AC20" i="7"/>
  <c r="AC23" i="7"/>
  <c r="U24" i="7"/>
  <c r="L25" i="7"/>
  <c r="M25" i="7" s="1"/>
  <c r="M26" i="7"/>
  <c r="Y27" i="7"/>
  <c r="M29" i="7"/>
  <c r="U29" i="7"/>
  <c r="Y31" i="7"/>
  <c r="AC31" i="7"/>
  <c r="M33" i="7"/>
  <c r="Y34" i="7"/>
  <c r="AC36" i="7"/>
  <c r="AK40" i="7"/>
  <c r="AA10" i="7"/>
  <c r="AB10" i="7" s="1"/>
  <c r="AC10" i="7" s="1"/>
  <c r="Y11" i="7"/>
  <c r="AC11" i="7"/>
  <c r="Y15" i="7"/>
  <c r="AC15" i="7"/>
  <c r="AK16" i="7"/>
  <c r="M19" i="7"/>
  <c r="Y20" i="7"/>
  <c r="AK21" i="7"/>
  <c r="M22" i="7"/>
  <c r="U25" i="7"/>
  <c r="Y30" i="7"/>
  <c r="U30" i="7"/>
  <c r="Q31" i="7"/>
  <c r="Y32" i="7"/>
  <c r="AC32" i="7"/>
  <c r="AB34" i="7"/>
  <c r="AC34" i="7" s="1"/>
  <c r="F36" i="7"/>
  <c r="U36" i="7"/>
  <c r="AK39" i="7"/>
  <c r="Y9" i="7"/>
  <c r="Y12" i="7"/>
  <c r="Q17" i="7"/>
  <c r="Y18" i="7"/>
  <c r="AC26" i="7"/>
  <c r="Q28" i="7"/>
  <c r="Y29" i="7"/>
  <c r="AC33" i="7"/>
  <c r="Q35" i="7"/>
  <c r="Y37" i="7"/>
  <c r="Q45" i="7"/>
  <c r="Y13" i="7"/>
  <c r="M21" i="7"/>
  <c r="Q21" i="7"/>
  <c r="Y22" i="7"/>
  <c r="AB24" i="7"/>
  <c r="AC24" i="7" s="1"/>
  <c r="Q39" i="7"/>
  <c r="Q41" i="7"/>
  <c r="M41" i="7"/>
  <c r="Y48" i="7"/>
  <c r="T41" i="7"/>
  <c r="U41" i="7" s="1"/>
  <c r="AJ41" i="7"/>
  <c r="Y42" i="7"/>
  <c r="AB44" i="7"/>
  <c r="AC44" i="7" s="1"/>
  <c r="Y45" i="7"/>
  <c r="AC45" i="7"/>
  <c r="M47" i="7"/>
  <c r="P48" i="7"/>
  <c r="AF48" i="7"/>
  <c r="AK48" i="7" s="1"/>
  <c r="AC50" i="7"/>
  <c r="U51" i="7"/>
  <c r="M52" i="7"/>
  <c r="Q52" i="7"/>
  <c r="I54" i="7"/>
  <c r="Y56" i="7"/>
  <c r="AC56" i="7"/>
  <c r="I61" i="7"/>
  <c r="Y63" i="7"/>
  <c r="AC63" i="7"/>
  <c r="F67" i="7"/>
  <c r="U67" i="7"/>
  <c r="AC69" i="7"/>
  <c r="M71" i="7"/>
  <c r="Q71" i="7"/>
  <c r="M73" i="7"/>
  <c r="Z73" i="7"/>
  <c r="I74" i="7"/>
  <c r="Y46" i="7"/>
  <c r="AC46" i="7"/>
  <c r="Z48" i="7"/>
  <c r="AK53" i="7"/>
  <c r="AK54" i="7"/>
  <c r="AK61" i="7"/>
  <c r="Z41" i="7"/>
  <c r="AB41" i="7" s="1"/>
  <c r="AC41" i="7" s="1"/>
  <c r="AC47" i="7"/>
  <c r="Q48" i="7"/>
  <c r="Q54" i="7"/>
  <c r="M54" i="7"/>
  <c r="M61" i="7"/>
  <c r="Q74" i="7"/>
  <c r="M74" i="7"/>
  <c r="Y19" i="7"/>
  <c r="Y23" i="7"/>
  <c r="Y26" i="7"/>
  <c r="Y33" i="7"/>
  <c r="AC40" i="7"/>
  <c r="Y40" i="7"/>
  <c r="X41" i="7"/>
  <c r="Y41" i="7" s="1"/>
  <c r="M43" i="7"/>
  <c r="T48" i="7"/>
  <c r="U48" i="7" s="1"/>
  <c r="AJ48" i="7"/>
  <c r="Y49" i="7"/>
  <c r="AB51" i="7"/>
  <c r="AC51" i="7" s="1"/>
  <c r="Y52" i="7"/>
  <c r="AC52" i="7"/>
  <c r="Q53" i="7"/>
  <c r="AC55" i="7"/>
  <c r="M57" i="7"/>
  <c r="Q57" i="7"/>
  <c r="Y60" i="7"/>
  <c r="AC60" i="7"/>
  <c r="AC62" i="7"/>
  <c r="M64" i="7"/>
  <c r="Q64" i="7"/>
  <c r="AB68" i="7"/>
  <c r="AC68" i="7" s="1"/>
  <c r="M69" i="7"/>
  <c r="Y43" i="7"/>
  <c r="Y47" i="7"/>
  <c r="Y50" i="7"/>
  <c r="U55" i="7"/>
  <c r="Y57" i="7"/>
  <c r="U59" i="7"/>
  <c r="U62" i="7"/>
  <c r="Y64" i="7"/>
  <c r="U66" i="7"/>
  <c r="U69" i="7"/>
  <c r="Y71" i="7"/>
  <c r="Y58" i="7"/>
  <c r="Y65" i="7"/>
  <c r="Y68" i="7"/>
  <c r="Y72" i="7"/>
  <c r="Y55" i="7"/>
  <c r="Y59" i="7"/>
  <c r="Y62" i="7"/>
  <c r="Y66" i="7"/>
  <c r="Y69" i="7"/>
  <c r="U73" i="7"/>
  <c r="Y73" i="7"/>
  <c r="Y17" i="6"/>
  <c r="U17" i="6"/>
  <c r="Y12" i="6"/>
  <c r="AC12" i="6"/>
  <c r="U12" i="6"/>
  <c r="AC23" i="6"/>
  <c r="Y23" i="6"/>
  <c r="Q12" i="6"/>
  <c r="M12" i="6"/>
  <c r="AK17" i="6"/>
  <c r="Q17" i="6"/>
  <c r="AC20" i="6"/>
  <c r="Q22" i="6"/>
  <c r="M22" i="6"/>
  <c r="AK23" i="6"/>
  <c r="Y11" i="6"/>
  <c r="AC11" i="6"/>
  <c r="Y14" i="6"/>
  <c r="AC14" i="6"/>
  <c r="Z17" i="6"/>
  <c r="AB17" i="6" s="1"/>
  <c r="AC17" i="6" s="1"/>
  <c r="Y21" i="6"/>
  <c r="AC21" i="6"/>
  <c r="Z23" i="6"/>
  <c r="AB23" i="6" s="1"/>
  <c r="Q15" i="6"/>
  <c r="Y15" i="6"/>
  <c r="AC15" i="6"/>
  <c r="Q18" i="6"/>
  <c r="Y18" i="6"/>
  <c r="AC18" i="6"/>
  <c r="Y9" i="6"/>
  <c r="Y16" i="6"/>
  <c r="Y19" i="6"/>
  <c r="Y10" i="6"/>
  <c r="Y13" i="6"/>
  <c r="M17" i="6"/>
  <c r="Y20" i="6"/>
  <c r="M23" i="6"/>
  <c r="Y10" i="5"/>
  <c r="U10" i="5"/>
  <c r="AC20" i="5"/>
  <c r="Q22" i="5"/>
  <c r="M22" i="5"/>
  <c r="Q30" i="5"/>
  <c r="M30" i="5"/>
  <c r="Q36" i="5"/>
  <c r="M36" i="5"/>
  <c r="AB36" i="5"/>
  <c r="Q15" i="5"/>
  <c r="Y30" i="5"/>
  <c r="U30" i="5"/>
  <c r="Y37" i="5"/>
  <c r="U37" i="5"/>
  <c r="Q10" i="5"/>
  <c r="AB15" i="5"/>
  <c r="AC15" i="5" s="1"/>
  <c r="AC16" i="5"/>
  <c r="AC36" i="5"/>
  <c r="Y36" i="5"/>
  <c r="U36" i="5"/>
  <c r="U11" i="5"/>
  <c r="Y13" i="5"/>
  <c r="Y16" i="5"/>
  <c r="M18" i="5"/>
  <c r="U18" i="5"/>
  <c r="Y20" i="5"/>
  <c r="Y23" i="5"/>
  <c r="M25" i="5"/>
  <c r="U25" i="5"/>
  <c r="Y27" i="5"/>
  <c r="M29" i="5"/>
  <c r="U29" i="5"/>
  <c r="M32" i="5"/>
  <c r="U32" i="5"/>
  <c r="Y34" i="5"/>
  <c r="M37" i="5"/>
  <c r="M9" i="5"/>
  <c r="Z10" i="5"/>
  <c r="AB10" i="5" s="1"/>
  <c r="AC10" i="5" s="1"/>
  <c r="M12" i="5"/>
  <c r="Y14" i="5"/>
  <c r="AC14" i="5"/>
  <c r="Y17" i="5"/>
  <c r="AC17" i="5"/>
  <c r="M19" i="5"/>
  <c r="Y21" i="5"/>
  <c r="AC21" i="5"/>
  <c r="Y24" i="5"/>
  <c r="AC24" i="5"/>
  <c r="M26" i="5"/>
  <c r="Y28" i="5"/>
  <c r="AC28" i="5"/>
  <c r="AA30" i="5"/>
  <c r="Y31" i="5"/>
  <c r="AC31" i="5"/>
  <c r="M33" i="5"/>
  <c r="Y35" i="5"/>
  <c r="AC35" i="5"/>
  <c r="Z37" i="5"/>
  <c r="Y11" i="5"/>
  <c r="U15" i="5"/>
  <c r="Y15" i="5"/>
  <c r="Y18" i="5"/>
  <c r="U22" i="5"/>
  <c r="Y22" i="5"/>
  <c r="Y25" i="5"/>
  <c r="Y29" i="5"/>
  <c r="Y32" i="5"/>
  <c r="Y9" i="5"/>
  <c r="Y12" i="5"/>
  <c r="Y19" i="5"/>
  <c r="Y26" i="5"/>
  <c r="Y33" i="5"/>
  <c r="M9" i="4"/>
  <c r="AC10" i="4"/>
  <c r="M12" i="4"/>
  <c r="Z11" i="4"/>
  <c r="AB11" i="4" s="1"/>
  <c r="AC11" i="4" s="1"/>
  <c r="Q15" i="4"/>
  <c r="M15" i="4"/>
  <c r="U19" i="4"/>
  <c r="AC19" i="4"/>
  <c r="Y19" i="4"/>
  <c r="L20" i="4"/>
  <c r="M20" i="4" s="1"/>
  <c r="AA20" i="4"/>
  <c r="Y20" i="4"/>
  <c r="Y15" i="4"/>
  <c r="Q23" i="4"/>
  <c r="Y26" i="4"/>
  <c r="Y28" i="4"/>
  <c r="U28" i="4"/>
  <c r="AC9" i="4"/>
  <c r="AC12" i="4"/>
  <c r="AC16" i="4"/>
  <c r="Q17" i="4"/>
  <c r="Q20" i="4"/>
  <c r="AC24" i="4"/>
  <c r="U25" i="4"/>
  <c r="M26" i="4"/>
  <c r="Y10" i="4"/>
  <c r="Y13" i="4"/>
  <c r="U15" i="4"/>
  <c r="AC17" i="4"/>
  <c r="Y17" i="4"/>
  <c r="U18" i="4"/>
  <c r="M19" i="4"/>
  <c r="Q19" i="4"/>
  <c r="U23" i="4"/>
  <c r="AC25" i="4"/>
  <c r="U30" i="4"/>
  <c r="M31" i="4"/>
  <c r="Q31" i="4"/>
  <c r="AC32" i="4"/>
  <c r="AC33" i="4"/>
  <c r="X36" i="4"/>
  <c r="Y36" i="4" s="1"/>
  <c r="AJ36" i="4"/>
  <c r="AC40" i="4"/>
  <c r="M41" i="4"/>
  <c r="Y44" i="4"/>
  <c r="AC47" i="4"/>
  <c r="Y51" i="4"/>
  <c r="Z54" i="4"/>
  <c r="I55" i="4"/>
  <c r="Q28" i="4"/>
  <c r="M28" i="4"/>
  <c r="AA28" i="4"/>
  <c r="AB28" i="4" s="1"/>
  <c r="AC28" i="4" s="1"/>
  <c r="AK28" i="4"/>
  <c r="AC31" i="4"/>
  <c r="Y32" i="4"/>
  <c r="Y41" i="4"/>
  <c r="Y48" i="4"/>
  <c r="Q54" i="4"/>
  <c r="M54" i="4"/>
  <c r="AK55" i="4"/>
  <c r="Q22" i="4"/>
  <c r="AC23" i="4"/>
  <c r="M38" i="4"/>
  <c r="Q38" i="4"/>
  <c r="U41" i="4"/>
  <c r="M45" i="4"/>
  <c r="Q45" i="4"/>
  <c r="U48" i="4"/>
  <c r="M52" i="4"/>
  <c r="Q52" i="4"/>
  <c r="Q55" i="4"/>
  <c r="M55" i="4"/>
  <c r="M35" i="4"/>
  <c r="Q35" i="4"/>
  <c r="Q26" i="4"/>
  <c r="Y27" i="4"/>
  <c r="Q33" i="4"/>
  <c r="M33" i="4"/>
  <c r="AC35" i="4"/>
  <c r="AC38" i="4"/>
  <c r="Y39" i="4"/>
  <c r="AC44" i="4"/>
  <c r="AC45" i="4"/>
  <c r="AC52" i="4"/>
  <c r="Y54" i="4"/>
  <c r="U54" i="4"/>
  <c r="Y24" i="4"/>
  <c r="Y31" i="4"/>
  <c r="U33" i="4"/>
  <c r="Y35" i="4"/>
  <c r="L36" i="4"/>
  <c r="Y38" i="4"/>
  <c r="M40" i="4"/>
  <c r="U40" i="4"/>
  <c r="M43" i="4"/>
  <c r="U43" i="4"/>
  <c r="Y45" i="4"/>
  <c r="M47" i="4"/>
  <c r="U47" i="4"/>
  <c r="M50" i="4"/>
  <c r="U50" i="4"/>
  <c r="Y52" i="4"/>
  <c r="AA41" i="4"/>
  <c r="AB41" i="4" s="1"/>
  <c r="AC41" i="4" s="1"/>
  <c r="Y42" i="4"/>
  <c r="Y46" i="4"/>
  <c r="AA48" i="4"/>
  <c r="AB48" i="4" s="1"/>
  <c r="AC48" i="4" s="1"/>
  <c r="Y49" i="4"/>
  <c r="Y53" i="4"/>
  <c r="Y33" i="4"/>
  <c r="Y40" i="4"/>
  <c r="Y43" i="4"/>
  <c r="Y47" i="4"/>
  <c r="Y50" i="4"/>
  <c r="AC28" i="3"/>
  <c r="Y28" i="3"/>
  <c r="U28" i="3"/>
  <c r="AC17" i="3"/>
  <c r="AC21" i="3"/>
  <c r="AC25" i="3"/>
  <c r="Q28" i="3"/>
  <c r="Y26" i="3"/>
  <c r="AC26" i="3"/>
  <c r="Y14" i="3"/>
  <c r="U9" i="3"/>
  <c r="Q11" i="3"/>
  <c r="Y11" i="3"/>
  <c r="U13" i="3"/>
  <c r="Q15" i="3"/>
  <c r="Y15" i="3"/>
  <c r="U17" i="3"/>
  <c r="Q19" i="3"/>
  <c r="Y19" i="3"/>
  <c r="U21" i="3"/>
  <c r="Q23" i="3"/>
  <c r="Y23" i="3"/>
  <c r="U25" i="3"/>
  <c r="Q27" i="3"/>
  <c r="Y27" i="3"/>
  <c r="L28" i="3"/>
  <c r="Y10" i="3"/>
  <c r="AC18" i="3"/>
  <c r="AC22" i="3"/>
  <c r="U10" i="3"/>
  <c r="Y12" i="3"/>
  <c r="U14" i="3"/>
  <c r="Y16" i="3"/>
  <c r="U18" i="3"/>
  <c r="Y20" i="3"/>
  <c r="U22" i="3"/>
  <c r="Y24" i="3"/>
  <c r="M28" i="3"/>
  <c r="Y9" i="3"/>
  <c r="Y13" i="3"/>
  <c r="Y17" i="3"/>
  <c r="Y21" i="3"/>
  <c r="Y25" i="3"/>
  <c r="Y17" i="2"/>
  <c r="U17" i="2"/>
  <c r="AC11" i="2"/>
  <c r="AC15" i="2"/>
  <c r="Q17" i="2"/>
  <c r="Q9" i="2"/>
  <c r="Y9" i="2"/>
  <c r="AC9" i="2"/>
  <c r="Q13" i="2"/>
  <c r="Y13" i="2"/>
  <c r="AC13" i="2"/>
  <c r="AC16" i="2"/>
  <c r="Y10" i="2"/>
  <c r="U12" i="2"/>
  <c r="Y14" i="2"/>
  <c r="U16" i="2"/>
  <c r="Y11" i="2"/>
  <c r="Y15" i="2"/>
  <c r="Y18" i="1"/>
  <c r="U18" i="1"/>
  <c r="Q18" i="1"/>
  <c r="AC10" i="1"/>
  <c r="Y11" i="1"/>
  <c r="AC11" i="1"/>
  <c r="Y15" i="1"/>
  <c r="AC15" i="1"/>
  <c r="M10" i="1"/>
  <c r="U10" i="1"/>
  <c r="Q12" i="1"/>
  <c r="Y12" i="1"/>
  <c r="M14" i="1"/>
  <c r="U14" i="1"/>
  <c r="Q16" i="1"/>
  <c r="Y16" i="1"/>
  <c r="AC9" i="1"/>
  <c r="Y13" i="1"/>
  <c r="Y17" i="1"/>
  <c r="Y10" i="1"/>
  <c r="Y14" i="1"/>
  <c r="AC22" i="6" l="1"/>
  <c r="AB73" i="7"/>
  <c r="AC73" i="7" s="1"/>
  <c r="Y34" i="8"/>
  <c r="M31" i="9"/>
  <c r="M17" i="9"/>
  <c r="U44" i="10"/>
  <c r="U34" i="11"/>
  <c r="AB17" i="12"/>
  <c r="AC17" i="12" s="1"/>
  <c r="Y10" i="12"/>
  <c r="AB67" i="7"/>
  <c r="AC67" i="7" s="1"/>
  <c r="U22" i="6"/>
  <c r="M30" i="7"/>
  <c r="AB34" i="8"/>
  <c r="AC34" i="8" s="1"/>
  <c r="AC13" i="10"/>
  <c r="Y44" i="10"/>
  <c r="Y34" i="11"/>
  <c r="AB25" i="7"/>
  <c r="AC25" i="7" s="1"/>
  <c r="Y22" i="6"/>
  <c r="M44" i="10"/>
  <c r="Q41" i="4"/>
  <c r="AB40" i="8"/>
  <c r="AC40" i="8" s="1"/>
  <c r="AB54" i="4"/>
  <c r="AC54" i="4" s="1"/>
  <c r="AB30" i="5"/>
  <c r="AC30" i="5" s="1"/>
  <c r="AB20" i="4"/>
  <c r="AC20" i="4" s="1"/>
  <c r="AB31" i="10"/>
  <c r="AC31" i="10" s="1"/>
  <c r="AB44" i="12"/>
  <c r="AC44" i="12" s="1"/>
  <c r="AB34" i="11"/>
  <c r="AC34" i="11" s="1"/>
  <c r="AB15" i="8"/>
  <c r="AC15" i="8" s="1"/>
  <c r="AB44" i="10"/>
  <c r="AC44" i="10" s="1"/>
  <c r="M36" i="4"/>
  <c r="M48" i="4"/>
  <c r="AB37" i="5"/>
  <c r="AC37" i="5" s="1"/>
  <c r="AB48" i="7"/>
  <c r="AC48" i="7" s="1"/>
  <c r="AB25" i="9"/>
  <c r="AC25" i="9" s="1"/>
  <c r="AB15" i="11"/>
  <c r="AC15" i="11" s="1"/>
  <c r="AK39" i="12"/>
  <c r="AK31" i="10"/>
  <c r="AB61" i="7"/>
  <c r="AC61" i="7" s="1"/>
  <c r="Y17" i="12"/>
  <c r="U17" i="12"/>
  <c r="AC24" i="12"/>
  <c r="Y24" i="12"/>
  <c r="U24" i="12"/>
  <c r="Q44" i="12"/>
  <c r="M44" i="12"/>
  <c r="Q30" i="12"/>
  <c r="M30" i="12"/>
  <c r="AC38" i="10"/>
  <c r="Y38" i="10"/>
  <c r="U38" i="10"/>
  <c r="AK45" i="10"/>
  <c r="AC54" i="7"/>
  <c r="Y54" i="7"/>
  <c r="U54" i="7"/>
  <c r="Q36" i="7"/>
  <c r="M36" i="7"/>
  <c r="AK41" i="7"/>
  <c r="Y61" i="7"/>
  <c r="U61" i="7"/>
  <c r="AC74" i="7"/>
  <c r="Y74" i="7"/>
  <c r="U74" i="7"/>
  <c r="Q67" i="7"/>
  <c r="M67" i="7"/>
  <c r="AC55" i="4"/>
  <c r="Y55" i="4"/>
  <c r="U55" i="4"/>
  <c r="AK36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<sst xmlns="http://schemas.openxmlformats.org/spreadsheetml/2006/main" count="1719" uniqueCount="618">
  <si>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</si>
  <si>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4th Quarter Ended 30 June 2022 (Preliminary results)</t>
  </si>
  <si>
    <t>Figures Finalised as at 2022/08/09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</si>
  <si>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</si>
  <si>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</si>
  <si>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</si>
  <si>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</si>
  <si>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</si>
  <si>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</si>
  <si>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30 June 2022</t>
  </si>
  <si>
    <t>Fourth Quarter 2020/21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</si>
  <si>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</si>
  <si>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</si>
  <si>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</si>
  <si>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</si>
  <si>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</si>
  <si>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</si>
  <si>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</si>
  <si>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</si>
  <si>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</si>
  <si>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</si>
  <si>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Q4 of 2020/21 to Q4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</si>
  <si>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</si>
  <si>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</si>
  <si>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</si>
  <si>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</si>
  <si>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</si>
  <si>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</si>
  <si>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</si>
  <si>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</si>
  <si>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</si>
  <si>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</si>
  <si>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</si>
  <si>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</si>
  <si>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</si>
  <si>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</si>
  <si>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</si>
  <si>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</si>
  <si>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</si>
  <si>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</si>
  <si>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</si>
  <si>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</si>
  <si>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4th Quarter Ended 30 June 2022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</si>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</sst>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4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24</v>
      </c>
      <c r="C9" s="38" t="s">
        <v>25</v>
      </c>
      <c r="D9" s="70">
        <v>39978611078</v>
      </c>
      <c r="E9" s="71">
        <v>9063197444</v>
      </c>
      <c r="F9" s="72">
        <f>$D9       +$E9</f>
        <v>49041808522</v>
      </c>
      <c r="G9" s="70">
        <v>41470630487</v>
      </c>
      <c r="H9" s="71">
        <v>9199378603</v>
      </c>
      <c r="I9" s="73">
        <f>$G9       +$H9</f>
        <v>50670009090</v>
      </c>
      <c r="J9" s="70">
        <v>8275887311</v>
      </c>
      <c r="K9" s="71">
        <v>1920497318</v>
      </c>
      <c r="L9" s="71">
        <f>$J9       +$K9</f>
        <v>10196384629</v>
      </c>
      <c r="M9" s="96">
        <f>IF(($F9       =0),0,($L9       /$F9       ))</f>
        <v>0.20791208432751687</v>
      </c>
      <c r="N9" s="106">
        <v>8457341749</v>
      </c>
      <c r="O9" s="107">
        <v>1740632318</v>
      </c>
      <c r="P9" s="108">
        <f>$N9       +$O9</f>
        <v>10197974067</v>
      </c>
      <c r="Q9" s="96">
        <f>IF(($F9       =0),0,($P9       /$F9       ))</f>
        <v>0.20794449418449201</v>
      </c>
      <c r="R9" s="106">
        <v>8163221927</v>
      </c>
      <c r="S9" s="108">
        <v>1354730800</v>
      </c>
      <c r="T9" s="108">
        <f>$R9       +$S9</f>
        <v>9517952727</v>
      </c>
      <c r="U9" s="96">
        <f>IF(($I9       =0),0,($T9       /$I9       ))</f>
        <v>0.18784193841556701</v>
      </c>
      <c r="V9" s="106">
        <v>8747295134</v>
      </c>
      <c r="W9" s="108">
        <v>2014613693</v>
      </c>
      <c r="X9" s="108">
        <f>$V9       +$W9</f>
        <v>10761908827</v>
      </c>
      <c r="Y9" s="96">
        <f>IF(($I9       =0),0,($X9       /$I9       ))</f>
        <v>0.21239208400149903</v>
      </c>
      <c r="Z9" s="70">
        <f>$J9       +$N9       +$R9       +$V9</f>
        <v>33643746121</v>
      </c>
      <c r="AA9" s="71">
        <f>$K9       +$O9       +$S9       +$W9</f>
        <v>7030474129</v>
      </c>
      <c r="AB9" s="71">
        <f>$Z9       +$AA9</f>
        <v>40674220250</v>
      </c>
      <c r="AC9" s="96">
        <f>IF(($I9       =0),0,($AB9       /$I9       ))</f>
        <v>0.80272770777985269</v>
      </c>
      <c r="AD9" s="70">
        <v>5770801876</v>
      </c>
      <c r="AE9" s="71">
        <v>1851751892</v>
      </c>
      <c r="AF9" s="71">
        <f>$AD9       +$AE9</f>
        <v>7622553768</v>
      </c>
      <c r="AG9" s="71">
        <v>31886214863</v>
      </c>
      <c r="AH9" s="71">
        <v>32051634907</v>
      </c>
      <c r="AI9" s="71">
        <v>27776791514</v>
      </c>
      <c r="AJ9" s="96">
        <f>IF(($AH9       =0),0,($AI9       /$AH9       ))</f>
        <v>0.86662635446198766</v>
      </c>
      <c r="AK9" s="96">
        <f>IF(($AF9       =0),0,(($X9       /$AF9       )-1))</f>
        <v>0.41185082513674431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26</v>
      </c>
      <c r="C10" s="38" t="s">
        <v>27</v>
      </c>
      <c r="D10" s="70">
        <v>22127805260</v>
      </c>
      <c r="E10" s="71">
        <v>3191669437</v>
      </c>
      <c r="F10" s="73">
        <f t="shared" ref="F10:F18" si="0">$D10      +$E10</f>
        <v>25319474697</v>
      </c>
      <c r="G10" s="70">
        <v>22394891397</v>
      </c>
      <c r="H10" s="71">
        <v>3246687419</v>
      </c>
      <c r="I10" s="73">
        <f t="shared" ref="I10:I18" si="1">$G10      +$H10</f>
        <v>25641578816</v>
      </c>
      <c r="J10" s="70">
        <v>3795910156</v>
      </c>
      <c r="K10" s="71">
        <v>349119183</v>
      </c>
      <c r="L10" s="71">
        <f t="shared" ref="L10:L18" si="2">$J10      +$K10</f>
        <v>4145029339</v>
      </c>
      <c r="M10" s="96">
        <f t="shared" ref="M10:M18" si="3">IF(($F10      =0),0,($L10      /$F10      ))</f>
        <v>0.16370913648896229</v>
      </c>
      <c r="N10" s="106">
        <v>5628734059</v>
      </c>
      <c r="O10" s="107">
        <v>550489761</v>
      </c>
      <c r="P10" s="108">
        <f t="shared" ref="P10:P18" si="4">$N10      +$O10</f>
        <v>6179223820</v>
      </c>
      <c r="Q10" s="96">
        <f t="shared" ref="Q10:Q18" si="5">IF(($F10      =0),0,($P10      /$F10      ))</f>
        <v>0.2440502377694333</v>
      </c>
      <c r="R10" s="106">
        <v>3973566927</v>
      </c>
      <c r="S10" s="108">
        <v>339030899</v>
      </c>
      <c r="T10" s="108">
        <f t="shared" ref="T10:T18" si="6">$R10      +$S10</f>
        <v>4312597826</v>
      </c>
      <c r="U10" s="96">
        <f t="shared" ref="U10:U18" si="7">IF(($I10      =0),0,($T10      /$I10      ))</f>
        <v>0.16818768676244683</v>
      </c>
      <c r="V10" s="106">
        <v>4779175848</v>
      </c>
      <c r="W10" s="108">
        <v>607259274</v>
      </c>
      <c r="X10" s="108">
        <f t="shared" ref="X10:X18" si="8">$V10      +$W10</f>
        <v>5386435122</v>
      </c>
      <c r="Y10" s="96">
        <f t="shared" ref="Y10:Y18" si="9">IF(($I10      =0),0,($X10      /$I10      ))</f>
        <v>0.21006643782164214</v>
      </c>
      <c r="Z10" s="70">
        <f t="shared" ref="Z10:Z18" si="10">$J10      +$N10      +$R10      +$V10</f>
        <v>18177386990</v>
      </c>
      <c r="AA10" s="71">
        <f t="shared" ref="AA10:AA18" si="11">$K10      +$O10      +$S10      +$W10</f>
        <v>1845899117</v>
      </c>
      <c r="AB10" s="71">
        <f t="shared" ref="AB10:AB18" si="12">$Z10      +$AA10</f>
        <v>20023286107</v>
      </c>
      <c r="AC10" s="96">
        <f t="shared" ref="AC10:AC18" si="13">IF(($I10      =0),0,($AB10      /$I10      ))</f>
        <v>0.78089131136128553</v>
      </c>
      <c r="AD10" s="70">
        <v>5614655966</v>
      </c>
      <c r="AE10" s="71">
        <v>784694939</v>
      </c>
      <c r="AF10" s="71">
        <f t="shared" ref="AF10:AF18" si="14">$AD10      +$AE10</f>
        <v>6399350905</v>
      </c>
      <c r="AG10" s="71">
        <v>24805017939</v>
      </c>
      <c r="AH10" s="71">
        <v>24043938037</v>
      </c>
      <c r="AI10" s="71">
        <v>19632137417</v>
      </c>
      <c r="AJ10" s="96">
        <f t="shared" ref="AJ10:AJ18" si="15">IF(($AH10      =0),0,($AI10      /$AH10      ))</f>
        <v>0.81651089712463476</v>
      </c>
      <c r="AK10" s="96">
        <f t="shared" ref="AK10:AK18" si="16">IF(($AF10      =0),0,(($X10      /$AF10      )-1))</f>
        <v>-0.15828414444480288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28</v>
      </c>
      <c r="C11" s="38" t="s">
        <v>29</v>
      </c>
      <c r="D11" s="70">
        <v>164394040963</v>
      </c>
      <c r="E11" s="71">
        <v>17471284475</v>
      </c>
      <c r="F11" s="73">
        <f t="shared" si="0"/>
        <v>181865325438</v>
      </c>
      <c r="G11" s="70">
        <v>166007790081</v>
      </c>
      <c r="H11" s="71">
        <v>15301497379</v>
      </c>
      <c r="I11" s="73">
        <f t="shared" si="1"/>
        <v>181309287460</v>
      </c>
      <c r="J11" s="70">
        <v>45334321623</v>
      </c>
      <c r="K11" s="71">
        <v>1028804019</v>
      </c>
      <c r="L11" s="71">
        <f t="shared" si="2"/>
        <v>46363125642</v>
      </c>
      <c r="M11" s="96">
        <f t="shared" si="3"/>
        <v>0.25493108997187991</v>
      </c>
      <c r="N11" s="106">
        <v>41364195031</v>
      </c>
      <c r="O11" s="107">
        <v>2432115666</v>
      </c>
      <c r="P11" s="108">
        <f t="shared" si="4"/>
        <v>43796310697</v>
      </c>
      <c r="Q11" s="96">
        <f t="shared" si="5"/>
        <v>0.24081726734616418</v>
      </c>
      <c r="R11" s="106">
        <v>31842460565</v>
      </c>
      <c r="S11" s="108">
        <v>2237650367</v>
      </c>
      <c r="T11" s="108">
        <f t="shared" si="6"/>
        <v>34080110932</v>
      </c>
      <c r="U11" s="96">
        <f t="shared" si="7"/>
        <v>0.18796671372677845</v>
      </c>
      <c r="V11" s="106">
        <v>39594657885</v>
      </c>
      <c r="W11" s="108">
        <v>5824136872</v>
      </c>
      <c r="X11" s="108">
        <f t="shared" si="8"/>
        <v>45418794757</v>
      </c>
      <c r="Y11" s="96">
        <f t="shared" si="9"/>
        <v>0.25050451299699789</v>
      </c>
      <c r="Z11" s="70">
        <f t="shared" si="10"/>
        <v>158135635104</v>
      </c>
      <c r="AA11" s="71">
        <f t="shared" si="11"/>
        <v>11522706924</v>
      </c>
      <c r="AB11" s="71">
        <f t="shared" si="12"/>
        <v>169658342028</v>
      </c>
      <c r="AC11" s="96">
        <f t="shared" si="13"/>
        <v>0.93573994142704686</v>
      </c>
      <c r="AD11" s="70">
        <v>38841442500</v>
      </c>
      <c r="AE11" s="71">
        <v>6123269058</v>
      </c>
      <c r="AF11" s="71">
        <f t="shared" si="14"/>
        <v>44964711558</v>
      </c>
      <c r="AG11" s="71">
        <v>180085245523</v>
      </c>
      <c r="AH11" s="71">
        <v>174147204352</v>
      </c>
      <c r="AI11" s="71">
        <v>171069436754</v>
      </c>
      <c r="AJ11" s="96">
        <f t="shared" si="15"/>
        <v>0.98232663217619631</v>
      </c>
      <c r="AK11" s="96">
        <f t="shared" si="16"/>
        <v>1.0098656997149291E-2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30</v>
      </c>
      <c r="C12" s="38" t="s">
        <v>31</v>
      </c>
      <c r="D12" s="70">
        <v>77904479568</v>
      </c>
      <c r="E12" s="71">
        <v>12053907914</v>
      </c>
      <c r="F12" s="73">
        <f t="shared" si="0"/>
        <v>89958387482</v>
      </c>
      <c r="G12" s="70">
        <v>79183369276</v>
      </c>
      <c r="H12" s="71">
        <v>12861543942</v>
      </c>
      <c r="I12" s="73">
        <f t="shared" si="1"/>
        <v>92044913218</v>
      </c>
      <c r="J12" s="70">
        <v>18322758161</v>
      </c>
      <c r="K12" s="71">
        <v>1572236292</v>
      </c>
      <c r="L12" s="71">
        <f t="shared" si="2"/>
        <v>19894994453</v>
      </c>
      <c r="M12" s="96">
        <f t="shared" si="3"/>
        <v>0.22115774870887764</v>
      </c>
      <c r="N12" s="106">
        <v>21445205339</v>
      </c>
      <c r="O12" s="107">
        <v>2752893047</v>
      </c>
      <c r="P12" s="108">
        <f t="shared" si="4"/>
        <v>24198098386</v>
      </c>
      <c r="Q12" s="96">
        <f t="shared" si="5"/>
        <v>0.26899213139899664</v>
      </c>
      <c r="R12" s="106">
        <v>15940955278</v>
      </c>
      <c r="S12" s="108">
        <v>7358348763</v>
      </c>
      <c r="T12" s="108">
        <f t="shared" si="6"/>
        <v>23299304041</v>
      </c>
      <c r="U12" s="96">
        <f t="shared" si="7"/>
        <v>0.2531297301114046</v>
      </c>
      <c r="V12" s="106">
        <v>16623242709</v>
      </c>
      <c r="W12" s="108">
        <v>-2640752839</v>
      </c>
      <c r="X12" s="108">
        <f t="shared" si="8"/>
        <v>13982489870</v>
      </c>
      <c r="Y12" s="96">
        <f t="shared" si="9"/>
        <v>0.15190942531374596</v>
      </c>
      <c r="Z12" s="70">
        <f t="shared" si="10"/>
        <v>72332161487</v>
      </c>
      <c r="AA12" s="71">
        <f t="shared" si="11"/>
        <v>9042725263</v>
      </c>
      <c r="AB12" s="71">
        <f t="shared" si="12"/>
        <v>81374886750</v>
      </c>
      <c r="AC12" s="96">
        <f t="shared" si="13"/>
        <v>0.88407804304482296</v>
      </c>
      <c r="AD12" s="70">
        <v>19047695918</v>
      </c>
      <c r="AE12" s="71">
        <v>5647102522</v>
      </c>
      <c r="AF12" s="71">
        <f t="shared" si="14"/>
        <v>24694798440</v>
      </c>
      <c r="AG12" s="71">
        <v>83197433425</v>
      </c>
      <c r="AH12" s="71">
        <v>87071318254</v>
      </c>
      <c r="AI12" s="71">
        <v>89259289271</v>
      </c>
      <c r="AJ12" s="96">
        <f t="shared" si="15"/>
        <v>1.0251284930660791</v>
      </c>
      <c r="AK12" s="96">
        <f t="shared" si="16"/>
        <v>-0.4337880544369408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32</v>
      </c>
      <c r="C13" s="38" t="s">
        <v>33</v>
      </c>
      <c r="D13" s="70">
        <v>21870306702</v>
      </c>
      <c r="E13" s="71">
        <v>6250996329</v>
      </c>
      <c r="F13" s="73">
        <f t="shared" si="0"/>
        <v>28121303031</v>
      </c>
      <c r="G13" s="70">
        <v>21848025996</v>
      </c>
      <c r="H13" s="71">
        <v>6390288478</v>
      </c>
      <c r="I13" s="73">
        <f t="shared" si="1"/>
        <v>28238314474</v>
      </c>
      <c r="J13" s="70">
        <v>3744153397</v>
      </c>
      <c r="K13" s="71">
        <v>910565576</v>
      </c>
      <c r="L13" s="71">
        <f t="shared" si="2"/>
        <v>4654718973</v>
      </c>
      <c r="M13" s="96">
        <f t="shared" si="3"/>
        <v>0.16552287665577911</v>
      </c>
      <c r="N13" s="106">
        <v>4498313965</v>
      </c>
      <c r="O13" s="107">
        <v>1194056187</v>
      </c>
      <c r="P13" s="108">
        <f t="shared" si="4"/>
        <v>5692370152</v>
      </c>
      <c r="Q13" s="96">
        <f t="shared" si="5"/>
        <v>0.20242199110492562</v>
      </c>
      <c r="R13" s="106">
        <v>4556127872</v>
      </c>
      <c r="S13" s="108">
        <v>1022600564</v>
      </c>
      <c r="T13" s="108">
        <f t="shared" si="6"/>
        <v>5578728436</v>
      </c>
      <c r="U13" s="96">
        <f t="shared" si="7"/>
        <v>0.19755883238486241</v>
      </c>
      <c r="V13" s="106">
        <v>4627127597</v>
      </c>
      <c r="W13" s="108">
        <v>1504520190</v>
      </c>
      <c r="X13" s="108">
        <f t="shared" si="8"/>
        <v>6131647787</v>
      </c>
      <c r="Y13" s="96">
        <f t="shared" si="9"/>
        <v>0.21713929819166869</v>
      </c>
      <c r="Z13" s="70">
        <f t="shared" si="10"/>
        <v>17425722831</v>
      </c>
      <c r="AA13" s="71">
        <f t="shared" si="11"/>
        <v>4631742517</v>
      </c>
      <c r="AB13" s="71">
        <f t="shared" si="12"/>
        <v>22057465348</v>
      </c>
      <c r="AC13" s="96">
        <f t="shared" si="13"/>
        <v>0.78111834076743769</v>
      </c>
      <c r="AD13" s="70">
        <v>4512133246</v>
      </c>
      <c r="AE13" s="71">
        <v>1610606797</v>
      </c>
      <c r="AF13" s="71">
        <f t="shared" si="14"/>
        <v>6122740043</v>
      </c>
      <c r="AG13" s="71">
        <v>25446813452</v>
      </c>
      <c r="AH13" s="71">
        <v>27448962815</v>
      </c>
      <c r="AI13" s="71">
        <v>23633262540</v>
      </c>
      <c r="AJ13" s="96">
        <f t="shared" si="15"/>
        <v>0.86098927304769279</v>
      </c>
      <c r="AK13" s="96">
        <f t="shared" si="16"/>
        <v>1.4548623553247708E-3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34</v>
      </c>
      <c r="C14" s="38" t="s">
        <v>35</v>
      </c>
      <c r="D14" s="70">
        <v>23536823468</v>
      </c>
      <c r="E14" s="71">
        <v>4521726530</v>
      </c>
      <c r="F14" s="73">
        <f t="shared" si="0"/>
        <v>28058549998</v>
      </c>
      <c r="G14" s="70">
        <v>23927795013</v>
      </c>
      <c r="H14" s="71">
        <v>5018562832</v>
      </c>
      <c r="I14" s="73">
        <f t="shared" si="1"/>
        <v>28946357845</v>
      </c>
      <c r="J14" s="70">
        <v>4782957618</v>
      </c>
      <c r="K14" s="71">
        <v>755057466</v>
      </c>
      <c r="L14" s="71">
        <f t="shared" si="2"/>
        <v>5538015084</v>
      </c>
      <c r="M14" s="96">
        <f t="shared" si="3"/>
        <v>0.19737353086295434</v>
      </c>
      <c r="N14" s="106">
        <v>4894488948</v>
      </c>
      <c r="O14" s="107">
        <v>813329780</v>
      </c>
      <c r="P14" s="108">
        <f t="shared" si="4"/>
        <v>5707818728</v>
      </c>
      <c r="Q14" s="96">
        <f t="shared" si="5"/>
        <v>0.20342529205560694</v>
      </c>
      <c r="R14" s="106">
        <v>5651059513</v>
      </c>
      <c r="S14" s="108">
        <v>573390559</v>
      </c>
      <c r="T14" s="108">
        <f t="shared" si="6"/>
        <v>6224450072</v>
      </c>
      <c r="U14" s="96">
        <f t="shared" si="7"/>
        <v>0.21503396404239403</v>
      </c>
      <c r="V14" s="106">
        <v>6254665376</v>
      </c>
      <c r="W14" s="108">
        <v>1049064279</v>
      </c>
      <c r="X14" s="108">
        <f t="shared" si="8"/>
        <v>7303729655</v>
      </c>
      <c r="Y14" s="96">
        <f t="shared" si="9"/>
        <v>0.25231946948592004</v>
      </c>
      <c r="Z14" s="70">
        <f t="shared" si="10"/>
        <v>21583171455</v>
      </c>
      <c r="AA14" s="71">
        <f t="shared" si="11"/>
        <v>3190842084</v>
      </c>
      <c r="AB14" s="71">
        <f t="shared" si="12"/>
        <v>24774013539</v>
      </c>
      <c r="AC14" s="96">
        <f t="shared" si="13"/>
        <v>0.85585943736542647</v>
      </c>
      <c r="AD14" s="70">
        <v>5659484819</v>
      </c>
      <c r="AE14" s="71">
        <v>1126404361</v>
      </c>
      <c r="AF14" s="71">
        <f t="shared" si="14"/>
        <v>6785889180</v>
      </c>
      <c r="AG14" s="71">
        <v>27002372764</v>
      </c>
      <c r="AH14" s="71">
        <v>27885997123</v>
      </c>
      <c r="AI14" s="71">
        <v>21667583423</v>
      </c>
      <c r="AJ14" s="96">
        <f t="shared" si="15"/>
        <v>0.77700586883905487</v>
      </c>
      <c r="AK14" s="96">
        <f t="shared" si="16"/>
        <v>7.6311366316772045E-2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36</v>
      </c>
      <c r="C15" s="38" t="s">
        <v>37</v>
      </c>
      <c r="D15" s="70">
        <v>22272598069</v>
      </c>
      <c r="E15" s="71">
        <v>3477068473</v>
      </c>
      <c r="F15" s="73">
        <f t="shared" si="0"/>
        <v>25749666542</v>
      </c>
      <c r="G15" s="70">
        <v>23956866625</v>
      </c>
      <c r="H15" s="71">
        <v>4163987688</v>
      </c>
      <c r="I15" s="73">
        <f t="shared" si="1"/>
        <v>28120854313</v>
      </c>
      <c r="J15" s="70">
        <v>3509605567</v>
      </c>
      <c r="K15" s="71">
        <v>358691841</v>
      </c>
      <c r="L15" s="71">
        <f t="shared" si="2"/>
        <v>3868297408</v>
      </c>
      <c r="M15" s="96">
        <f t="shared" si="3"/>
        <v>0.15022708747278193</v>
      </c>
      <c r="N15" s="106">
        <v>4813807156</v>
      </c>
      <c r="O15" s="107">
        <v>569475942</v>
      </c>
      <c r="P15" s="108">
        <f t="shared" si="4"/>
        <v>5383283098</v>
      </c>
      <c r="Q15" s="96">
        <f t="shared" si="5"/>
        <v>0.20906224510594673</v>
      </c>
      <c r="R15" s="106">
        <v>4478415186</v>
      </c>
      <c r="S15" s="108">
        <v>434199325</v>
      </c>
      <c r="T15" s="108">
        <f t="shared" si="6"/>
        <v>4912614511</v>
      </c>
      <c r="U15" s="96">
        <f t="shared" si="7"/>
        <v>0.17469648881644914</v>
      </c>
      <c r="V15" s="106">
        <v>5483624593</v>
      </c>
      <c r="W15" s="108">
        <v>691903111</v>
      </c>
      <c r="X15" s="108">
        <f t="shared" si="8"/>
        <v>6175527704</v>
      </c>
      <c r="Y15" s="96">
        <f t="shared" si="9"/>
        <v>0.2196066888744953</v>
      </c>
      <c r="Z15" s="70">
        <f t="shared" si="10"/>
        <v>18285452502</v>
      </c>
      <c r="AA15" s="71">
        <f t="shared" si="11"/>
        <v>2054270219</v>
      </c>
      <c r="AB15" s="71">
        <f t="shared" si="12"/>
        <v>20339722721</v>
      </c>
      <c r="AC15" s="96">
        <f t="shared" si="13"/>
        <v>0.72329675672752025</v>
      </c>
      <c r="AD15" s="70">
        <v>4315592890</v>
      </c>
      <c r="AE15" s="71">
        <v>781653869</v>
      </c>
      <c r="AF15" s="71">
        <f t="shared" si="14"/>
        <v>5097246759</v>
      </c>
      <c r="AG15" s="71">
        <v>27723067107</v>
      </c>
      <c r="AH15" s="71">
        <v>24721857668</v>
      </c>
      <c r="AI15" s="71">
        <v>16598596826</v>
      </c>
      <c r="AJ15" s="96">
        <f t="shared" si="15"/>
        <v>0.67141381723450511</v>
      </c>
      <c r="AK15" s="96">
        <f t="shared" si="16"/>
        <v>0.21154183738429455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38</v>
      </c>
      <c r="C16" s="38" t="s">
        <v>39</v>
      </c>
      <c r="D16" s="70">
        <v>8696524124</v>
      </c>
      <c r="E16" s="71">
        <v>1366325074</v>
      </c>
      <c r="F16" s="73">
        <f t="shared" si="0"/>
        <v>10062849198</v>
      </c>
      <c r="G16" s="70">
        <v>9072675486</v>
      </c>
      <c r="H16" s="71">
        <v>1594231877</v>
      </c>
      <c r="I16" s="73">
        <f t="shared" si="1"/>
        <v>10666907363</v>
      </c>
      <c r="J16" s="70">
        <v>1747903103</v>
      </c>
      <c r="K16" s="71">
        <v>171147394</v>
      </c>
      <c r="L16" s="71">
        <f t="shared" si="2"/>
        <v>1919050497</v>
      </c>
      <c r="M16" s="96">
        <f t="shared" si="3"/>
        <v>0.1907064748005379</v>
      </c>
      <c r="N16" s="106">
        <v>1817961247</v>
      </c>
      <c r="O16" s="107">
        <v>234979512</v>
      </c>
      <c r="P16" s="108">
        <f t="shared" si="4"/>
        <v>2052940759</v>
      </c>
      <c r="Q16" s="96">
        <f t="shared" si="5"/>
        <v>0.20401187761096765</v>
      </c>
      <c r="R16" s="106">
        <v>1574423849</v>
      </c>
      <c r="S16" s="108">
        <v>217673790</v>
      </c>
      <c r="T16" s="108">
        <f t="shared" si="6"/>
        <v>1792097639</v>
      </c>
      <c r="U16" s="96">
        <f t="shared" si="7"/>
        <v>0.16800536256799214</v>
      </c>
      <c r="V16" s="106">
        <v>1652994056</v>
      </c>
      <c r="W16" s="108">
        <v>357805828</v>
      </c>
      <c r="X16" s="108">
        <f t="shared" si="8"/>
        <v>2010799884</v>
      </c>
      <c r="Y16" s="96">
        <f t="shared" si="9"/>
        <v>0.18850823538365064</v>
      </c>
      <c r="Z16" s="70">
        <f t="shared" si="10"/>
        <v>6793282255</v>
      </c>
      <c r="AA16" s="71">
        <f t="shared" si="11"/>
        <v>981606524</v>
      </c>
      <c r="AB16" s="71">
        <f t="shared" si="12"/>
        <v>7774888779</v>
      </c>
      <c r="AC16" s="96">
        <f t="shared" si="13"/>
        <v>0.72887937566314087</v>
      </c>
      <c r="AD16" s="70">
        <v>1998026383</v>
      </c>
      <c r="AE16" s="71">
        <v>444706128</v>
      </c>
      <c r="AF16" s="71">
        <f t="shared" si="14"/>
        <v>2442732511</v>
      </c>
      <c r="AG16" s="71">
        <v>9374169272</v>
      </c>
      <c r="AH16" s="71">
        <v>9837895597</v>
      </c>
      <c r="AI16" s="71">
        <v>9025769841</v>
      </c>
      <c r="AJ16" s="96">
        <f t="shared" si="15"/>
        <v>0.91744924023714458</v>
      </c>
      <c r="AK16" s="96">
        <f t="shared" si="16"/>
        <v>-0.17682354701341263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9" t="s">
        <v>40</v>
      </c>
      <c r="C17" s="38" t="s">
        <v>41</v>
      </c>
      <c r="D17" s="70">
        <v>71492662256</v>
      </c>
      <c r="E17" s="71">
        <v>11619998243</v>
      </c>
      <c r="F17" s="73">
        <f t="shared" si="0"/>
        <v>83112660499</v>
      </c>
      <c r="G17" s="70">
        <v>75118618835</v>
      </c>
      <c r="H17" s="71">
        <v>9582065279</v>
      </c>
      <c r="I17" s="73">
        <f t="shared" si="1"/>
        <v>84700684114</v>
      </c>
      <c r="J17" s="70">
        <v>14276938394</v>
      </c>
      <c r="K17" s="71">
        <v>1092910928</v>
      </c>
      <c r="L17" s="71">
        <f t="shared" si="2"/>
        <v>15369849322</v>
      </c>
      <c r="M17" s="96">
        <f t="shared" si="3"/>
        <v>0.18492789461582604</v>
      </c>
      <c r="N17" s="106">
        <v>17374436471</v>
      </c>
      <c r="O17" s="107">
        <v>1892686957</v>
      </c>
      <c r="P17" s="108">
        <f t="shared" si="4"/>
        <v>19267123428</v>
      </c>
      <c r="Q17" s="96">
        <f t="shared" si="5"/>
        <v>0.23181935594796438</v>
      </c>
      <c r="R17" s="106">
        <v>16414296948</v>
      </c>
      <c r="S17" s="108">
        <v>1502000309</v>
      </c>
      <c r="T17" s="108">
        <f t="shared" si="6"/>
        <v>17916297257</v>
      </c>
      <c r="U17" s="96">
        <f t="shared" si="7"/>
        <v>0.21152482349358798</v>
      </c>
      <c r="V17" s="106">
        <v>18346535952</v>
      </c>
      <c r="W17" s="108">
        <v>2877277795</v>
      </c>
      <c r="X17" s="108">
        <f t="shared" si="8"/>
        <v>21223813747</v>
      </c>
      <c r="Y17" s="96">
        <f t="shared" si="9"/>
        <v>0.25057428955868327</v>
      </c>
      <c r="Z17" s="70">
        <f t="shared" si="10"/>
        <v>66412207765</v>
      </c>
      <c r="AA17" s="71">
        <f t="shared" si="11"/>
        <v>7364875989</v>
      </c>
      <c r="AB17" s="71">
        <f t="shared" si="12"/>
        <v>73777083754</v>
      </c>
      <c r="AC17" s="96">
        <f t="shared" si="13"/>
        <v>0.87103291461852006</v>
      </c>
      <c r="AD17" s="70">
        <v>16746945644</v>
      </c>
      <c r="AE17" s="71">
        <v>2625585496</v>
      </c>
      <c r="AF17" s="71">
        <f t="shared" si="14"/>
        <v>19372531140</v>
      </c>
      <c r="AG17" s="71">
        <v>79866596522</v>
      </c>
      <c r="AH17" s="71">
        <v>77370396003</v>
      </c>
      <c r="AI17" s="71">
        <v>67781673418</v>
      </c>
      <c r="AJ17" s="96">
        <f t="shared" si="15"/>
        <v>0.8760672934305751</v>
      </c>
      <c r="AK17" s="96">
        <f t="shared" si="16"/>
        <v>9.556224706112415E-2</v>
      </c>
      <c r="AL17" s="11"/>
      <c r="AM17" s="11"/>
      <c r="AN17" s="11"/>
      <c r="AO17" s="11"/>
    </row>
    <row r="18" spans="1:41" s="12" customFormat="1" x14ac:dyDescent="0.2">
      <c r="A18" s="40" t="s">
        <v>0</v>
      </c>
      <c r="B18" s="41" t="s">
        <v>616</v>
      </c>
      <c r="C18" s="40" t="s">
        <v>0</v>
      </c>
      <c r="D18" s="74">
        <f>SUM(D9:D17)</f>
        <v>452273851488</v>
      </c>
      <c r="E18" s="75">
        <f>SUM(E9:E17)</f>
        <v>69016173919</v>
      </c>
      <c r="F18" s="76">
        <f t="shared" si="0"/>
        <v>521290025407</v>
      </c>
      <c r="G18" s="74">
        <f>SUM(G9:G17)</f>
        <v>462980663196</v>
      </c>
      <c r="H18" s="75">
        <f>SUM(H9:H17)</f>
        <v>67358243497</v>
      </c>
      <c r="I18" s="76">
        <f t="shared" si="1"/>
        <v>530338906693</v>
      </c>
      <c r="J18" s="74">
        <f>SUM(J9:J17)</f>
        <v>103790435330</v>
      </c>
      <c r="K18" s="75">
        <f>SUM(K9:K17)</f>
        <v>8159030017</v>
      </c>
      <c r="L18" s="75">
        <f t="shared" si="2"/>
        <v>111949465347</v>
      </c>
      <c r="M18" s="97">
        <f t="shared" si="3"/>
        <v>0.21475466609896257</v>
      </c>
      <c r="N18" s="109">
        <f>SUM(N9:N17)</f>
        <v>110294483965</v>
      </c>
      <c r="O18" s="110">
        <f>SUM(O9:O17)</f>
        <v>12180659170</v>
      </c>
      <c r="P18" s="111">
        <f t="shared" si="4"/>
        <v>122475143135</v>
      </c>
      <c r="Q18" s="97">
        <f t="shared" si="5"/>
        <v>0.23494626247524469</v>
      </c>
      <c r="R18" s="109">
        <f>SUM(R9:R17)</f>
        <v>92594528065</v>
      </c>
      <c r="S18" s="111">
        <f>SUM(S9:S17)</f>
        <v>15039625376</v>
      </c>
      <c r="T18" s="111">
        <f t="shared" si="6"/>
        <v>107634153441</v>
      </c>
      <c r="U18" s="97">
        <f t="shared" si="7"/>
        <v>0.20295353043616454</v>
      </c>
      <c r="V18" s="109">
        <f>SUM(V9:V17)</f>
        <v>106109319150</v>
      </c>
      <c r="W18" s="111">
        <f>SUM(W9:W17)</f>
        <v>12285828203</v>
      </c>
      <c r="X18" s="111">
        <f t="shared" si="8"/>
        <v>118395147353</v>
      </c>
      <c r="Y18" s="97">
        <f t="shared" si="9"/>
        <v>0.22324431765956784</v>
      </c>
      <c r="Z18" s="74">
        <f t="shared" si="10"/>
        <v>412788766510</v>
      </c>
      <c r="AA18" s="75">
        <f t="shared" si="11"/>
        <v>47665142766</v>
      </c>
      <c r="AB18" s="75">
        <f t="shared" si="12"/>
        <v>460453909276</v>
      </c>
      <c r="AC18" s="97">
        <f t="shared" si="13"/>
        <v>0.86822577688524238</v>
      </c>
      <c r="AD18" s="74">
        <f>SUM(AD9:AD17)</f>
        <v>102506779242</v>
      </c>
      <c r="AE18" s="75">
        <f>SUM(AE9:AE17)</f>
        <v>20995775062</v>
      </c>
      <c r="AF18" s="75">
        <f t="shared" si="14"/>
        <v>123502554304</v>
      </c>
      <c r="AG18" s="75">
        <f>SUM(AG9:AG17)</f>
        <v>489386930867</v>
      </c>
      <c r="AH18" s="75">
        <f>SUM(AH9:AH17)</f>
        <v>484579204756</v>
      </c>
      <c r="AI18" s="75">
        <f>SUM(AI9:AI17)</f>
        <v>446444541004</v>
      </c>
      <c r="AJ18" s="97">
        <f t="shared" si="15"/>
        <v>0.92130354877444254</v>
      </c>
      <c r="AK18" s="97">
        <f t="shared" si="16"/>
        <v>-4.1354666547447905E-2</v>
      </c>
      <c r="AL18" s="11"/>
      <c r="AM18" s="11"/>
      <c r="AN18" s="11"/>
      <c r="AO18" s="11"/>
    </row>
    <row r="19" spans="1:41" s="12" customFormat="1" ht="12.75" customHeight="1" x14ac:dyDescent="0.2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x14ac:dyDescent="0.2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4"/>
  <sheetViews>
    <sheetView showGridLines="0" view="pageBreakPreview" zoomScale="60" zoomScaleNormal="100" workbookViewId="0">
      <selection activeCell="AC9" sqref="AC9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8.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451</v>
      </c>
      <c r="C9" s="63" t="s">
        <v>452</v>
      </c>
      <c r="D9" s="83">
        <v>375943361</v>
      </c>
      <c r="E9" s="84">
        <v>113980950</v>
      </c>
      <c r="F9" s="85">
        <f>$D9       +$E9</f>
        <v>489924311</v>
      </c>
      <c r="G9" s="83">
        <v>346597573</v>
      </c>
      <c r="H9" s="84">
        <v>176422318</v>
      </c>
      <c r="I9" s="85">
        <f>$G9       +$H9</f>
        <v>523019891</v>
      </c>
      <c r="J9" s="83">
        <v>34781317</v>
      </c>
      <c r="K9" s="84">
        <v>4822864</v>
      </c>
      <c r="L9" s="84">
        <f>$J9       +$K9</f>
        <v>39604181</v>
      </c>
      <c r="M9" s="101">
        <f>IF(($F9       =0),0,($L9       /$F9       ))</f>
        <v>8.0837345914030384E-2</v>
      </c>
      <c r="N9" s="83">
        <v>45585948</v>
      </c>
      <c r="O9" s="84">
        <v>53096195</v>
      </c>
      <c r="P9" s="84">
        <f>$N9       +$O9</f>
        <v>98682143</v>
      </c>
      <c r="Q9" s="101">
        <f>IF(($F9       =0),0,($P9       /$F9       ))</f>
        <v>0.20142324188521438</v>
      </c>
      <c r="R9" s="83">
        <v>70461666</v>
      </c>
      <c r="S9" s="84">
        <v>27701429</v>
      </c>
      <c r="T9" s="84">
        <f>$R9       +$S9</f>
        <v>98163095</v>
      </c>
      <c r="U9" s="101">
        <f>IF(($I9       =0),0,($T9       /$I9       ))</f>
        <v>0.18768520411779138</v>
      </c>
      <c r="V9" s="83">
        <v>39104095</v>
      </c>
      <c r="W9" s="84">
        <v>48889284</v>
      </c>
      <c r="X9" s="84">
        <f>$V9       +$W9</f>
        <v>87993379</v>
      </c>
      <c r="Y9" s="101">
        <f>IF(($I9       =0),0,($X9       /$I9       ))</f>
        <v>0.16824097995921153</v>
      </c>
      <c r="Z9" s="83">
        <f>$J9       +$N9       +$R9       +$V9</f>
        <v>189933026</v>
      </c>
      <c r="AA9" s="84">
        <f>$K9       +$O9       +$S9       +$W9</f>
        <v>134509772</v>
      </c>
      <c r="AB9" s="84">
        <f>$Z9       +$AA9</f>
        <v>324442798</v>
      </c>
      <c r="AC9" s="101">
        <f>IF(($I9       =0),0,($AB9       /$I9       ))</f>
        <v>0.62032592561570477</v>
      </c>
      <c r="AD9" s="83">
        <v>47646760</v>
      </c>
      <c r="AE9" s="84">
        <v>40213936</v>
      </c>
      <c r="AF9" s="84">
        <f>$AD9       +$AE9</f>
        <v>87860696</v>
      </c>
      <c r="AG9" s="84">
        <v>343056029</v>
      </c>
      <c r="AH9" s="84">
        <v>529472796</v>
      </c>
      <c r="AI9" s="85">
        <v>249088934</v>
      </c>
      <c r="AJ9" s="120">
        <f>IF(($AH9       =0),0,($AI9       /$AH9       ))</f>
        <v>0.47044708601043972</v>
      </c>
      <c r="AK9" s="121">
        <f>IF(($AF9       =0),0,(($X9       /$AF9       )-1))</f>
        <v>1.5101519341480518E-3</v>
      </c>
    </row>
    <row r="10" spans="1:37" x14ac:dyDescent="0.2">
      <c r="A10" s="61" t="s">
        <v>101</v>
      </c>
      <c r="B10" s="62" t="s">
        <v>453</v>
      </c>
      <c r="C10" s="63" t="s">
        <v>454</v>
      </c>
      <c r="D10" s="83">
        <v>505724001</v>
      </c>
      <c r="E10" s="84">
        <v>112261957</v>
      </c>
      <c r="F10" s="85">
        <f t="shared" ref="F10:F45" si="0">$D10      +$E10</f>
        <v>617985958</v>
      </c>
      <c r="G10" s="83">
        <v>527483480</v>
      </c>
      <c r="H10" s="84">
        <v>181459052</v>
      </c>
      <c r="I10" s="85">
        <f t="shared" ref="I10:I45" si="1">$G10      +$H10</f>
        <v>708942532</v>
      </c>
      <c r="J10" s="83">
        <v>117505256</v>
      </c>
      <c r="K10" s="84">
        <v>23448592</v>
      </c>
      <c r="L10" s="84">
        <f t="shared" ref="L10:L45" si="2">$J10      +$K10</f>
        <v>140953848</v>
      </c>
      <c r="M10" s="101">
        <f t="shared" ref="M10:M45" si="3">IF(($F10      =0),0,($L10      /$F10      ))</f>
        <v>0.22808584268835441</v>
      </c>
      <c r="N10" s="83">
        <v>125628348</v>
      </c>
      <c r="O10" s="84">
        <v>36015431</v>
      </c>
      <c r="P10" s="84">
        <f t="shared" ref="P10:P45" si="4">$N10      +$O10</f>
        <v>161643779</v>
      </c>
      <c r="Q10" s="101">
        <f t="shared" ref="Q10:Q45" si="5">IF(($F10      =0),0,($P10      /$F10      ))</f>
        <v>0.26156545615232246</v>
      </c>
      <c r="R10" s="83">
        <v>120674424</v>
      </c>
      <c r="S10" s="84">
        <v>29656872</v>
      </c>
      <c r="T10" s="84">
        <f t="shared" ref="T10:T45" si="6">$R10      +$S10</f>
        <v>150331296</v>
      </c>
      <c r="U10" s="101">
        <f t="shared" ref="U10:U45" si="7">IF(($I10      =0),0,($T10      /$I10      ))</f>
        <v>0.21205004526375348</v>
      </c>
      <c r="V10" s="83">
        <v>149030230</v>
      </c>
      <c r="W10" s="84">
        <v>68213323</v>
      </c>
      <c r="X10" s="84">
        <f t="shared" ref="X10:X45" si="8">$V10      +$W10</f>
        <v>217243553</v>
      </c>
      <c r="Y10" s="101">
        <f t="shared" ref="Y10:Y45" si="9">IF(($I10      =0),0,($X10      /$I10      ))</f>
        <v>0.30643323428082886</v>
      </c>
      <c r="Z10" s="83">
        <f t="shared" ref="Z10:Z45" si="10">$J10      +$N10      +$R10      +$V10</f>
        <v>512838258</v>
      </c>
      <c r="AA10" s="84">
        <f t="shared" ref="AA10:AA45" si="11">$K10      +$O10      +$S10      +$W10</f>
        <v>157334218</v>
      </c>
      <c r="AB10" s="84">
        <f t="shared" ref="AB10:AB45" si="12">$Z10      +$AA10</f>
        <v>670172476</v>
      </c>
      <c r="AC10" s="101">
        <f t="shared" ref="AC10:AC45" si="13">IF(($I10      =0),0,($AB10      /$I10      ))</f>
        <v>0.94531283672510713</v>
      </c>
      <c r="AD10" s="83">
        <v>125032254</v>
      </c>
      <c r="AE10" s="84">
        <v>44203285</v>
      </c>
      <c r="AF10" s="84">
        <f t="shared" ref="AF10:AF45" si="14">$AD10      +$AE10</f>
        <v>169235539</v>
      </c>
      <c r="AG10" s="84">
        <v>610060824</v>
      </c>
      <c r="AH10" s="84">
        <v>672151653</v>
      </c>
      <c r="AI10" s="85">
        <v>600691338</v>
      </c>
      <c r="AJ10" s="120">
        <f t="shared" ref="AJ10:AJ45" si="15">IF(($AH10      =0),0,($AI10      /$AH10      ))</f>
        <v>0.89368423825032239</v>
      </c>
      <c r="AK10" s="121">
        <f t="shared" ref="AK10:AK45" si="16">IF(($AF10      =0),0,(($X10      /$AF10      )-1))</f>
        <v>0.28367572369063687</v>
      </c>
    </row>
    <row r="11" spans="1:37" x14ac:dyDescent="0.2">
      <c r="A11" s="61" t="s">
        <v>101</v>
      </c>
      <c r="B11" s="62" t="s">
        <v>455</v>
      </c>
      <c r="C11" s="63" t="s">
        <v>456</v>
      </c>
      <c r="D11" s="83">
        <v>538479576</v>
      </c>
      <c r="E11" s="84">
        <v>67286987</v>
      </c>
      <c r="F11" s="85">
        <f t="shared" si="0"/>
        <v>605766563</v>
      </c>
      <c r="G11" s="83">
        <v>568213748</v>
      </c>
      <c r="H11" s="84">
        <v>38969673</v>
      </c>
      <c r="I11" s="85">
        <f t="shared" si="1"/>
        <v>607183421</v>
      </c>
      <c r="J11" s="83">
        <v>109313470</v>
      </c>
      <c r="K11" s="84">
        <v>4483413</v>
      </c>
      <c r="L11" s="84">
        <f t="shared" si="2"/>
        <v>113796883</v>
      </c>
      <c r="M11" s="101">
        <f t="shared" si="3"/>
        <v>0.18785599924240123</v>
      </c>
      <c r="N11" s="83">
        <v>132819001</v>
      </c>
      <c r="O11" s="84">
        <v>9166485</v>
      </c>
      <c r="P11" s="84">
        <f t="shared" si="4"/>
        <v>141985486</v>
      </c>
      <c r="Q11" s="101">
        <f t="shared" si="5"/>
        <v>0.23438977103132053</v>
      </c>
      <c r="R11" s="83">
        <v>117502652</v>
      </c>
      <c r="S11" s="84">
        <v>6302897</v>
      </c>
      <c r="T11" s="84">
        <f t="shared" si="6"/>
        <v>123805549</v>
      </c>
      <c r="U11" s="101">
        <f t="shared" si="7"/>
        <v>0.20390139901398921</v>
      </c>
      <c r="V11" s="83">
        <v>157910791</v>
      </c>
      <c r="W11" s="84">
        <v>7774668</v>
      </c>
      <c r="X11" s="84">
        <f t="shared" si="8"/>
        <v>165685459</v>
      </c>
      <c r="Y11" s="101">
        <f t="shared" si="9"/>
        <v>0.27287546607765495</v>
      </c>
      <c r="Z11" s="83">
        <f t="shared" si="10"/>
        <v>517545914</v>
      </c>
      <c r="AA11" s="84">
        <f t="shared" si="11"/>
        <v>27727463</v>
      </c>
      <c r="AB11" s="84">
        <f t="shared" si="12"/>
        <v>545273377</v>
      </c>
      <c r="AC11" s="101">
        <f t="shared" si="13"/>
        <v>0.89803732799878278</v>
      </c>
      <c r="AD11" s="83">
        <v>184072521</v>
      </c>
      <c r="AE11" s="84">
        <v>30250391</v>
      </c>
      <c r="AF11" s="84">
        <f t="shared" si="14"/>
        <v>214322912</v>
      </c>
      <c r="AG11" s="84">
        <v>589277318</v>
      </c>
      <c r="AH11" s="84">
        <v>555250933</v>
      </c>
      <c r="AI11" s="85">
        <v>556744779</v>
      </c>
      <c r="AJ11" s="120">
        <f t="shared" si="15"/>
        <v>1.0026903980006459</v>
      </c>
      <c r="AK11" s="121">
        <f t="shared" si="16"/>
        <v>-0.22693538710410954</v>
      </c>
    </row>
    <row r="12" spans="1:37" x14ac:dyDescent="0.2">
      <c r="A12" s="61" t="s">
        <v>116</v>
      </c>
      <c r="B12" s="62" t="s">
        <v>457</v>
      </c>
      <c r="C12" s="63" t="s">
        <v>458</v>
      </c>
      <c r="D12" s="83">
        <v>110155318</v>
      </c>
      <c r="E12" s="84">
        <v>696464</v>
      </c>
      <c r="F12" s="85">
        <f t="shared" si="0"/>
        <v>110851782</v>
      </c>
      <c r="G12" s="83">
        <v>164014607</v>
      </c>
      <c r="H12" s="84">
        <v>2577639</v>
      </c>
      <c r="I12" s="85">
        <f t="shared" si="1"/>
        <v>166592246</v>
      </c>
      <c r="J12" s="83">
        <v>25099245</v>
      </c>
      <c r="K12" s="84">
        <v>160068</v>
      </c>
      <c r="L12" s="84">
        <f t="shared" si="2"/>
        <v>25259313</v>
      </c>
      <c r="M12" s="101">
        <f t="shared" si="3"/>
        <v>0.22786564676064477</v>
      </c>
      <c r="N12" s="83">
        <v>34592813</v>
      </c>
      <c r="O12" s="84">
        <v>32092</v>
      </c>
      <c r="P12" s="84">
        <f t="shared" si="4"/>
        <v>34624905</v>
      </c>
      <c r="Q12" s="101">
        <f t="shared" si="5"/>
        <v>0.31235316541866687</v>
      </c>
      <c r="R12" s="83">
        <v>28705716</v>
      </c>
      <c r="S12" s="84">
        <v>476223</v>
      </c>
      <c r="T12" s="84">
        <f t="shared" si="6"/>
        <v>29181939</v>
      </c>
      <c r="U12" s="101">
        <f t="shared" si="7"/>
        <v>0.1751698515427903</v>
      </c>
      <c r="V12" s="83">
        <v>39076791</v>
      </c>
      <c r="W12" s="84">
        <v>4726621</v>
      </c>
      <c r="X12" s="84">
        <f t="shared" si="8"/>
        <v>43803412</v>
      </c>
      <c r="Y12" s="101">
        <f t="shared" si="9"/>
        <v>0.26293788007396213</v>
      </c>
      <c r="Z12" s="83">
        <f t="shared" si="10"/>
        <v>127474565</v>
      </c>
      <c r="AA12" s="84">
        <f t="shared" si="11"/>
        <v>5395004</v>
      </c>
      <c r="AB12" s="84">
        <f t="shared" si="12"/>
        <v>132869569</v>
      </c>
      <c r="AC12" s="101">
        <f t="shared" si="13"/>
        <v>0.79757354973172045</v>
      </c>
      <c r="AD12" s="83">
        <v>31051469</v>
      </c>
      <c r="AE12" s="84">
        <v>1078076</v>
      </c>
      <c r="AF12" s="84">
        <f t="shared" si="14"/>
        <v>32129545</v>
      </c>
      <c r="AG12" s="84">
        <v>107095207</v>
      </c>
      <c r="AH12" s="84">
        <v>112681615</v>
      </c>
      <c r="AI12" s="85">
        <v>108143213</v>
      </c>
      <c r="AJ12" s="120">
        <f t="shared" si="15"/>
        <v>0.95972366920726149</v>
      </c>
      <c r="AK12" s="121">
        <f t="shared" si="16"/>
        <v>0.36333745155743724</v>
      </c>
    </row>
    <row r="13" spans="1:37" ht="16.5" x14ac:dyDescent="0.3">
      <c r="A13" s="64" t="s">
        <v>0</v>
      </c>
      <c r="B13" s="65" t="s">
        <v>459</v>
      </c>
      <c r="C13" s="66" t="s">
        <v>0</v>
      </c>
      <c r="D13" s="86">
        <f>SUM(D9:D12)</f>
        <v>1530302256</v>
      </c>
      <c r="E13" s="87">
        <f>SUM(E9:E12)</f>
        <v>294226358</v>
      </c>
      <c r="F13" s="88">
        <f t="shared" si="0"/>
        <v>1824528614</v>
      </c>
      <c r="G13" s="86">
        <f>SUM(G9:G12)</f>
        <v>1606309408</v>
      </c>
      <c r="H13" s="87">
        <f>SUM(H9:H12)</f>
        <v>399428682</v>
      </c>
      <c r="I13" s="88">
        <f t="shared" si="1"/>
        <v>2005738090</v>
      </c>
      <c r="J13" s="86">
        <f>SUM(J9:J12)</f>
        <v>286699288</v>
      </c>
      <c r="K13" s="87">
        <f>SUM(K9:K12)</f>
        <v>32914937</v>
      </c>
      <c r="L13" s="87">
        <f t="shared" si="2"/>
        <v>319614225</v>
      </c>
      <c r="M13" s="102">
        <f t="shared" si="3"/>
        <v>0.17517632913374523</v>
      </c>
      <c r="N13" s="86">
        <f>SUM(N9:N12)</f>
        <v>338626110</v>
      </c>
      <c r="O13" s="87">
        <f>SUM(O9:O12)</f>
        <v>98310203</v>
      </c>
      <c r="P13" s="87">
        <f t="shared" si="4"/>
        <v>436936313</v>
      </c>
      <c r="Q13" s="102">
        <f t="shared" si="5"/>
        <v>0.2394790137284194</v>
      </c>
      <c r="R13" s="86">
        <f>SUM(R9:R12)</f>
        <v>337344458</v>
      </c>
      <c r="S13" s="87">
        <f>SUM(S9:S12)</f>
        <v>64137421</v>
      </c>
      <c r="T13" s="87">
        <f t="shared" si="6"/>
        <v>401481879</v>
      </c>
      <c r="U13" s="102">
        <f t="shared" si="7"/>
        <v>0.20016665236686013</v>
      </c>
      <c r="V13" s="86">
        <f>SUM(V9:V12)</f>
        <v>385121907</v>
      </c>
      <c r="W13" s="87">
        <f>SUM(W9:W12)</f>
        <v>129603896</v>
      </c>
      <c r="X13" s="87">
        <f t="shared" si="8"/>
        <v>514725803</v>
      </c>
      <c r="Y13" s="102">
        <f t="shared" si="9"/>
        <v>0.25662662815562326</v>
      </c>
      <c r="Z13" s="86">
        <f t="shared" si="10"/>
        <v>1347791763</v>
      </c>
      <c r="AA13" s="87">
        <f t="shared" si="11"/>
        <v>324966457</v>
      </c>
      <c r="AB13" s="87">
        <f t="shared" si="12"/>
        <v>1672758220</v>
      </c>
      <c r="AC13" s="102">
        <f t="shared" si="13"/>
        <v>0.83398636558774231</v>
      </c>
      <c r="AD13" s="86">
        <f>SUM(AD9:AD12)</f>
        <v>387803004</v>
      </c>
      <c r="AE13" s="87">
        <f>SUM(AE9:AE12)</f>
        <v>115745688</v>
      </c>
      <c r="AF13" s="87">
        <f t="shared" si="14"/>
        <v>503548692</v>
      </c>
      <c r="AG13" s="87">
        <f>SUM(AG9:AG12)</f>
        <v>1649489378</v>
      </c>
      <c r="AH13" s="87">
        <f>SUM(AH9:AH12)</f>
        <v>1869556997</v>
      </c>
      <c r="AI13" s="88">
        <f>SUM(AI9:AI12)</f>
        <v>1514668264</v>
      </c>
      <c r="AJ13" s="122">
        <f t="shared" si="15"/>
        <v>0.81017495932486938</v>
      </c>
      <c r="AK13" s="123">
        <f t="shared" si="16"/>
        <v>2.2196683612872858E-2</v>
      </c>
    </row>
    <row r="14" spans="1:37" x14ac:dyDescent="0.2">
      <c r="A14" s="61" t="s">
        <v>101</v>
      </c>
      <c r="B14" s="62" t="s">
        <v>460</v>
      </c>
      <c r="C14" s="63" t="s">
        <v>461</v>
      </c>
      <c r="D14" s="83">
        <v>87931307</v>
      </c>
      <c r="E14" s="84">
        <v>24480000</v>
      </c>
      <c r="F14" s="85">
        <f t="shared" si="0"/>
        <v>112411307</v>
      </c>
      <c r="G14" s="83">
        <v>93224131</v>
      </c>
      <c r="H14" s="84">
        <v>26160000</v>
      </c>
      <c r="I14" s="85">
        <f t="shared" si="1"/>
        <v>119384131</v>
      </c>
      <c r="J14" s="83">
        <v>4118129</v>
      </c>
      <c r="K14" s="84">
        <v>0</v>
      </c>
      <c r="L14" s="84">
        <f t="shared" si="2"/>
        <v>4118129</v>
      </c>
      <c r="M14" s="101">
        <f t="shared" si="3"/>
        <v>3.6634473078406608E-2</v>
      </c>
      <c r="N14" s="83">
        <v>17826887</v>
      </c>
      <c r="O14" s="84">
        <v>4053069</v>
      </c>
      <c r="P14" s="84">
        <f t="shared" si="4"/>
        <v>21879956</v>
      </c>
      <c r="Q14" s="101">
        <f t="shared" si="5"/>
        <v>0.19464195003088078</v>
      </c>
      <c r="R14" s="83">
        <v>15299878</v>
      </c>
      <c r="S14" s="84">
        <v>1386523</v>
      </c>
      <c r="T14" s="84">
        <f t="shared" si="6"/>
        <v>16686401</v>
      </c>
      <c r="U14" s="101">
        <f t="shared" si="7"/>
        <v>0.13977067856698644</v>
      </c>
      <c r="V14" s="83">
        <v>15998577</v>
      </c>
      <c r="W14" s="84">
        <v>10948696</v>
      </c>
      <c r="X14" s="84">
        <f t="shared" si="8"/>
        <v>26947273</v>
      </c>
      <c r="Y14" s="101">
        <f t="shared" si="9"/>
        <v>0.22571905306242082</v>
      </c>
      <c r="Z14" s="83">
        <f t="shared" si="10"/>
        <v>53243471</v>
      </c>
      <c r="AA14" s="84">
        <f t="shared" si="11"/>
        <v>16388288</v>
      </c>
      <c r="AB14" s="84">
        <f t="shared" si="12"/>
        <v>69631759</v>
      </c>
      <c r="AC14" s="101">
        <f t="shared" si="13"/>
        <v>0.58325807975265997</v>
      </c>
      <c r="AD14" s="83">
        <v>16914202</v>
      </c>
      <c r="AE14" s="84">
        <v>2347946</v>
      </c>
      <c r="AF14" s="84">
        <f t="shared" si="14"/>
        <v>19262148</v>
      </c>
      <c r="AG14" s="84">
        <v>104800078</v>
      </c>
      <c r="AH14" s="84">
        <v>102048625</v>
      </c>
      <c r="AI14" s="85">
        <v>63114008</v>
      </c>
      <c r="AJ14" s="120">
        <f t="shared" si="15"/>
        <v>0.61846994998707727</v>
      </c>
      <c r="AK14" s="121">
        <f t="shared" si="16"/>
        <v>0.39897549328351123</v>
      </c>
    </row>
    <row r="15" spans="1:37" x14ac:dyDescent="0.2">
      <c r="A15" s="61" t="s">
        <v>101</v>
      </c>
      <c r="B15" s="62" t="s">
        <v>462</v>
      </c>
      <c r="C15" s="63" t="s">
        <v>463</v>
      </c>
      <c r="D15" s="83">
        <v>391163627</v>
      </c>
      <c r="E15" s="84">
        <v>32162000</v>
      </c>
      <c r="F15" s="85">
        <f t="shared" si="0"/>
        <v>423325627</v>
      </c>
      <c r="G15" s="83">
        <v>417717167</v>
      </c>
      <c r="H15" s="84">
        <v>25796860</v>
      </c>
      <c r="I15" s="85">
        <f t="shared" si="1"/>
        <v>443514027</v>
      </c>
      <c r="J15" s="83">
        <v>70149191</v>
      </c>
      <c r="K15" s="84">
        <v>36213212</v>
      </c>
      <c r="L15" s="84">
        <f t="shared" si="2"/>
        <v>106362403</v>
      </c>
      <c r="M15" s="101">
        <f t="shared" si="3"/>
        <v>0.25125434468440533</v>
      </c>
      <c r="N15" s="83">
        <v>83349552</v>
      </c>
      <c r="O15" s="84">
        <v>2135685</v>
      </c>
      <c r="P15" s="84">
        <f t="shared" si="4"/>
        <v>85485237</v>
      </c>
      <c r="Q15" s="101">
        <f t="shared" si="5"/>
        <v>0.20193730676267327</v>
      </c>
      <c r="R15" s="83">
        <v>77780217</v>
      </c>
      <c r="S15" s="84">
        <v>4945948</v>
      </c>
      <c r="T15" s="84">
        <f t="shared" si="6"/>
        <v>82726165</v>
      </c>
      <c r="U15" s="101">
        <f t="shared" si="7"/>
        <v>0.18652434864252895</v>
      </c>
      <c r="V15" s="83">
        <v>72750656</v>
      </c>
      <c r="W15" s="84">
        <v>2878885</v>
      </c>
      <c r="X15" s="84">
        <f t="shared" si="8"/>
        <v>75629541</v>
      </c>
      <c r="Y15" s="101">
        <f t="shared" si="9"/>
        <v>0.17052344772852021</v>
      </c>
      <c r="Z15" s="83">
        <f t="shared" si="10"/>
        <v>304029616</v>
      </c>
      <c r="AA15" s="84">
        <f t="shared" si="11"/>
        <v>46173730</v>
      </c>
      <c r="AB15" s="84">
        <f t="shared" si="12"/>
        <v>350203346</v>
      </c>
      <c r="AC15" s="101">
        <f t="shared" si="13"/>
        <v>0.78961053017608396</v>
      </c>
      <c r="AD15" s="83">
        <v>85004634</v>
      </c>
      <c r="AE15" s="84">
        <v>10534548</v>
      </c>
      <c r="AF15" s="84">
        <f t="shared" si="14"/>
        <v>95539182</v>
      </c>
      <c r="AG15" s="84">
        <v>378272905</v>
      </c>
      <c r="AH15" s="84">
        <v>389638094</v>
      </c>
      <c r="AI15" s="85">
        <v>309183116</v>
      </c>
      <c r="AJ15" s="120">
        <f t="shared" si="15"/>
        <v>0.79351357262311217</v>
      </c>
      <c r="AK15" s="121">
        <f t="shared" si="16"/>
        <v>-0.20839241642240558</v>
      </c>
    </row>
    <row r="16" spans="1:37" x14ac:dyDescent="0.2">
      <c r="A16" s="61" t="s">
        <v>101</v>
      </c>
      <c r="B16" s="62" t="s">
        <v>464</v>
      </c>
      <c r="C16" s="63" t="s">
        <v>465</v>
      </c>
      <c r="D16" s="83">
        <v>83728871</v>
      </c>
      <c r="E16" s="84">
        <v>13483425</v>
      </c>
      <c r="F16" s="85">
        <f t="shared" si="0"/>
        <v>97212296</v>
      </c>
      <c r="G16" s="83">
        <v>89376380</v>
      </c>
      <c r="H16" s="84">
        <v>13483425</v>
      </c>
      <c r="I16" s="85">
        <f t="shared" si="1"/>
        <v>102859805</v>
      </c>
      <c r="J16" s="83">
        <v>10103573</v>
      </c>
      <c r="K16" s="84">
        <v>2781827</v>
      </c>
      <c r="L16" s="84">
        <f t="shared" si="2"/>
        <v>12885400</v>
      </c>
      <c r="M16" s="101">
        <f t="shared" si="3"/>
        <v>0.13254907589056431</v>
      </c>
      <c r="N16" s="83">
        <v>10052778</v>
      </c>
      <c r="O16" s="84">
        <v>1253000</v>
      </c>
      <c r="P16" s="84">
        <f t="shared" si="4"/>
        <v>11305778</v>
      </c>
      <c r="Q16" s="101">
        <f t="shared" si="5"/>
        <v>0.11629987630371368</v>
      </c>
      <c r="R16" s="83">
        <v>15847952</v>
      </c>
      <c r="S16" s="84">
        <v>5239667</v>
      </c>
      <c r="T16" s="84">
        <f t="shared" si="6"/>
        <v>21087619</v>
      </c>
      <c r="U16" s="101">
        <f t="shared" si="7"/>
        <v>0.20501321191499439</v>
      </c>
      <c r="V16" s="83">
        <v>9570099</v>
      </c>
      <c r="W16" s="84">
        <v>42510</v>
      </c>
      <c r="X16" s="84">
        <f t="shared" si="8"/>
        <v>9612609</v>
      </c>
      <c r="Y16" s="101">
        <f t="shared" si="9"/>
        <v>9.3453502074984485E-2</v>
      </c>
      <c r="Z16" s="83">
        <f t="shared" si="10"/>
        <v>45574402</v>
      </c>
      <c r="AA16" s="84">
        <f t="shared" si="11"/>
        <v>9317004</v>
      </c>
      <c r="AB16" s="84">
        <f t="shared" si="12"/>
        <v>54891406</v>
      </c>
      <c r="AC16" s="101">
        <f t="shared" si="13"/>
        <v>0.53365263525436391</v>
      </c>
      <c r="AD16" s="83">
        <v>26352015</v>
      </c>
      <c r="AE16" s="84">
        <v>591936</v>
      </c>
      <c r="AF16" s="84">
        <f t="shared" si="14"/>
        <v>26943951</v>
      </c>
      <c r="AG16" s="84">
        <v>93372701</v>
      </c>
      <c r="AH16" s="84">
        <v>93476701</v>
      </c>
      <c r="AI16" s="85">
        <v>62191429</v>
      </c>
      <c r="AJ16" s="120">
        <f t="shared" si="15"/>
        <v>0.66531476116171451</v>
      </c>
      <c r="AK16" s="121">
        <f t="shared" si="16"/>
        <v>-0.6432368437724667</v>
      </c>
    </row>
    <row r="17" spans="1:37" x14ac:dyDescent="0.2">
      <c r="A17" s="61" t="s">
        <v>101</v>
      </c>
      <c r="B17" s="62" t="s">
        <v>466</v>
      </c>
      <c r="C17" s="63" t="s">
        <v>467</v>
      </c>
      <c r="D17" s="83">
        <v>118185993</v>
      </c>
      <c r="E17" s="84">
        <v>25201000</v>
      </c>
      <c r="F17" s="85">
        <f t="shared" si="0"/>
        <v>143386993</v>
      </c>
      <c r="G17" s="83">
        <v>122722785</v>
      </c>
      <c r="H17" s="84">
        <v>25051000</v>
      </c>
      <c r="I17" s="85">
        <f t="shared" si="1"/>
        <v>147773785</v>
      </c>
      <c r="J17" s="83">
        <v>21869270</v>
      </c>
      <c r="K17" s="84">
        <v>1003066</v>
      </c>
      <c r="L17" s="84">
        <f t="shared" si="2"/>
        <v>22872336</v>
      </c>
      <c r="M17" s="101">
        <f t="shared" si="3"/>
        <v>0.15951471972077691</v>
      </c>
      <c r="N17" s="83">
        <v>24279997</v>
      </c>
      <c r="O17" s="84">
        <v>3864115</v>
      </c>
      <c r="P17" s="84">
        <f t="shared" si="4"/>
        <v>28144112</v>
      </c>
      <c r="Q17" s="101">
        <f t="shared" si="5"/>
        <v>0.19628078817441968</v>
      </c>
      <c r="R17" s="83">
        <v>20267572</v>
      </c>
      <c r="S17" s="84">
        <v>5604253</v>
      </c>
      <c r="T17" s="84">
        <f t="shared" si="6"/>
        <v>25871825</v>
      </c>
      <c r="U17" s="101">
        <f t="shared" si="7"/>
        <v>0.17507723037614553</v>
      </c>
      <c r="V17" s="83">
        <v>24357393</v>
      </c>
      <c r="W17" s="84">
        <v>7849391</v>
      </c>
      <c r="X17" s="84">
        <f t="shared" si="8"/>
        <v>32206784</v>
      </c>
      <c r="Y17" s="101">
        <f t="shared" si="9"/>
        <v>0.21794653226213295</v>
      </c>
      <c r="Z17" s="83">
        <f t="shared" si="10"/>
        <v>90774232</v>
      </c>
      <c r="AA17" s="84">
        <f t="shared" si="11"/>
        <v>18320825</v>
      </c>
      <c r="AB17" s="84">
        <f t="shared" si="12"/>
        <v>109095057</v>
      </c>
      <c r="AC17" s="101">
        <f t="shared" si="13"/>
        <v>0.73825717464027873</v>
      </c>
      <c r="AD17" s="83">
        <v>20464332</v>
      </c>
      <c r="AE17" s="84">
        <v>16957413</v>
      </c>
      <c r="AF17" s="84">
        <f t="shared" si="14"/>
        <v>37421745</v>
      </c>
      <c r="AG17" s="84">
        <v>189742353</v>
      </c>
      <c r="AH17" s="84">
        <v>226052508</v>
      </c>
      <c r="AI17" s="85">
        <v>153647667</v>
      </c>
      <c r="AJ17" s="120">
        <f t="shared" si="15"/>
        <v>0.67969901488551498</v>
      </c>
      <c r="AK17" s="121">
        <f t="shared" si="16"/>
        <v>-0.13935643567663669</v>
      </c>
    </row>
    <row r="18" spans="1:37" x14ac:dyDescent="0.2">
      <c r="A18" s="61" t="s">
        <v>101</v>
      </c>
      <c r="B18" s="62" t="s">
        <v>468</v>
      </c>
      <c r="C18" s="63" t="s">
        <v>469</v>
      </c>
      <c r="D18" s="83">
        <v>72816202</v>
      </c>
      <c r="E18" s="84">
        <v>18346001</v>
      </c>
      <c r="F18" s="85">
        <f t="shared" si="0"/>
        <v>91162203</v>
      </c>
      <c r="G18" s="83">
        <v>73079922</v>
      </c>
      <c r="H18" s="84">
        <v>18346001</v>
      </c>
      <c r="I18" s="85">
        <f t="shared" si="1"/>
        <v>91425923</v>
      </c>
      <c r="J18" s="83">
        <v>13698947</v>
      </c>
      <c r="K18" s="84">
        <v>1495652</v>
      </c>
      <c r="L18" s="84">
        <f t="shared" si="2"/>
        <v>15194599</v>
      </c>
      <c r="M18" s="101">
        <f t="shared" si="3"/>
        <v>0.16667652272510353</v>
      </c>
      <c r="N18" s="83">
        <v>15700425</v>
      </c>
      <c r="O18" s="84">
        <v>9948775</v>
      </c>
      <c r="P18" s="84">
        <f t="shared" si="4"/>
        <v>25649200</v>
      </c>
      <c r="Q18" s="101">
        <f t="shared" si="5"/>
        <v>0.28135783423311961</v>
      </c>
      <c r="R18" s="83">
        <v>12948644</v>
      </c>
      <c r="S18" s="84">
        <v>3642503</v>
      </c>
      <c r="T18" s="84">
        <f t="shared" si="6"/>
        <v>16591147</v>
      </c>
      <c r="U18" s="101">
        <f t="shared" si="7"/>
        <v>0.18147092701486864</v>
      </c>
      <c r="V18" s="83">
        <v>17191387</v>
      </c>
      <c r="W18" s="84">
        <v>12417258</v>
      </c>
      <c r="X18" s="84">
        <f t="shared" si="8"/>
        <v>29608645</v>
      </c>
      <c r="Y18" s="101">
        <f t="shared" si="9"/>
        <v>0.32385393582518168</v>
      </c>
      <c r="Z18" s="83">
        <f t="shared" si="10"/>
        <v>59539403</v>
      </c>
      <c r="AA18" s="84">
        <f t="shared" si="11"/>
        <v>27504188</v>
      </c>
      <c r="AB18" s="84">
        <f t="shared" si="12"/>
        <v>87043591</v>
      </c>
      <c r="AC18" s="101">
        <f t="shared" si="13"/>
        <v>0.95206685526160895</v>
      </c>
      <c r="AD18" s="83">
        <v>12410037</v>
      </c>
      <c r="AE18" s="84">
        <v>2355754</v>
      </c>
      <c r="AF18" s="84">
        <f t="shared" si="14"/>
        <v>14765791</v>
      </c>
      <c r="AG18" s="84">
        <v>78111643</v>
      </c>
      <c r="AH18" s="84">
        <v>80871165</v>
      </c>
      <c r="AI18" s="85">
        <v>66689116</v>
      </c>
      <c r="AJ18" s="120">
        <f t="shared" si="15"/>
        <v>0.82463404601627788</v>
      </c>
      <c r="AK18" s="121">
        <f t="shared" si="16"/>
        <v>1.0052190228075149</v>
      </c>
    </row>
    <row r="19" spans="1:37" x14ac:dyDescent="0.2">
      <c r="A19" s="61" t="s">
        <v>101</v>
      </c>
      <c r="B19" s="62" t="s">
        <v>470</v>
      </c>
      <c r="C19" s="63" t="s">
        <v>471</v>
      </c>
      <c r="D19" s="83">
        <v>77477467</v>
      </c>
      <c r="E19" s="84">
        <v>19106187</v>
      </c>
      <c r="F19" s="85">
        <f t="shared" si="0"/>
        <v>96583654</v>
      </c>
      <c r="G19" s="83">
        <v>80112858</v>
      </c>
      <c r="H19" s="84">
        <v>22906187</v>
      </c>
      <c r="I19" s="85">
        <f t="shared" si="1"/>
        <v>103019045</v>
      </c>
      <c r="J19" s="83">
        <v>12869096</v>
      </c>
      <c r="K19" s="84">
        <v>2009515</v>
      </c>
      <c r="L19" s="84">
        <f t="shared" si="2"/>
        <v>14878611</v>
      </c>
      <c r="M19" s="101">
        <f t="shared" si="3"/>
        <v>0.15404895532322685</v>
      </c>
      <c r="N19" s="83">
        <v>14479543</v>
      </c>
      <c r="O19" s="84">
        <v>2655334</v>
      </c>
      <c r="P19" s="84">
        <f t="shared" si="4"/>
        <v>17134877</v>
      </c>
      <c r="Q19" s="101">
        <f t="shared" si="5"/>
        <v>0.17740969916089527</v>
      </c>
      <c r="R19" s="83">
        <v>13597149</v>
      </c>
      <c r="S19" s="84">
        <v>2453907</v>
      </c>
      <c r="T19" s="84">
        <f t="shared" si="6"/>
        <v>16051056</v>
      </c>
      <c r="U19" s="101">
        <f t="shared" si="7"/>
        <v>0.15580668603557721</v>
      </c>
      <c r="V19" s="83">
        <v>13704865</v>
      </c>
      <c r="W19" s="84">
        <v>7507289</v>
      </c>
      <c r="X19" s="84">
        <f t="shared" si="8"/>
        <v>21212154</v>
      </c>
      <c r="Y19" s="101">
        <f t="shared" si="9"/>
        <v>0.20590517025274307</v>
      </c>
      <c r="Z19" s="83">
        <f t="shared" si="10"/>
        <v>54650653</v>
      </c>
      <c r="AA19" s="84">
        <f t="shared" si="11"/>
        <v>14626045</v>
      </c>
      <c r="AB19" s="84">
        <f t="shared" si="12"/>
        <v>69276698</v>
      </c>
      <c r="AC19" s="101">
        <f t="shared" si="13"/>
        <v>0.67246496024108937</v>
      </c>
      <c r="AD19" s="83">
        <v>11882557</v>
      </c>
      <c r="AE19" s="84">
        <v>3709067</v>
      </c>
      <c r="AF19" s="84">
        <f t="shared" si="14"/>
        <v>15591624</v>
      </c>
      <c r="AG19" s="84">
        <v>86800350</v>
      </c>
      <c r="AH19" s="84">
        <v>83641410</v>
      </c>
      <c r="AI19" s="85">
        <v>55935667</v>
      </c>
      <c r="AJ19" s="120">
        <f t="shared" si="15"/>
        <v>0.66875566779660933</v>
      </c>
      <c r="AK19" s="121">
        <f t="shared" si="16"/>
        <v>0.3604839367598911</v>
      </c>
    </row>
    <row r="20" spans="1:37" x14ac:dyDescent="0.2">
      <c r="A20" s="61" t="s">
        <v>116</v>
      </c>
      <c r="B20" s="62" t="s">
        <v>472</v>
      </c>
      <c r="C20" s="63" t="s">
        <v>473</v>
      </c>
      <c r="D20" s="83">
        <v>73758895</v>
      </c>
      <c r="E20" s="84">
        <v>428700</v>
      </c>
      <c r="F20" s="85">
        <f t="shared" si="0"/>
        <v>74187595</v>
      </c>
      <c r="G20" s="83">
        <v>75501809</v>
      </c>
      <c r="H20" s="84">
        <v>1137540</v>
      </c>
      <c r="I20" s="85">
        <f t="shared" si="1"/>
        <v>76639349</v>
      </c>
      <c r="J20" s="83">
        <v>15118197</v>
      </c>
      <c r="K20" s="84">
        <v>2800</v>
      </c>
      <c r="L20" s="84">
        <f t="shared" si="2"/>
        <v>15120997</v>
      </c>
      <c r="M20" s="101">
        <f t="shared" si="3"/>
        <v>0.2038210970445935</v>
      </c>
      <c r="N20" s="83">
        <v>18993689</v>
      </c>
      <c r="O20" s="84">
        <v>31765</v>
      </c>
      <c r="P20" s="84">
        <f t="shared" si="4"/>
        <v>19025454</v>
      </c>
      <c r="Q20" s="101">
        <f t="shared" si="5"/>
        <v>0.25645061010536868</v>
      </c>
      <c r="R20" s="83">
        <v>15479671</v>
      </c>
      <c r="S20" s="84">
        <v>269471</v>
      </c>
      <c r="T20" s="84">
        <f t="shared" si="6"/>
        <v>15749142</v>
      </c>
      <c r="U20" s="101">
        <f t="shared" si="7"/>
        <v>0.20549681339281731</v>
      </c>
      <c r="V20" s="83">
        <v>15149379</v>
      </c>
      <c r="W20" s="84">
        <v>305019</v>
      </c>
      <c r="X20" s="84">
        <f t="shared" si="8"/>
        <v>15454398</v>
      </c>
      <c r="Y20" s="101">
        <f t="shared" si="9"/>
        <v>0.20165095609045428</v>
      </c>
      <c r="Z20" s="83">
        <f t="shared" si="10"/>
        <v>64740936</v>
      </c>
      <c r="AA20" s="84">
        <f t="shared" si="11"/>
        <v>609055</v>
      </c>
      <c r="AB20" s="84">
        <f t="shared" si="12"/>
        <v>65349991</v>
      </c>
      <c r="AC20" s="101">
        <f t="shared" si="13"/>
        <v>0.85269501702056472</v>
      </c>
      <c r="AD20" s="83">
        <v>17743100</v>
      </c>
      <c r="AE20" s="84">
        <v>755331</v>
      </c>
      <c r="AF20" s="84">
        <f t="shared" si="14"/>
        <v>18498431</v>
      </c>
      <c r="AG20" s="84">
        <v>66060489</v>
      </c>
      <c r="AH20" s="84">
        <v>69401281</v>
      </c>
      <c r="AI20" s="85">
        <v>65824793</v>
      </c>
      <c r="AJ20" s="120">
        <f t="shared" si="15"/>
        <v>0.94846654199365565</v>
      </c>
      <c r="AK20" s="121">
        <f t="shared" si="16"/>
        <v>-0.16455628047589554</v>
      </c>
    </row>
    <row r="21" spans="1:37" ht="16.5" x14ac:dyDescent="0.3">
      <c r="A21" s="64" t="s">
        <v>0</v>
      </c>
      <c r="B21" s="65" t="s">
        <v>474</v>
      </c>
      <c r="C21" s="66" t="s">
        <v>0</v>
      </c>
      <c r="D21" s="86">
        <f>SUM(D14:D20)</f>
        <v>905062362</v>
      </c>
      <c r="E21" s="87">
        <f>SUM(E14:E20)</f>
        <v>133207313</v>
      </c>
      <c r="F21" s="88">
        <f t="shared" si="0"/>
        <v>1038269675</v>
      </c>
      <c r="G21" s="86">
        <f>SUM(G14:G20)</f>
        <v>951735052</v>
      </c>
      <c r="H21" s="87">
        <f>SUM(H14:H20)</f>
        <v>132881013</v>
      </c>
      <c r="I21" s="88">
        <f t="shared" si="1"/>
        <v>1084616065</v>
      </c>
      <c r="J21" s="86">
        <f>SUM(J14:J20)</f>
        <v>147926403</v>
      </c>
      <c r="K21" s="87">
        <f>SUM(K14:K20)</f>
        <v>43506072</v>
      </c>
      <c r="L21" s="87">
        <f t="shared" si="2"/>
        <v>191432475</v>
      </c>
      <c r="M21" s="102">
        <f t="shared" si="3"/>
        <v>0.18437644824789859</v>
      </c>
      <c r="N21" s="86">
        <f>SUM(N14:N20)</f>
        <v>184682871</v>
      </c>
      <c r="O21" s="87">
        <f>SUM(O14:O20)</f>
        <v>23941743</v>
      </c>
      <c r="P21" s="87">
        <f t="shared" si="4"/>
        <v>208624614</v>
      </c>
      <c r="Q21" s="102">
        <f t="shared" si="5"/>
        <v>0.20093490065574726</v>
      </c>
      <c r="R21" s="86">
        <f>SUM(R14:R20)</f>
        <v>171221083</v>
      </c>
      <c r="S21" s="87">
        <f>SUM(S14:S20)</f>
        <v>23542272</v>
      </c>
      <c r="T21" s="87">
        <f t="shared" si="6"/>
        <v>194763355</v>
      </c>
      <c r="U21" s="102">
        <f t="shared" si="7"/>
        <v>0.17956893806473354</v>
      </c>
      <c r="V21" s="86">
        <f>SUM(V14:V20)</f>
        <v>168722356</v>
      </c>
      <c r="W21" s="87">
        <f>SUM(W14:W20)</f>
        <v>41949048</v>
      </c>
      <c r="X21" s="87">
        <f t="shared" si="8"/>
        <v>210671404</v>
      </c>
      <c r="Y21" s="102">
        <f t="shared" si="9"/>
        <v>0.19423592439597509</v>
      </c>
      <c r="Z21" s="86">
        <f t="shared" si="10"/>
        <v>672552713</v>
      </c>
      <c r="AA21" s="87">
        <f t="shared" si="11"/>
        <v>132939135</v>
      </c>
      <c r="AB21" s="87">
        <f t="shared" si="12"/>
        <v>805491848</v>
      </c>
      <c r="AC21" s="102">
        <f t="shared" si="13"/>
        <v>0.74265159257068536</v>
      </c>
      <c r="AD21" s="86">
        <f>SUM(AD14:AD20)</f>
        <v>190770877</v>
      </c>
      <c r="AE21" s="87">
        <f>SUM(AE14:AE20)</f>
        <v>37251995</v>
      </c>
      <c r="AF21" s="87">
        <f t="shared" si="14"/>
        <v>228022872</v>
      </c>
      <c r="AG21" s="87">
        <f>SUM(AG14:AG20)</f>
        <v>997160519</v>
      </c>
      <c r="AH21" s="87">
        <f>SUM(AH14:AH20)</f>
        <v>1045129784</v>
      </c>
      <c r="AI21" s="88">
        <f>SUM(AI14:AI20)</f>
        <v>776585796</v>
      </c>
      <c r="AJ21" s="122">
        <f t="shared" si="15"/>
        <v>0.74305201888687156</v>
      </c>
      <c r="AK21" s="123">
        <f t="shared" si="16"/>
        <v>-7.609529626484135E-2</v>
      </c>
    </row>
    <row r="22" spans="1:37" x14ac:dyDescent="0.2">
      <c r="A22" s="61" t="s">
        <v>101</v>
      </c>
      <c r="B22" s="62" t="s">
        <v>475</v>
      </c>
      <c r="C22" s="63" t="s">
        <v>476</v>
      </c>
      <c r="D22" s="83">
        <v>147195136</v>
      </c>
      <c r="E22" s="84">
        <v>24274000</v>
      </c>
      <c r="F22" s="85">
        <f t="shared" si="0"/>
        <v>171469136</v>
      </c>
      <c r="G22" s="83">
        <v>152875821</v>
      </c>
      <c r="H22" s="84">
        <v>24274000</v>
      </c>
      <c r="I22" s="85">
        <f t="shared" si="1"/>
        <v>177149821</v>
      </c>
      <c r="J22" s="83">
        <v>20929433</v>
      </c>
      <c r="K22" s="84">
        <v>3125526</v>
      </c>
      <c r="L22" s="84">
        <f t="shared" si="2"/>
        <v>24054959</v>
      </c>
      <c r="M22" s="101">
        <f t="shared" si="3"/>
        <v>0.1402873984272015</v>
      </c>
      <c r="N22" s="83">
        <v>22729235</v>
      </c>
      <c r="O22" s="84">
        <v>2328955</v>
      </c>
      <c r="P22" s="84">
        <f t="shared" si="4"/>
        <v>25058190</v>
      </c>
      <c r="Q22" s="101">
        <f t="shared" si="5"/>
        <v>0.14613819480609036</v>
      </c>
      <c r="R22" s="83">
        <v>21914925</v>
      </c>
      <c r="S22" s="84">
        <v>2023465</v>
      </c>
      <c r="T22" s="84">
        <f t="shared" si="6"/>
        <v>23938390</v>
      </c>
      <c r="U22" s="101">
        <f t="shared" si="7"/>
        <v>0.13513076030711879</v>
      </c>
      <c r="V22" s="83">
        <v>28685015</v>
      </c>
      <c r="W22" s="84">
        <v>13505359</v>
      </c>
      <c r="X22" s="84">
        <f t="shared" si="8"/>
        <v>42190374</v>
      </c>
      <c r="Y22" s="101">
        <f t="shared" si="9"/>
        <v>0.23816210347737241</v>
      </c>
      <c r="Z22" s="83">
        <f t="shared" si="10"/>
        <v>94258608</v>
      </c>
      <c r="AA22" s="84">
        <f t="shared" si="11"/>
        <v>20983305</v>
      </c>
      <c r="AB22" s="84">
        <f t="shared" si="12"/>
        <v>115241913</v>
      </c>
      <c r="AC22" s="101">
        <f t="shared" si="13"/>
        <v>0.65053361244999508</v>
      </c>
      <c r="AD22" s="83">
        <v>13071198</v>
      </c>
      <c r="AE22" s="84">
        <v>9303007</v>
      </c>
      <c r="AF22" s="84">
        <f t="shared" si="14"/>
        <v>22374205</v>
      </c>
      <c r="AG22" s="84">
        <v>173427613</v>
      </c>
      <c r="AH22" s="84">
        <v>180249868</v>
      </c>
      <c r="AI22" s="85">
        <v>98173839</v>
      </c>
      <c r="AJ22" s="120">
        <f t="shared" si="15"/>
        <v>0.54465415197973954</v>
      </c>
      <c r="AK22" s="121">
        <f t="shared" si="16"/>
        <v>0.8856703064980409</v>
      </c>
    </row>
    <row r="23" spans="1:37" x14ac:dyDescent="0.2">
      <c r="A23" s="61" t="s">
        <v>101</v>
      </c>
      <c r="B23" s="62" t="s">
        <v>477</v>
      </c>
      <c r="C23" s="63" t="s">
        <v>478</v>
      </c>
      <c r="D23" s="83">
        <v>203965073</v>
      </c>
      <c r="E23" s="84">
        <v>21477650</v>
      </c>
      <c r="F23" s="85">
        <f t="shared" si="0"/>
        <v>225442723</v>
      </c>
      <c r="G23" s="83">
        <v>209048440</v>
      </c>
      <c r="H23" s="84">
        <v>22908650</v>
      </c>
      <c r="I23" s="85">
        <f t="shared" si="1"/>
        <v>231957090</v>
      </c>
      <c r="J23" s="83">
        <v>27051527</v>
      </c>
      <c r="K23" s="84">
        <v>1437525</v>
      </c>
      <c r="L23" s="84">
        <f t="shared" si="2"/>
        <v>28489052</v>
      </c>
      <c r="M23" s="101">
        <f t="shared" si="3"/>
        <v>0.12636935724024234</v>
      </c>
      <c r="N23" s="83">
        <v>33432888</v>
      </c>
      <c r="O23" s="84">
        <v>3967655</v>
      </c>
      <c r="P23" s="84">
        <f t="shared" si="4"/>
        <v>37400543</v>
      </c>
      <c r="Q23" s="101">
        <f t="shared" si="5"/>
        <v>0.16589820466283137</v>
      </c>
      <c r="R23" s="83">
        <v>14063647</v>
      </c>
      <c r="S23" s="84">
        <v>1430897</v>
      </c>
      <c r="T23" s="84">
        <f t="shared" si="6"/>
        <v>15494544</v>
      </c>
      <c r="U23" s="101">
        <f t="shared" si="7"/>
        <v>6.6799182555704592E-2</v>
      </c>
      <c r="V23" s="83">
        <v>35046951</v>
      </c>
      <c r="W23" s="84">
        <v>8559066</v>
      </c>
      <c r="X23" s="84">
        <f t="shared" si="8"/>
        <v>43606017</v>
      </c>
      <c r="Y23" s="101">
        <f t="shared" si="9"/>
        <v>0.18799174019643031</v>
      </c>
      <c r="Z23" s="83">
        <f t="shared" si="10"/>
        <v>109595013</v>
      </c>
      <c r="AA23" s="84">
        <f t="shared" si="11"/>
        <v>15395143</v>
      </c>
      <c r="AB23" s="84">
        <f t="shared" si="12"/>
        <v>124990156</v>
      </c>
      <c r="AC23" s="101">
        <f t="shared" si="13"/>
        <v>0.5388503364997379</v>
      </c>
      <c r="AD23" s="83">
        <v>24800271</v>
      </c>
      <c r="AE23" s="84">
        <v>2139137</v>
      </c>
      <c r="AF23" s="84">
        <f t="shared" si="14"/>
        <v>26939408</v>
      </c>
      <c r="AG23" s="84">
        <v>229377968</v>
      </c>
      <c r="AH23" s="84">
        <v>238027471</v>
      </c>
      <c r="AI23" s="85">
        <v>127648184</v>
      </c>
      <c r="AJ23" s="120">
        <f t="shared" si="15"/>
        <v>0.53627500835817388</v>
      </c>
      <c r="AK23" s="121">
        <f t="shared" si="16"/>
        <v>0.61867020240385395</v>
      </c>
    </row>
    <row r="24" spans="1:37" x14ac:dyDescent="0.2">
      <c r="A24" s="61" t="s">
        <v>101</v>
      </c>
      <c r="B24" s="62" t="s">
        <v>479</v>
      </c>
      <c r="C24" s="63" t="s">
        <v>480</v>
      </c>
      <c r="D24" s="83">
        <v>267655638</v>
      </c>
      <c r="E24" s="84">
        <v>28455620</v>
      </c>
      <c r="F24" s="85">
        <f t="shared" si="0"/>
        <v>296111258</v>
      </c>
      <c r="G24" s="83">
        <v>267734043</v>
      </c>
      <c r="H24" s="84">
        <v>28585620</v>
      </c>
      <c r="I24" s="85">
        <f t="shared" si="1"/>
        <v>296319663</v>
      </c>
      <c r="J24" s="83">
        <v>118119776</v>
      </c>
      <c r="K24" s="84">
        <v>420462</v>
      </c>
      <c r="L24" s="84">
        <f t="shared" si="2"/>
        <v>118540238</v>
      </c>
      <c r="M24" s="101">
        <f t="shared" si="3"/>
        <v>0.40032330685650597</v>
      </c>
      <c r="N24" s="83">
        <v>121986758</v>
      </c>
      <c r="O24" s="84">
        <v>631909</v>
      </c>
      <c r="P24" s="84">
        <f t="shared" si="4"/>
        <v>122618667</v>
      </c>
      <c r="Q24" s="101">
        <f t="shared" si="5"/>
        <v>0.41409660621549216</v>
      </c>
      <c r="R24" s="83">
        <v>38036361</v>
      </c>
      <c r="S24" s="84">
        <v>0</v>
      </c>
      <c r="T24" s="84">
        <f t="shared" si="6"/>
        <v>38036361</v>
      </c>
      <c r="U24" s="101">
        <f t="shared" si="7"/>
        <v>0.12836259536377781</v>
      </c>
      <c r="V24" s="83">
        <v>22244939</v>
      </c>
      <c r="W24" s="84">
        <v>0</v>
      </c>
      <c r="X24" s="84">
        <f t="shared" si="8"/>
        <v>22244939</v>
      </c>
      <c r="Y24" s="101">
        <f t="shared" si="9"/>
        <v>7.5070748848685073E-2</v>
      </c>
      <c r="Z24" s="83">
        <f t="shared" si="10"/>
        <v>300387834</v>
      </c>
      <c r="AA24" s="84">
        <f t="shared" si="11"/>
        <v>1052371</v>
      </c>
      <c r="AB24" s="84">
        <f t="shared" si="12"/>
        <v>301440205</v>
      </c>
      <c r="AC24" s="101">
        <f t="shared" si="13"/>
        <v>1.0172804664670532</v>
      </c>
      <c r="AD24" s="83">
        <v>427084342</v>
      </c>
      <c r="AE24" s="84">
        <v>18604310</v>
      </c>
      <c r="AF24" s="84">
        <f t="shared" si="14"/>
        <v>445688652</v>
      </c>
      <c r="AG24" s="84">
        <v>308276644</v>
      </c>
      <c r="AH24" s="84">
        <v>298261655</v>
      </c>
      <c r="AI24" s="85">
        <v>613063105</v>
      </c>
      <c r="AJ24" s="120">
        <f t="shared" si="15"/>
        <v>2.0554539771463416</v>
      </c>
      <c r="AK24" s="121">
        <f t="shared" si="16"/>
        <v>-0.9500886125321405</v>
      </c>
    </row>
    <row r="25" spans="1:37" x14ac:dyDescent="0.2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85814562</v>
      </c>
      <c r="H25" s="84">
        <v>148879362</v>
      </c>
      <c r="I25" s="85">
        <f t="shared" si="1"/>
        <v>234693924</v>
      </c>
      <c r="J25" s="83">
        <v>13423294</v>
      </c>
      <c r="K25" s="84">
        <v>30455830</v>
      </c>
      <c r="L25" s="84">
        <f t="shared" si="2"/>
        <v>43879124</v>
      </c>
      <c r="M25" s="101">
        <f t="shared" si="3"/>
        <v>0.24688890697893254</v>
      </c>
      <c r="N25" s="83">
        <v>15669095</v>
      </c>
      <c r="O25" s="84">
        <v>9778478</v>
      </c>
      <c r="P25" s="84">
        <f t="shared" si="4"/>
        <v>25447573</v>
      </c>
      <c r="Q25" s="101">
        <f t="shared" si="5"/>
        <v>0.1431825184850225</v>
      </c>
      <c r="R25" s="83">
        <v>20008329</v>
      </c>
      <c r="S25" s="84">
        <v>6863901</v>
      </c>
      <c r="T25" s="84">
        <f t="shared" si="6"/>
        <v>26872230</v>
      </c>
      <c r="U25" s="101">
        <f t="shared" si="7"/>
        <v>0.1144990442956674</v>
      </c>
      <c r="V25" s="83">
        <v>16689622</v>
      </c>
      <c r="W25" s="84">
        <v>3921909</v>
      </c>
      <c r="X25" s="84">
        <f t="shared" si="8"/>
        <v>20611531</v>
      </c>
      <c r="Y25" s="101">
        <f t="shared" si="9"/>
        <v>8.7823027749112076E-2</v>
      </c>
      <c r="Z25" s="83">
        <f t="shared" si="10"/>
        <v>65790340</v>
      </c>
      <c r="AA25" s="84">
        <f t="shared" si="11"/>
        <v>51020118</v>
      </c>
      <c r="AB25" s="84">
        <f t="shared" si="12"/>
        <v>116810458</v>
      </c>
      <c r="AC25" s="101">
        <f t="shared" si="13"/>
        <v>0.49771402688720651</v>
      </c>
      <c r="AD25" s="83">
        <v>21616773</v>
      </c>
      <c r="AE25" s="84">
        <v>15458454</v>
      </c>
      <c r="AF25" s="84">
        <f t="shared" si="14"/>
        <v>37075227</v>
      </c>
      <c r="AG25" s="84">
        <v>177735890</v>
      </c>
      <c r="AH25" s="84">
        <v>137838890</v>
      </c>
      <c r="AI25" s="85">
        <v>76893446</v>
      </c>
      <c r="AJ25" s="120">
        <f t="shared" si="15"/>
        <v>0.55785015390068793</v>
      </c>
      <c r="AK25" s="121">
        <f t="shared" si="16"/>
        <v>-0.44406190689001046</v>
      </c>
    </row>
    <row r="26" spans="1:37" x14ac:dyDescent="0.2">
      <c r="A26" s="61" t="s">
        <v>101</v>
      </c>
      <c r="B26" s="62" t="s">
        <v>483</v>
      </c>
      <c r="C26" s="63" t="s">
        <v>484</v>
      </c>
      <c r="D26" s="83">
        <v>75308299</v>
      </c>
      <c r="E26" s="84">
        <v>12631000</v>
      </c>
      <c r="F26" s="85">
        <f t="shared" si="0"/>
        <v>87939299</v>
      </c>
      <c r="G26" s="83">
        <v>75308299</v>
      </c>
      <c r="H26" s="84">
        <v>12631000</v>
      </c>
      <c r="I26" s="85">
        <f t="shared" si="1"/>
        <v>87939299</v>
      </c>
      <c r="J26" s="83">
        <v>11825074</v>
      </c>
      <c r="K26" s="84">
        <v>3226918</v>
      </c>
      <c r="L26" s="84">
        <f t="shared" si="2"/>
        <v>15051992</v>
      </c>
      <c r="M26" s="101">
        <f t="shared" si="3"/>
        <v>0.17116342944694157</v>
      </c>
      <c r="N26" s="83">
        <v>9230874</v>
      </c>
      <c r="O26" s="84">
        <v>4879785</v>
      </c>
      <c r="P26" s="84">
        <f t="shared" si="4"/>
        <v>14110659</v>
      </c>
      <c r="Q26" s="101">
        <f t="shared" si="5"/>
        <v>0.16045907984779365</v>
      </c>
      <c r="R26" s="83">
        <v>9230874</v>
      </c>
      <c r="S26" s="84">
        <v>4879785</v>
      </c>
      <c r="T26" s="84">
        <f t="shared" si="6"/>
        <v>14110659</v>
      </c>
      <c r="U26" s="101">
        <f t="shared" si="7"/>
        <v>0.16045907984779365</v>
      </c>
      <c r="V26" s="83">
        <v>9230874</v>
      </c>
      <c r="W26" s="84">
        <v>4879785</v>
      </c>
      <c r="X26" s="84">
        <f t="shared" si="8"/>
        <v>14110659</v>
      </c>
      <c r="Y26" s="101">
        <f t="shared" si="9"/>
        <v>0.16045907984779365</v>
      </c>
      <c r="Z26" s="83">
        <f t="shared" si="10"/>
        <v>39517696</v>
      </c>
      <c r="AA26" s="84">
        <f t="shared" si="11"/>
        <v>17866273</v>
      </c>
      <c r="AB26" s="84">
        <f t="shared" si="12"/>
        <v>57383969</v>
      </c>
      <c r="AC26" s="101">
        <f t="shared" si="13"/>
        <v>0.65254066899032248</v>
      </c>
      <c r="AD26" s="83">
        <v>9011224</v>
      </c>
      <c r="AE26" s="84">
        <v>8327315</v>
      </c>
      <c r="AF26" s="84">
        <f t="shared" si="14"/>
        <v>17338539</v>
      </c>
      <c r="AG26" s="84">
        <v>82869286</v>
      </c>
      <c r="AH26" s="84">
        <v>80891841</v>
      </c>
      <c r="AI26" s="85">
        <v>63612691</v>
      </c>
      <c r="AJ26" s="120">
        <f t="shared" si="15"/>
        <v>0.78639193042967093</v>
      </c>
      <c r="AK26" s="121">
        <f t="shared" si="16"/>
        <v>-0.18616793491077877</v>
      </c>
    </row>
    <row r="27" spans="1:37" x14ac:dyDescent="0.2">
      <c r="A27" s="61" t="s">
        <v>101</v>
      </c>
      <c r="B27" s="62" t="s">
        <v>485</v>
      </c>
      <c r="C27" s="63" t="s">
        <v>486</v>
      </c>
      <c r="D27" s="83">
        <v>84051793</v>
      </c>
      <c r="E27" s="84">
        <v>18736001</v>
      </c>
      <c r="F27" s="85">
        <f t="shared" si="0"/>
        <v>102787794</v>
      </c>
      <c r="G27" s="83">
        <v>84938990</v>
      </c>
      <c r="H27" s="84">
        <v>16236001</v>
      </c>
      <c r="I27" s="85">
        <f t="shared" si="1"/>
        <v>101174991</v>
      </c>
      <c r="J27" s="83">
        <v>16699772</v>
      </c>
      <c r="K27" s="84">
        <v>1091509</v>
      </c>
      <c r="L27" s="84">
        <f t="shared" si="2"/>
        <v>17791281</v>
      </c>
      <c r="M27" s="101">
        <f t="shared" si="3"/>
        <v>0.17308748741119981</v>
      </c>
      <c r="N27" s="83">
        <v>16453257</v>
      </c>
      <c r="O27" s="84">
        <v>2549371</v>
      </c>
      <c r="P27" s="84">
        <f t="shared" si="4"/>
        <v>19002628</v>
      </c>
      <c r="Q27" s="101">
        <f t="shared" si="5"/>
        <v>0.18487241782813241</v>
      </c>
      <c r="R27" s="83">
        <v>27845908</v>
      </c>
      <c r="S27" s="84">
        <v>2074357</v>
      </c>
      <c r="T27" s="84">
        <f t="shared" si="6"/>
        <v>29920265</v>
      </c>
      <c r="U27" s="101">
        <f t="shared" si="7"/>
        <v>0.29572787409489365</v>
      </c>
      <c r="V27" s="83">
        <v>11992002</v>
      </c>
      <c r="W27" s="84">
        <v>0</v>
      </c>
      <c r="X27" s="84">
        <f t="shared" si="8"/>
        <v>11992002</v>
      </c>
      <c r="Y27" s="101">
        <f t="shared" si="9"/>
        <v>0.1185273344872351</v>
      </c>
      <c r="Z27" s="83">
        <f t="shared" si="10"/>
        <v>72990939</v>
      </c>
      <c r="AA27" s="84">
        <f t="shared" si="11"/>
        <v>5715237</v>
      </c>
      <c r="AB27" s="84">
        <f t="shared" si="12"/>
        <v>78706176</v>
      </c>
      <c r="AC27" s="101">
        <f t="shared" si="13"/>
        <v>0.77792125526356604</v>
      </c>
      <c r="AD27" s="83">
        <v>9795784</v>
      </c>
      <c r="AE27" s="84">
        <v>434783</v>
      </c>
      <c r="AF27" s="84">
        <f t="shared" si="14"/>
        <v>10230567</v>
      </c>
      <c r="AG27" s="84">
        <v>97865462</v>
      </c>
      <c r="AH27" s="84">
        <v>101179105</v>
      </c>
      <c r="AI27" s="85">
        <v>41658054</v>
      </c>
      <c r="AJ27" s="120">
        <f t="shared" si="15"/>
        <v>0.41172585980079585</v>
      </c>
      <c r="AK27" s="121">
        <f t="shared" si="16"/>
        <v>0.17217374168997668</v>
      </c>
    </row>
    <row r="28" spans="1:37" x14ac:dyDescent="0.2">
      <c r="A28" s="61" t="s">
        <v>101</v>
      </c>
      <c r="B28" s="62" t="s">
        <v>487</v>
      </c>
      <c r="C28" s="63" t="s">
        <v>488</v>
      </c>
      <c r="D28" s="83">
        <v>171435793</v>
      </c>
      <c r="E28" s="84">
        <v>27243999</v>
      </c>
      <c r="F28" s="85">
        <f t="shared" si="0"/>
        <v>198679792</v>
      </c>
      <c r="G28" s="83">
        <v>170013877</v>
      </c>
      <c r="H28" s="84">
        <v>36110000</v>
      </c>
      <c r="I28" s="85">
        <f t="shared" si="1"/>
        <v>206123877</v>
      </c>
      <c r="J28" s="83">
        <v>22407773</v>
      </c>
      <c r="K28" s="84">
        <v>8163592</v>
      </c>
      <c r="L28" s="84">
        <f t="shared" si="2"/>
        <v>30571365</v>
      </c>
      <c r="M28" s="101">
        <f t="shared" si="3"/>
        <v>0.15387254381663537</v>
      </c>
      <c r="N28" s="83">
        <v>30169767</v>
      </c>
      <c r="O28" s="84">
        <v>3469523</v>
      </c>
      <c r="P28" s="84">
        <f t="shared" si="4"/>
        <v>33639290</v>
      </c>
      <c r="Q28" s="101">
        <f t="shared" si="5"/>
        <v>0.16931409914099366</v>
      </c>
      <c r="R28" s="83">
        <v>24546839</v>
      </c>
      <c r="S28" s="84">
        <v>0</v>
      </c>
      <c r="T28" s="84">
        <f t="shared" si="6"/>
        <v>24546839</v>
      </c>
      <c r="U28" s="101">
        <f t="shared" si="7"/>
        <v>0.1190877998088499</v>
      </c>
      <c r="V28" s="83">
        <v>19723793</v>
      </c>
      <c r="W28" s="84">
        <v>4174327</v>
      </c>
      <c r="X28" s="84">
        <f t="shared" si="8"/>
        <v>23898120</v>
      </c>
      <c r="Y28" s="101">
        <f t="shared" si="9"/>
        <v>0.11594057101885387</v>
      </c>
      <c r="Z28" s="83">
        <f t="shared" si="10"/>
        <v>96848172</v>
      </c>
      <c r="AA28" s="84">
        <f t="shared" si="11"/>
        <v>15807442</v>
      </c>
      <c r="AB28" s="84">
        <f t="shared" si="12"/>
        <v>112655614</v>
      </c>
      <c r="AC28" s="101">
        <f t="shared" si="13"/>
        <v>0.54654325175535101</v>
      </c>
      <c r="AD28" s="83">
        <v>169121589</v>
      </c>
      <c r="AE28" s="84">
        <v>92962649</v>
      </c>
      <c r="AF28" s="84">
        <f t="shared" si="14"/>
        <v>262084238</v>
      </c>
      <c r="AG28" s="84">
        <v>187938300</v>
      </c>
      <c r="AH28" s="84">
        <v>191922500</v>
      </c>
      <c r="AI28" s="85">
        <v>414520558</v>
      </c>
      <c r="AJ28" s="120">
        <f t="shared" si="15"/>
        <v>2.1598330471935285</v>
      </c>
      <c r="AK28" s="121">
        <f t="shared" si="16"/>
        <v>-0.90881511920606228</v>
      </c>
    </row>
    <row r="29" spans="1:37" x14ac:dyDescent="0.2">
      <c r="A29" s="61" t="s">
        <v>101</v>
      </c>
      <c r="B29" s="62" t="s">
        <v>489</v>
      </c>
      <c r="C29" s="63" t="s">
        <v>490</v>
      </c>
      <c r="D29" s="83">
        <v>200523612</v>
      </c>
      <c r="E29" s="84">
        <v>41820010</v>
      </c>
      <c r="F29" s="85">
        <f t="shared" si="0"/>
        <v>242343622</v>
      </c>
      <c r="G29" s="83">
        <v>177814155</v>
      </c>
      <c r="H29" s="84">
        <v>43845010</v>
      </c>
      <c r="I29" s="85">
        <f t="shared" si="1"/>
        <v>221659165</v>
      </c>
      <c r="J29" s="83">
        <v>27643191</v>
      </c>
      <c r="K29" s="84">
        <v>311629</v>
      </c>
      <c r="L29" s="84">
        <f t="shared" si="2"/>
        <v>27954820</v>
      </c>
      <c r="M29" s="101">
        <f t="shared" si="3"/>
        <v>0.11535199387256827</v>
      </c>
      <c r="N29" s="83">
        <v>46447170</v>
      </c>
      <c r="O29" s="84">
        <v>8451534</v>
      </c>
      <c r="P29" s="84">
        <f t="shared" si="4"/>
        <v>54898704</v>
      </c>
      <c r="Q29" s="101">
        <f t="shared" si="5"/>
        <v>0.22653248947480037</v>
      </c>
      <c r="R29" s="83">
        <v>28675919</v>
      </c>
      <c r="S29" s="84">
        <v>2575841</v>
      </c>
      <c r="T29" s="84">
        <f t="shared" si="6"/>
        <v>31251760</v>
      </c>
      <c r="U29" s="101">
        <f t="shared" si="7"/>
        <v>0.14099015486230854</v>
      </c>
      <c r="V29" s="83">
        <v>34935079</v>
      </c>
      <c r="W29" s="84">
        <v>3066286</v>
      </c>
      <c r="X29" s="84">
        <f t="shared" si="8"/>
        <v>38001365</v>
      </c>
      <c r="Y29" s="101">
        <f t="shared" si="9"/>
        <v>0.17144053123181258</v>
      </c>
      <c r="Z29" s="83">
        <f t="shared" si="10"/>
        <v>137701359</v>
      </c>
      <c r="AA29" s="84">
        <f t="shared" si="11"/>
        <v>14405290</v>
      </c>
      <c r="AB29" s="84">
        <f t="shared" si="12"/>
        <v>152106649</v>
      </c>
      <c r="AC29" s="101">
        <f t="shared" si="13"/>
        <v>0.68621863210573764</v>
      </c>
      <c r="AD29" s="83">
        <v>46173289</v>
      </c>
      <c r="AE29" s="84">
        <v>13732813</v>
      </c>
      <c r="AF29" s="84">
        <f t="shared" si="14"/>
        <v>59906102</v>
      </c>
      <c r="AG29" s="84">
        <v>236987410</v>
      </c>
      <c r="AH29" s="84">
        <v>232403566</v>
      </c>
      <c r="AI29" s="85">
        <v>176261677</v>
      </c>
      <c r="AJ29" s="120">
        <f t="shared" si="15"/>
        <v>0.75842931342972597</v>
      </c>
      <c r="AK29" s="121">
        <f t="shared" si="16"/>
        <v>-0.36565118191131851</v>
      </c>
    </row>
    <row r="30" spans="1:37" x14ac:dyDescent="0.2">
      <c r="A30" s="61" t="s">
        <v>116</v>
      </c>
      <c r="B30" s="62" t="s">
        <v>491</v>
      </c>
      <c r="C30" s="63" t="s">
        <v>492</v>
      </c>
      <c r="D30" s="83">
        <v>69309059</v>
      </c>
      <c r="E30" s="84">
        <v>1000000</v>
      </c>
      <c r="F30" s="85">
        <f t="shared" si="0"/>
        <v>70309059</v>
      </c>
      <c r="G30" s="83">
        <v>66683746</v>
      </c>
      <c r="H30" s="84">
        <v>1600000</v>
      </c>
      <c r="I30" s="85">
        <f t="shared" si="1"/>
        <v>68283746</v>
      </c>
      <c r="J30" s="83">
        <v>15038000</v>
      </c>
      <c r="K30" s="84">
        <v>74869</v>
      </c>
      <c r="L30" s="84">
        <f t="shared" si="2"/>
        <v>15112869</v>
      </c>
      <c r="M30" s="101">
        <f t="shared" si="3"/>
        <v>0.21494910065572062</v>
      </c>
      <c r="N30" s="83">
        <v>16077928</v>
      </c>
      <c r="O30" s="84">
        <v>65764</v>
      </c>
      <c r="P30" s="84">
        <f t="shared" si="4"/>
        <v>16143692</v>
      </c>
      <c r="Q30" s="101">
        <f t="shared" si="5"/>
        <v>0.22961041193852416</v>
      </c>
      <c r="R30" s="83">
        <v>17542115</v>
      </c>
      <c r="S30" s="84">
        <v>790646</v>
      </c>
      <c r="T30" s="84">
        <f t="shared" si="6"/>
        <v>18332761</v>
      </c>
      <c r="U30" s="101">
        <f t="shared" si="7"/>
        <v>0.26847913411194518</v>
      </c>
      <c r="V30" s="83">
        <v>20474460</v>
      </c>
      <c r="W30" s="84">
        <v>554822</v>
      </c>
      <c r="X30" s="84">
        <f t="shared" si="8"/>
        <v>21029282</v>
      </c>
      <c r="Y30" s="101">
        <f t="shared" si="9"/>
        <v>0.30796907363576687</v>
      </c>
      <c r="Z30" s="83">
        <f t="shared" si="10"/>
        <v>69132503</v>
      </c>
      <c r="AA30" s="84">
        <f t="shared" si="11"/>
        <v>1486101</v>
      </c>
      <c r="AB30" s="84">
        <f t="shared" si="12"/>
        <v>70618604</v>
      </c>
      <c r="AC30" s="101">
        <f t="shared" si="13"/>
        <v>1.0341934667731909</v>
      </c>
      <c r="AD30" s="83">
        <v>17966968</v>
      </c>
      <c r="AE30" s="84">
        <v>2460777</v>
      </c>
      <c r="AF30" s="84">
        <f t="shared" si="14"/>
        <v>20427745</v>
      </c>
      <c r="AG30" s="84">
        <v>65372167</v>
      </c>
      <c r="AH30" s="84">
        <v>69001473</v>
      </c>
      <c r="AI30" s="85">
        <v>71565483</v>
      </c>
      <c r="AJ30" s="120">
        <f t="shared" si="15"/>
        <v>1.0371587719583899</v>
      </c>
      <c r="AK30" s="121">
        <f t="shared" si="16"/>
        <v>2.9447058400229764E-2</v>
      </c>
    </row>
    <row r="31" spans="1:37" ht="16.5" x14ac:dyDescent="0.3">
      <c r="A31" s="64" t="s">
        <v>0</v>
      </c>
      <c r="B31" s="65" t="s">
        <v>493</v>
      </c>
      <c r="C31" s="66" t="s">
        <v>0</v>
      </c>
      <c r="D31" s="86">
        <f>SUM(D22:D30)</f>
        <v>1301756615</v>
      </c>
      <c r="E31" s="87">
        <f>SUM(E22:E30)</f>
        <v>271054280</v>
      </c>
      <c r="F31" s="88">
        <f t="shared" si="0"/>
        <v>1572810895</v>
      </c>
      <c r="G31" s="86">
        <f>SUM(G22:G30)</f>
        <v>1290231933</v>
      </c>
      <c r="H31" s="87">
        <f>SUM(H22:H30)</f>
        <v>335069643</v>
      </c>
      <c r="I31" s="88">
        <f t="shared" si="1"/>
        <v>1625301576</v>
      </c>
      <c r="J31" s="86">
        <f>SUM(J22:J30)</f>
        <v>273137840</v>
      </c>
      <c r="K31" s="87">
        <f>SUM(K22:K30)</f>
        <v>48307860</v>
      </c>
      <c r="L31" s="87">
        <f t="shared" si="2"/>
        <v>321445700</v>
      </c>
      <c r="M31" s="102">
        <f t="shared" si="3"/>
        <v>0.20437657255674085</v>
      </c>
      <c r="N31" s="86">
        <f>SUM(N22:N30)</f>
        <v>312196972</v>
      </c>
      <c r="O31" s="87">
        <f>SUM(O22:O30)</f>
        <v>36122974</v>
      </c>
      <c r="P31" s="87">
        <f t="shared" si="4"/>
        <v>348319946</v>
      </c>
      <c r="Q31" s="102">
        <f t="shared" si="5"/>
        <v>0.22146333491668749</v>
      </c>
      <c r="R31" s="86">
        <f>SUM(R22:R30)</f>
        <v>201864917</v>
      </c>
      <c r="S31" s="87">
        <f>SUM(S22:S30)</f>
        <v>20638892</v>
      </c>
      <c r="T31" s="87">
        <f t="shared" si="6"/>
        <v>222503809</v>
      </c>
      <c r="U31" s="102">
        <f t="shared" si="7"/>
        <v>0.13690001430233031</v>
      </c>
      <c r="V31" s="86">
        <f>SUM(V22:V30)</f>
        <v>199022735</v>
      </c>
      <c r="W31" s="87">
        <f>SUM(W22:W30)</f>
        <v>38661554</v>
      </c>
      <c r="X31" s="87">
        <f t="shared" si="8"/>
        <v>237684289</v>
      </c>
      <c r="Y31" s="102">
        <f t="shared" si="9"/>
        <v>0.14624011476378462</v>
      </c>
      <c r="Z31" s="86">
        <f t="shared" si="10"/>
        <v>986222464</v>
      </c>
      <c r="AA31" s="87">
        <f t="shared" si="11"/>
        <v>143731280</v>
      </c>
      <c r="AB31" s="87">
        <f t="shared" si="12"/>
        <v>1129953744</v>
      </c>
      <c r="AC31" s="102">
        <f t="shared" si="13"/>
        <v>0.69522712626718086</v>
      </c>
      <c r="AD31" s="86">
        <f>SUM(AD22:AD30)</f>
        <v>738641438</v>
      </c>
      <c r="AE31" s="87">
        <f>SUM(AE22:AE30)</f>
        <v>163423245</v>
      </c>
      <c r="AF31" s="87">
        <f t="shared" si="14"/>
        <v>902064683</v>
      </c>
      <c r="AG31" s="87">
        <f>SUM(AG22:AG30)</f>
        <v>1559850740</v>
      </c>
      <c r="AH31" s="87">
        <f>SUM(AH22:AH30)</f>
        <v>1529776369</v>
      </c>
      <c r="AI31" s="88">
        <f>SUM(AI22:AI30)</f>
        <v>1683397037</v>
      </c>
      <c r="AJ31" s="122">
        <f t="shared" si="15"/>
        <v>1.1004203432037718</v>
      </c>
      <c r="AK31" s="123">
        <f t="shared" si="16"/>
        <v>-0.73651081404768837</v>
      </c>
    </row>
    <row r="32" spans="1:37" x14ac:dyDescent="0.2">
      <c r="A32" s="61" t="s">
        <v>101</v>
      </c>
      <c r="B32" s="62" t="s">
        <v>494</v>
      </c>
      <c r="C32" s="63" t="s">
        <v>495</v>
      </c>
      <c r="D32" s="83">
        <v>267701077</v>
      </c>
      <c r="E32" s="84">
        <v>34596006</v>
      </c>
      <c r="F32" s="85">
        <f t="shared" si="0"/>
        <v>302297083</v>
      </c>
      <c r="G32" s="83">
        <v>311762606</v>
      </c>
      <c r="H32" s="84">
        <v>36660722</v>
      </c>
      <c r="I32" s="85">
        <f t="shared" si="1"/>
        <v>348423328</v>
      </c>
      <c r="J32" s="83">
        <v>55093839</v>
      </c>
      <c r="K32" s="84">
        <v>0</v>
      </c>
      <c r="L32" s="84">
        <f t="shared" si="2"/>
        <v>55093839</v>
      </c>
      <c r="M32" s="101">
        <f t="shared" si="3"/>
        <v>0.18225064712251954</v>
      </c>
      <c r="N32" s="83">
        <v>67045677</v>
      </c>
      <c r="O32" s="84">
        <v>8114009</v>
      </c>
      <c r="P32" s="84">
        <f t="shared" si="4"/>
        <v>75159686</v>
      </c>
      <c r="Q32" s="101">
        <f t="shared" si="5"/>
        <v>0.24862855193346342</v>
      </c>
      <c r="R32" s="83">
        <v>57700628</v>
      </c>
      <c r="S32" s="84">
        <v>949027</v>
      </c>
      <c r="T32" s="84">
        <f t="shared" si="6"/>
        <v>58649655</v>
      </c>
      <c r="U32" s="101">
        <f t="shared" si="7"/>
        <v>0.16832872625566564</v>
      </c>
      <c r="V32" s="83">
        <v>42693004</v>
      </c>
      <c r="W32" s="84">
        <v>45217</v>
      </c>
      <c r="X32" s="84">
        <f t="shared" si="8"/>
        <v>42738221</v>
      </c>
      <c r="Y32" s="101">
        <f t="shared" si="9"/>
        <v>0.12266176678043784</v>
      </c>
      <c r="Z32" s="83">
        <f t="shared" si="10"/>
        <v>222533148</v>
      </c>
      <c r="AA32" s="84">
        <f t="shared" si="11"/>
        <v>9108253</v>
      </c>
      <c r="AB32" s="84">
        <f t="shared" si="12"/>
        <v>231641401</v>
      </c>
      <c r="AC32" s="101">
        <f t="shared" si="13"/>
        <v>0.66482747389405572</v>
      </c>
      <c r="AD32" s="83">
        <v>45403643</v>
      </c>
      <c r="AE32" s="84">
        <v>418034</v>
      </c>
      <c r="AF32" s="84">
        <f t="shared" si="14"/>
        <v>45821677</v>
      </c>
      <c r="AG32" s="84">
        <v>317471030</v>
      </c>
      <c r="AH32" s="84">
        <v>308600225</v>
      </c>
      <c r="AI32" s="85">
        <v>179879853</v>
      </c>
      <c r="AJ32" s="120">
        <f t="shared" si="15"/>
        <v>0.58288957177526357</v>
      </c>
      <c r="AK32" s="121">
        <f t="shared" si="16"/>
        <v>-6.7292517469406454E-2</v>
      </c>
    </row>
    <row r="33" spans="1:37" x14ac:dyDescent="0.2">
      <c r="A33" s="61" t="s">
        <v>101</v>
      </c>
      <c r="B33" s="62" t="s">
        <v>496</v>
      </c>
      <c r="C33" s="63" t="s">
        <v>497</v>
      </c>
      <c r="D33" s="83">
        <v>60015079</v>
      </c>
      <c r="E33" s="84">
        <v>16640000</v>
      </c>
      <c r="F33" s="85">
        <f t="shared" si="0"/>
        <v>76655079</v>
      </c>
      <c r="G33" s="83">
        <v>72339096</v>
      </c>
      <c r="H33" s="84">
        <v>14140000</v>
      </c>
      <c r="I33" s="85">
        <f t="shared" si="1"/>
        <v>86479096</v>
      </c>
      <c r="J33" s="83">
        <v>9854736</v>
      </c>
      <c r="K33" s="84">
        <v>780258</v>
      </c>
      <c r="L33" s="84">
        <f t="shared" si="2"/>
        <v>10634994</v>
      </c>
      <c r="M33" s="101">
        <f t="shared" si="3"/>
        <v>0.13873828243005268</v>
      </c>
      <c r="N33" s="83">
        <v>8702470</v>
      </c>
      <c r="O33" s="84">
        <v>782265</v>
      </c>
      <c r="P33" s="84">
        <f t="shared" si="4"/>
        <v>9484735</v>
      </c>
      <c r="Q33" s="101">
        <f t="shared" si="5"/>
        <v>0.12373263616361285</v>
      </c>
      <c r="R33" s="83">
        <v>12288318</v>
      </c>
      <c r="S33" s="84">
        <v>5992337</v>
      </c>
      <c r="T33" s="84">
        <f t="shared" si="6"/>
        <v>18280655</v>
      </c>
      <c r="U33" s="101">
        <f t="shared" si="7"/>
        <v>0.21138813708228402</v>
      </c>
      <c r="V33" s="83">
        <v>11441005</v>
      </c>
      <c r="W33" s="84">
        <v>238933</v>
      </c>
      <c r="X33" s="84">
        <f t="shared" si="8"/>
        <v>11679938</v>
      </c>
      <c r="Y33" s="101">
        <f t="shared" si="9"/>
        <v>0.1350608244100979</v>
      </c>
      <c r="Z33" s="83">
        <f t="shared" si="10"/>
        <v>42286529</v>
      </c>
      <c r="AA33" s="84">
        <f t="shared" si="11"/>
        <v>7793793</v>
      </c>
      <c r="AB33" s="84">
        <f t="shared" si="12"/>
        <v>50080322</v>
      </c>
      <c r="AC33" s="101">
        <f t="shared" si="13"/>
        <v>0.5791032089419621</v>
      </c>
      <c r="AD33" s="83">
        <v>10265502</v>
      </c>
      <c r="AE33" s="84">
        <v>4620351</v>
      </c>
      <c r="AF33" s="84">
        <f t="shared" si="14"/>
        <v>14885853</v>
      </c>
      <c r="AG33" s="84">
        <v>89001445</v>
      </c>
      <c r="AH33" s="84">
        <v>88104497</v>
      </c>
      <c r="AI33" s="85">
        <v>50950498</v>
      </c>
      <c r="AJ33" s="120">
        <f t="shared" si="15"/>
        <v>0.57829622476591636</v>
      </c>
      <c r="AK33" s="121">
        <f t="shared" si="16"/>
        <v>-0.21536656313884062</v>
      </c>
    </row>
    <row r="34" spans="1:37" x14ac:dyDescent="0.2">
      <c r="A34" s="61" t="s">
        <v>101</v>
      </c>
      <c r="B34" s="62" t="s">
        <v>498</v>
      </c>
      <c r="C34" s="63" t="s">
        <v>499</v>
      </c>
      <c r="D34" s="83">
        <v>210178544</v>
      </c>
      <c r="E34" s="84">
        <v>36355250</v>
      </c>
      <c r="F34" s="85">
        <f t="shared" si="0"/>
        <v>246533794</v>
      </c>
      <c r="G34" s="83">
        <v>233647277</v>
      </c>
      <c r="H34" s="84">
        <v>38270651</v>
      </c>
      <c r="I34" s="85">
        <f t="shared" si="1"/>
        <v>271917928</v>
      </c>
      <c r="J34" s="83">
        <v>49764931</v>
      </c>
      <c r="K34" s="84">
        <v>3911165</v>
      </c>
      <c r="L34" s="84">
        <f t="shared" si="2"/>
        <v>53676096</v>
      </c>
      <c r="M34" s="101">
        <f t="shared" si="3"/>
        <v>0.21772307613129907</v>
      </c>
      <c r="N34" s="83">
        <v>42960174</v>
      </c>
      <c r="O34" s="84">
        <v>4345446</v>
      </c>
      <c r="P34" s="84">
        <f t="shared" si="4"/>
        <v>47305620</v>
      </c>
      <c r="Q34" s="101">
        <f t="shared" si="5"/>
        <v>0.19188290267418673</v>
      </c>
      <c r="R34" s="83">
        <v>48398174</v>
      </c>
      <c r="S34" s="84">
        <v>12351902</v>
      </c>
      <c r="T34" s="84">
        <f t="shared" si="6"/>
        <v>60750076</v>
      </c>
      <c r="U34" s="101">
        <f t="shared" si="7"/>
        <v>0.2234132793186038</v>
      </c>
      <c r="V34" s="83">
        <v>44580451</v>
      </c>
      <c r="W34" s="84">
        <v>7722666</v>
      </c>
      <c r="X34" s="84">
        <f t="shared" si="8"/>
        <v>52303117</v>
      </c>
      <c r="Y34" s="101">
        <f t="shared" si="9"/>
        <v>0.19234890977839461</v>
      </c>
      <c r="Z34" s="83">
        <f t="shared" si="10"/>
        <v>185703730</v>
      </c>
      <c r="AA34" s="84">
        <f t="shared" si="11"/>
        <v>28331179</v>
      </c>
      <c r="AB34" s="84">
        <f t="shared" si="12"/>
        <v>214034909</v>
      </c>
      <c r="AC34" s="101">
        <f t="shared" si="13"/>
        <v>0.78713055286299471</v>
      </c>
      <c r="AD34" s="83">
        <v>46962647</v>
      </c>
      <c r="AE34" s="84">
        <v>9784527</v>
      </c>
      <c r="AF34" s="84">
        <f t="shared" si="14"/>
        <v>56747174</v>
      </c>
      <c r="AG34" s="84">
        <v>280100889</v>
      </c>
      <c r="AH34" s="84">
        <v>277087751</v>
      </c>
      <c r="AI34" s="85">
        <v>214913955</v>
      </c>
      <c r="AJ34" s="120">
        <f t="shared" si="15"/>
        <v>0.77561694526150304</v>
      </c>
      <c r="AK34" s="121">
        <f t="shared" si="16"/>
        <v>-7.8313274243401065E-2</v>
      </c>
    </row>
    <row r="35" spans="1:37" x14ac:dyDescent="0.2">
      <c r="A35" s="61" t="s">
        <v>101</v>
      </c>
      <c r="B35" s="62" t="s">
        <v>500</v>
      </c>
      <c r="C35" s="63" t="s">
        <v>501</v>
      </c>
      <c r="D35" s="83">
        <v>126308884</v>
      </c>
      <c r="E35" s="84">
        <v>93564439</v>
      </c>
      <c r="F35" s="85">
        <f t="shared" si="0"/>
        <v>219873323</v>
      </c>
      <c r="G35" s="83">
        <v>124638898</v>
      </c>
      <c r="H35" s="84">
        <v>137806129</v>
      </c>
      <c r="I35" s="85">
        <f t="shared" si="1"/>
        <v>262445027</v>
      </c>
      <c r="J35" s="83">
        <v>20866779</v>
      </c>
      <c r="K35" s="84">
        <v>8324094</v>
      </c>
      <c r="L35" s="84">
        <f t="shared" si="2"/>
        <v>29190873</v>
      </c>
      <c r="M35" s="101">
        <f t="shared" si="3"/>
        <v>0.1327622314599757</v>
      </c>
      <c r="N35" s="83">
        <v>5124765</v>
      </c>
      <c r="O35" s="84">
        <v>12399398</v>
      </c>
      <c r="P35" s="84">
        <f t="shared" si="4"/>
        <v>17524163</v>
      </c>
      <c r="Q35" s="101">
        <f t="shared" si="5"/>
        <v>7.970117866458952E-2</v>
      </c>
      <c r="R35" s="83">
        <v>17641903</v>
      </c>
      <c r="S35" s="84">
        <v>6495406</v>
      </c>
      <c r="T35" s="84">
        <f t="shared" si="6"/>
        <v>24137309</v>
      </c>
      <c r="U35" s="101">
        <f t="shared" si="7"/>
        <v>9.1970913969728216E-2</v>
      </c>
      <c r="V35" s="83">
        <v>5727117</v>
      </c>
      <c r="W35" s="84">
        <v>24059478</v>
      </c>
      <c r="X35" s="84">
        <f t="shared" si="8"/>
        <v>29786595</v>
      </c>
      <c r="Y35" s="101">
        <f t="shared" si="9"/>
        <v>0.11349651140465314</v>
      </c>
      <c r="Z35" s="83">
        <f t="shared" si="10"/>
        <v>49360564</v>
      </c>
      <c r="AA35" s="84">
        <f t="shared" si="11"/>
        <v>51278376</v>
      </c>
      <c r="AB35" s="84">
        <f t="shared" si="12"/>
        <v>100638940</v>
      </c>
      <c r="AC35" s="101">
        <f t="shared" si="13"/>
        <v>0.3834667440659868</v>
      </c>
      <c r="AD35" s="83">
        <v>19539541</v>
      </c>
      <c r="AE35" s="84">
        <v>9559162</v>
      </c>
      <c r="AF35" s="84">
        <f t="shared" si="14"/>
        <v>29098703</v>
      </c>
      <c r="AG35" s="84">
        <v>135948694</v>
      </c>
      <c r="AH35" s="84">
        <v>142972073</v>
      </c>
      <c r="AI35" s="85">
        <v>100569630</v>
      </c>
      <c r="AJ35" s="120">
        <f t="shared" si="15"/>
        <v>0.7034214996658823</v>
      </c>
      <c r="AK35" s="121">
        <f t="shared" si="16"/>
        <v>2.3639953986952511E-2</v>
      </c>
    </row>
    <row r="36" spans="1:37" x14ac:dyDescent="0.2">
      <c r="A36" s="61" t="s">
        <v>101</v>
      </c>
      <c r="B36" s="62" t="s">
        <v>502</v>
      </c>
      <c r="C36" s="63" t="s">
        <v>503</v>
      </c>
      <c r="D36" s="83">
        <v>879484930</v>
      </c>
      <c r="E36" s="84">
        <v>144161147</v>
      </c>
      <c r="F36" s="85">
        <f t="shared" si="0"/>
        <v>1023646077</v>
      </c>
      <c r="G36" s="83">
        <v>879484930</v>
      </c>
      <c r="H36" s="84">
        <v>144161147</v>
      </c>
      <c r="I36" s="85">
        <f t="shared" si="1"/>
        <v>1023646077</v>
      </c>
      <c r="J36" s="83">
        <v>179141819</v>
      </c>
      <c r="K36" s="84">
        <v>8375493</v>
      </c>
      <c r="L36" s="84">
        <f t="shared" si="2"/>
        <v>187517312</v>
      </c>
      <c r="M36" s="101">
        <f t="shared" si="3"/>
        <v>0.18318568909046873</v>
      </c>
      <c r="N36" s="83">
        <v>158773186</v>
      </c>
      <c r="O36" s="84">
        <v>17708107</v>
      </c>
      <c r="P36" s="84">
        <f t="shared" si="4"/>
        <v>176481293</v>
      </c>
      <c r="Q36" s="101">
        <f t="shared" si="5"/>
        <v>0.17240460054046591</v>
      </c>
      <c r="R36" s="83">
        <v>148064487</v>
      </c>
      <c r="S36" s="84">
        <v>51767498</v>
      </c>
      <c r="T36" s="84">
        <f t="shared" si="6"/>
        <v>199831985</v>
      </c>
      <c r="U36" s="101">
        <f t="shared" si="7"/>
        <v>0.19521589491716482</v>
      </c>
      <c r="V36" s="83">
        <v>144077155</v>
      </c>
      <c r="W36" s="84">
        <v>44970401</v>
      </c>
      <c r="X36" s="84">
        <f t="shared" si="8"/>
        <v>189047556</v>
      </c>
      <c r="Y36" s="101">
        <f t="shared" si="9"/>
        <v>0.18468058467438447</v>
      </c>
      <c r="Z36" s="83">
        <f t="shared" si="10"/>
        <v>630056647</v>
      </c>
      <c r="AA36" s="84">
        <f t="shared" si="11"/>
        <v>122821499</v>
      </c>
      <c r="AB36" s="84">
        <f t="shared" si="12"/>
        <v>752878146</v>
      </c>
      <c r="AC36" s="101">
        <f t="shared" si="13"/>
        <v>0.7354867692224839</v>
      </c>
      <c r="AD36" s="83">
        <v>156538120</v>
      </c>
      <c r="AE36" s="84">
        <v>28677909</v>
      </c>
      <c r="AF36" s="84">
        <f t="shared" si="14"/>
        <v>185216029</v>
      </c>
      <c r="AG36" s="84">
        <v>933798102</v>
      </c>
      <c r="AH36" s="84">
        <v>902047661</v>
      </c>
      <c r="AI36" s="85">
        <v>1875294398</v>
      </c>
      <c r="AJ36" s="120">
        <f t="shared" si="15"/>
        <v>2.0789305034293526</v>
      </c>
      <c r="AK36" s="121">
        <f t="shared" si="16"/>
        <v>2.0686800276880968E-2</v>
      </c>
    </row>
    <row r="37" spans="1:37" x14ac:dyDescent="0.2">
      <c r="A37" s="61" t="s">
        <v>116</v>
      </c>
      <c r="B37" s="62" t="s">
        <v>504</v>
      </c>
      <c r="C37" s="63" t="s">
        <v>505</v>
      </c>
      <c r="D37" s="83">
        <v>80734103</v>
      </c>
      <c r="E37" s="84">
        <v>2210000</v>
      </c>
      <c r="F37" s="85">
        <f t="shared" si="0"/>
        <v>82944103</v>
      </c>
      <c r="G37" s="83">
        <v>85223760</v>
      </c>
      <c r="H37" s="84">
        <v>521050</v>
      </c>
      <c r="I37" s="85">
        <f t="shared" si="1"/>
        <v>85744810</v>
      </c>
      <c r="J37" s="83">
        <v>16490908</v>
      </c>
      <c r="K37" s="84">
        <v>209891</v>
      </c>
      <c r="L37" s="84">
        <f t="shared" si="2"/>
        <v>16700799</v>
      </c>
      <c r="M37" s="101">
        <f t="shared" si="3"/>
        <v>0.20135004654881855</v>
      </c>
      <c r="N37" s="83">
        <v>21140556</v>
      </c>
      <c r="O37" s="84">
        <v>10100</v>
      </c>
      <c r="P37" s="84">
        <f t="shared" si="4"/>
        <v>21150656</v>
      </c>
      <c r="Q37" s="101">
        <f t="shared" si="5"/>
        <v>0.25499891173698025</v>
      </c>
      <c r="R37" s="83">
        <v>18632385</v>
      </c>
      <c r="S37" s="84">
        <v>179992</v>
      </c>
      <c r="T37" s="84">
        <f t="shared" si="6"/>
        <v>18812377</v>
      </c>
      <c r="U37" s="101">
        <f t="shared" si="7"/>
        <v>0.21939959981251345</v>
      </c>
      <c r="V37" s="83">
        <v>19916966</v>
      </c>
      <c r="W37" s="84">
        <v>131243</v>
      </c>
      <c r="X37" s="84">
        <f t="shared" si="8"/>
        <v>20048209</v>
      </c>
      <c r="Y37" s="101">
        <f t="shared" si="9"/>
        <v>0.23381250713600041</v>
      </c>
      <c r="Z37" s="83">
        <f t="shared" si="10"/>
        <v>76180815</v>
      </c>
      <c r="AA37" s="84">
        <f t="shared" si="11"/>
        <v>531226</v>
      </c>
      <c r="AB37" s="84">
        <f t="shared" si="12"/>
        <v>76712041</v>
      </c>
      <c r="AC37" s="101">
        <f t="shared" si="13"/>
        <v>0.8946552100354529</v>
      </c>
      <c r="AD37" s="83">
        <v>19545737</v>
      </c>
      <c r="AE37" s="84">
        <v>33487</v>
      </c>
      <c r="AF37" s="84">
        <f t="shared" si="14"/>
        <v>19579224</v>
      </c>
      <c r="AG37" s="84">
        <v>82379331</v>
      </c>
      <c r="AH37" s="84">
        <v>80778033</v>
      </c>
      <c r="AI37" s="85">
        <v>74797251</v>
      </c>
      <c r="AJ37" s="120">
        <f t="shared" si="15"/>
        <v>0.92596029170455285</v>
      </c>
      <c r="AK37" s="121">
        <f t="shared" si="16"/>
        <v>2.3953196510750452E-2</v>
      </c>
    </row>
    <row r="38" spans="1:37" ht="16.5" x14ac:dyDescent="0.3">
      <c r="A38" s="64" t="s">
        <v>0</v>
      </c>
      <c r="B38" s="65" t="s">
        <v>506</v>
      </c>
      <c r="C38" s="66" t="s">
        <v>0</v>
      </c>
      <c r="D38" s="86">
        <f>SUM(D32:D37)</f>
        <v>1624422617</v>
      </c>
      <c r="E38" s="87">
        <f>SUM(E32:E37)</f>
        <v>327526842</v>
      </c>
      <c r="F38" s="88">
        <f t="shared" si="0"/>
        <v>1951949459</v>
      </c>
      <c r="G38" s="86">
        <f>SUM(G32:G37)</f>
        <v>1707096567</v>
      </c>
      <c r="H38" s="87">
        <f>SUM(H32:H37)</f>
        <v>371559699</v>
      </c>
      <c r="I38" s="88">
        <f t="shared" si="1"/>
        <v>2078656266</v>
      </c>
      <c r="J38" s="86">
        <f>SUM(J32:J37)</f>
        <v>331213012</v>
      </c>
      <c r="K38" s="87">
        <f>SUM(K32:K37)</f>
        <v>21600901</v>
      </c>
      <c r="L38" s="87">
        <f t="shared" si="2"/>
        <v>352813913</v>
      </c>
      <c r="M38" s="102">
        <f t="shared" si="3"/>
        <v>0.18074951242884615</v>
      </c>
      <c r="N38" s="86">
        <f>SUM(N32:N37)</f>
        <v>303746828</v>
      </c>
      <c r="O38" s="87">
        <f>SUM(O32:O37)</f>
        <v>43359325</v>
      </c>
      <c r="P38" s="87">
        <f t="shared" si="4"/>
        <v>347106153</v>
      </c>
      <c r="Q38" s="102">
        <f t="shared" si="5"/>
        <v>0.17782537934041867</v>
      </c>
      <c r="R38" s="86">
        <f>SUM(R32:R37)</f>
        <v>302725895</v>
      </c>
      <c r="S38" s="87">
        <f>SUM(S32:S37)</f>
        <v>77736162</v>
      </c>
      <c r="T38" s="87">
        <f t="shared" si="6"/>
        <v>380462057</v>
      </c>
      <c r="U38" s="102">
        <f t="shared" si="7"/>
        <v>0.18303269435313169</v>
      </c>
      <c r="V38" s="86">
        <f>SUM(V32:V37)</f>
        <v>268435698</v>
      </c>
      <c r="W38" s="87">
        <f>SUM(W32:W37)</f>
        <v>77167938</v>
      </c>
      <c r="X38" s="87">
        <f t="shared" si="8"/>
        <v>345603636</v>
      </c>
      <c r="Y38" s="102">
        <f t="shared" si="9"/>
        <v>0.16626300444808609</v>
      </c>
      <c r="Z38" s="86">
        <f t="shared" si="10"/>
        <v>1206121433</v>
      </c>
      <c r="AA38" s="87">
        <f t="shared" si="11"/>
        <v>219864326</v>
      </c>
      <c r="AB38" s="87">
        <f t="shared" si="12"/>
        <v>1425985759</v>
      </c>
      <c r="AC38" s="102">
        <f t="shared" si="13"/>
        <v>0.68601325881746333</v>
      </c>
      <c r="AD38" s="86">
        <f>SUM(AD32:AD37)</f>
        <v>298255190</v>
      </c>
      <c r="AE38" s="87">
        <f>SUM(AE32:AE37)</f>
        <v>53093470</v>
      </c>
      <c r="AF38" s="87">
        <f t="shared" si="14"/>
        <v>351348660</v>
      </c>
      <c r="AG38" s="87">
        <f>SUM(AG32:AG37)</f>
        <v>1838699491</v>
      </c>
      <c r="AH38" s="87">
        <f>SUM(AH32:AH37)</f>
        <v>1799590240</v>
      </c>
      <c r="AI38" s="88">
        <f>SUM(AI32:AI37)</f>
        <v>2496405585</v>
      </c>
      <c r="AJ38" s="122">
        <f t="shared" si="15"/>
        <v>1.3872077818114861</v>
      </c>
      <c r="AK38" s="123">
        <f t="shared" si="16"/>
        <v>-1.6351347405167305E-2</v>
      </c>
    </row>
    <row r="39" spans="1:37" x14ac:dyDescent="0.2">
      <c r="A39" s="61" t="s">
        <v>101</v>
      </c>
      <c r="B39" s="62" t="s">
        <v>83</v>
      </c>
      <c r="C39" s="63" t="s">
        <v>84</v>
      </c>
      <c r="D39" s="83">
        <v>2344983923</v>
      </c>
      <c r="E39" s="84">
        <v>179266000</v>
      </c>
      <c r="F39" s="85">
        <f t="shared" si="0"/>
        <v>2524249923</v>
      </c>
      <c r="G39" s="83">
        <v>2421590130</v>
      </c>
      <c r="H39" s="84">
        <v>166666000</v>
      </c>
      <c r="I39" s="85">
        <f t="shared" si="1"/>
        <v>2588256130</v>
      </c>
      <c r="J39" s="83">
        <v>536281104</v>
      </c>
      <c r="K39" s="84">
        <v>8715137</v>
      </c>
      <c r="L39" s="84">
        <f t="shared" si="2"/>
        <v>544996241</v>
      </c>
      <c r="M39" s="101">
        <f t="shared" si="3"/>
        <v>0.21590423199945563</v>
      </c>
      <c r="N39" s="83">
        <v>532928186</v>
      </c>
      <c r="O39" s="84">
        <v>18382044</v>
      </c>
      <c r="P39" s="84">
        <f t="shared" si="4"/>
        <v>551310230</v>
      </c>
      <c r="Q39" s="101">
        <f t="shared" si="5"/>
        <v>0.21840556474882777</v>
      </c>
      <c r="R39" s="83">
        <v>405185762</v>
      </c>
      <c r="S39" s="84">
        <v>18205612</v>
      </c>
      <c r="T39" s="84">
        <f t="shared" si="6"/>
        <v>423391374</v>
      </c>
      <c r="U39" s="101">
        <f t="shared" si="7"/>
        <v>0.16358171399366106</v>
      </c>
      <c r="V39" s="83">
        <v>495960257</v>
      </c>
      <c r="W39" s="84">
        <v>47771148</v>
      </c>
      <c r="X39" s="84">
        <f t="shared" si="8"/>
        <v>543731405</v>
      </c>
      <c r="Y39" s="101">
        <f t="shared" si="9"/>
        <v>0.21007635167853345</v>
      </c>
      <c r="Z39" s="83">
        <f t="shared" si="10"/>
        <v>1970355309</v>
      </c>
      <c r="AA39" s="84">
        <f t="shared" si="11"/>
        <v>93073941</v>
      </c>
      <c r="AB39" s="84">
        <f t="shared" si="12"/>
        <v>2063429250</v>
      </c>
      <c r="AC39" s="101">
        <f t="shared" si="13"/>
        <v>0.79722761054563795</v>
      </c>
      <c r="AD39" s="83">
        <v>457365896</v>
      </c>
      <c r="AE39" s="84">
        <v>43570421</v>
      </c>
      <c r="AF39" s="84">
        <f t="shared" si="14"/>
        <v>500936317</v>
      </c>
      <c r="AG39" s="84">
        <v>2347483524</v>
      </c>
      <c r="AH39" s="84">
        <v>2396818321</v>
      </c>
      <c r="AI39" s="85">
        <v>1894385291</v>
      </c>
      <c r="AJ39" s="120">
        <f t="shared" si="15"/>
        <v>0.79037500439733999</v>
      </c>
      <c r="AK39" s="121">
        <f t="shared" si="16"/>
        <v>8.5430196509389766E-2</v>
      </c>
    </row>
    <row r="40" spans="1:37" x14ac:dyDescent="0.2">
      <c r="A40" s="61" t="s">
        <v>101</v>
      </c>
      <c r="B40" s="62" t="s">
        <v>507</v>
      </c>
      <c r="C40" s="63" t="s">
        <v>508</v>
      </c>
      <c r="D40" s="83">
        <v>219580436</v>
      </c>
      <c r="E40" s="84">
        <v>55161500</v>
      </c>
      <c r="F40" s="85">
        <f t="shared" si="0"/>
        <v>274741936</v>
      </c>
      <c r="G40" s="83">
        <v>262337272</v>
      </c>
      <c r="H40" s="84">
        <v>54976824</v>
      </c>
      <c r="I40" s="85">
        <f t="shared" si="1"/>
        <v>317314096</v>
      </c>
      <c r="J40" s="83">
        <v>48114562</v>
      </c>
      <c r="K40" s="84">
        <v>3397849</v>
      </c>
      <c r="L40" s="84">
        <f t="shared" si="2"/>
        <v>51512411</v>
      </c>
      <c r="M40" s="101">
        <f t="shared" si="3"/>
        <v>0.1874938050957026</v>
      </c>
      <c r="N40" s="83">
        <v>16927487</v>
      </c>
      <c r="O40" s="84">
        <v>183512</v>
      </c>
      <c r="P40" s="84">
        <f t="shared" si="4"/>
        <v>17110999</v>
      </c>
      <c r="Q40" s="101">
        <f t="shared" si="5"/>
        <v>6.2280259246626259E-2</v>
      </c>
      <c r="R40" s="83">
        <v>23117948</v>
      </c>
      <c r="S40" s="84">
        <v>475239</v>
      </c>
      <c r="T40" s="84">
        <f t="shared" si="6"/>
        <v>23593187</v>
      </c>
      <c r="U40" s="101">
        <f t="shared" si="7"/>
        <v>7.4352785764676521E-2</v>
      </c>
      <c r="V40" s="83">
        <v>30555048</v>
      </c>
      <c r="W40" s="84">
        <v>8773838</v>
      </c>
      <c r="X40" s="84">
        <f t="shared" si="8"/>
        <v>39328886</v>
      </c>
      <c r="Y40" s="101">
        <f t="shared" si="9"/>
        <v>0.12394307878462481</v>
      </c>
      <c r="Z40" s="83">
        <f t="shared" si="10"/>
        <v>118715045</v>
      </c>
      <c r="AA40" s="84">
        <f t="shared" si="11"/>
        <v>12830438</v>
      </c>
      <c r="AB40" s="84">
        <f t="shared" si="12"/>
        <v>131545483</v>
      </c>
      <c r="AC40" s="101">
        <f t="shared" si="13"/>
        <v>0.41455921643014559</v>
      </c>
      <c r="AD40" s="83">
        <v>28461408</v>
      </c>
      <c r="AE40" s="84">
        <v>9506866</v>
      </c>
      <c r="AF40" s="84">
        <f t="shared" si="14"/>
        <v>37968274</v>
      </c>
      <c r="AG40" s="84">
        <v>221481470</v>
      </c>
      <c r="AH40" s="84">
        <v>296147770</v>
      </c>
      <c r="AI40" s="85">
        <v>155598569</v>
      </c>
      <c r="AJ40" s="120">
        <f t="shared" si="15"/>
        <v>0.52540854520025593</v>
      </c>
      <c r="AK40" s="121">
        <f t="shared" si="16"/>
        <v>3.5835497815887019E-2</v>
      </c>
    </row>
    <row r="41" spans="1:37" x14ac:dyDescent="0.2">
      <c r="A41" s="61" t="s">
        <v>101</v>
      </c>
      <c r="B41" s="62" t="s">
        <v>509</v>
      </c>
      <c r="C41" s="63" t="s">
        <v>510</v>
      </c>
      <c r="D41" s="83">
        <v>137653458</v>
      </c>
      <c r="E41" s="84">
        <v>29741000</v>
      </c>
      <c r="F41" s="85">
        <f t="shared" si="0"/>
        <v>167394458</v>
      </c>
      <c r="G41" s="83">
        <v>179449165</v>
      </c>
      <c r="H41" s="84">
        <v>40686000</v>
      </c>
      <c r="I41" s="85">
        <f t="shared" si="1"/>
        <v>220135165</v>
      </c>
      <c r="J41" s="83">
        <v>20969045</v>
      </c>
      <c r="K41" s="84">
        <v>8789237</v>
      </c>
      <c r="L41" s="84">
        <f t="shared" si="2"/>
        <v>29758282</v>
      </c>
      <c r="M41" s="101">
        <f t="shared" si="3"/>
        <v>0.17777340035952682</v>
      </c>
      <c r="N41" s="83">
        <v>59620840</v>
      </c>
      <c r="O41" s="84">
        <v>8076398</v>
      </c>
      <c r="P41" s="84">
        <f t="shared" si="4"/>
        <v>67697238</v>
      </c>
      <c r="Q41" s="101">
        <f t="shared" si="5"/>
        <v>0.40441743895726823</v>
      </c>
      <c r="R41" s="83">
        <v>20531123</v>
      </c>
      <c r="S41" s="84">
        <v>7290440</v>
      </c>
      <c r="T41" s="84">
        <f t="shared" si="6"/>
        <v>27821563</v>
      </c>
      <c r="U41" s="101">
        <f t="shared" si="7"/>
        <v>0.12638400139296235</v>
      </c>
      <c r="V41" s="83">
        <v>18368014</v>
      </c>
      <c r="W41" s="84">
        <v>5264452</v>
      </c>
      <c r="X41" s="84">
        <f t="shared" si="8"/>
        <v>23632466</v>
      </c>
      <c r="Y41" s="101">
        <f t="shared" si="9"/>
        <v>0.10735434295561093</v>
      </c>
      <c r="Z41" s="83">
        <f t="shared" si="10"/>
        <v>119489022</v>
      </c>
      <c r="AA41" s="84">
        <f t="shared" si="11"/>
        <v>29420527</v>
      </c>
      <c r="AB41" s="84">
        <f t="shared" si="12"/>
        <v>148909549</v>
      </c>
      <c r="AC41" s="101">
        <f t="shared" si="13"/>
        <v>0.67644598717338045</v>
      </c>
      <c r="AD41" s="83">
        <v>14352126</v>
      </c>
      <c r="AE41" s="84">
        <v>1987660</v>
      </c>
      <c r="AF41" s="84">
        <f t="shared" si="14"/>
        <v>16339786</v>
      </c>
      <c r="AG41" s="84">
        <v>164207566</v>
      </c>
      <c r="AH41" s="84">
        <v>194939559</v>
      </c>
      <c r="AI41" s="85">
        <v>111025805</v>
      </c>
      <c r="AJ41" s="120">
        <f t="shared" si="15"/>
        <v>0.56953963356406279</v>
      </c>
      <c r="AK41" s="121">
        <f t="shared" si="16"/>
        <v>0.44631429077467732</v>
      </c>
    </row>
    <row r="42" spans="1:37" x14ac:dyDescent="0.2">
      <c r="A42" s="61" t="s">
        <v>101</v>
      </c>
      <c r="B42" s="62" t="s">
        <v>511</v>
      </c>
      <c r="C42" s="63" t="s">
        <v>512</v>
      </c>
      <c r="D42" s="83">
        <v>471056520</v>
      </c>
      <c r="E42" s="84">
        <v>63962721</v>
      </c>
      <c r="F42" s="85">
        <f t="shared" si="0"/>
        <v>535019241</v>
      </c>
      <c r="G42" s="83">
        <v>488173956</v>
      </c>
      <c r="H42" s="84">
        <v>85371826</v>
      </c>
      <c r="I42" s="85">
        <f t="shared" si="1"/>
        <v>573545782</v>
      </c>
      <c r="J42" s="83">
        <v>77160026</v>
      </c>
      <c r="K42" s="84">
        <v>3915401</v>
      </c>
      <c r="L42" s="84">
        <f t="shared" si="2"/>
        <v>81075427</v>
      </c>
      <c r="M42" s="101">
        <f t="shared" si="3"/>
        <v>0.15153740424075701</v>
      </c>
      <c r="N42" s="83">
        <v>38975462</v>
      </c>
      <c r="O42" s="84">
        <v>6523515</v>
      </c>
      <c r="P42" s="84">
        <f t="shared" si="4"/>
        <v>45498977</v>
      </c>
      <c r="Q42" s="101">
        <f t="shared" si="5"/>
        <v>8.5041758339304288E-2</v>
      </c>
      <c r="R42" s="83">
        <v>81235329</v>
      </c>
      <c r="S42" s="84">
        <v>3012793</v>
      </c>
      <c r="T42" s="84">
        <f t="shared" si="6"/>
        <v>84248122</v>
      </c>
      <c r="U42" s="101">
        <f t="shared" si="7"/>
        <v>0.14688996875928556</v>
      </c>
      <c r="V42" s="83">
        <v>47947135</v>
      </c>
      <c r="W42" s="84">
        <v>7335059</v>
      </c>
      <c r="X42" s="84">
        <f t="shared" si="8"/>
        <v>55282194</v>
      </c>
      <c r="Y42" s="101">
        <f t="shared" si="9"/>
        <v>9.6386715297995168E-2</v>
      </c>
      <c r="Z42" s="83">
        <f t="shared" si="10"/>
        <v>245317952</v>
      </c>
      <c r="AA42" s="84">
        <f t="shared" si="11"/>
        <v>20786768</v>
      </c>
      <c r="AB42" s="84">
        <f t="shared" si="12"/>
        <v>266104720</v>
      </c>
      <c r="AC42" s="101">
        <f t="shared" si="13"/>
        <v>0.46396421759405426</v>
      </c>
      <c r="AD42" s="83">
        <v>-156572376</v>
      </c>
      <c r="AE42" s="84">
        <v>19314105</v>
      </c>
      <c r="AF42" s="84">
        <f t="shared" si="14"/>
        <v>-137258271</v>
      </c>
      <c r="AG42" s="84">
        <v>439702666</v>
      </c>
      <c r="AH42" s="84">
        <v>540756419</v>
      </c>
      <c r="AI42" s="85">
        <v>274164462</v>
      </c>
      <c r="AJ42" s="120">
        <f t="shared" si="15"/>
        <v>0.5070017707917398</v>
      </c>
      <c r="AK42" s="121">
        <f t="shared" si="16"/>
        <v>-1.4027603844725685</v>
      </c>
    </row>
    <row r="43" spans="1:37" x14ac:dyDescent="0.2">
      <c r="A43" s="61" t="s">
        <v>116</v>
      </c>
      <c r="B43" s="62" t="s">
        <v>513</v>
      </c>
      <c r="C43" s="63" t="s">
        <v>514</v>
      </c>
      <c r="D43" s="83">
        <v>161705937</v>
      </c>
      <c r="E43" s="84">
        <v>12179060</v>
      </c>
      <c r="F43" s="85">
        <f t="shared" si="0"/>
        <v>173884997</v>
      </c>
      <c r="G43" s="83">
        <v>165752003</v>
      </c>
      <c r="H43" s="84">
        <v>7592190</v>
      </c>
      <c r="I43" s="85">
        <f t="shared" si="1"/>
        <v>173344193</v>
      </c>
      <c r="J43" s="83">
        <v>26401823</v>
      </c>
      <c r="K43" s="84">
        <v>0</v>
      </c>
      <c r="L43" s="84">
        <f t="shared" si="2"/>
        <v>26401823</v>
      </c>
      <c r="M43" s="101">
        <f t="shared" si="3"/>
        <v>0.15183496825778478</v>
      </c>
      <c r="N43" s="83">
        <v>30256491</v>
      </c>
      <c r="O43" s="84">
        <v>79798</v>
      </c>
      <c r="P43" s="84">
        <f t="shared" si="4"/>
        <v>30336289</v>
      </c>
      <c r="Q43" s="101">
        <f t="shared" si="5"/>
        <v>0.17446179672418777</v>
      </c>
      <c r="R43" s="83">
        <v>31197334</v>
      </c>
      <c r="S43" s="84">
        <v>2634959</v>
      </c>
      <c r="T43" s="84">
        <f t="shared" si="6"/>
        <v>33832293</v>
      </c>
      <c r="U43" s="101">
        <f t="shared" si="7"/>
        <v>0.19517407773792572</v>
      </c>
      <c r="V43" s="83">
        <v>38860906</v>
      </c>
      <c r="W43" s="84">
        <v>1278895</v>
      </c>
      <c r="X43" s="84">
        <f t="shared" si="8"/>
        <v>40139801</v>
      </c>
      <c r="Y43" s="101">
        <f t="shared" si="9"/>
        <v>0.23156126724129719</v>
      </c>
      <c r="Z43" s="83">
        <f t="shared" si="10"/>
        <v>126716554</v>
      </c>
      <c r="AA43" s="84">
        <f t="shared" si="11"/>
        <v>3993652</v>
      </c>
      <c r="AB43" s="84">
        <f t="shared" si="12"/>
        <v>130710206</v>
      </c>
      <c r="AC43" s="101">
        <f t="shared" si="13"/>
        <v>0.75405009961885483</v>
      </c>
      <c r="AD43" s="83">
        <v>38948820</v>
      </c>
      <c r="AE43" s="84">
        <v>812678</v>
      </c>
      <c r="AF43" s="84">
        <f t="shared" si="14"/>
        <v>39761498</v>
      </c>
      <c r="AG43" s="84">
        <v>156093918</v>
      </c>
      <c r="AH43" s="84">
        <v>165180138</v>
      </c>
      <c r="AI43" s="85">
        <v>119539032</v>
      </c>
      <c r="AJ43" s="120">
        <f t="shared" si="15"/>
        <v>0.72368889775355438</v>
      </c>
      <c r="AK43" s="121">
        <f t="shared" si="16"/>
        <v>9.5143045163941231E-3</v>
      </c>
    </row>
    <row r="44" spans="1:37" ht="16.5" x14ac:dyDescent="0.3">
      <c r="A44" s="64" t="s">
        <v>0</v>
      </c>
      <c r="B44" s="65" t="s">
        <v>515</v>
      </c>
      <c r="C44" s="66" t="s">
        <v>0</v>
      </c>
      <c r="D44" s="86">
        <f>SUM(D39:D43)</f>
        <v>3334980274</v>
      </c>
      <c r="E44" s="87">
        <f>SUM(E39:E43)</f>
        <v>340310281</v>
      </c>
      <c r="F44" s="88">
        <f t="shared" si="0"/>
        <v>3675290555</v>
      </c>
      <c r="G44" s="86">
        <f>SUM(G39:G43)</f>
        <v>3517302526</v>
      </c>
      <c r="H44" s="87">
        <f>SUM(H39:H43)</f>
        <v>355292840</v>
      </c>
      <c r="I44" s="88">
        <f t="shared" si="1"/>
        <v>3872595366</v>
      </c>
      <c r="J44" s="86">
        <f>SUM(J39:J43)</f>
        <v>708926560</v>
      </c>
      <c r="K44" s="87">
        <f>SUM(K39:K43)</f>
        <v>24817624</v>
      </c>
      <c r="L44" s="87">
        <f t="shared" si="2"/>
        <v>733744184</v>
      </c>
      <c r="M44" s="102">
        <f t="shared" si="3"/>
        <v>0.19964249710864015</v>
      </c>
      <c r="N44" s="86">
        <f>SUM(N39:N43)</f>
        <v>678708466</v>
      </c>
      <c r="O44" s="87">
        <f>SUM(O39:O43)</f>
        <v>33245267</v>
      </c>
      <c r="P44" s="87">
        <f t="shared" si="4"/>
        <v>711953733</v>
      </c>
      <c r="Q44" s="102">
        <f t="shared" si="5"/>
        <v>0.19371359144147993</v>
      </c>
      <c r="R44" s="86">
        <f>SUM(R39:R43)</f>
        <v>561267496</v>
      </c>
      <c r="S44" s="87">
        <f>SUM(S39:S43)</f>
        <v>31619043</v>
      </c>
      <c r="T44" s="87">
        <f t="shared" si="6"/>
        <v>592886539</v>
      </c>
      <c r="U44" s="102">
        <f t="shared" si="7"/>
        <v>0.15309798286837076</v>
      </c>
      <c r="V44" s="86">
        <f>SUM(V39:V43)</f>
        <v>631691360</v>
      </c>
      <c r="W44" s="87">
        <f>SUM(W39:W43)</f>
        <v>70423392</v>
      </c>
      <c r="X44" s="87">
        <f t="shared" si="8"/>
        <v>702114752</v>
      </c>
      <c r="Y44" s="102">
        <f t="shared" si="9"/>
        <v>0.18130341170273456</v>
      </c>
      <c r="Z44" s="86">
        <f t="shared" si="10"/>
        <v>2580593882</v>
      </c>
      <c r="AA44" s="87">
        <f t="shared" si="11"/>
        <v>160105326</v>
      </c>
      <c r="AB44" s="87">
        <f t="shared" si="12"/>
        <v>2740699208</v>
      </c>
      <c r="AC44" s="102">
        <f t="shared" si="13"/>
        <v>0.70771638887510868</v>
      </c>
      <c r="AD44" s="86">
        <f>SUM(AD39:AD43)</f>
        <v>382555874</v>
      </c>
      <c r="AE44" s="87">
        <f>SUM(AE39:AE43)</f>
        <v>75191730</v>
      </c>
      <c r="AF44" s="87">
        <f t="shared" si="14"/>
        <v>457747604</v>
      </c>
      <c r="AG44" s="87">
        <f>SUM(AG39:AG43)</f>
        <v>3328969144</v>
      </c>
      <c r="AH44" s="87">
        <f>SUM(AH39:AH43)</f>
        <v>3593842207</v>
      </c>
      <c r="AI44" s="88">
        <f>SUM(AI39:AI43)</f>
        <v>2554713159</v>
      </c>
      <c r="AJ44" s="122">
        <f t="shared" si="15"/>
        <v>0.71085846619086135</v>
      </c>
      <c r="AK44" s="123">
        <f t="shared" si="16"/>
        <v>0.53384691883608415</v>
      </c>
    </row>
    <row r="45" spans="1:37" ht="16.5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8696524124</v>
      </c>
      <c r="E45" s="90">
        <f>SUM(E9:E12,E14:E20,E22:E30,E32:E37,E39:E43)</f>
        <v>1366325074</v>
      </c>
      <c r="F45" s="91">
        <f t="shared" si="0"/>
        <v>10062849198</v>
      </c>
      <c r="G45" s="89">
        <f>SUM(G9:G12,G14:G20,G22:G30,G32:G37,G39:G43)</f>
        <v>9072675486</v>
      </c>
      <c r="H45" s="90">
        <f>SUM(H9:H12,H14:H20,H22:H30,H32:H37,H39:H43)</f>
        <v>1594231877</v>
      </c>
      <c r="I45" s="91">
        <f t="shared" si="1"/>
        <v>10666907363</v>
      </c>
      <c r="J45" s="89">
        <f>SUM(J9:J12,J14:J20,J22:J30,J32:J37,J39:J43)</f>
        <v>1747903103</v>
      </c>
      <c r="K45" s="90">
        <f>SUM(K9:K12,K14:K20,K22:K30,K32:K37,K39:K43)</f>
        <v>171147394</v>
      </c>
      <c r="L45" s="90">
        <f t="shared" si="2"/>
        <v>1919050497</v>
      </c>
      <c r="M45" s="103">
        <f t="shared" si="3"/>
        <v>0.1907064748005379</v>
      </c>
      <c r="N45" s="89">
        <f>SUM(N9:N12,N14:N20,N22:N30,N32:N37,N39:N43)</f>
        <v>1817961247</v>
      </c>
      <c r="O45" s="90">
        <f>SUM(O9:O12,O14:O20,O22:O30,O32:O37,O39:O43)</f>
        <v>234979512</v>
      </c>
      <c r="P45" s="90">
        <f t="shared" si="4"/>
        <v>2052940759</v>
      </c>
      <c r="Q45" s="103">
        <f t="shared" si="5"/>
        <v>0.20401187761096765</v>
      </c>
      <c r="R45" s="89">
        <f>SUM(R9:R12,R14:R20,R22:R30,R32:R37,R39:R43)</f>
        <v>1574423849</v>
      </c>
      <c r="S45" s="90">
        <f>SUM(S9:S12,S14:S20,S22:S30,S32:S37,S39:S43)</f>
        <v>217673790</v>
      </c>
      <c r="T45" s="90">
        <f t="shared" si="6"/>
        <v>1792097639</v>
      </c>
      <c r="U45" s="103">
        <f t="shared" si="7"/>
        <v>0.16800536256799214</v>
      </c>
      <c r="V45" s="89">
        <f>SUM(V9:V12,V14:V20,V22:V30,V32:V37,V39:V43)</f>
        <v>1652994056</v>
      </c>
      <c r="W45" s="90">
        <f>SUM(W9:W12,W14:W20,W22:W30,W32:W37,W39:W43)</f>
        <v>357805828</v>
      </c>
      <c r="X45" s="90">
        <f t="shared" si="8"/>
        <v>2010799884</v>
      </c>
      <c r="Y45" s="103">
        <f t="shared" si="9"/>
        <v>0.18850823538365064</v>
      </c>
      <c r="Z45" s="89">
        <f t="shared" si="10"/>
        <v>6793282255</v>
      </c>
      <c r="AA45" s="90">
        <f t="shared" si="11"/>
        <v>981606524</v>
      </c>
      <c r="AB45" s="90">
        <f t="shared" si="12"/>
        <v>7774888779</v>
      </c>
      <c r="AC45" s="103">
        <f t="shared" si="13"/>
        <v>0.72887937566314087</v>
      </c>
      <c r="AD45" s="89">
        <f>SUM(AD9:AD12,AD14:AD20,AD22:AD30,AD32:AD37,AD39:AD43)</f>
        <v>1998026383</v>
      </c>
      <c r="AE45" s="90">
        <f>SUM(AE9:AE12,AE14:AE20,AE22:AE30,AE32:AE37,AE39:AE43)</f>
        <v>444706128</v>
      </c>
      <c r="AF45" s="90">
        <f t="shared" si="14"/>
        <v>2442732511</v>
      </c>
      <c r="AG45" s="90">
        <f>SUM(AG9:AG12,AG14:AG20,AG22:AG30,AG32:AG37,AG39:AG43)</f>
        <v>9374169272</v>
      </c>
      <c r="AH45" s="90">
        <f>SUM(AH9:AH12,AH14:AH20,AH22:AH30,AH32:AH37,AH39:AH43)</f>
        <v>9837895597</v>
      </c>
      <c r="AI45" s="91">
        <f>SUM(AI9:AI12,AI14:AI20,AI22:AI30,AI32:AI37,AI39:AI43)</f>
        <v>9025769841</v>
      </c>
      <c r="AJ45" s="124">
        <f t="shared" si="15"/>
        <v>0.91744924023714458</v>
      </c>
      <c r="AK45" s="125">
        <f t="shared" si="16"/>
        <v>-0.17682354701341263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4"/>
  <sheetViews>
    <sheetView showGridLines="0" view="pageBreakPreview" topLeftCell="A9" zoomScale="60" zoomScaleNormal="100" workbookViewId="0">
      <selection activeCell="AB11" sqref="AB1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4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517</v>
      </c>
      <c r="C9" s="63" t="s">
        <v>518</v>
      </c>
      <c r="D9" s="83">
        <v>508117900</v>
      </c>
      <c r="E9" s="84">
        <v>196132200</v>
      </c>
      <c r="F9" s="85">
        <f>$D9       +$E9</f>
        <v>704250100</v>
      </c>
      <c r="G9" s="83">
        <v>516858340</v>
      </c>
      <c r="H9" s="84">
        <v>199988219</v>
      </c>
      <c r="I9" s="85">
        <f>$G9       +$H9</f>
        <v>716846559</v>
      </c>
      <c r="J9" s="83">
        <v>51948562</v>
      </c>
      <c r="K9" s="84">
        <v>30343201</v>
      </c>
      <c r="L9" s="84">
        <f>$J9       +$K9</f>
        <v>82291763</v>
      </c>
      <c r="M9" s="101">
        <f>IF(($F9       =0),0,($L9       /$F9       ))</f>
        <v>0.11685019711037314</v>
      </c>
      <c r="N9" s="83">
        <v>107093904</v>
      </c>
      <c r="O9" s="84">
        <v>66968288</v>
      </c>
      <c r="P9" s="84">
        <f>$N9       +$O9</f>
        <v>174062192</v>
      </c>
      <c r="Q9" s="101">
        <f>IF(($F9       =0),0,($P9       /$F9       ))</f>
        <v>0.24715962695638949</v>
      </c>
      <c r="R9" s="83">
        <v>124955689</v>
      </c>
      <c r="S9" s="84">
        <v>36016030</v>
      </c>
      <c r="T9" s="84">
        <f>$R9       +$S9</f>
        <v>160971719</v>
      </c>
      <c r="U9" s="101">
        <f>IF(($I9       =0),0,($T9       /$I9       ))</f>
        <v>0.2245553347212203</v>
      </c>
      <c r="V9" s="83">
        <v>102139213</v>
      </c>
      <c r="W9" s="84">
        <v>47093859</v>
      </c>
      <c r="X9" s="84">
        <f>$V9       +$W9</f>
        <v>149233072</v>
      </c>
      <c r="Y9" s="101">
        <f>IF(($I9       =0),0,($X9       /$I9       ))</f>
        <v>0.20817993770965426</v>
      </c>
      <c r="Z9" s="83">
        <f>$J9       +$N9       +$R9       +$V9</f>
        <v>386137368</v>
      </c>
      <c r="AA9" s="84">
        <f>$K9       +$O9       +$S9       +$W9</f>
        <v>180421378</v>
      </c>
      <c r="AB9" s="84">
        <f>$Z9       +$AA9</f>
        <v>566558746</v>
      </c>
      <c r="AC9" s="101">
        <f>IF(($I9       =0),0,($AB9       /$I9       ))</f>
        <v>0.79034869999285295</v>
      </c>
      <c r="AD9" s="83">
        <v>79833166</v>
      </c>
      <c r="AE9" s="84">
        <v>43403477</v>
      </c>
      <c r="AF9" s="84">
        <f>$AD9       +$AE9</f>
        <v>123236643</v>
      </c>
      <c r="AG9" s="84">
        <v>677028322</v>
      </c>
      <c r="AH9" s="84">
        <v>808035383</v>
      </c>
      <c r="AI9" s="85">
        <v>507701148</v>
      </c>
      <c r="AJ9" s="120">
        <f>IF(($AH9       =0),0,($AI9       /$AH9       ))</f>
        <v>0.62831549048638624</v>
      </c>
      <c r="AK9" s="121">
        <f>IF(($AF9       =0),0,(($X9       /$AF9       )-1))</f>
        <v>0.21094723425726558</v>
      </c>
    </row>
    <row r="10" spans="1:37" x14ac:dyDescent="0.2">
      <c r="A10" s="61" t="s">
        <v>101</v>
      </c>
      <c r="B10" s="62" t="s">
        <v>85</v>
      </c>
      <c r="C10" s="63" t="s">
        <v>86</v>
      </c>
      <c r="D10" s="83">
        <v>2635090191</v>
      </c>
      <c r="E10" s="84">
        <v>310285000</v>
      </c>
      <c r="F10" s="85">
        <f t="shared" ref="F10:F35" si="0">$D10      +$E10</f>
        <v>2945375191</v>
      </c>
      <c r="G10" s="83">
        <v>2499764326</v>
      </c>
      <c r="H10" s="84">
        <v>459036181</v>
      </c>
      <c r="I10" s="85">
        <f t="shared" ref="I10:I35" si="1">$G10      +$H10</f>
        <v>2958800507</v>
      </c>
      <c r="J10" s="83">
        <v>399010624</v>
      </c>
      <c r="K10" s="84">
        <v>41615300</v>
      </c>
      <c r="L10" s="84">
        <f t="shared" ref="L10:L35" si="2">$J10      +$K10</f>
        <v>440625924</v>
      </c>
      <c r="M10" s="101">
        <f t="shared" ref="M10:M35" si="3">IF(($F10      =0),0,($L10      /$F10      ))</f>
        <v>0.1495992515134891</v>
      </c>
      <c r="N10" s="83">
        <v>566568434</v>
      </c>
      <c r="O10" s="84">
        <v>71903637</v>
      </c>
      <c r="P10" s="84">
        <f t="shared" ref="P10:P35" si="4">$N10      +$O10</f>
        <v>638472071</v>
      </c>
      <c r="Q10" s="101">
        <f t="shared" ref="Q10:Q35" si="5">IF(($F10      =0),0,($P10      /$F10      ))</f>
        <v>0.21677104938988398</v>
      </c>
      <c r="R10" s="83">
        <v>384216981</v>
      </c>
      <c r="S10" s="84">
        <v>70334414</v>
      </c>
      <c r="T10" s="84">
        <f t="shared" ref="T10:T35" si="6">$R10      +$S10</f>
        <v>454551395</v>
      </c>
      <c r="U10" s="101">
        <f t="shared" ref="U10:U35" si="7">IF(($I10      =0),0,($T10      /$I10      ))</f>
        <v>0.15362691534106865</v>
      </c>
      <c r="V10" s="83">
        <v>581195491</v>
      </c>
      <c r="W10" s="84">
        <v>103973732</v>
      </c>
      <c r="X10" s="84">
        <f t="shared" ref="X10:X35" si="8">$V10      +$W10</f>
        <v>685169223</v>
      </c>
      <c r="Y10" s="101">
        <f t="shared" ref="Y10:Y35" si="9">IF(($I10      =0),0,($X10      /$I10      ))</f>
        <v>0.23156992888807829</v>
      </c>
      <c r="Z10" s="83">
        <f t="shared" ref="Z10:Z35" si="10">$J10      +$N10      +$R10      +$V10</f>
        <v>1930991530</v>
      </c>
      <c r="AA10" s="84">
        <f t="shared" ref="AA10:AA35" si="11">$K10      +$O10      +$S10      +$W10</f>
        <v>287827083</v>
      </c>
      <c r="AB10" s="84">
        <f t="shared" ref="AB10:AB35" si="12">$Z10      +$AA10</f>
        <v>2218818613</v>
      </c>
      <c r="AC10" s="101">
        <f t="shared" ref="AC10:AC35" si="13">IF(($I10      =0),0,($AB10      /$I10      ))</f>
        <v>0.74990476977094822</v>
      </c>
      <c r="AD10" s="83">
        <v>559093906</v>
      </c>
      <c r="AE10" s="84">
        <v>105072933</v>
      </c>
      <c r="AF10" s="84">
        <f t="shared" ref="AF10:AF35" si="14">$AD10      +$AE10</f>
        <v>664166839</v>
      </c>
      <c r="AG10" s="84">
        <v>2743956786</v>
      </c>
      <c r="AH10" s="84">
        <v>2890630794</v>
      </c>
      <c r="AI10" s="85">
        <v>2097791116</v>
      </c>
      <c r="AJ10" s="120">
        <f t="shared" ref="AJ10:AJ35" si="15">IF(($AH10      =0),0,($AI10      /$AH10      ))</f>
        <v>0.72572087737884938</v>
      </c>
      <c r="AK10" s="121">
        <f t="shared" ref="AK10:AK35" si="16">IF(($AF10      =0),0,(($X10      /$AF10      )-1))</f>
        <v>3.1622150891517098E-2</v>
      </c>
    </row>
    <row r="11" spans="1:37" x14ac:dyDescent="0.2">
      <c r="A11" s="61" t="s">
        <v>101</v>
      </c>
      <c r="B11" s="62" t="s">
        <v>87</v>
      </c>
      <c r="C11" s="63" t="s">
        <v>88</v>
      </c>
      <c r="D11" s="83">
        <v>5310188755</v>
      </c>
      <c r="E11" s="84">
        <v>626869787</v>
      </c>
      <c r="F11" s="85">
        <f t="shared" si="0"/>
        <v>5937058542</v>
      </c>
      <c r="G11" s="83">
        <v>6199788428</v>
      </c>
      <c r="H11" s="84">
        <v>519446849</v>
      </c>
      <c r="I11" s="85">
        <f t="shared" si="1"/>
        <v>6719235277</v>
      </c>
      <c r="J11" s="83">
        <v>1050495095</v>
      </c>
      <c r="K11" s="84">
        <v>32738473</v>
      </c>
      <c r="L11" s="84">
        <f t="shared" si="2"/>
        <v>1083233568</v>
      </c>
      <c r="M11" s="101">
        <f t="shared" si="3"/>
        <v>0.18245290329158423</v>
      </c>
      <c r="N11" s="83">
        <v>1293211665</v>
      </c>
      <c r="O11" s="84">
        <v>57902854</v>
      </c>
      <c r="P11" s="84">
        <f t="shared" si="4"/>
        <v>1351114519</v>
      </c>
      <c r="Q11" s="101">
        <f t="shared" si="5"/>
        <v>0.22757304975888851</v>
      </c>
      <c r="R11" s="83">
        <v>1249398208</v>
      </c>
      <c r="S11" s="84">
        <v>54347592</v>
      </c>
      <c r="T11" s="84">
        <f t="shared" si="6"/>
        <v>1303745800</v>
      </c>
      <c r="U11" s="101">
        <f t="shared" si="7"/>
        <v>0.19403187211835446</v>
      </c>
      <c r="V11" s="83">
        <v>1876686827</v>
      </c>
      <c r="W11" s="84">
        <v>51077582</v>
      </c>
      <c r="X11" s="84">
        <f t="shared" si="8"/>
        <v>1927764409</v>
      </c>
      <c r="Y11" s="101">
        <f t="shared" si="9"/>
        <v>0.28690235265295055</v>
      </c>
      <c r="Z11" s="83">
        <f t="shared" si="10"/>
        <v>5469791795</v>
      </c>
      <c r="AA11" s="84">
        <f t="shared" si="11"/>
        <v>196066501</v>
      </c>
      <c r="AB11" s="84">
        <f t="shared" si="12"/>
        <v>5665858296</v>
      </c>
      <c r="AC11" s="101">
        <f t="shared" si="13"/>
        <v>0.8432296329009763</v>
      </c>
      <c r="AD11" s="83">
        <v>1136735727</v>
      </c>
      <c r="AE11" s="84">
        <v>116862718</v>
      </c>
      <c r="AF11" s="84">
        <f t="shared" si="14"/>
        <v>1253598445</v>
      </c>
      <c r="AG11" s="84">
        <v>4937494902</v>
      </c>
      <c r="AH11" s="84">
        <v>5514270659</v>
      </c>
      <c r="AI11" s="85">
        <v>4137221544</v>
      </c>
      <c r="AJ11" s="120">
        <f t="shared" si="15"/>
        <v>0.75027538542155547</v>
      </c>
      <c r="AK11" s="121">
        <f t="shared" si="16"/>
        <v>0.53778462049703646</v>
      </c>
    </row>
    <row r="12" spans="1:37" x14ac:dyDescent="0.2">
      <c r="A12" s="61" t="s">
        <v>101</v>
      </c>
      <c r="B12" s="62" t="s">
        <v>519</v>
      </c>
      <c r="C12" s="63" t="s">
        <v>520</v>
      </c>
      <c r="D12" s="83">
        <v>247810878</v>
      </c>
      <c r="E12" s="84">
        <v>28255150</v>
      </c>
      <c r="F12" s="85">
        <f t="shared" si="0"/>
        <v>276066028</v>
      </c>
      <c r="G12" s="83">
        <v>247810878</v>
      </c>
      <c r="H12" s="84">
        <v>209024904</v>
      </c>
      <c r="I12" s="85">
        <f t="shared" si="1"/>
        <v>456835782</v>
      </c>
      <c r="J12" s="83">
        <v>43403013</v>
      </c>
      <c r="K12" s="84">
        <v>0</v>
      </c>
      <c r="L12" s="84">
        <f t="shared" si="2"/>
        <v>43403013</v>
      </c>
      <c r="M12" s="101">
        <f t="shared" si="3"/>
        <v>0.1572196815176404</v>
      </c>
      <c r="N12" s="83">
        <v>12964827</v>
      </c>
      <c r="O12" s="84">
        <v>0</v>
      </c>
      <c r="P12" s="84">
        <f t="shared" si="4"/>
        <v>12964827</v>
      </c>
      <c r="Q12" s="101">
        <f t="shared" si="5"/>
        <v>4.6962775876211761E-2</v>
      </c>
      <c r="R12" s="83">
        <v>10151361</v>
      </c>
      <c r="S12" s="84">
        <v>24738499</v>
      </c>
      <c r="T12" s="84">
        <f t="shared" si="6"/>
        <v>34889860</v>
      </c>
      <c r="U12" s="101">
        <f t="shared" si="7"/>
        <v>7.6372870459608611E-2</v>
      </c>
      <c r="V12" s="83">
        <v>17459226</v>
      </c>
      <c r="W12" s="84">
        <v>9093310</v>
      </c>
      <c r="X12" s="84">
        <f t="shared" si="8"/>
        <v>26552536</v>
      </c>
      <c r="Y12" s="101">
        <f t="shared" si="9"/>
        <v>5.812271508977377E-2</v>
      </c>
      <c r="Z12" s="83">
        <f t="shared" si="10"/>
        <v>83978427</v>
      </c>
      <c r="AA12" s="84">
        <f t="shared" si="11"/>
        <v>33831809</v>
      </c>
      <c r="AB12" s="84">
        <f t="shared" si="12"/>
        <v>117810236</v>
      </c>
      <c r="AC12" s="101">
        <f t="shared" si="13"/>
        <v>0.25788311827115151</v>
      </c>
      <c r="AD12" s="83">
        <v>12352913</v>
      </c>
      <c r="AE12" s="84">
        <v>0</v>
      </c>
      <c r="AF12" s="84">
        <f t="shared" si="14"/>
        <v>12352913</v>
      </c>
      <c r="AG12" s="84">
        <v>274801340</v>
      </c>
      <c r="AH12" s="84">
        <v>260021463</v>
      </c>
      <c r="AI12" s="85">
        <v>101727332</v>
      </c>
      <c r="AJ12" s="120">
        <f t="shared" si="15"/>
        <v>0.39122667346887435</v>
      </c>
      <c r="AK12" s="121">
        <f t="shared" si="16"/>
        <v>1.1494959124216289</v>
      </c>
    </row>
    <row r="13" spans="1:37" x14ac:dyDescent="0.2">
      <c r="A13" s="61" t="s">
        <v>101</v>
      </c>
      <c r="B13" s="62" t="s">
        <v>521</v>
      </c>
      <c r="C13" s="63" t="s">
        <v>522</v>
      </c>
      <c r="D13" s="83">
        <v>856652831</v>
      </c>
      <c r="E13" s="84">
        <v>235159872</v>
      </c>
      <c r="F13" s="85">
        <f t="shared" si="0"/>
        <v>1091812703</v>
      </c>
      <c r="G13" s="83">
        <v>927518832</v>
      </c>
      <c r="H13" s="84">
        <v>213519526</v>
      </c>
      <c r="I13" s="85">
        <f t="shared" si="1"/>
        <v>1141038358</v>
      </c>
      <c r="J13" s="83">
        <v>157471365</v>
      </c>
      <c r="K13" s="84">
        <v>11309284</v>
      </c>
      <c r="L13" s="84">
        <f t="shared" si="2"/>
        <v>168780649</v>
      </c>
      <c r="M13" s="101">
        <f t="shared" si="3"/>
        <v>0.15458754833703378</v>
      </c>
      <c r="N13" s="83">
        <v>217605976</v>
      </c>
      <c r="O13" s="84">
        <v>43423837</v>
      </c>
      <c r="P13" s="84">
        <f t="shared" si="4"/>
        <v>261029813</v>
      </c>
      <c r="Q13" s="101">
        <f t="shared" si="5"/>
        <v>0.23907929655220361</v>
      </c>
      <c r="R13" s="83">
        <v>462602674</v>
      </c>
      <c r="S13" s="84">
        <v>38198141</v>
      </c>
      <c r="T13" s="84">
        <f t="shared" si="6"/>
        <v>500800815</v>
      </c>
      <c r="U13" s="101">
        <f t="shared" si="7"/>
        <v>0.43889919343097139</v>
      </c>
      <c r="V13" s="83">
        <v>198858742</v>
      </c>
      <c r="W13" s="84">
        <v>77230188</v>
      </c>
      <c r="X13" s="84">
        <f t="shared" si="8"/>
        <v>276088930</v>
      </c>
      <c r="Y13" s="101">
        <f t="shared" si="9"/>
        <v>0.24196288237314456</v>
      </c>
      <c r="Z13" s="83">
        <f t="shared" si="10"/>
        <v>1036538757</v>
      </c>
      <c r="AA13" s="84">
        <f t="shared" si="11"/>
        <v>170161450</v>
      </c>
      <c r="AB13" s="84">
        <f t="shared" si="12"/>
        <v>1206700207</v>
      </c>
      <c r="AC13" s="101">
        <f t="shared" si="13"/>
        <v>1.0575456982139422</v>
      </c>
      <c r="AD13" s="83">
        <v>272191676</v>
      </c>
      <c r="AE13" s="84">
        <v>72728871</v>
      </c>
      <c r="AF13" s="84">
        <f t="shared" si="14"/>
        <v>344920547</v>
      </c>
      <c r="AG13" s="84">
        <v>1058472495</v>
      </c>
      <c r="AH13" s="84">
        <v>1170363783</v>
      </c>
      <c r="AI13" s="85">
        <v>1138628412</v>
      </c>
      <c r="AJ13" s="120">
        <f t="shared" si="15"/>
        <v>0.97288418228505624</v>
      </c>
      <c r="AK13" s="121">
        <f t="shared" si="16"/>
        <v>-0.1995578912264685</v>
      </c>
    </row>
    <row r="14" spans="1:37" x14ac:dyDescent="0.2">
      <c r="A14" s="61" t="s">
        <v>116</v>
      </c>
      <c r="B14" s="62" t="s">
        <v>523</v>
      </c>
      <c r="C14" s="63" t="s">
        <v>524</v>
      </c>
      <c r="D14" s="83">
        <v>342833000</v>
      </c>
      <c r="E14" s="84">
        <v>15809500</v>
      </c>
      <c r="F14" s="85">
        <f t="shared" si="0"/>
        <v>358642500</v>
      </c>
      <c r="G14" s="83">
        <v>353865417</v>
      </c>
      <c r="H14" s="84">
        <v>38107707</v>
      </c>
      <c r="I14" s="85">
        <f t="shared" si="1"/>
        <v>391973124</v>
      </c>
      <c r="J14" s="83">
        <v>63672385</v>
      </c>
      <c r="K14" s="84">
        <v>0</v>
      </c>
      <c r="L14" s="84">
        <f t="shared" si="2"/>
        <v>63672385</v>
      </c>
      <c r="M14" s="101">
        <f t="shared" si="3"/>
        <v>0.17753719930013873</v>
      </c>
      <c r="N14" s="83">
        <v>62598448</v>
      </c>
      <c r="O14" s="84">
        <v>445721</v>
      </c>
      <c r="P14" s="84">
        <f t="shared" si="4"/>
        <v>63044169</v>
      </c>
      <c r="Q14" s="101">
        <f t="shared" si="5"/>
        <v>0.17578554967690668</v>
      </c>
      <c r="R14" s="83">
        <v>67854397</v>
      </c>
      <c r="S14" s="84">
        <v>1115152</v>
      </c>
      <c r="T14" s="84">
        <f t="shared" si="6"/>
        <v>68969549</v>
      </c>
      <c r="U14" s="101">
        <f t="shared" si="7"/>
        <v>0.17595479071672271</v>
      </c>
      <c r="V14" s="83">
        <v>66084367</v>
      </c>
      <c r="W14" s="84">
        <v>2481166</v>
      </c>
      <c r="X14" s="84">
        <f t="shared" si="8"/>
        <v>68565533</v>
      </c>
      <c r="Y14" s="101">
        <f t="shared" si="9"/>
        <v>0.17492406698781726</v>
      </c>
      <c r="Z14" s="83">
        <f t="shared" si="10"/>
        <v>260209597</v>
      </c>
      <c r="AA14" s="84">
        <f t="shared" si="11"/>
        <v>4042039</v>
      </c>
      <c r="AB14" s="84">
        <f t="shared" si="12"/>
        <v>264251636</v>
      </c>
      <c r="AC14" s="101">
        <f t="shared" si="13"/>
        <v>0.67415753739279327</v>
      </c>
      <c r="AD14" s="83">
        <v>64423571</v>
      </c>
      <c r="AE14" s="84">
        <v>801132</v>
      </c>
      <c r="AF14" s="84">
        <f t="shared" si="14"/>
        <v>65224703</v>
      </c>
      <c r="AG14" s="84">
        <v>291240397</v>
      </c>
      <c r="AH14" s="84">
        <v>307276712</v>
      </c>
      <c r="AI14" s="85">
        <v>232328128</v>
      </c>
      <c r="AJ14" s="120">
        <f t="shared" si="15"/>
        <v>0.75608765300769032</v>
      </c>
      <c r="AK14" s="121">
        <f t="shared" si="16"/>
        <v>5.122031755361145E-2</v>
      </c>
    </row>
    <row r="15" spans="1:37" ht="16.5" x14ac:dyDescent="0.3">
      <c r="A15" s="64" t="s">
        <v>0</v>
      </c>
      <c r="B15" s="65" t="s">
        <v>525</v>
      </c>
      <c r="C15" s="66" t="s">
        <v>0</v>
      </c>
      <c r="D15" s="86">
        <f>SUM(D9:D14)</f>
        <v>9900693555</v>
      </c>
      <c r="E15" s="87">
        <f>SUM(E9:E14)</f>
        <v>1412511509</v>
      </c>
      <c r="F15" s="88">
        <f t="shared" si="0"/>
        <v>11313205064</v>
      </c>
      <c r="G15" s="86">
        <f>SUM(G9:G14)</f>
        <v>10745606221</v>
      </c>
      <c r="H15" s="87">
        <f>SUM(H9:H14)</f>
        <v>1639123386</v>
      </c>
      <c r="I15" s="88">
        <f t="shared" si="1"/>
        <v>12384729607</v>
      </c>
      <c r="J15" s="86">
        <f>SUM(J9:J14)</f>
        <v>1766001044</v>
      </c>
      <c r="K15" s="87">
        <f>SUM(K9:K14)</f>
        <v>116006258</v>
      </c>
      <c r="L15" s="87">
        <f t="shared" si="2"/>
        <v>1882007302</v>
      </c>
      <c r="M15" s="102">
        <f t="shared" si="3"/>
        <v>0.16635491811147107</v>
      </c>
      <c r="N15" s="86">
        <f>SUM(N9:N14)</f>
        <v>2260043254</v>
      </c>
      <c r="O15" s="87">
        <f>SUM(O9:O14)</f>
        <v>240644337</v>
      </c>
      <c r="P15" s="87">
        <f t="shared" si="4"/>
        <v>2500687591</v>
      </c>
      <c r="Q15" s="102">
        <f t="shared" si="5"/>
        <v>0.22104148000971832</v>
      </c>
      <c r="R15" s="86">
        <f>SUM(R9:R14)</f>
        <v>2299179310</v>
      </c>
      <c r="S15" s="87">
        <f>SUM(S9:S14)</f>
        <v>224749828</v>
      </c>
      <c r="T15" s="87">
        <f t="shared" si="6"/>
        <v>2523929138</v>
      </c>
      <c r="U15" s="102">
        <f t="shared" si="7"/>
        <v>0.20379364088606702</v>
      </c>
      <c r="V15" s="86">
        <f>SUM(V9:V14)</f>
        <v>2842423866</v>
      </c>
      <c r="W15" s="87">
        <f>SUM(W9:W14)</f>
        <v>290949837</v>
      </c>
      <c r="X15" s="87">
        <f t="shared" si="8"/>
        <v>3133373703</v>
      </c>
      <c r="Y15" s="102">
        <f t="shared" si="9"/>
        <v>0.25300299662812009</v>
      </c>
      <c r="Z15" s="86">
        <f t="shared" si="10"/>
        <v>9167647474</v>
      </c>
      <c r="AA15" s="87">
        <f t="shared" si="11"/>
        <v>872350260</v>
      </c>
      <c r="AB15" s="87">
        <f t="shared" si="12"/>
        <v>10039997734</v>
      </c>
      <c r="AC15" s="102">
        <f t="shared" si="13"/>
        <v>0.81067557004436097</v>
      </c>
      <c r="AD15" s="86">
        <f>SUM(AD9:AD14)</f>
        <v>2124630959</v>
      </c>
      <c r="AE15" s="87">
        <f>SUM(AE9:AE14)</f>
        <v>338869131</v>
      </c>
      <c r="AF15" s="87">
        <f t="shared" si="14"/>
        <v>2463500090</v>
      </c>
      <c r="AG15" s="87">
        <f>SUM(AG9:AG14)</f>
        <v>9982994242</v>
      </c>
      <c r="AH15" s="87">
        <f>SUM(AH9:AH14)</f>
        <v>10950598794</v>
      </c>
      <c r="AI15" s="88">
        <f>SUM(AI9:AI14)</f>
        <v>8215397680</v>
      </c>
      <c r="AJ15" s="122">
        <f t="shared" si="15"/>
        <v>0.75022360279525002</v>
      </c>
      <c r="AK15" s="123">
        <f t="shared" si="16"/>
        <v>0.27191945951988994</v>
      </c>
    </row>
    <row r="16" spans="1:37" x14ac:dyDescent="0.2">
      <c r="A16" s="61" t="s">
        <v>101</v>
      </c>
      <c r="B16" s="62" t="s">
        <v>526</v>
      </c>
      <c r="C16" s="63" t="s">
        <v>527</v>
      </c>
      <c r="D16" s="83">
        <v>195668117</v>
      </c>
      <c r="E16" s="84">
        <v>34342150</v>
      </c>
      <c r="F16" s="85">
        <f t="shared" si="0"/>
        <v>230010267</v>
      </c>
      <c r="G16" s="83">
        <v>215010931</v>
      </c>
      <c r="H16" s="84">
        <v>41393794</v>
      </c>
      <c r="I16" s="85">
        <f t="shared" si="1"/>
        <v>256404725</v>
      </c>
      <c r="J16" s="83">
        <v>38559093</v>
      </c>
      <c r="K16" s="84">
        <v>9779315</v>
      </c>
      <c r="L16" s="84">
        <f t="shared" si="2"/>
        <v>48338408</v>
      </c>
      <c r="M16" s="101">
        <f t="shared" si="3"/>
        <v>0.21015761005138087</v>
      </c>
      <c r="N16" s="83">
        <v>41014365</v>
      </c>
      <c r="O16" s="84">
        <v>9408276</v>
      </c>
      <c r="P16" s="84">
        <f t="shared" si="4"/>
        <v>50422641</v>
      </c>
      <c r="Q16" s="101">
        <f t="shared" si="5"/>
        <v>0.21921908816357316</v>
      </c>
      <c r="R16" s="83">
        <v>36039915</v>
      </c>
      <c r="S16" s="84">
        <v>1340914</v>
      </c>
      <c r="T16" s="84">
        <f t="shared" si="6"/>
        <v>37380829</v>
      </c>
      <c r="U16" s="101">
        <f t="shared" si="7"/>
        <v>0.14578837811978698</v>
      </c>
      <c r="V16" s="83">
        <v>41576170</v>
      </c>
      <c r="W16" s="84">
        <v>4402723</v>
      </c>
      <c r="X16" s="84">
        <f t="shared" si="8"/>
        <v>45978893</v>
      </c>
      <c r="Y16" s="101">
        <f t="shared" si="9"/>
        <v>0.1793215511141614</v>
      </c>
      <c r="Z16" s="83">
        <f t="shared" si="10"/>
        <v>157189543</v>
      </c>
      <c r="AA16" s="84">
        <f t="shared" si="11"/>
        <v>24931228</v>
      </c>
      <c r="AB16" s="84">
        <f t="shared" si="12"/>
        <v>182120771</v>
      </c>
      <c r="AC16" s="101">
        <f t="shared" si="13"/>
        <v>0.71028632955184423</v>
      </c>
      <c r="AD16" s="83">
        <v>40418301</v>
      </c>
      <c r="AE16" s="84">
        <v>27255514</v>
      </c>
      <c r="AF16" s="84">
        <f t="shared" si="14"/>
        <v>67673815</v>
      </c>
      <c r="AG16" s="84">
        <v>208510653</v>
      </c>
      <c r="AH16" s="84">
        <v>232209154</v>
      </c>
      <c r="AI16" s="85">
        <v>181716104</v>
      </c>
      <c r="AJ16" s="120">
        <f t="shared" si="15"/>
        <v>0.78255357667768777</v>
      </c>
      <c r="AK16" s="121">
        <f t="shared" si="16"/>
        <v>-0.32058074456124575</v>
      </c>
    </row>
    <row r="17" spans="1:37" x14ac:dyDescent="0.2">
      <c r="A17" s="61" t="s">
        <v>101</v>
      </c>
      <c r="B17" s="62" t="s">
        <v>528</v>
      </c>
      <c r="C17" s="63" t="s">
        <v>529</v>
      </c>
      <c r="D17" s="83">
        <v>278621273</v>
      </c>
      <c r="E17" s="84">
        <v>29475581</v>
      </c>
      <c r="F17" s="85">
        <f t="shared" si="0"/>
        <v>308096854</v>
      </c>
      <c r="G17" s="83">
        <v>307423116</v>
      </c>
      <c r="H17" s="84">
        <v>29475581</v>
      </c>
      <c r="I17" s="85">
        <f t="shared" si="1"/>
        <v>336898697</v>
      </c>
      <c r="J17" s="83">
        <v>10004273</v>
      </c>
      <c r="K17" s="84">
        <v>1786700</v>
      </c>
      <c r="L17" s="84">
        <f t="shared" si="2"/>
        <v>11790973</v>
      </c>
      <c r="M17" s="101">
        <f t="shared" si="3"/>
        <v>3.8270345337573619E-2</v>
      </c>
      <c r="N17" s="83">
        <v>40761069</v>
      </c>
      <c r="O17" s="84">
        <v>0</v>
      </c>
      <c r="P17" s="84">
        <f t="shared" si="4"/>
        <v>40761069</v>
      </c>
      <c r="Q17" s="101">
        <f t="shared" si="5"/>
        <v>0.1322995300692035</v>
      </c>
      <c r="R17" s="83">
        <v>84844435</v>
      </c>
      <c r="S17" s="84">
        <v>2389998</v>
      </c>
      <c r="T17" s="84">
        <f t="shared" si="6"/>
        <v>87234433</v>
      </c>
      <c r="U17" s="101">
        <f t="shared" si="7"/>
        <v>0.25893372036401791</v>
      </c>
      <c r="V17" s="83">
        <v>15254403</v>
      </c>
      <c r="W17" s="84">
        <v>595694</v>
      </c>
      <c r="X17" s="84">
        <f t="shared" si="8"/>
        <v>15850097</v>
      </c>
      <c r="Y17" s="101">
        <f t="shared" si="9"/>
        <v>4.7047071244683381E-2</v>
      </c>
      <c r="Z17" s="83">
        <f t="shared" si="10"/>
        <v>150864180</v>
      </c>
      <c r="AA17" s="84">
        <f t="shared" si="11"/>
        <v>4772392</v>
      </c>
      <c r="AB17" s="84">
        <f t="shared" si="12"/>
        <v>155636572</v>
      </c>
      <c r="AC17" s="101">
        <f t="shared" si="13"/>
        <v>0.46196845931998365</v>
      </c>
      <c r="AD17" s="83">
        <v>62822378</v>
      </c>
      <c r="AE17" s="84">
        <v>0</v>
      </c>
      <c r="AF17" s="84">
        <f t="shared" si="14"/>
        <v>62822378</v>
      </c>
      <c r="AG17" s="84">
        <v>237260608</v>
      </c>
      <c r="AH17" s="84">
        <v>276860608</v>
      </c>
      <c r="AI17" s="85">
        <v>188244968</v>
      </c>
      <c r="AJ17" s="120">
        <f t="shared" si="15"/>
        <v>0.67992687497096016</v>
      </c>
      <c r="AK17" s="121">
        <f t="shared" si="16"/>
        <v>-0.74769982441607041</v>
      </c>
    </row>
    <row r="18" spans="1:37" x14ac:dyDescent="0.2">
      <c r="A18" s="61" t="s">
        <v>101</v>
      </c>
      <c r="B18" s="62" t="s">
        <v>530</v>
      </c>
      <c r="C18" s="63" t="s">
        <v>531</v>
      </c>
      <c r="D18" s="83">
        <v>1158438248</v>
      </c>
      <c r="E18" s="84">
        <v>114964044</v>
      </c>
      <c r="F18" s="85">
        <f t="shared" si="0"/>
        <v>1273402292</v>
      </c>
      <c r="G18" s="83">
        <v>1161121343</v>
      </c>
      <c r="H18" s="84">
        <v>115540709</v>
      </c>
      <c r="I18" s="85">
        <f t="shared" si="1"/>
        <v>1276662052</v>
      </c>
      <c r="J18" s="83">
        <v>166714313</v>
      </c>
      <c r="K18" s="84">
        <v>34060023</v>
      </c>
      <c r="L18" s="84">
        <f t="shared" si="2"/>
        <v>200774336</v>
      </c>
      <c r="M18" s="101">
        <f t="shared" si="3"/>
        <v>0.15766764145261961</v>
      </c>
      <c r="N18" s="83">
        <v>212852453</v>
      </c>
      <c r="O18" s="84">
        <v>10487785</v>
      </c>
      <c r="P18" s="84">
        <f t="shared" si="4"/>
        <v>223340238</v>
      </c>
      <c r="Q18" s="101">
        <f t="shared" si="5"/>
        <v>0.17538859432176993</v>
      </c>
      <c r="R18" s="83">
        <v>168880394</v>
      </c>
      <c r="S18" s="84">
        <v>25692145</v>
      </c>
      <c r="T18" s="84">
        <f t="shared" si="6"/>
        <v>194572539</v>
      </c>
      <c r="U18" s="101">
        <f t="shared" si="7"/>
        <v>0.15240723940621992</v>
      </c>
      <c r="V18" s="83">
        <v>238579872</v>
      </c>
      <c r="W18" s="84">
        <v>32977615</v>
      </c>
      <c r="X18" s="84">
        <f t="shared" si="8"/>
        <v>271557487</v>
      </c>
      <c r="Y18" s="101">
        <f t="shared" si="9"/>
        <v>0.21270898322275816</v>
      </c>
      <c r="Z18" s="83">
        <f t="shared" si="10"/>
        <v>787027032</v>
      </c>
      <c r="AA18" s="84">
        <f t="shared" si="11"/>
        <v>103217568</v>
      </c>
      <c r="AB18" s="84">
        <f t="shared" si="12"/>
        <v>890244600</v>
      </c>
      <c r="AC18" s="101">
        <f t="shared" si="13"/>
        <v>0.69732205058132335</v>
      </c>
      <c r="AD18" s="83">
        <v>246621474</v>
      </c>
      <c r="AE18" s="84">
        <v>46269817</v>
      </c>
      <c r="AF18" s="84">
        <f t="shared" si="14"/>
        <v>292891291</v>
      </c>
      <c r="AG18" s="84">
        <v>1026450876</v>
      </c>
      <c r="AH18" s="84">
        <v>1052181302</v>
      </c>
      <c r="AI18" s="85">
        <v>855433092</v>
      </c>
      <c r="AJ18" s="120">
        <f t="shared" si="15"/>
        <v>0.81300921274117077</v>
      </c>
      <c r="AK18" s="121">
        <f t="shared" si="16"/>
        <v>-7.283864237533777E-2</v>
      </c>
    </row>
    <row r="19" spans="1:37" x14ac:dyDescent="0.2">
      <c r="A19" s="61" t="s">
        <v>101</v>
      </c>
      <c r="B19" s="62" t="s">
        <v>532</v>
      </c>
      <c r="C19" s="63" t="s">
        <v>533</v>
      </c>
      <c r="D19" s="83">
        <v>612600401</v>
      </c>
      <c r="E19" s="84">
        <v>45101800</v>
      </c>
      <c r="F19" s="85">
        <f t="shared" si="0"/>
        <v>657702201</v>
      </c>
      <c r="G19" s="83">
        <v>611879989</v>
      </c>
      <c r="H19" s="84">
        <v>45101800</v>
      </c>
      <c r="I19" s="85">
        <f t="shared" si="1"/>
        <v>656981789</v>
      </c>
      <c r="J19" s="83">
        <v>94313274</v>
      </c>
      <c r="K19" s="84">
        <v>14726442</v>
      </c>
      <c r="L19" s="84">
        <f t="shared" si="2"/>
        <v>109039716</v>
      </c>
      <c r="M19" s="101">
        <f t="shared" si="3"/>
        <v>0.16578888718056761</v>
      </c>
      <c r="N19" s="83">
        <v>80005813</v>
      </c>
      <c r="O19" s="84">
        <v>4284637</v>
      </c>
      <c r="P19" s="84">
        <f t="shared" si="4"/>
        <v>84290450</v>
      </c>
      <c r="Q19" s="101">
        <f t="shared" si="5"/>
        <v>0.12815899030266434</v>
      </c>
      <c r="R19" s="83">
        <v>47824542</v>
      </c>
      <c r="S19" s="84">
        <v>2194761</v>
      </c>
      <c r="T19" s="84">
        <f t="shared" si="6"/>
        <v>50019303</v>
      </c>
      <c r="U19" s="101">
        <f t="shared" si="7"/>
        <v>7.6134991619988421E-2</v>
      </c>
      <c r="V19" s="83">
        <v>6531129</v>
      </c>
      <c r="W19" s="84">
        <v>2146443</v>
      </c>
      <c r="X19" s="84">
        <f t="shared" si="8"/>
        <v>8677572</v>
      </c>
      <c r="Y19" s="101">
        <f t="shared" si="9"/>
        <v>1.3208238257575203E-2</v>
      </c>
      <c r="Z19" s="83">
        <f t="shared" si="10"/>
        <v>228674758</v>
      </c>
      <c r="AA19" s="84">
        <f t="shared" si="11"/>
        <v>23352283</v>
      </c>
      <c r="AB19" s="84">
        <f t="shared" si="12"/>
        <v>252027041</v>
      </c>
      <c r="AC19" s="101">
        <f t="shared" si="13"/>
        <v>0.38361343528808223</v>
      </c>
      <c r="AD19" s="83">
        <v>74137514</v>
      </c>
      <c r="AE19" s="84">
        <v>18278355</v>
      </c>
      <c r="AF19" s="84">
        <f t="shared" si="14"/>
        <v>92415869</v>
      </c>
      <c r="AG19" s="84">
        <v>685286852</v>
      </c>
      <c r="AH19" s="84">
        <v>652103100</v>
      </c>
      <c r="AI19" s="85">
        <v>264751316</v>
      </c>
      <c r="AJ19" s="120">
        <f t="shared" si="15"/>
        <v>0.4059961009233049</v>
      </c>
      <c r="AK19" s="121">
        <f t="shared" si="16"/>
        <v>-0.90610300921370979</v>
      </c>
    </row>
    <row r="20" spans="1:37" x14ac:dyDescent="0.2">
      <c r="A20" s="61" t="s">
        <v>101</v>
      </c>
      <c r="B20" s="62" t="s">
        <v>534</v>
      </c>
      <c r="C20" s="63" t="s">
        <v>535</v>
      </c>
      <c r="D20" s="83">
        <v>387968445</v>
      </c>
      <c r="E20" s="84">
        <v>44145651</v>
      </c>
      <c r="F20" s="85">
        <f t="shared" si="0"/>
        <v>432114096</v>
      </c>
      <c r="G20" s="83">
        <v>399965627</v>
      </c>
      <c r="H20" s="84">
        <v>58369728</v>
      </c>
      <c r="I20" s="85">
        <f t="shared" si="1"/>
        <v>458335355</v>
      </c>
      <c r="J20" s="83">
        <v>56941788</v>
      </c>
      <c r="K20" s="84">
        <v>3663719</v>
      </c>
      <c r="L20" s="84">
        <f t="shared" si="2"/>
        <v>60605507</v>
      </c>
      <c r="M20" s="101">
        <f t="shared" si="3"/>
        <v>0.14025348295974127</v>
      </c>
      <c r="N20" s="83">
        <v>57292207</v>
      </c>
      <c r="O20" s="84">
        <v>1855302</v>
      </c>
      <c r="P20" s="84">
        <f t="shared" si="4"/>
        <v>59147509</v>
      </c>
      <c r="Q20" s="101">
        <f t="shared" si="5"/>
        <v>0.1368793787277886</v>
      </c>
      <c r="R20" s="83">
        <v>70283410</v>
      </c>
      <c r="S20" s="84">
        <v>7090523</v>
      </c>
      <c r="T20" s="84">
        <f t="shared" si="6"/>
        <v>77373933</v>
      </c>
      <c r="U20" s="101">
        <f t="shared" si="7"/>
        <v>0.168815109190082</v>
      </c>
      <c r="V20" s="83">
        <v>79401078</v>
      </c>
      <c r="W20" s="84">
        <v>1151719</v>
      </c>
      <c r="X20" s="84">
        <f t="shared" si="8"/>
        <v>80552797</v>
      </c>
      <c r="Y20" s="101">
        <f t="shared" si="9"/>
        <v>0.17575078187018761</v>
      </c>
      <c r="Z20" s="83">
        <f t="shared" si="10"/>
        <v>263918483</v>
      </c>
      <c r="AA20" s="84">
        <f t="shared" si="11"/>
        <v>13761263</v>
      </c>
      <c r="AB20" s="84">
        <f t="shared" si="12"/>
        <v>277679746</v>
      </c>
      <c r="AC20" s="101">
        <f t="shared" si="13"/>
        <v>0.60584404622244337</v>
      </c>
      <c r="AD20" s="83">
        <v>53460018</v>
      </c>
      <c r="AE20" s="84">
        <v>4822852</v>
      </c>
      <c r="AF20" s="84">
        <f t="shared" si="14"/>
        <v>58282870</v>
      </c>
      <c r="AG20" s="84">
        <v>439230267</v>
      </c>
      <c r="AH20" s="84">
        <v>408199908</v>
      </c>
      <c r="AI20" s="85">
        <v>257838665</v>
      </c>
      <c r="AJ20" s="120">
        <f t="shared" si="15"/>
        <v>0.63164802330136738</v>
      </c>
      <c r="AK20" s="121">
        <f t="shared" si="16"/>
        <v>0.38210072702322306</v>
      </c>
    </row>
    <row r="21" spans="1:37" x14ac:dyDescent="0.2">
      <c r="A21" s="61" t="s">
        <v>116</v>
      </c>
      <c r="B21" s="62" t="s">
        <v>536</v>
      </c>
      <c r="C21" s="63" t="s">
        <v>537</v>
      </c>
      <c r="D21" s="83">
        <v>1106971284</v>
      </c>
      <c r="E21" s="84">
        <v>354154595</v>
      </c>
      <c r="F21" s="85">
        <f t="shared" si="0"/>
        <v>1461125879</v>
      </c>
      <c r="G21" s="83">
        <v>1339553024</v>
      </c>
      <c r="H21" s="84">
        <v>345311639</v>
      </c>
      <c r="I21" s="85">
        <f t="shared" si="1"/>
        <v>1684864663</v>
      </c>
      <c r="J21" s="83">
        <v>168499751</v>
      </c>
      <c r="K21" s="84">
        <v>48349372</v>
      </c>
      <c r="L21" s="84">
        <f t="shared" si="2"/>
        <v>216849123</v>
      </c>
      <c r="M21" s="101">
        <f t="shared" si="3"/>
        <v>0.14841234839287928</v>
      </c>
      <c r="N21" s="83">
        <v>327923756</v>
      </c>
      <c r="O21" s="84">
        <v>126186833</v>
      </c>
      <c r="P21" s="84">
        <f t="shared" si="4"/>
        <v>454110589</v>
      </c>
      <c r="Q21" s="101">
        <f t="shared" si="5"/>
        <v>0.31079498045082532</v>
      </c>
      <c r="R21" s="83">
        <v>148960997</v>
      </c>
      <c r="S21" s="84">
        <v>53794407</v>
      </c>
      <c r="T21" s="84">
        <f t="shared" si="6"/>
        <v>202755404</v>
      </c>
      <c r="U21" s="101">
        <f t="shared" si="7"/>
        <v>0.12033928211123032</v>
      </c>
      <c r="V21" s="83">
        <v>486863397</v>
      </c>
      <c r="W21" s="84">
        <v>89387055</v>
      </c>
      <c r="X21" s="84">
        <f t="shared" si="8"/>
        <v>576250452</v>
      </c>
      <c r="Y21" s="101">
        <f t="shared" si="9"/>
        <v>0.34201586908111209</v>
      </c>
      <c r="Z21" s="83">
        <f t="shared" si="10"/>
        <v>1132247901</v>
      </c>
      <c r="AA21" s="84">
        <f t="shared" si="11"/>
        <v>317717667</v>
      </c>
      <c r="AB21" s="84">
        <f t="shared" si="12"/>
        <v>1449965568</v>
      </c>
      <c r="AC21" s="101">
        <f t="shared" si="13"/>
        <v>0.86058281109549273</v>
      </c>
      <c r="AD21" s="83">
        <v>191865177</v>
      </c>
      <c r="AE21" s="84">
        <v>133719484</v>
      </c>
      <c r="AF21" s="84">
        <f t="shared" si="14"/>
        <v>325584661</v>
      </c>
      <c r="AG21" s="84">
        <v>6484419456</v>
      </c>
      <c r="AH21" s="84">
        <v>1479474390</v>
      </c>
      <c r="AI21" s="85">
        <v>1029238090</v>
      </c>
      <c r="AJ21" s="120">
        <f t="shared" si="15"/>
        <v>0.69567820636624877</v>
      </c>
      <c r="AK21" s="121">
        <f t="shared" si="16"/>
        <v>0.76989435015183338</v>
      </c>
    </row>
    <row r="22" spans="1:37" ht="16.5" x14ac:dyDescent="0.3">
      <c r="A22" s="64" t="s">
        <v>0</v>
      </c>
      <c r="B22" s="65" t="s">
        <v>538</v>
      </c>
      <c r="C22" s="66" t="s">
        <v>0</v>
      </c>
      <c r="D22" s="86">
        <f>SUM(D16:D21)</f>
        <v>3740267768</v>
      </c>
      <c r="E22" s="87">
        <f>SUM(E16:E21)</f>
        <v>622183821</v>
      </c>
      <c r="F22" s="88">
        <f t="shared" si="0"/>
        <v>4362451589</v>
      </c>
      <c r="G22" s="86">
        <f>SUM(G16:G21)</f>
        <v>4034954030</v>
      </c>
      <c r="H22" s="87">
        <f>SUM(H16:H21)</f>
        <v>635193251</v>
      </c>
      <c r="I22" s="88">
        <f t="shared" si="1"/>
        <v>4670147281</v>
      </c>
      <c r="J22" s="86">
        <f>SUM(J16:J21)</f>
        <v>535032492</v>
      </c>
      <c r="K22" s="87">
        <f>SUM(K16:K21)</f>
        <v>112365571</v>
      </c>
      <c r="L22" s="87">
        <f t="shared" si="2"/>
        <v>647398063</v>
      </c>
      <c r="M22" s="102">
        <f t="shared" si="3"/>
        <v>0.14840234895269117</v>
      </c>
      <c r="N22" s="86">
        <f>SUM(N16:N21)</f>
        <v>759849663</v>
      </c>
      <c r="O22" s="87">
        <f>SUM(O16:O21)</f>
        <v>152222833</v>
      </c>
      <c r="P22" s="87">
        <f t="shared" si="4"/>
        <v>912072496</v>
      </c>
      <c r="Q22" s="102">
        <f t="shared" si="5"/>
        <v>0.20907337935847981</v>
      </c>
      <c r="R22" s="86">
        <f>SUM(R16:R21)</f>
        <v>556833693</v>
      </c>
      <c r="S22" s="87">
        <f>SUM(S16:S21)</f>
        <v>92502748</v>
      </c>
      <c r="T22" s="87">
        <f t="shared" si="6"/>
        <v>649336441</v>
      </c>
      <c r="U22" s="102">
        <f t="shared" si="7"/>
        <v>0.13903982078718516</v>
      </c>
      <c r="V22" s="86">
        <f>SUM(V16:V21)</f>
        <v>868206049</v>
      </c>
      <c r="W22" s="87">
        <f>SUM(W16:W21)</f>
        <v>130661249</v>
      </c>
      <c r="X22" s="87">
        <f t="shared" si="8"/>
        <v>998867298</v>
      </c>
      <c r="Y22" s="102">
        <f t="shared" si="9"/>
        <v>0.2138834683145403</v>
      </c>
      <c r="Z22" s="86">
        <f t="shared" si="10"/>
        <v>2719921897</v>
      </c>
      <c r="AA22" s="87">
        <f t="shared" si="11"/>
        <v>487752401</v>
      </c>
      <c r="AB22" s="87">
        <f t="shared" si="12"/>
        <v>3207674298</v>
      </c>
      <c r="AC22" s="102">
        <f t="shared" si="13"/>
        <v>0.68684649647990403</v>
      </c>
      <c r="AD22" s="86">
        <f>SUM(AD16:AD21)</f>
        <v>669324862</v>
      </c>
      <c r="AE22" s="87">
        <f>SUM(AE16:AE21)</f>
        <v>230346022</v>
      </c>
      <c r="AF22" s="87">
        <f t="shared" si="14"/>
        <v>899670884</v>
      </c>
      <c r="AG22" s="87">
        <f>SUM(AG16:AG21)</f>
        <v>9081158712</v>
      </c>
      <c r="AH22" s="87">
        <f>SUM(AH16:AH21)</f>
        <v>4101028462</v>
      </c>
      <c r="AI22" s="88">
        <f>SUM(AI16:AI21)</f>
        <v>2777222235</v>
      </c>
      <c r="AJ22" s="122">
        <f t="shared" si="15"/>
        <v>0.67720140465584511</v>
      </c>
      <c r="AK22" s="123">
        <f t="shared" si="16"/>
        <v>0.1102585576171653</v>
      </c>
    </row>
    <row r="23" spans="1:37" x14ac:dyDescent="0.2">
      <c r="A23" s="61" t="s">
        <v>101</v>
      </c>
      <c r="B23" s="62" t="s">
        <v>539</v>
      </c>
      <c r="C23" s="63" t="s">
        <v>540</v>
      </c>
      <c r="D23" s="83">
        <v>513215318</v>
      </c>
      <c r="E23" s="84">
        <v>22436300</v>
      </c>
      <c r="F23" s="85">
        <f t="shared" si="0"/>
        <v>535651618</v>
      </c>
      <c r="G23" s="83">
        <v>481040870</v>
      </c>
      <c r="H23" s="84">
        <v>45200891</v>
      </c>
      <c r="I23" s="85">
        <f t="shared" si="1"/>
        <v>526241761</v>
      </c>
      <c r="J23" s="83">
        <v>51622236</v>
      </c>
      <c r="K23" s="84">
        <v>3432140</v>
      </c>
      <c r="L23" s="84">
        <f t="shared" si="2"/>
        <v>55054376</v>
      </c>
      <c r="M23" s="101">
        <f t="shared" si="3"/>
        <v>0.10278019173275418</v>
      </c>
      <c r="N23" s="83">
        <v>37569160</v>
      </c>
      <c r="O23" s="84">
        <v>12673809</v>
      </c>
      <c r="P23" s="84">
        <f t="shared" si="4"/>
        <v>50242969</v>
      </c>
      <c r="Q23" s="101">
        <f t="shared" si="5"/>
        <v>9.3797847913902874E-2</v>
      </c>
      <c r="R23" s="83">
        <v>113101030</v>
      </c>
      <c r="S23" s="84">
        <v>3879862</v>
      </c>
      <c r="T23" s="84">
        <f t="shared" si="6"/>
        <v>116980892</v>
      </c>
      <c r="U23" s="101">
        <f t="shared" si="7"/>
        <v>0.222294961497744</v>
      </c>
      <c r="V23" s="83">
        <v>85192329</v>
      </c>
      <c r="W23" s="84">
        <v>20202826</v>
      </c>
      <c r="X23" s="84">
        <f t="shared" si="8"/>
        <v>105395155</v>
      </c>
      <c r="Y23" s="101">
        <f t="shared" si="9"/>
        <v>0.20027896455750877</v>
      </c>
      <c r="Z23" s="83">
        <f t="shared" si="10"/>
        <v>287484755</v>
      </c>
      <c r="AA23" s="84">
        <f t="shared" si="11"/>
        <v>40188637</v>
      </c>
      <c r="AB23" s="84">
        <f t="shared" si="12"/>
        <v>327673392</v>
      </c>
      <c r="AC23" s="101">
        <f t="shared" si="13"/>
        <v>0.62266702547006714</v>
      </c>
      <c r="AD23" s="83">
        <v>96166415</v>
      </c>
      <c r="AE23" s="84">
        <v>8470158</v>
      </c>
      <c r="AF23" s="84">
        <f t="shared" si="14"/>
        <v>104636573</v>
      </c>
      <c r="AG23" s="84">
        <v>490311688</v>
      </c>
      <c r="AH23" s="84">
        <v>515591976</v>
      </c>
      <c r="AI23" s="85">
        <v>280299286</v>
      </c>
      <c r="AJ23" s="120">
        <f t="shared" si="15"/>
        <v>0.54364555510460466</v>
      </c>
      <c r="AK23" s="121">
        <f t="shared" si="16"/>
        <v>7.2496831485489022E-3</v>
      </c>
    </row>
    <row r="24" spans="1:37" x14ac:dyDescent="0.2">
      <c r="A24" s="61" t="s">
        <v>101</v>
      </c>
      <c r="B24" s="62" t="s">
        <v>541</v>
      </c>
      <c r="C24" s="63" t="s">
        <v>542</v>
      </c>
      <c r="D24" s="83">
        <v>230603418</v>
      </c>
      <c r="E24" s="84">
        <v>35973843</v>
      </c>
      <c r="F24" s="85">
        <f t="shared" si="0"/>
        <v>266577261</v>
      </c>
      <c r="G24" s="83">
        <v>230603418</v>
      </c>
      <c r="H24" s="84">
        <v>35973843</v>
      </c>
      <c r="I24" s="85">
        <f t="shared" si="1"/>
        <v>266577261</v>
      </c>
      <c r="J24" s="83">
        <v>46414513</v>
      </c>
      <c r="K24" s="84">
        <v>5385318</v>
      </c>
      <c r="L24" s="84">
        <f t="shared" si="2"/>
        <v>51799831</v>
      </c>
      <c r="M24" s="101">
        <f t="shared" si="3"/>
        <v>0.19431451432010924</v>
      </c>
      <c r="N24" s="83">
        <v>40110566</v>
      </c>
      <c r="O24" s="84">
        <v>6667258</v>
      </c>
      <c r="P24" s="84">
        <f t="shared" si="4"/>
        <v>46777824</v>
      </c>
      <c r="Q24" s="101">
        <f t="shared" si="5"/>
        <v>0.17547567194787855</v>
      </c>
      <c r="R24" s="83">
        <v>38883992</v>
      </c>
      <c r="S24" s="84">
        <v>11068511</v>
      </c>
      <c r="T24" s="84">
        <f t="shared" si="6"/>
        <v>49952503</v>
      </c>
      <c r="U24" s="101">
        <f t="shared" si="7"/>
        <v>0.18738471095627321</v>
      </c>
      <c r="V24" s="83">
        <v>46503364</v>
      </c>
      <c r="W24" s="84">
        <v>3956523</v>
      </c>
      <c r="X24" s="84">
        <f t="shared" si="8"/>
        <v>50459887</v>
      </c>
      <c r="Y24" s="101">
        <f t="shared" si="9"/>
        <v>0.18928803908747491</v>
      </c>
      <c r="Z24" s="83">
        <f t="shared" si="10"/>
        <v>171912435</v>
      </c>
      <c r="AA24" s="84">
        <f t="shared" si="11"/>
        <v>27077610</v>
      </c>
      <c r="AB24" s="84">
        <f t="shared" si="12"/>
        <v>198990045</v>
      </c>
      <c r="AC24" s="101">
        <f t="shared" si="13"/>
        <v>0.74646293631173588</v>
      </c>
      <c r="AD24" s="83">
        <v>21762965</v>
      </c>
      <c r="AE24" s="84">
        <v>5062467</v>
      </c>
      <c r="AF24" s="84">
        <f t="shared" si="14"/>
        <v>26825432</v>
      </c>
      <c r="AG24" s="84">
        <v>167916721</v>
      </c>
      <c r="AH24" s="84">
        <v>229044848</v>
      </c>
      <c r="AI24" s="85">
        <v>26825432</v>
      </c>
      <c r="AJ24" s="120">
        <f t="shared" si="15"/>
        <v>0.11711868760304969</v>
      </c>
      <c r="AK24" s="121">
        <f t="shared" si="16"/>
        <v>0.88104657550342536</v>
      </c>
    </row>
    <row r="25" spans="1:37" x14ac:dyDescent="0.2">
      <c r="A25" s="61" t="s">
        <v>101</v>
      </c>
      <c r="B25" s="62" t="s">
        <v>543</v>
      </c>
      <c r="C25" s="63" t="s">
        <v>544</v>
      </c>
      <c r="D25" s="83">
        <v>331708620</v>
      </c>
      <c r="E25" s="84">
        <v>99666031</v>
      </c>
      <c r="F25" s="85">
        <f t="shared" si="0"/>
        <v>431374651</v>
      </c>
      <c r="G25" s="83">
        <v>356407120</v>
      </c>
      <c r="H25" s="84">
        <v>97186407</v>
      </c>
      <c r="I25" s="85">
        <f t="shared" si="1"/>
        <v>453593527</v>
      </c>
      <c r="J25" s="83">
        <v>48398907</v>
      </c>
      <c r="K25" s="84">
        <v>10198025</v>
      </c>
      <c r="L25" s="84">
        <f t="shared" si="2"/>
        <v>58596932</v>
      </c>
      <c r="M25" s="101">
        <f t="shared" si="3"/>
        <v>0.1358376804574917</v>
      </c>
      <c r="N25" s="83">
        <v>72064920</v>
      </c>
      <c r="O25" s="84">
        <v>18041009</v>
      </c>
      <c r="P25" s="84">
        <f t="shared" si="4"/>
        <v>90105929</v>
      </c>
      <c r="Q25" s="101">
        <f t="shared" si="5"/>
        <v>0.20888090848898769</v>
      </c>
      <c r="R25" s="83">
        <v>72928756</v>
      </c>
      <c r="S25" s="84">
        <v>15606677</v>
      </c>
      <c r="T25" s="84">
        <f t="shared" si="6"/>
        <v>88535433</v>
      </c>
      <c r="U25" s="101">
        <f t="shared" si="7"/>
        <v>0.19518672055476666</v>
      </c>
      <c r="V25" s="83">
        <v>73105766</v>
      </c>
      <c r="W25" s="84">
        <v>20912151</v>
      </c>
      <c r="X25" s="84">
        <f t="shared" si="8"/>
        <v>94017917</v>
      </c>
      <c r="Y25" s="101">
        <f t="shared" si="9"/>
        <v>0.20727349797476277</v>
      </c>
      <c r="Z25" s="83">
        <f t="shared" si="10"/>
        <v>266498349</v>
      </c>
      <c r="AA25" s="84">
        <f t="shared" si="11"/>
        <v>64757862</v>
      </c>
      <c r="AB25" s="84">
        <f t="shared" si="12"/>
        <v>331256211</v>
      </c>
      <c r="AC25" s="101">
        <f t="shared" si="13"/>
        <v>0.73029307360464157</v>
      </c>
      <c r="AD25" s="83">
        <v>58844528</v>
      </c>
      <c r="AE25" s="84">
        <v>38262020</v>
      </c>
      <c r="AF25" s="84">
        <f t="shared" si="14"/>
        <v>97106548</v>
      </c>
      <c r="AG25" s="84">
        <v>374893215</v>
      </c>
      <c r="AH25" s="84">
        <v>433159294</v>
      </c>
      <c r="AI25" s="85">
        <v>304914573</v>
      </c>
      <c r="AJ25" s="120">
        <f t="shared" si="15"/>
        <v>0.70393173417629584</v>
      </c>
      <c r="AK25" s="121">
        <f t="shared" si="16"/>
        <v>-3.180661926114392E-2</v>
      </c>
    </row>
    <row r="26" spans="1:37" x14ac:dyDescent="0.2">
      <c r="A26" s="61" t="s">
        <v>101</v>
      </c>
      <c r="B26" s="62" t="s">
        <v>545</v>
      </c>
      <c r="C26" s="63" t="s">
        <v>546</v>
      </c>
      <c r="D26" s="83">
        <v>265657185</v>
      </c>
      <c r="E26" s="84">
        <v>14624300</v>
      </c>
      <c r="F26" s="85">
        <f t="shared" si="0"/>
        <v>280281485</v>
      </c>
      <c r="G26" s="83">
        <v>265657185</v>
      </c>
      <c r="H26" s="84">
        <v>30012305</v>
      </c>
      <c r="I26" s="85">
        <f t="shared" si="1"/>
        <v>295669490</v>
      </c>
      <c r="J26" s="83">
        <v>40161165</v>
      </c>
      <c r="K26" s="84">
        <v>1445629</v>
      </c>
      <c r="L26" s="84">
        <f t="shared" si="2"/>
        <v>41606794</v>
      </c>
      <c r="M26" s="101">
        <f t="shared" si="3"/>
        <v>0.14844645910164206</v>
      </c>
      <c r="N26" s="83">
        <v>64526631</v>
      </c>
      <c r="O26" s="84">
        <v>11643037</v>
      </c>
      <c r="P26" s="84">
        <f t="shared" si="4"/>
        <v>76169668</v>
      </c>
      <c r="Q26" s="101">
        <f t="shared" si="5"/>
        <v>0.27176132593988506</v>
      </c>
      <c r="R26" s="83">
        <v>53039304</v>
      </c>
      <c r="S26" s="84">
        <v>8456477</v>
      </c>
      <c r="T26" s="84">
        <f t="shared" si="6"/>
        <v>61495781</v>
      </c>
      <c r="U26" s="101">
        <f t="shared" si="7"/>
        <v>0.20798825404677365</v>
      </c>
      <c r="V26" s="83">
        <v>56391011</v>
      </c>
      <c r="W26" s="84">
        <v>12725964</v>
      </c>
      <c r="X26" s="84">
        <f t="shared" si="8"/>
        <v>69116975</v>
      </c>
      <c r="Y26" s="101">
        <f t="shared" si="9"/>
        <v>0.2337643123069614</v>
      </c>
      <c r="Z26" s="83">
        <f t="shared" si="10"/>
        <v>214118111</v>
      </c>
      <c r="AA26" s="84">
        <f t="shared" si="11"/>
        <v>34271107</v>
      </c>
      <c r="AB26" s="84">
        <f t="shared" si="12"/>
        <v>248389218</v>
      </c>
      <c r="AC26" s="101">
        <f t="shared" si="13"/>
        <v>0.84009079868200132</v>
      </c>
      <c r="AD26" s="83">
        <v>69529428</v>
      </c>
      <c r="AE26" s="84">
        <v>3731126</v>
      </c>
      <c r="AF26" s="84">
        <f t="shared" si="14"/>
        <v>73260554</v>
      </c>
      <c r="AG26" s="84">
        <v>344921289</v>
      </c>
      <c r="AH26" s="84">
        <v>325875312</v>
      </c>
      <c r="AI26" s="85">
        <v>229020588</v>
      </c>
      <c r="AJ26" s="120">
        <f t="shared" si="15"/>
        <v>0.70278594163647479</v>
      </c>
      <c r="AK26" s="121">
        <f t="shared" si="16"/>
        <v>-5.6559482201021805E-2</v>
      </c>
    </row>
    <row r="27" spans="1:37" x14ac:dyDescent="0.2">
      <c r="A27" s="61" t="s">
        <v>101</v>
      </c>
      <c r="B27" s="62" t="s">
        <v>547</v>
      </c>
      <c r="C27" s="63" t="s">
        <v>548</v>
      </c>
      <c r="D27" s="83">
        <v>181479627</v>
      </c>
      <c r="E27" s="84">
        <v>33280052</v>
      </c>
      <c r="F27" s="85">
        <f t="shared" si="0"/>
        <v>214759679</v>
      </c>
      <c r="G27" s="83">
        <v>210421717</v>
      </c>
      <c r="H27" s="84">
        <v>44931130</v>
      </c>
      <c r="I27" s="85">
        <f t="shared" si="1"/>
        <v>255352847</v>
      </c>
      <c r="J27" s="83">
        <v>36586278</v>
      </c>
      <c r="K27" s="84">
        <v>3840656</v>
      </c>
      <c r="L27" s="84">
        <f t="shared" si="2"/>
        <v>40426934</v>
      </c>
      <c r="M27" s="101">
        <f t="shared" si="3"/>
        <v>0.18824266355883312</v>
      </c>
      <c r="N27" s="83">
        <v>35754844</v>
      </c>
      <c r="O27" s="84">
        <v>4183178</v>
      </c>
      <c r="P27" s="84">
        <f t="shared" si="4"/>
        <v>39938022</v>
      </c>
      <c r="Q27" s="101">
        <f t="shared" si="5"/>
        <v>0.18596610958801069</v>
      </c>
      <c r="R27" s="83">
        <v>30625776</v>
      </c>
      <c r="S27" s="84">
        <v>4118281</v>
      </c>
      <c r="T27" s="84">
        <f t="shared" si="6"/>
        <v>34744057</v>
      </c>
      <c r="U27" s="101">
        <f t="shared" si="7"/>
        <v>0.13606293177534065</v>
      </c>
      <c r="V27" s="83">
        <v>34896756</v>
      </c>
      <c r="W27" s="84">
        <v>2309744</v>
      </c>
      <c r="X27" s="84">
        <f t="shared" si="8"/>
        <v>37206500</v>
      </c>
      <c r="Y27" s="101">
        <f t="shared" si="9"/>
        <v>0.14570622743046996</v>
      </c>
      <c r="Z27" s="83">
        <f t="shared" si="10"/>
        <v>137863654</v>
      </c>
      <c r="AA27" s="84">
        <f t="shared" si="11"/>
        <v>14451859</v>
      </c>
      <c r="AB27" s="84">
        <f t="shared" si="12"/>
        <v>152315513</v>
      </c>
      <c r="AC27" s="101">
        <f t="shared" si="13"/>
        <v>0.5964903653492456</v>
      </c>
      <c r="AD27" s="83">
        <v>32893769</v>
      </c>
      <c r="AE27" s="84">
        <v>9160898</v>
      </c>
      <c r="AF27" s="84">
        <f t="shared" si="14"/>
        <v>42054667</v>
      </c>
      <c r="AG27" s="84">
        <v>249118245</v>
      </c>
      <c r="AH27" s="84">
        <v>247314564</v>
      </c>
      <c r="AI27" s="85">
        <v>155207188</v>
      </c>
      <c r="AJ27" s="120">
        <f t="shared" si="15"/>
        <v>0.62756994772050712</v>
      </c>
      <c r="AK27" s="121">
        <f t="shared" si="16"/>
        <v>-0.11528249647060573</v>
      </c>
    </row>
    <row r="28" spans="1:37" x14ac:dyDescent="0.2">
      <c r="A28" s="61" t="s">
        <v>116</v>
      </c>
      <c r="B28" s="62" t="s">
        <v>549</v>
      </c>
      <c r="C28" s="63" t="s">
        <v>550</v>
      </c>
      <c r="D28" s="83">
        <v>427066038</v>
      </c>
      <c r="E28" s="84">
        <v>667558051</v>
      </c>
      <c r="F28" s="85">
        <f t="shared" si="0"/>
        <v>1094624089</v>
      </c>
      <c r="G28" s="83">
        <v>668505280</v>
      </c>
      <c r="H28" s="84">
        <v>1128550161</v>
      </c>
      <c r="I28" s="85">
        <f t="shared" si="1"/>
        <v>1797055441</v>
      </c>
      <c r="J28" s="83">
        <v>29431235</v>
      </c>
      <c r="K28" s="84">
        <v>20167009</v>
      </c>
      <c r="L28" s="84">
        <f t="shared" si="2"/>
        <v>49598244</v>
      </c>
      <c r="M28" s="101">
        <f t="shared" si="3"/>
        <v>4.5310755078769326E-2</v>
      </c>
      <c r="N28" s="83">
        <v>147782569</v>
      </c>
      <c r="O28" s="84">
        <v>49685905</v>
      </c>
      <c r="P28" s="84">
        <f t="shared" si="4"/>
        <v>197468474</v>
      </c>
      <c r="Q28" s="101">
        <f t="shared" si="5"/>
        <v>0.1803984363073888</v>
      </c>
      <c r="R28" s="83">
        <v>162932545</v>
      </c>
      <c r="S28" s="84">
        <v>17348149</v>
      </c>
      <c r="T28" s="84">
        <f t="shared" si="6"/>
        <v>180280694</v>
      </c>
      <c r="U28" s="101">
        <f t="shared" si="7"/>
        <v>0.10032005128327035</v>
      </c>
      <c r="V28" s="83">
        <v>88221265</v>
      </c>
      <c r="W28" s="84">
        <v>67485859</v>
      </c>
      <c r="X28" s="84">
        <f t="shared" si="8"/>
        <v>155707124</v>
      </c>
      <c r="Y28" s="101">
        <f t="shared" si="9"/>
        <v>8.6645698539692409E-2</v>
      </c>
      <c r="Z28" s="83">
        <f t="shared" si="10"/>
        <v>428367614</v>
      </c>
      <c r="AA28" s="84">
        <f t="shared" si="11"/>
        <v>154686922</v>
      </c>
      <c r="AB28" s="84">
        <f t="shared" si="12"/>
        <v>583054536</v>
      </c>
      <c r="AC28" s="101">
        <f t="shared" si="13"/>
        <v>0.32444994333371824</v>
      </c>
      <c r="AD28" s="83">
        <v>48943960</v>
      </c>
      <c r="AE28" s="84">
        <v>13139549</v>
      </c>
      <c r="AF28" s="84">
        <f t="shared" si="14"/>
        <v>62083509</v>
      </c>
      <c r="AG28" s="84">
        <v>764624626</v>
      </c>
      <c r="AH28" s="84">
        <v>1075768905</v>
      </c>
      <c r="AI28" s="85">
        <v>-620457173</v>
      </c>
      <c r="AJ28" s="120">
        <f t="shared" si="15"/>
        <v>-0.57675693182449816</v>
      </c>
      <c r="AK28" s="121">
        <f t="shared" si="16"/>
        <v>1.5080271155420677</v>
      </c>
    </row>
    <row r="29" spans="1:37" ht="16.5" x14ac:dyDescent="0.3">
      <c r="A29" s="64" t="s">
        <v>0</v>
      </c>
      <c r="B29" s="65" t="s">
        <v>551</v>
      </c>
      <c r="C29" s="66" t="s">
        <v>0</v>
      </c>
      <c r="D29" s="86">
        <f>SUM(D23:D28)</f>
        <v>1949730206</v>
      </c>
      <c r="E29" s="87">
        <f>SUM(E23:E28)</f>
        <v>873538577</v>
      </c>
      <c r="F29" s="88">
        <f t="shared" si="0"/>
        <v>2823268783</v>
      </c>
      <c r="G29" s="86">
        <f>SUM(G23:G28)</f>
        <v>2212635590</v>
      </c>
      <c r="H29" s="87">
        <f>SUM(H23:H28)</f>
        <v>1381854737</v>
      </c>
      <c r="I29" s="88">
        <f t="shared" si="1"/>
        <v>3594490327</v>
      </c>
      <c r="J29" s="86">
        <f>SUM(J23:J28)</f>
        <v>252614334</v>
      </c>
      <c r="K29" s="87">
        <f>SUM(K23:K28)</f>
        <v>44468777</v>
      </c>
      <c r="L29" s="87">
        <f t="shared" si="2"/>
        <v>297083111</v>
      </c>
      <c r="M29" s="102">
        <f t="shared" si="3"/>
        <v>0.10522664819901421</v>
      </c>
      <c r="N29" s="86">
        <f>SUM(N23:N28)</f>
        <v>397808690</v>
      </c>
      <c r="O29" s="87">
        <f>SUM(O23:O28)</f>
        <v>102894196</v>
      </c>
      <c r="P29" s="87">
        <f t="shared" si="4"/>
        <v>500702886</v>
      </c>
      <c r="Q29" s="102">
        <f t="shared" si="5"/>
        <v>0.17734864247248683</v>
      </c>
      <c r="R29" s="86">
        <f>SUM(R23:R28)</f>
        <v>471511403</v>
      </c>
      <c r="S29" s="87">
        <f>SUM(S23:S28)</f>
        <v>60477957</v>
      </c>
      <c r="T29" s="87">
        <f t="shared" si="6"/>
        <v>531989360</v>
      </c>
      <c r="U29" s="102">
        <f t="shared" si="7"/>
        <v>0.14800133304128377</v>
      </c>
      <c r="V29" s="86">
        <f>SUM(V23:V28)</f>
        <v>384310491</v>
      </c>
      <c r="W29" s="87">
        <f>SUM(W23:W28)</f>
        <v>127593067</v>
      </c>
      <c r="X29" s="87">
        <f t="shared" si="8"/>
        <v>511903558</v>
      </c>
      <c r="Y29" s="102">
        <f t="shared" si="9"/>
        <v>0.14241339144936305</v>
      </c>
      <c r="Z29" s="86">
        <f t="shared" si="10"/>
        <v>1506244918</v>
      </c>
      <c r="AA29" s="87">
        <f t="shared" si="11"/>
        <v>335433997</v>
      </c>
      <c r="AB29" s="87">
        <f t="shared" si="12"/>
        <v>1841678915</v>
      </c>
      <c r="AC29" s="102">
        <f t="shared" si="13"/>
        <v>0.51236162778523453</v>
      </c>
      <c r="AD29" s="86">
        <f>SUM(AD23:AD28)</f>
        <v>328141065</v>
      </c>
      <c r="AE29" s="87">
        <f>SUM(AE23:AE28)</f>
        <v>77826218</v>
      </c>
      <c r="AF29" s="87">
        <f t="shared" si="14"/>
        <v>405967283</v>
      </c>
      <c r="AG29" s="87">
        <f>SUM(AG23:AG28)</f>
        <v>2391785784</v>
      </c>
      <c r="AH29" s="87">
        <f>SUM(AH23:AH28)</f>
        <v>2826754899</v>
      </c>
      <c r="AI29" s="88">
        <f>SUM(AI23:AI28)</f>
        <v>375809894</v>
      </c>
      <c r="AJ29" s="122">
        <f t="shared" si="15"/>
        <v>0.13294746358552256</v>
      </c>
      <c r="AK29" s="123">
        <f t="shared" si="16"/>
        <v>0.26094781386607457</v>
      </c>
    </row>
    <row r="30" spans="1:37" x14ac:dyDescent="0.2">
      <c r="A30" s="61" t="s">
        <v>101</v>
      </c>
      <c r="B30" s="62" t="s">
        <v>89</v>
      </c>
      <c r="C30" s="63" t="s">
        <v>90</v>
      </c>
      <c r="D30" s="83">
        <v>3692555494</v>
      </c>
      <c r="E30" s="84">
        <v>167630448</v>
      </c>
      <c r="F30" s="85">
        <f t="shared" si="0"/>
        <v>3860185942</v>
      </c>
      <c r="G30" s="83">
        <v>3947701790</v>
      </c>
      <c r="H30" s="84">
        <v>226087601</v>
      </c>
      <c r="I30" s="85">
        <f t="shared" si="1"/>
        <v>4173789391</v>
      </c>
      <c r="J30" s="83">
        <v>436959441</v>
      </c>
      <c r="K30" s="84">
        <v>41572404</v>
      </c>
      <c r="L30" s="84">
        <f t="shared" si="2"/>
        <v>478531845</v>
      </c>
      <c r="M30" s="101">
        <f t="shared" si="3"/>
        <v>0.12396600894102733</v>
      </c>
      <c r="N30" s="83">
        <v>812036318</v>
      </c>
      <c r="O30" s="84">
        <v>31823570</v>
      </c>
      <c r="P30" s="84">
        <f t="shared" si="4"/>
        <v>843859888</v>
      </c>
      <c r="Q30" s="101">
        <f t="shared" si="5"/>
        <v>0.21860602071484359</v>
      </c>
      <c r="R30" s="83">
        <v>614098786</v>
      </c>
      <c r="S30" s="84">
        <v>20337001</v>
      </c>
      <c r="T30" s="84">
        <f t="shared" si="6"/>
        <v>634435787</v>
      </c>
      <c r="U30" s="101">
        <f t="shared" si="7"/>
        <v>0.15200474378703505</v>
      </c>
      <c r="V30" s="83">
        <v>735494672</v>
      </c>
      <c r="W30" s="84">
        <v>79004675</v>
      </c>
      <c r="X30" s="84">
        <f t="shared" si="8"/>
        <v>814499347</v>
      </c>
      <c r="Y30" s="101">
        <f t="shared" si="9"/>
        <v>0.1951462497739623</v>
      </c>
      <c r="Z30" s="83">
        <f t="shared" si="10"/>
        <v>2598589217</v>
      </c>
      <c r="AA30" s="84">
        <f t="shared" si="11"/>
        <v>172737650</v>
      </c>
      <c r="AB30" s="84">
        <f t="shared" si="12"/>
        <v>2771326867</v>
      </c>
      <c r="AC30" s="101">
        <f t="shared" si="13"/>
        <v>0.66398339910869741</v>
      </c>
      <c r="AD30" s="83">
        <v>517111639</v>
      </c>
      <c r="AE30" s="84">
        <v>62447064</v>
      </c>
      <c r="AF30" s="84">
        <f t="shared" si="14"/>
        <v>579558703</v>
      </c>
      <c r="AG30" s="84">
        <v>3545174239</v>
      </c>
      <c r="AH30" s="84">
        <v>3692102550</v>
      </c>
      <c r="AI30" s="85">
        <v>2894249858</v>
      </c>
      <c r="AJ30" s="120">
        <f t="shared" si="15"/>
        <v>0.78390288969627886</v>
      </c>
      <c r="AK30" s="121">
        <f t="shared" si="16"/>
        <v>0.40537851089779942</v>
      </c>
    </row>
    <row r="31" spans="1:37" x14ac:dyDescent="0.2">
      <c r="A31" s="61" t="s">
        <v>101</v>
      </c>
      <c r="B31" s="62" t="s">
        <v>552</v>
      </c>
      <c r="C31" s="63" t="s">
        <v>553</v>
      </c>
      <c r="D31" s="83">
        <v>586472406</v>
      </c>
      <c r="E31" s="84">
        <v>70782000</v>
      </c>
      <c r="F31" s="85">
        <f t="shared" si="0"/>
        <v>657254406</v>
      </c>
      <c r="G31" s="83">
        <v>613005354</v>
      </c>
      <c r="H31" s="84">
        <v>81961365</v>
      </c>
      <c r="I31" s="85">
        <f t="shared" si="1"/>
        <v>694966719</v>
      </c>
      <c r="J31" s="83">
        <v>61974016</v>
      </c>
      <c r="K31" s="84">
        <v>17631679</v>
      </c>
      <c r="L31" s="84">
        <f t="shared" si="2"/>
        <v>79605695</v>
      </c>
      <c r="M31" s="101">
        <f t="shared" si="3"/>
        <v>0.12111854142519053</v>
      </c>
      <c r="N31" s="83">
        <v>74087120</v>
      </c>
      <c r="O31" s="84">
        <v>14264995</v>
      </c>
      <c r="P31" s="84">
        <f t="shared" si="4"/>
        <v>88352115</v>
      </c>
      <c r="Q31" s="101">
        <f t="shared" si="5"/>
        <v>0.13442605206362054</v>
      </c>
      <c r="R31" s="83">
        <v>72034410</v>
      </c>
      <c r="S31" s="84">
        <v>12840364</v>
      </c>
      <c r="T31" s="84">
        <f t="shared" si="6"/>
        <v>84874774</v>
      </c>
      <c r="U31" s="101">
        <f t="shared" si="7"/>
        <v>0.12212782523187272</v>
      </c>
      <c r="V31" s="83">
        <v>105300027</v>
      </c>
      <c r="W31" s="84">
        <v>12970446</v>
      </c>
      <c r="X31" s="84">
        <f t="shared" si="8"/>
        <v>118270473</v>
      </c>
      <c r="Y31" s="101">
        <f t="shared" si="9"/>
        <v>0.17018149181327918</v>
      </c>
      <c r="Z31" s="83">
        <f t="shared" si="10"/>
        <v>313395573</v>
      </c>
      <c r="AA31" s="84">
        <f t="shared" si="11"/>
        <v>57707484</v>
      </c>
      <c r="AB31" s="84">
        <f t="shared" si="12"/>
        <v>371103057</v>
      </c>
      <c r="AC31" s="101">
        <f t="shared" si="13"/>
        <v>0.53398680376232521</v>
      </c>
      <c r="AD31" s="83">
        <v>47719492</v>
      </c>
      <c r="AE31" s="84">
        <v>15850564</v>
      </c>
      <c r="AF31" s="84">
        <f t="shared" si="14"/>
        <v>63570056</v>
      </c>
      <c r="AG31" s="84">
        <v>226260605</v>
      </c>
      <c r="AH31" s="84">
        <v>562292868</v>
      </c>
      <c r="AI31" s="85">
        <v>278580046</v>
      </c>
      <c r="AJ31" s="120">
        <f t="shared" si="15"/>
        <v>0.49543585176684118</v>
      </c>
      <c r="AK31" s="121">
        <f t="shared" si="16"/>
        <v>0.86047457626905355</v>
      </c>
    </row>
    <row r="32" spans="1:37" x14ac:dyDescent="0.2">
      <c r="A32" s="61" t="s">
        <v>101</v>
      </c>
      <c r="B32" s="62" t="s">
        <v>91</v>
      </c>
      <c r="C32" s="63" t="s">
        <v>92</v>
      </c>
      <c r="D32" s="83">
        <v>2191275930</v>
      </c>
      <c r="E32" s="84">
        <v>213117118</v>
      </c>
      <c r="F32" s="85">
        <f t="shared" si="0"/>
        <v>2404393048</v>
      </c>
      <c r="G32" s="83">
        <v>2191275930</v>
      </c>
      <c r="H32" s="84">
        <v>157717348</v>
      </c>
      <c r="I32" s="85">
        <f t="shared" si="1"/>
        <v>2348993278</v>
      </c>
      <c r="J32" s="83">
        <v>414672990</v>
      </c>
      <c r="K32" s="84">
        <v>24312563</v>
      </c>
      <c r="L32" s="84">
        <f t="shared" si="2"/>
        <v>438985553</v>
      </c>
      <c r="M32" s="101">
        <f t="shared" si="3"/>
        <v>0.18257645245029838</v>
      </c>
      <c r="N32" s="83">
        <v>458637128</v>
      </c>
      <c r="O32" s="84">
        <v>27017049</v>
      </c>
      <c r="P32" s="84">
        <f t="shared" si="4"/>
        <v>485654177</v>
      </c>
      <c r="Q32" s="101">
        <f t="shared" si="5"/>
        <v>0.2019861841656764</v>
      </c>
      <c r="R32" s="83">
        <v>417699902</v>
      </c>
      <c r="S32" s="84">
        <v>16751877</v>
      </c>
      <c r="T32" s="84">
        <f t="shared" si="6"/>
        <v>434451779</v>
      </c>
      <c r="U32" s="101">
        <f t="shared" si="7"/>
        <v>0.1849523296081565</v>
      </c>
      <c r="V32" s="83">
        <v>497117679</v>
      </c>
      <c r="W32" s="84">
        <v>47555713</v>
      </c>
      <c r="X32" s="84">
        <f t="shared" si="8"/>
        <v>544673392</v>
      </c>
      <c r="Y32" s="101">
        <f t="shared" si="9"/>
        <v>0.23187524506828325</v>
      </c>
      <c r="Z32" s="83">
        <f t="shared" si="10"/>
        <v>1788127699</v>
      </c>
      <c r="AA32" s="84">
        <f t="shared" si="11"/>
        <v>115637202</v>
      </c>
      <c r="AB32" s="84">
        <f t="shared" si="12"/>
        <v>1903764901</v>
      </c>
      <c r="AC32" s="101">
        <f t="shared" si="13"/>
        <v>0.81045991865115929</v>
      </c>
      <c r="AD32" s="83">
        <v>574233600</v>
      </c>
      <c r="AE32" s="84">
        <v>55636061</v>
      </c>
      <c r="AF32" s="84">
        <f t="shared" si="14"/>
        <v>629869661</v>
      </c>
      <c r="AG32" s="84">
        <v>2256225719</v>
      </c>
      <c r="AH32" s="84">
        <v>2346981750</v>
      </c>
      <c r="AI32" s="85">
        <v>1874167767</v>
      </c>
      <c r="AJ32" s="120">
        <f t="shared" si="15"/>
        <v>0.79854381782048367</v>
      </c>
      <c r="AK32" s="121">
        <f t="shared" si="16"/>
        <v>-0.13526015662468938</v>
      </c>
    </row>
    <row r="33" spans="1:37" x14ac:dyDescent="0.2">
      <c r="A33" s="61" t="s">
        <v>116</v>
      </c>
      <c r="B33" s="62" t="s">
        <v>554</v>
      </c>
      <c r="C33" s="63" t="s">
        <v>555</v>
      </c>
      <c r="D33" s="83">
        <v>211602710</v>
      </c>
      <c r="E33" s="84">
        <v>117305000</v>
      </c>
      <c r="F33" s="85">
        <f t="shared" si="0"/>
        <v>328907710</v>
      </c>
      <c r="G33" s="83">
        <v>211687710</v>
      </c>
      <c r="H33" s="84">
        <v>42050000</v>
      </c>
      <c r="I33" s="85">
        <f t="shared" si="1"/>
        <v>253737710</v>
      </c>
      <c r="J33" s="83">
        <v>42351250</v>
      </c>
      <c r="K33" s="84">
        <v>2334589</v>
      </c>
      <c r="L33" s="84">
        <f t="shared" si="2"/>
        <v>44685839</v>
      </c>
      <c r="M33" s="101">
        <f t="shared" si="3"/>
        <v>0.13586133021934937</v>
      </c>
      <c r="N33" s="83">
        <v>51344983</v>
      </c>
      <c r="O33" s="84">
        <v>608962</v>
      </c>
      <c r="P33" s="84">
        <f t="shared" si="4"/>
        <v>51953945</v>
      </c>
      <c r="Q33" s="101">
        <f t="shared" si="5"/>
        <v>0.15795903659418625</v>
      </c>
      <c r="R33" s="83">
        <v>47057682</v>
      </c>
      <c r="S33" s="84">
        <v>6539550</v>
      </c>
      <c r="T33" s="84">
        <f t="shared" si="6"/>
        <v>53597232</v>
      </c>
      <c r="U33" s="101">
        <f t="shared" si="7"/>
        <v>0.21123084936803441</v>
      </c>
      <c r="V33" s="83">
        <v>50771809</v>
      </c>
      <c r="W33" s="84">
        <v>3168124</v>
      </c>
      <c r="X33" s="84">
        <f t="shared" si="8"/>
        <v>53939933</v>
      </c>
      <c r="Y33" s="101">
        <f t="shared" si="9"/>
        <v>0.21258146059566788</v>
      </c>
      <c r="Z33" s="83">
        <f t="shared" si="10"/>
        <v>191525724</v>
      </c>
      <c r="AA33" s="84">
        <f t="shared" si="11"/>
        <v>12651225</v>
      </c>
      <c r="AB33" s="84">
        <f t="shared" si="12"/>
        <v>204176949</v>
      </c>
      <c r="AC33" s="101">
        <f t="shared" si="13"/>
        <v>0.80467719599108856</v>
      </c>
      <c r="AD33" s="83">
        <v>54431273</v>
      </c>
      <c r="AE33" s="84">
        <v>678809</v>
      </c>
      <c r="AF33" s="84">
        <f t="shared" si="14"/>
        <v>55110082</v>
      </c>
      <c r="AG33" s="84">
        <v>239467806</v>
      </c>
      <c r="AH33" s="84">
        <v>242098345</v>
      </c>
      <c r="AI33" s="85">
        <v>183169346</v>
      </c>
      <c r="AJ33" s="120">
        <f t="shared" si="15"/>
        <v>0.75659065740412224</v>
      </c>
      <c r="AK33" s="121">
        <f t="shared" si="16"/>
        <v>-2.1232938829595649E-2</v>
      </c>
    </row>
    <row r="34" spans="1:37" ht="16.5" x14ac:dyDescent="0.3">
      <c r="A34" s="64" t="s">
        <v>0</v>
      </c>
      <c r="B34" s="65" t="s">
        <v>556</v>
      </c>
      <c r="C34" s="66" t="s">
        <v>0</v>
      </c>
      <c r="D34" s="86">
        <f>SUM(D30:D33)</f>
        <v>6681906540</v>
      </c>
      <c r="E34" s="87">
        <f>SUM(E30:E33)</f>
        <v>568834566</v>
      </c>
      <c r="F34" s="88">
        <f t="shared" si="0"/>
        <v>7250741106</v>
      </c>
      <c r="G34" s="86">
        <f>SUM(G30:G33)</f>
        <v>6963670784</v>
      </c>
      <c r="H34" s="87">
        <f>SUM(H30:H33)</f>
        <v>507816314</v>
      </c>
      <c r="I34" s="88">
        <f t="shared" si="1"/>
        <v>7471487098</v>
      </c>
      <c r="J34" s="86">
        <f>SUM(J30:J33)</f>
        <v>955957697</v>
      </c>
      <c r="K34" s="87">
        <f>SUM(K30:K33)</f>
        <v>85851235</v>
      </c>
      <c r="L34" s="87">
        <f t="shared" si="2"/>
        <v>1041808932</v>
      </c>
      <c r="M34" s="102">
        <f t="shared" si="3"/>
        <v>0.14368309622004038</v>
      </c>
      <c r="N34" s="86">
        <f>SUM(N30:N33)</f>
        <v>1396105549</v>
      </c>
      <c r="O34" s="87">
        <f>SUM(O30:O33)</f>
        <v>73714576</v>
      </c>
      <c r="P34" s="87">
        <f t="shared" si="4"/>
        <v>1469820125</v>
      </c>
      <c r="Q34" s="102">
        <f t="shared" si="5"/>
        <v>0.20271308870533544</v>
      </c>
      <c r="R34" s="86">
        <f>SUM(R30:R33)</f>
        <v>1150890780</v>
      </c>
      <c r="S34" s="87">
        <f>SUM(S30:S33)</f>
        <v>56468792</v>
      </c>
      <c r="T34" s="87">
        <f t="shared" si="6"/>
        <v>1207359572</v>
      </c>
      <c r="U34" s="102">
        <f t="shared" si="7"/>
        <v>0.1615956176011053</v>
      </c>
      <c r="V34" s="86">
        <f>SUM(V30:V33)</f>
        <v>1388684187</v>
      </c>
      <c r="W34" s="87">
        <f>SUM(W30:W33)</f>
        <v>142698958</v>
      </c>
      <c r="X34" s="87">
        <f t="shared" si="8"/>
        <v>1531383145</v>
      </c>
      <c r="Y34" s="102">
        <f t="shared" si="9"/>
        <v>0.20496363373362811</v>
      </c>
      <c r="Z34" s="86">
        <f t="shared" si="10"/>
        <v>4891638213</v>
      </c>
      <c r="AA34" s="87">
        <f t="shared" si="11"/>
        <v>358733561</v>
      </c>
      <c r="AB34" s="87">
        <f t="shared" si="12"/>
        <v>5250371774</v>
      </c>
      <c r="AC34" s="102">
        <f t="shared" si="13"/>
        <v>0.70272111898653244</v>
      </c>
      <c r="AD34" s="86">
        <f>SUM(AD30:AD33)</f>
        <v>1193496004</v>
      </c>
      <c r="AE34" s="87">
        <f>SUM(AE30:AE33)</f>
        <v>134612498</v>
      </c>
      <c r="AF34" s="87">
        <f t="shared" si="14"/>
        <v>1328108502</v>
      </c>
      <c r="AG34" s="87">
        <f>SUM(AG30:AG33)</f>
        <v>6267128369</v>
      </c>
      <c r="AH34" s="87">
        <f>SUM(AH30:AH33)</f>
        <v>6843475513</v>
      </c>
      <c r="AI34" s="88">
        <f>SUM(AI30:AI33)</f>
        <v>5230167017</v>
      </c>
      <c r="AJ34" s="122">
        <f t="shared" si="15"/>
        <v>0.76425597009365676</v>
      </c>
      <c r="AK34" s="123">
        <f t="shared" si="16"/>
        <v>0.15305575010918804</v>
      </c>
    </row>
    <row r="35" spans="1:37" ht="16.5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22272598069</v>
      </c>
      <c r="E35" s="90">
        <f>SUM(E9:E14,E16:E21,E23:E28,E30:E33)</f>
        <v>3477068473</v>
      </c>
      <c r="F35" s="91">
        <f t="shared" si="0"/>
        <v>25749666542</v>
      </c>
      <c r="G35" s="89">
        <f>SUM(G9:G14,G16:G21,G23:G28,G30:G33)</f>
        <v>23956866625</v>
      </c>
      <c r="H35" s="90">
        <f>SUM(H9:H14,H16:H21,H23:H28,H30:H33)</f>
        <v>4163987688</v>
      </c>
      <c r="I35" s="91">
        <f t="shared" si="1"/>
        <v>28120854313</v>
      </c>
      <c r="J35" s="89">
        <f>SUM(J9:J14,J16:J21,J23:J28,J30:J33)</f>
        <v>3509605567</v>
      </c>
      <c r="K35" s="90">
        <f>SUM(K9:K14,K16:K21,K23:K28,K30:K33)</f>
        <v>358691841</v>
      </c>
      <c r="L35" s="90">
        <f t="shared" si="2"/>
        <v>3868297408</v>
      </c>
      <c r="M35" s="103">
        <f t="shared" si="3"/>
        <v>0.15022708747278193</v>
      </c>
      <c r="N35" s="89">
        <f>SUM(N9:N14,N16:N21,N23:N28,N30:N33)</f>
        <v>4813807156</v>
      </c>
      <c r="O35" s="90">
        <f>SUM(O9:O14,O16:O21,O23:O28,O30:O33)</f>
        <v>569475942</v>
      </c>
      <c r="P35" s="90">
        <f t="shared" si="4"/>
        <v>5383283098</v>
      </c>
      <c r="Q35" s="103">
        <f t="shared" si="5"/>
        <v>0.20906224510594673</v>
      </c>
      <c r="R35" s="89">
        <f>SUM(R9:R14,R16:R21,R23:R28,R30:R33)</f>
        <v>4478415186</v>
      </c>
      <c r="S35" s="90">
        <f>SUM(S9:S14,S16:S21,S23:S28,S30:S33)</f>
        <v>434199325</v>
      </c>
      <c r="T35" s="90">
        <f t="shared" si="6"/>
        <v>4912614511</v>
      </c>
      <c r="U35" s="103">
        <f t="shared" si="7"/>
        <v>0.17469648881644914</v>
      </c>
      <c r="V35" s="89">
        <f>SUM(V9:V14,V16:V21,V23:V28,V30:V33)</f>
        <v>5483624593</v>
      </c>
      <c r="W35" s="90">
        <f>SUM(W9:W14,W16:W21,W23:W28,W30:W33)</f>
        <v>691903111</v>
      </c>
      <c r="X35" s="90">
        <f t="shared" si="8"/>
        <v>6175527704</v>
      </c>
      <c r="Y35" s="103">
        <f t="shared" si="9"/>
        <v>0.2196066888744953</v>
      </c>
      <c r="Z35" s="89">
        <f t="shared" si="10"/>
        <v>18285452502</v>
      </c>
      <c r="AA35" s="90">
        <f t="shared" si="11"/>
        <v>2054270219</v>
      </c>
      <c r="AB35" s="90">
        <f t="shared" si="12"/>
        <v>20339722721</v>
      </c>
      <c r="AC35" s="103">
        <f t="shared" si="13"/>
        <v>0.72329675672752025</v>
      </c>
      <c r="AD35" s="89">
        <f>SUM(AD9:AD14,AD16:AD21,AD23:AD28,AD30:AD33)</f>
        <v>4315592890</v>
      </c>
      <c r="AE35" s="90">
        <f>SUM(AE9:AE14,AE16:AE21,AE23:AE28,AE30:AE33)</f>
        <v>781653869</v>
      </c>
      <c r="AF35" s="90">
        <f t="shared" si="14"/>
        <v>5097246759</v>
      </c>
      <c r="AG35" s="90">
        <f>SUM(AG9:AG14,AG16:AG21,AG23:AG28,AG30:AG33)</f>
        <v>27723067107</v>
      </c>
      <c r="AH35" s="90">
        <f>SUM(AH9:AH14,AH16:AH21,AH23:AH28,AH30:AH33)</f>
        <v>24721857668</v>
      </c>
      <c r="AI35" s="91">
        <f>SUM(AI9:AI14,AI16:AI21,AI23:AI28,AI30:AI33)</f>
        <v>16598596826</v>
      </c>
      <c r="AJ35" s="124">
        <f t="shared" si="15"/>
        <v>0.67141381723450511</v>
      </c>
      <c r="AK35" s="125">
        <f t="shared" si="16"/>
        <v>0.21154183738429455</v>
      </c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4"/>
  <sheetViews>
    <sheetView showGridLines="0" tabSelected="1" view="pageBreakPreview" topLeftCell="A13" zoomScale="60" zoomScaleNormal="100" workbookViewId="0">
      <selection activeCell="W13" sqref="W13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7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46</v>
      </c>
      <c r="C9" s="63" t="s">
        <v>47</v>
      </c>
      <c r="D9" s="83">
        <v>48403183162</v>
      </c>
      <c r="E9" s="84">
        <v>8325970722</v>
      </c>
      <c r="F9" s="85">
        <f>$D9       +$E9</f>
        <v>56729153884</v>
      </c>
      <c r="G9" s="83">
        <v>51358001802</v>
      </c>
      <c r="H9" s="84">
        <v>6108082438</v>
      </c>
      <c r="I9" s="85">
        <f>$G9       +$H9</f>
        <v>57466084240</v>
      </c>
      <c r="J9" s="83">
        <v>9817542657</v>
      </c>
      <c r="K9" s="84">
        <v>565219674</v>
      </c>
      <c r="L9" s="84">
        <f>$J9       +$K9</f>
        <v>10382762331</v>
      </c>
      <c r="M9" s="101">
        <f>IF(($F9       =0),0,($L9       /$F9       ))</f>
        <v>0.18302339485321276</v>
      </c>
      <c r="N9" s="83">
        <v>11954003473</v>
      </c>
      <c r="O9" s="84">
        <v>1248447673</v>
      </c>
      <c r="P9" s="84">
        <f>$N9       +$O9</f>
        <v>13202451146</v>
      </c>
      <c r="Q9" s="101">
        <f>IF(($F9       =0),0,($P9       /$F9       ))</f>
        <v>0.2327277994132686</v>
      </c>
      <c r="R9" s="83">
        <v>11388827665</v>
      </c>
      <c r="S9" s="84">
        <v>986800633</v>
      </c>
      <c r="T9" s="84">
        <f>$R9       +$S9</f>
        <v>12375628298</v>
      </c>
      <c r="U9" s="101">
        <f>IF(($I9       =0),0,($T9       /$I9       ))</f>
        <v>0.21535534327195008</v>
      </c>
      <c r="V9" s="83">
        <v>12974198259</v>
      </c>
      <c r="W9" s="84">
        <v>1662269512</v>
      </c>
      <c r="X9" s="84">
        <f>$V9       +$W9</f>
        <v>14636467771</v>
      </c>
      <c r="Y9" s="101">
        <f>IF(($I9       =0),0,($X9       /$I9       ))</f>
        <v>0.25469749617657261</v>
      </c>
      <c r="Z9" s="83">
        <f>$J9       +$N9       +$R9       +$V9</f>
        <v>46134572054</v>
      </c>
      <c r="AA9" s="84">
        <f>$K9       +$O9       +$S9       +$W9</f>
        <v>4462737492</v>
      </c>
      <c r="AB9" s="84">
        <f>$Z9       +$AA9</f>
        <v>50597309546</v>
      </c>
      <c r="AC9" s="101">
        <f>IF(($I9       =0),0,($AB9       /$I9       ))</f>
        <v>0.88047254681016007</v>
      </c>
      <c r="AD9" s="83">
        <v>11554464936</v>
      </c>
      <c r="AE9" s="84">
        <v>1577092704</v>
      </c>
      <c r="AF9" s="84">
        <f>$AD9       +$AE9</f>
        <v>13131557640</v>
      </c>
      <c r="AG9" s="84">
        <v>54800341519</v>
      </c>
      <c r="AH9" s="84">
        <v>52053585574</v>
      </c>
      <c r="AI9" s="85">
        <v>46325911922</v>
      </c>
      <c r="AJ9" s="120">
        <f>IF(($AH9       =0),0,($AI9       /$AH9       ))</f>
        <v>0.88996581909122341</v>
      </c>
      <c r="AK9" s="121">
        <f>IF(($AF9       =0),0,(($X9       /$AF9       )-1))</f>
        <v>0.11460256066012287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48403183162</v>
      </c>
      <c r="E10" s="87">
        <f>E9</f>
        <v>8325970722</v>
      </c>
      <c r="F10" s="88">
        <f t="shared" ref="F10:F45" si="0">$D10      +$E10</f>
        <v>56729153884</v>
      </c>
      <c r="G10" s="86">
        <f>G9</f>
        <v>51358001802</v>
      </c>
      <c r="H10" s="87">
        <f>H9</f>
        <v>6108082438</v>
      </c>
      <c r="I10" s="88">
        <f t="shared" ref="I10:I45" si="1">$G10      +$H10</f>
        <v>57466084240</v>
      </c>
      <c r="J10" s="86">
        <f>J9</f>
        <v>9817542657</v>
      </c>
      <c r="K10" s="87">
        <f>K9</f>
        <v>565219674</v>
      </c>
      <c r="L10" s="87">
        <f t="shared" ref="L10:L45" si="2">$J10      +$K10</f>
        <v>10382762331</v>
      </c>
      <c r="M10" s="102">
        <f t="shared" ref="M10:M45" si="3">IF(($F10      =0),0,($L10      /$F10      ))</f>
        <v>0.18302339485321276</v>
      </c>
      <c r="N10" s="86">
        <f>N9</f>
        <v>11954003473</v>
      </c>
      <c r="O10" s="87">
        <f>O9</f>
        <v>1248447673</v>
      </c>
      <c r="P10" s="87">
        <f t="shared" ref="P10:P45" si="4">$N10      +$O10</f>
        <v>13202451146</v>
      </c>
      <c r="Q10" s="102">
        <f t="shared" ref="Q10:Q45" si="5">IF(($F10      =0),0,($P10      /$F10      ))</f>
        <v>0.2327277994132686</v>
      </c>
      <c r="R10" s="86">
        <f>R9</f>
        <v>11388827665</v>
      </c>
      <c r="S10" s="87">
        <f>S9</f>
        <v>986800633</v>
      </c>
      <c r="T10" s="87">
        <f t="shared" ref="T10:T45" si="6">$R10      +$S10</f>
        <v>12375628298</v>
      </c>
      <c r="U10" s="102">
        <f t="shared" ref="U10:U45" si="7">IF(($I10      =0),0,($T10      /$I10      ))</f>
        <v>0.21535534327195008</v>
      </c>
      <c r="V10" s="86">
        <f>V9</f>
        <v>12974198259</v>
      </c>
      <c r="W10" s="87">
        <f>W9</f>
        <v>1662269512</v>
      </c>
      <c r="X10" s="87">
        <f t="shared" ref="X10:X45" si="8">$V10      +$W10</f>
        <v>14636467771</v>
      </c>
      <c r="Y10" s="102">
        <f t="shared" ref="Y10:Y45" si="9">IF(($I10      =0),0,($X10      /$I10      ))</f>
        <v>0.25469749617657261</v>
      </c>
      <c r="Z10" s="86">
        <f t="shared" ref="Z10:Z45" si="10">$J10      +$N10      +$R10      +$V10</f>
        <v>46134572054</v>
      </c>
      <c r="AA10" s="87">
        <f t="shared" ref="AA10:AA45" si="11">$K10      +$O10      +$S10      +$W10</f>
        <v>4462737492</v>
      </c>
      <c r="AB10" s="87">
        <f t="shared" ref="AB10:AB45" si="12">$Z10      +$AA10</f>
        <v>50597309546</v>
      </c>
      <c r="AC10" s="102">
        <f t="shared" ref="AC10:AC45" si="13">IF(($I10      =0),0,($AB10      /$I10      ))</f>
        <v>0.88047254681016007</v>
      </c>
      <c r="AD10" s="86">
        <f>AD9</f>
        <v>11554464936</v>
      </c>
      <c r="AE10" s="87">
        <f>AE9</f>
        <v>1577092704</v>
      </c>
      <c r="AF10" s="87">
        <f t="shared" ref="AF10:AF45" si="14">$AD10      +$AE10</f>
        <v>13131557640</v>
      </c>
      <c r="AG10" s="87">
        <f>AG9</f>
        <v>54800341519</v>
      </c>
      <c r="AH10" s="87">
        <f>AH9</f>
        <v>52053585574</v>
      </c>
      <c r="AI10" s="88">
        <f>AI9</f>
        <v>46325911922</v>
      </c>
      <c r="AJ10" s="122">
        <f t="shared" ref="AJ10:AJ45" si="15">IF(($AH10      =0),0,($AI10      /$AH10      ))</f>
        <v>0.88996581909122341</v>
      </c>
      <c r="AK10" s="123">
        <f t="shared" ref="AK10:AK45" si="16">IF(($AF10      =0),0,(($X10      /$AF10      )-1))</f>
        <v>0.11460256066012287</v>
      </c>
    </row>
    <row r="11" spans="1:37" x14ac:dyDescent="0.2">
      <c r="A11" s="61" t="s">
        <v>101</v>
      </c>
      <c r="B11" s="62" t="s">
        <v>558</v>
      </c>
      <c r="C11" s="63" t="s">
        <v>559</v>
      </c>
      <c r="D11" s="83">
        <v>437018829</v>
      </c>
      <c r="E11" s="84">
        <v>71729545</v>
      </c>
      <c r="F11" s="85">
        <f t="shared" si="0"/>
        <v>508748374</v>
      </c>
      <c r="G11" s="83">
        <v>450906033</v>
      </c>
      <c r="H11" s="84">
        <v>80761309</v>
      </c>
      <c r="I11" s="85">
        <f t="shared" si="1"/>
        <v>531667342</v>
      </c>
      <c r="J11" s="83">
        <v>79831858</v>
      </c>
      <c r="K11" s="84">
        <v>6343828</v>
      </c>
      <c r="L11" s="84">
        <f t="shared" si="2"/>
        <v>86175686</v>
      </c>
      <c r="M11" s="101">
        <f t="shared" si="3"/>
        <v>0.16938763916324576</v>
      </c>
      <c r="N11" s="83">
        <v>91570799</v>
      </c>
      <c r="O11" s="84">
        <v>19738416</v>
      </c>
      <c r="P11" s="84">
        <f t="shared" si="4"/>
        <v>111309215</v>
      </c>
      <c r="Q11" s="101">
        <f t="shared" si="5"/>
        <v>0.21879031106249786</v>
      </c>
      <c r="R11" s="83">
        <v>113851185</v>
      </c>
      <c r="S11" s="84">
        <v>16964929</v>
      </c>
      <c r="T11" s="84">
        <f t="shared" si="6"/>
        <v>130816114</v>
      </c>
      <c r="U11" s="101">
        <f t="shared" si="7"/>
        <v>0.24604880470540544</v>
      </c>
      <c r="V11" s="83">
        <v>110351169</v>
      </c>
      <c r="W11" s="84">
        <v>27426883</v>
      </c>
      <c r="X11" s="84">
        <f t="shared" si="8"/>
        <v>137778052</v>
      </c>
      <c r="Y11" s="101">
        <f t="shared" si="9"/>
        <v>0.25914334230444419</v>
      </c>
      <c r="Z11" s="83">
        <f t="shared" si="10"/>
        <v>395605011</v>
      </c>
      <c r="AA11" s="84">
        <f t="shared" si="11"/>
        <v>70474056</v>
      </c>
      <c r="AB11" s="84">
        <f t="shared" si="12"/>
        <v>466079067</v>
      </c>
      <c r="AC11" s="101">
        <f t="shared" si="13"/>
        <v>0.87663663005278214</v>
      </c>
      <c r="AD11" s="83">
        <v>90447689</v>
      </c>
      <c r="AE11" s="84">
        <v>21076964</v>
      </c>
      <c r="AF11" s="84">
        <f t="shared" si="14"/>
        <v>111524653</v>
      </c>
      <c r="AG11" s="84">
        <v>490388323</v>
      </c>
      <c r="AH11" s="84">
        <v>462042449</v>
      </c>
      <c r="AI11" s="85">
        <v>374734833</v>
      </c>
      <c r="AJ11" s="120">
        <f t="shared" si="15"/>
        <v>0.81103983803012003</v>
      </c>
      <c r="AK11" s="121">
        <f t="shared" si="16"/>
        <v>0.23540444461190124</v>
      </c>
    </row>
    <row r="12" spans="1:37" x14ac:dyDescent="0.2">
      <c r="A12" s="61" t="s">
        <v>101</v>
      </c>
      <c r="B12" s="62" t="s">
        <v>560</v>
      </c>
      <c r="C12" s="63" t="s">
        <v>561</v>
      </c>
      <c r="D12" s="83">
        <v>363736132</v>
      </c>
      <c r="E12" s="84">
        <v>51261562</v>
      </c>
      <c r="F12" s="85">
        <f t="shared" si="0"/>
        <v>414997694</v>
      </c>
      <c r="G12" s="83">
        <v>415374981</v>
      </c>
      <c r="H12" s="84">
        <v>83976959</v>
      </c>
      <c r="I12" s="85">
        <f t="shared" si="1"/>
        <v>499351940</v>
      </c>
      <c r="J12" s="83">
        <v>83779278</v>
      </c>
      <c r="K12" s="84">
        <v>4813545</v>
      </c>
      <c r="L12" s="84">
        <f t="shared" si="2"/>
        <v>88592823</v>
      </c>
      <c r="M12" s="101">
        <f t="shared" si="3"/>
        <v>0.21347786814449143</v>
      </c>
      <c r="N12" s="83">
        <v>82329793</v>
      </c>
      <c r="O12" s="84">
        <v>4194661</v>
      </c>
      <c r="P12" s="84">
        <f t="shared" si="4"/>
        <v>86524454</v>
      </c>
      <c r="Q12" s="101">
        <f t="shared" si="5"/>
        <v>0.20849381876324355</v>
      </c>
      <c r="R12" s="83">
        <v>108924287</v>
      </c>
      <c r="S12" s="84">
        <v>22943704</v>
      </c>
      <c r="T12" s="84">
        <f t="shared" si="6"/>
        <v>131867991</v>
      </c>
      <c r="U12" s="101">
        <f t="shared" si="7"/>
        <v>0.26407825911320182</v>
      </c>
      <c r="V12" s="83">
        <v>95596318</v>
      </c>
      <c r="W12" s="84">
        <v>18570180</v>
      </c>
      <c r="X12" s="84">
        <f t="shared" si="8"/>
        <v>114166498</v>
      </c>
      <c r="Y12" s="101">
        <f t="shared" si="9"/>
        <v>0.22862932704336744</v>
      </c>
      <c r="Z12" s="83">
        <f t="shared" si="10"/>
        <v>370629676</v>
      </c>
      <c r="AA12" s="84">
        <f t="shared" si="11"/>
        <v>50522090</v>
      </c>
      <c r="AB12" s="84">
        <f t="shared" si="12"/>
        <v>421151766</v>
      </c>
      <c r="AC12" s="101">
        <f t="shared" si="13"/>
        <v>0.84339667529878826</v>
      </c>
      <c r="AD12" s="83">
        <v>83539854</v>
      </c>
      <c r="AE12" s="84">
        <v>15811456</v>
      </c>
      <c r="AF12" s="84">
        <f t="shared" si="14"/>
        <v>99351310</v>
      </c>
      <c r="AG12" s="84">
        <v>423837141</v>
      </c>
      <c r="AH12" s="84">
        <v>410196508</v>
      </c>
      <c r="AI12" s="85">
        <v>367159217</v>
      </c>
      <c r="AJ12" s="120">
        <f t="shared" si="15"/>
        <v>0.89508128382214314</v>
      </c>
      <c r="AK12" s="121">
        <f t="shared" si="16"/>
        <v>0.14911920134721934</v>
      </c>
    </row>
    <row r="13" spans="1:37" x14ac:dyDescent="0.2">
      <c r="A13" s="61" t="s">
        <v>101</v>
      </c>
      <c r="B13" s="62" t="s">
        <v>562</v>
      </c>
      <c r="C13" s="63" t="s">
        <v>563</v>
      </c>
      <c r="D13" s="83">
        <v>435278025</v>
      </c>
      <c r="E13" s="84">
        <v>56187043</v>
      </c>
      <c r="F13" s="85">
        <f t="shared" si="0"/>
        <v>491465068</v>
      </c>
      <c r="G13" s="83">
        <v>457030823</v>
      </c>
      <c r="H13" s="84">
        <v>53306697</v>
      </c>
      <c r="I13" s="85">
        <f t="shared" si="1"/>
        <v>510337520</v>
      </c>
      <c r="J13" s="83">
        <v>97436335</v>
      </c>
      <c r="K13" s="84">
        <v>1828908</v>
      </c>
      <c r="L13" s="84">
        <f t="shared" si="2"/>
        <v>99265243</v>
      </c>
      <c r="M13" s="101">
        <f t="shared" si="3"/>
        <v>0.20197822686352146</v>
      </c>
      <c r="N13" s="83">
        <v>108673113</v>
      </c>
      <c r="O13" s="84">
        <v>10324270</v>
      </c>
      <c r="P13" s="84">
        <f t="shared" si="4"/>
        <v>118997383</v>
      </c>
      <c r="Q13" s="101">
        <f t="shared" si="5"/>
        <v>0.24212785556510805</v>
      </c>
      <c r="R13" s="83">
        <v>100458679</v>
      </c>
      <c r="S13" s="84">
        <v>14677850</v>
      </c>
      <c r="T13" s="84">
        <f t="shared" si="6"/>
        <v>115136529</v>
      </c>
      <c r="U13" s="101">
        <f t="shared" si="7"/>
        <v>0.22560859134950531</v>
      </c>
      <c r="V13" s="83">
        <v>104994997</v>
      </c>
      <c r="W13" s="84">
        <v>22556193</v>
      </c>
      <c r="X13" s="84">
        <f t="shared" si="8"/>
        <v>127551190</v>
      </c>
      <c r="Y13" s="101">
        <f t="shared" si="9"/>
        <v>0.24993496460930406</v>
      </c>
      <c r="Z13" s="83">
        <f t="shared" si="10"/>
        <v>411563124</v>
      </c>
      <c r="AA13" s="84">
        <f t="shared" si="11"/>
        <v>49387221</v>
      </c>
      <c r="AB13" s="84">
        <f t="shared" si="12"/>
        <v>460950345</v>
      </c>
      <c r="AC13" s="101">
        <f t="shared" si="13"/>
        <v>0.90322644707761246</v>
      </c>
      <c r="AD13" s="83">
        <v>34834133</v>
      </c>
      <c r="AE13" s="84">
        <v>26783171</v>
      </c>
      <c r="AF13" s="84">
        <f t="shared" si="14"/>
        <v>61617304</v>
      </c>
      <c r="AG13" s="84">
        <v>421930048</v>
      </c>
      <c r="AH13" s="84">
        <v>461904583</v>
      </c>
      <c r="AI13" s="85">
        <v>349920045</v>
      </c>
      <c r="AJ13" s="120">
        <f t="shared" si="15"/>
        <v>0.7575591537267774</v>
      </c>
      <c r="AK13" s="121">
        <f t="shared" si="16"/>
        <v>1.0700547041136366</v>
      </c>
    </row>
    <row r="14" spans="1:37" x14ac:dyDescent="0.2">
      <c r="A14" s="61" t="s">
        <v>101</v>
      </c>
      <c r="B14" s="62" t="s">
        <v>564</v>
      </c>
      <c r="C14" s="63" t="s">
        <v>565</v>
      </c>
      <c r="D14" s="83">
        <v>1277130923</v>
      </c>
      <c r="E14" s="84">
        <v>269141804</v>
      </c>
      <c r="F14" s="85">
        <f t="shared" si="0"/>
        <v>1546272727</v>
      </c>
      <c r="G14" s="83">
        <v>1305030655</v>
      </c>
      <c r="H14" s="84">
        <v>225556182</v>
      </c>
      <c r="I14" s="85">
        <f t="shared" si="1"/>
        <v>1530586837</v>
      </c>
      <c r="J14" s="83">
        <v>286493479</v>
      </c>
      <c r="K14" s="84">
        <v>12676759</v>
      </c>
      <c r="L14" s="84">
        <f t="shared" si="2"/>
        <v>299170238</v>
      </c>
      <c r="M14" s="101">
        <f t="shared" si="3"/>
        <v>0.19347831257454495</v>
      </c>
      <c r="N14" s="83">
        <v>306881234</v>
      </c>
      <c r="O14" s="84">
        <v>36673821</v>
      </c>
      <c r="P14" s="84">
        <f t="shared" si="4"/>
        <v>343555055</v>
      </c>
      <c r="Q14" s="101">
        <f t="shared" si="5"/>
        <v>0.22218270360788689</v>
      </c>
      <c r="R14" s="83">
        <v>263465676</v>
      </c>
      <c r="S14" s="84">
        <v>22100435</v>
      </c>
      <c r="T14" s="84">
        <f t="shared" si="6"/>
        <v>285566111</v>
      </c>
      <c r="U14" s="101">
        <f t="shared" si="7"/>
        <v>0.18657295626540135</v>
      </c>
      <c r="V14" s="83">
        <v>347221358</v>
      </c>
      <c r="W14" s="84">
        <v>62881171</v>
      </c>
      <c r="X14" s="84">
        <f t="shared" si="8"/>
        <v>410102529</v>
      </c>
      <c r="Y14" s="101">
        <f t="shared" si="9"/>
        <v>0.26793810000601748</v>
      </c>
      <c r="Z14" s="83">
        <f t="shared" si="10"/>
        <v>1204061747</v>
      </c>
      <c r="AA14" s="84">
        <f t="shared" si="11"/>
        <v>134332186</v>
      </c>
      <c r="AB14" s="84">
        <f t="shared" si="12"/>
        <v>1338393933</v>
      </c>
      <c r="AC14" s="101">
        <f t="shared" si="13"/>
        <v>0.8744318849777224</v>
      </c>
      <c r="AD14" s="83">
        <v>391114803</v>
      </c>
      <c r="AE14" s="84">
        <v>49864319</v>
      </c>
      <c r="AF14" s="84">
        <f t="shared" si="14"/>
        <v>440979122</v>
      </c>
      <c r="AG14" s="84">
        <v>1524979154</v>
      </c>
      <c r="AH14" s="84">
        <v>1542644556</v>
      </c>
      <c r="AI14" s="85">
        <v>1264927320</v>
      </c>
      <c r="AJ14" s="120">
        <f t="shared" si="15"/>
        <v>0.81997328229640476</v>
      </c>
      <c r="AK14" s="121">
        <f t="shared" si="16"/>
        <v>-7.0018264946339115E-2</v>
      </c>
    </row>
    <row r="15" spans="1:37" x14ac:dyDescent="0.2">
      <c r="A15" s="61" t="s">
        <v>101</v>
      </c>
      <c r="B15" s="62" t="s">
        <v>566</v>
      </c>
      <c r="C15" s="63" t="s">
        <v>567</v>
      </c>
      <c r="D15" s="83">
        <v>898052662</v>
      </c>
      <c r="E15" s="84">
        <v>166435729</v>
      </c>
      <c r="F15" s="85">
        <f t="shared" si="0"/>
        <v>1064488391</v>
      </c>
      <c r="G15" s="83">
        <v>939555180</v>
      </c>
      <c r="H15" s="84">
        <v>170040448</v>
      </c>
      <c r="I15" s="85">
        <f t="shared" si="1"/>
        <v>1109595628</v>
      </c>
      <c r="J15" s="83">
        <v>156910087</v>
      </c>
      <c r="K15" s="84">
        <v>11060722</v>
      </c>
      <c r="L15" s="84">
        <f t="shared" si="2"/>
        <v>167970809</v>
      </c>
      <c r="M15" s="101">
        <f t="shared" si="3"/>
        <v>0.15779487162110348</v>
      </c>
      <c r="N15" s="83">
        <v>222362137</v>
      </c>
      <c r="O15" s="84">
        <v>61891308</v>
      </c>
      <c r="P15" s="84">
        <f t="shared" si="4"/>
        <v>284253445</v>
      </c>
      <c r="Q15" s="101">
        <f t="shared" si="5"/>
        <v>0.2670329215455014</v>
      </c>
      <c r="R15" s="83">
        <v>191623239</v>
      </c>
      <c r="S15" s="84">
        <v>30866914</v>
      </c>
      <c r="T15" s="84">
        <f t="shared" si="6"/>
        <v>222490153</v>
      </c>
      <c r="U15" s="101">
        <f t="shared" si="7"/>
        <v>0.20051462657709751</v>
      </c>
      <c r="V15" s="83">
        <v>208302912</v>
      </c>
      <c r="W15" s="84">
        <v>48495527</v>
      </c>
      <c r="X15" s="84">
        <f t="shared" si="8"/>
        <v>256798439</v>
      </c>
      <c r="Y15" s="101">
        <f t="shared" si="9"/>
        <v>0.23143425633612896</v>
      </c>
      <c r="Z15" s="83">
        <f t="shared" si="10"/>
        <v>779198375</v>
      </c>
      <c r="AA15" s="84">
        <f t="shared" si="11"/>
        <v>152314471</v>
      </c>
      <c r="AB15" s="84">
        <f t="shared" si="12"/>
        <v>931512846</v>
      </c>
      <c r="AC15" s="101">
        <f t="shared" si="13"/>
        <v>0.83950659365791946</v>
      </c>
      <c r="AD15" s="83">
        <v>268609811</v>
      </c>
      <c r="AE15" s="84">
        <v>105055598</v>
      </c>
      <c r="AF15" s="84">
        <f t="shared" si="14"/>
        <v>373665409</v>
      </c>
      <c r="AG15" s="84">
        <v>1010354376</v>
      </c>
      <c r="AH15" s="84">
        <v>1011861177</v>
      </c>
      <c r="AI15" s="85">
        <v>903666331</v>
      </c>
      <c r="AJ15" s="120">
        <f t="shared" si="15"/>
        <v>0.89307342898481423</v>
      </c>
      <c r="AK15" s="121">
        <f t="shared" si="16"/>
        <v>-0.31275833187973789</v>
      </c>
    </row>
    <row r="16" spans="1:37" x14ac:dyDescent="0.2">
      <c r="A16" s="61" t="s">
        <v>116</v>
      </c>
      <c r="B16" s="62" t="s">
        <v>568</v>
      </c>
      <c r="C16" s="63" t="s">
        <v>569</v>
      </c>
      <c r="D16" s="83">
        <v>448564745</v>
      </c>
      <c r="E16" s="84">
        <v>13730000</v>
      </c>
      <c r="F16" s="85">
        <f t="shared" si="0"/>
        <v>462294745</v>
      </c>
      <c r="G16" s="83">
        <v>537339138</v>
      </c>
      <c r="H16" s="84">
        <v>20339594</v>
      </c>
      <c r="I16" s="85">
        <f t="shared" si="1"/>
        <v>557678732</v>
      </c>
      <c r="J16" s="83">
        <v>92424799</v>
      </c>
      <c r="K16" s="84">
        <v>1244176</v>
      </c>
      <c r="L16" s="84">
        <f t="shared" si="2"/>
        <v>93668975</v>
      </c>
      <c r="M16" s="101">
        <f t="shared" si="3"/>
        <v>0.20261743403550911</v>
      </c>
      <c r="N16" s="83">
        <v>131785437</v>
      </c>
      <c r="O16" s="84">
        <v>1644655</v>
      </c>
      <c r="P16" s="84">
        <f t="shared" si="4"/>
        <v>133430092</v>
      </c>
      <c r="Q16" s="101">
        <f t="shared" si="5"/>
        <v>0.28862558669145155</v>
      </c>
      <c r="R16" s="83">
        <v>154369282</v>
      </c>
      <c r="S16" s="84">
        <v>4733051</v>
      </c>
      <c r="T16" s="84">
        <f t="shared" si="6"/>
        <v>159102333</v>
      </c>
      <c r="U16" s="101">
        <f t="shared" si="7"/>
        <v>0.28529388673190426</v>
      </c>
      <c r="V16" s="83">
        <v>102983216</v>
      </c>
      <c r="W16" s="84">
        <v>5485956</v>
      </c>
      <c r="X16" s="84">
        <f t="shared" si="8"/>
        <v>108469172</v>
      </c>
      <c r="Y16" s="101">
        <f t="shared" si="9"/>
        <v>0.19450118101330069</v>
      </c>
      <c r="Z16" s="83">
        <f t="shared" si="10"/>
        <v>481562734</v>
      </c>
      <c r="AA16" s="84">
        <f t="shared" si="11"/>
        <v>13107838</v>
      </c>
      <c r="AB16" s="84">
        <f t="shared" si="12"/>
        <v>494670572</v>
      </c>
      <c r="AC16" s="101">
        <f t="shared" si="13"/>
        <v>0.88701710073462148</v>
      </c>
      <c r="AD16" s="83">
        <v>111656715</v>
      </c>
      <c r="AE16" s="84">
        <v>5928813</v>
      </c>
      <c r="AF16" s="84">
        <f t="shared" si="14"/>
        <v>117585528</v>
      </c>
      <c r="AG16" s="84">
        <v>442182561</v>
      </c>
      <c r="AH16" s="84">
        <v>469256472</v>
      </c>
      <c r="AI16" s="85">
        <v>410080889</v>
      </c>
      <c r="AJ16" s="120">
        <f t="shared" si="15"/>
        <v>0.87389500937985998</v>
      </c>
      <c r="AK16" s="121">
        <f t="shared" si="16"/>
        <v>-7.7529574898026588E-2</v>
      </c>
    </row>
    <row r="17" spans="1:37" ht="16.5" x14ac:dyDescent="0.3">
      <c r="A17" s="64" t="s">
        <v>0</v>
      </c>
      <c r="B17" s="65" t="s">
        <v>570</v>
      </c>
      <c r="C17" s="66" t="s">
        <v>0</v>
      </c>
      <c r="D17" s="86">
        <f>SUM(D11:D16)</f>
        <v>3859781316</v>
      </c>
      <c r="E17" s="87">
        <f>SUM(E11:E16)</f>
        <v>628485683</v>
      </c>
      <c r="F17" s="88">
        <f t="shared" si="0"/>
        <v>4488266999</v>
      </c>
      <c r="G17" s="86">
        <f>SUM(G11:G16)</f>
        <v>4105236810</v>
      </c>
      <c r="H17" s="87">
        <f>SUM(H11:H16)</f>
        <v>633981189</v>
      </c>
      <c r="I17" s="88">
        <f t="shared" si="1"/>
        <v>4739217999</v>
      </c>
      <c r="J17" s="86">
        <f>SUM(J11:J16)</f>
        <v>796875836</v>
      </c>
      <c r="K17" s="87">
        <f>SUM(K11:K16)</f>
        <v>37967938</v>
      </c>
      <c r="L17" s="87">
        <f t="shared" si="2"/>
        <v>834843774</v>
      </c>
      <c r="M17" s="102">
        <f t="shared" si="3"/>
        <v>0.18600581787714632</v>
      </c>
      <c r="N17" s="86">
        <f>SUM(N11:N16)</f>
        <v>943602513</v>
      </c>
      <c r="O17" s="87">
        <f>SUM(O11:O16)</f>
        <v>134467131</v>
      </c>
      <c r="P17" s="87">
        <f t="shared" si="4"/>
        <v>1078069644</v>
      </c>
      <c r="Q17" s="102">
        <f t="shared" si="5"/>
        <v>0.24019730649718418</v>
      </c>
      <c r="R17" s="86">
        <f>SUM(R11:R16)</f>
        <v>932692348</v>
      </c>
      <c r="S17" s="87">
        <f>SUM(S11:S16)</f>
        <v>112286883</v>
      </c>
      <c r="T17" s="87">
        <f t="shared" si="6"/>
        <v>1044979231</v>
      </c>
      <c r="U17" s="102">
        <f t="shared" si="7"/>
        <v>0.22049613063178275</v>
      </c>
      <c r="V17" s="86">
        <f>SUM(V11:V16)</f>
        <v>969449970</v>
      </c>
      <c r="W17" s="87">
        <f>SUM(W11:W16)</f>
        <v>185415910</v>
      </c>
      <c r="X17" s="87">
        <f t="shared" si="8"/>
        <v>1154865880</v>
      </c>
      <c r="Y17" s="102">
        <f t="shared" si="9"/>
        <v>0.24368279328861486</v>
      </c>
      <c r="Z17" s="86">
        <f t="shared" si="10"/>
        <v>3642620667</v>
      </c>
      <c r="AA17" s="87">
        <f t="shared" si="11"/>
        <v>470137862</v>
      </c>
      <c r="AB17" s="87">
        <f t="shared" si="12"/>
        <v>4112758529</v>
      </c>
      <c r="AC17" s="102">
        <f t="shared" si="13"/>
        <v>0.86781374688140822</v>
      </c>
      <c r="AD17" s="86">
        <f>SUM(AD11:AD16)</f>
        <v>980203005</v>
      </c>
      <c r="AE17" s="87">
        <f>SUM(AE11:AE16)</f>
        <v>224520321</v>
      </c>
      <c r="AF17" s="87">
        <f t="shared" si="14"/>
        <v>1204723326</v>
      </c>
      <c r="AG17" s="87">
        <f>SUM(AG11:AG16)</f>
        <v>4313671603</v>
      </c>
      <c r="AH17" s="87">
        <f>SUM(AH11:AH16)</f>
        <v>4357905745</v>
      </c>
      <c r="AI17" s="88">
        <f>SUM(AI11:AI16)</f>
        <v>3670488635</v>
      </c>
      <c r="AJ17" s="122">
        <f t="shared" si="15"/>
        <v>0.84225975727246938</v>
      </c>
      <c r="AK17" s="123">
        <f t="shared" si="16"/>
        <v>-4.1384976055489742E-2</v>
      </c>
    </row>
    <row r="18" spans="1:37" x14ac:dyDescent="0.2">
      <c r="A18" s="61" t="s">
        <v>101</v>
      </c>
      <c r="B18" s="62" t="s">
        <v>571</v>
      </c>
      <c r="C18" s="63" t="s">
        <v>572</v>
      </c>
      <c r="D18" s="83">
        <v>774921893</v>
      </c>
      <c r="E18" s="84">
        <v>89244449</v>
      </c>
      <c r="F18" s="85">
        <f t="shared" si="0"/>
        <v>864166342</v>
      </c>
      <c r="G18" s="83">
        <v>767331416</v>
      </c>
      <c r="H18" s="84">
        <v>82140029</v>
      </c>
      <c r="I18" s="85">
        <f t="shared" si="1"/>
        <v>849471445</v>
      </c>
      <c r="J18" s="83">
        <v>127275534</v>
      </c>
      <c r="K18" s="84">
        <v>8332580</v>
      </c>
      <c r="L18" s="84">
        <f t="shared" si="2"/>
        <v>135608114</v>
      </c>
      <c r="M18" s="101">
        <f t="shared" si="3"/>
        <v>0.15692362385481567</v>
      </c>
      <c r="N18" s="83">
        <v>163147977</v>
      </c>
      <c r="O18" s="84">
        <v>8570324</v>
      </c>
      <c r="P18" s="84">
        <f t="shared" si="4"/>
        <v>171718301</v>
      </c>
      <c r="Q18" s="101">
        <f t="shared" si="5"/>
        <v>0.19870977687302707</v>
      </c>
      <c r="R18" s="83">
        <v>167454134</v>
      </c>
      <c r="S18" s="84">
        <v>22439730</v>
      </c>
      <c r="T18" s="84">
        <f t="shared" si="6"/>
        <v>189893864</v>
      </c>
      <c r="U18" s="101">
        <f t="shared" si="7"/>
        <v>0.22354355183769598</v>
      </c>
      <c r="V18" s="83">
        <v>165964857</v>
      </c>
      <c r="W18" s="84">
        <v>30355443</v>
      </c>
      <c r="X18" s="84">
        <f t="shared" si="8"/>
        <v>196320300</v>
      </c>
      <c r="Y18" s="101">
        <f t="shared" si="9"/>
        <v>0.23110876905344357</v>
      </c>
      <c r="Z18" s="83">
        <f t="shared" si="10"/>
        <v>623842502</v>
      </c>
      <c r="AA18" s="84">
        <f t="shared" si="11"/>
        <v>69698077</v>
      </c>
      <c r="AB18" s="84">
        <f t="shared" si="12"/>
        <v>693540579</v>
      </c>
      <c r="AC18" s="101">
        <f t="shared" si="13"/>
        <v>0.81643777796439054</v>
      </c>
      <c r="AD18" s="83">
        <v>158596293</v>
      </c>
      <c r="AE18" s="84">
        <v>23832286</v>
      </c>
      <c r="AF18" s="84">
        <f t="shared" si="14"/>
        <v>182428579</v>
      </c>
      <c r="AG18" s="84">
        <v>771257225</v>
      </c>
      <c r="AH18" s="84">
        <v>789756637</v>
      </c>
      <c r="AI18" s="85">
        <v>619417420</v>
      </c>
      <c r="AJ18" s="120">
        <f t="shared" si="15"/>
        <v>0.78431429503770034</v>
      </c>
      <c r="AK18" s="121">
        <f t="shared" si="16"/>
        <v>7.6148819862265071E-2</v>
      </c>
    </row>
    <row r="19" spans="1:37" x14ac:dyDescent="0.2">
      <c r="A19" s="61" t="s">
        <v>101</v>
      </c>
      <c r="B19" s="62" t="s">
        <v>93</v>
      </c>
      <c r="C19" s="63" t="s">
        <v>94</v>
      </c>
      <c r="D19" s="83">
        <v>2660568361</v>
      </c>
      <c r="E19" s="84">
        <v>128102569</v>
      </c>
      <c r="F19" s="85">
        <f t="shared" si="0"/>
        <v>2788670930</v>
      </c>
      <c r="G19" s="83">
        <v>2674095050</v>
      </c>
      <c r="H19" s="84">
        <v>169775302</v>
      </c>
      <c r="I19" s="85">
        <f t="shared" si="1"/>
        <v>2843870352</v>
      </c>
      <c r="J19" s="83">
        <v>529427648</v>
      </c>
      <c r="K19" s="84">
        <v>14080744</v>
      </c>
      <c r="L19" s="84">
        <f t="shared" si="2"/>
        <v>543508392</v>
      </c>
      <c r="M19" s="101">
        <f t="shared" si="3"/>
        <v>0.19489871901092323</v>
      </c>
      <c r="N19" s="83">
        <v>765685760</v>
      </c>
      <c r="O19" s="84">
        <v>30619800</v>
      </c>
      <c r="P19" s="84">
        <f t="shared" si="4"/>
        <v>796305560</v>
      </c>
      <c r="Q19" s="101">
        <f t="shared" si="5"/>
        <v>0.28555020652795343</v>
      </c>
      <c r="R19" s="83">
        <v>480723715</v>
      </c>
      <c r="S19" s="84">
        <v>31203709</v>
      </c>
      <c r="T19" s="84">
        <f t="shared" si="6"/>
        <v>511927424</v>
      </c>
      <c r="U19" s="101">
        <f t="shared" si="7"/>
        <v>0.18001081647058151</v>
      </c>
      <c r="V19" s="83">
        <v>645965033</v>
      </c>
      <c r="W19" s="84">
        <v>73827002</v>
      </c>
      <c r="X19" s="84">
        <f t="shared" si="8"/>
        <v>719792035</v>
      </c>
      <c r="Y19" s="101">
        <f t="shared" si="9"/>
        <v>0.25310297091911876</v>
      </c>
      <c r="Z19" s="83">
        <f t="shared" si="10"/>
        <v>2421802156</v>
      </c>
      <c r="AA19" s="84">
        <f t="shared" si="11"/>
        <v>149731255</v>
      </c>
      <c r="AB19" s="84">
        <f t="shared" si="12"/>
        <v>2571533411</v>
      </c>
      <c r="AC19" s="101">
        <f t="shared" si="13"/>
        <v>0.90423721643693267</v>
      </c>
      <c r="AD19" s="83">
        <v>593339420</v>
      </c>
      <c r="AE19" s="84">
        <v>65445203</v>
      </c>
      <c r="AF19" s="84">
        <f t="shared" si="14"/>
        <v>658784623</v>
      </c>
      <c r="AG19" s="84">
        <v>2732156854</v>
      </c>
      <c r="AH19" s="84">
        <v>2771414985</v>
      </c>
      <c r="AI19" s="85">
        <v>2475681564</v>
      </c>
      <c r="AJ19" s="120">
        <f t="shared" si="15"/>
        <v>0.89329154146866241</v>
      </c>
      <c r="AK19" s="121">
        <f t="shared" si="16"/>
        <v>9.2606004861166991E-2</v>
      </c>
    </row>
    <row r="20" spans="1:37" x14ac:dyDescent="0.2">
      <c r="A20" s="61" t="s">
        <v>101</v>
      </c>
      <c r="B20" s="62" t="s">
        <v>95</v>
      </c>
      <c r="C20" s="63" t="s">
        <v>96</v>
      </c>
      <c r="D20" s="83">
        <v>2017490424</v>
      </c>
      <c r="E20" s="84">
        <v>406053915</v>
      </c>
      <c r="F20" s="85">
        <f t="shared" si="0"/>
        <v>2423544339</v>
      </c>
      <c r="G20" s="83">
        <v>1977679012</v>
      </c>
      <c r="H20" s="84">
        <v>403507635</v>
      </c>
      <c r="I20" s="85">
        <f t="shared" si="1"/>
        <v>2381186647</v>
      </c>
      <c r="J20" s="83">
        <v>331863271</v>
      </c>
      <c r="K20" s="84">
        <v>23614592</v>
      </c>
      <c r="L20" s="84">
        <f t="shared" si="2"/>
        <v>355477863</v>
      </c>
      <c r="M20" s="101">
        <f t="shared" si="3"/>
        <v>0.14667685557866741</v>
      </c>
      <c r="N20" s="83">
        <v>386982393</v>
      </c>
      <c r="O20" s="84">
        <v>92297071</v>
      </c>
      <c r="P20" s="84">
        <f t="shared" si="4"/>
        <v>479279464</v>
      </c>
      <c r="Q20" s="101">
        <f t="shared" si="5"/>
        <v>0.19775972582278389</v>
      </c>
      <c r="R20" s="83">
        <v>336294300</v>
      </c>
      <c r="S20" s="84">
        <v>41315385</v>
      </c>
      <c r="T20" s="84">
        <f t="shared" si="6"/>
        <v>377609685</v>
      </c>
      <c r="U20" s="101">
        <f t="shared" si="7"/>
        <v>0.15858046469214893</v>
      </c>
      <c r="V20" s="83">
        <v>370916154</v>
      </c>
      <c r="W20" s="84">
        <v>138187234</v>
      </c>
      <c r="X20" s="84">
        <f t="shared" si="8"/>
        <v>509103388</v>
      </c>
      <c r="Y20" s="101">
        <f t="shared" si="9"/>
        <v>0.21380238657116912</v>
      </c>
      <c r="Z20" s="83">
        <f t="shared" si="10"/>
        <v>1426056118</v>
      </c>
      <c r="AA20" s="84">
        <f t="shared" si="11"/>
        <v>295414282</v>
      </c>
      <c r="AB20" s="84">
        <f t="shared" si="12"/>
        <v>1721470400</v>
      </c>
      <c r="AC20" s="101">
        <f t="shared" si="13"/>
        <v>0.72294643604223097</v>
      </c>
      <c r="AD20" s="83">
        <v>358834685</v>
      </c>
      <c r="AE20" s="84">
        <v>114069165</v>
      </c>
      <c r="AF20" s="84">
        <f t="shared" si="14"/>
        <v>472903850</v>
      </c>
      <c r="AG20" s="84">
        <v>2263213708</v>
      </c>
      <c r="AH20" s="84">
        <v>2284810993</v>
      </c>
      <c r="AI20" s="85">
        <v>1668724254</v>
      </c>
      <c r="AJ20" s="120">
        <f t="shared" si="15"/>
        <v>0.73035549072220352</v>
      </c>
      <c r="AK20" s="121">
        <f t="shared" si="16"/>
        <v>7.6547353124742035E-2</v>
      </c>
    </row>
    <row r="21" spans="1:37" x14ac:dyDescent="0.2">
      <c r="A21" s="61" t="s">
        <v>101</v>
      </c>
      <c r="B21" s="62" t="s">
        <v>573</v>
      </c>
      <c r="C21" s="63" t="s">
        <v>574</v>
      </c>
      <c r="D21" s="83">
        <v>1287175140</v>
      </c>
      <c r="E21" s="84">
        <v>151230264</v>
      </c>
      <c r="F21" s="85">
        <f t="shared" si="0"/>
        <v>1438405404</v>
      </c>
      <c r="G21" s="83">
        <v>1321563569</v>
      </c>
      <c r="H21" s="84">
        <v>155412070</v>
      </c>
      <c r="I21" s="85">
        <f t="shared" si="1"/>
        <v>1476975639</v>
      </c>
      <c r="J21" s="83">
        <v>213733556</v>
      </c>
      <c r="K21" s="84">
        <v>16443266</v>
      </c>
      <c r="L21" s="84">
        <f t="shared" si="2"/>
        <v>230176822</v>
      </c>
      <c r="M21" s="101">
        <f t="shared" si="3"/>
        <v>0.16002221721352766</v>
      </c>
      <c r="N21" s="83">
        <v>227318472</v>
      </c>
      <c r="O21" s="84">
        <v>23361716</v>
      </c>
      <c r="P21" s="84">
        <f t="shared" si="4"/>
        <v>250680188</v>
      </c>
      <c r="Q21" s="101">
        <f t="shared" si="5"/>
        <v>0.17427645036850822</v>
      </c>
      <c r="R21" s="83">
        <v>285638626</v>
      </c>
      <c r="S21" s="84">
        <v>30175283</v>
      </c>
      <c r="T21" s="84">
        <f t="shared" si="6"/>
        <v>315813909</v>
      </c>
      <c r="U21" s="101">
        <f t="shared" si="7"/>
        <v>0.21382472443067829</v>
      </c>
      <c r="V21" s="83">
        <v>253767736</v>
      </c>
      <c r="W21" s="84">
        <v>60475482</v>
      </c>
      <c r="X21" s="84">
        <f t="shared" si="8"/>
        <v>314243218</v>
      </c>
      <c r="Y21" s="101">
        <f t="shared" si="9"/>
        <v>0.21276127357981428</v>
      </c>
      <c r="Z21" s="83">
        <f t="shared" si="10"/>
        <v>980458390</v>
      </c>
      <c r="AA21" s="84">
        <f t="shared" si="11"/>
        <v>130455747</v>
      </c>
      <c r="AB21" s="84">
        <f t="shared" si="12"/>
        <v>1110914137</v>
      </c>
      <c r="AC21" s="101">
        <f t="shared" si="13"/>
        <v>0.75215467856474238</v>
      </c>
      <c r="AD21" s="83">
        <v>264741088</v>
      </c>
      <c r="AE21" s="84">
        <v>63592137</v>
      </c>
      <c r="AF21" s="84">
        <f t="shared" si="14"/>
        <v>328333225</v>
      </c>
      <c r="AG21" s="84">
        <v>1174788863</v>
      </c>
      <c r="AH21" s="84">
        <v>1230153772</v>
      </c>
      <c r="AI21" s="85">
        <v>1011297355</v>
      </c>
      <c r="AJ21" s="120">
        <f t="shared" si="15"/>
        <v>0.82209019556621743</v>
      </c>
      <c r="AK21" s="121">
        <f t="shared" si="16"/>
        <v>-4.2913741062909461E-2</v>
      </c>
    </row>
    <row r="22" spans="1:37" x14ac:dyDescent="0.2">
      <c r="A22" s="61" t="s">
        <v>101</v>
      </c>
      <c r="B22" s="62" t="s">
        <v>575</v>
      </c>
      <c r="C22" s="63" t="s">
        <v>576</v>
      </c>
      <c r="D22" s="83">
        <v>880464651</v>
      </c>
      <c r="E22" s="84">
        <v>101758738</v>
      </c>
      <c r="F22" s="85">
        <f t="shared" si="0"/>
        <v>982223389</v>
      </c>
      <c r="G22" s="83">
        <v>899850019</v>
      </c>
      <c r="H22" s="84">
        <v>108633015</v>
      </c>
      <c r="I22" s="85">
        <f t="shared" si="1"/>
        <v>1008483034</v>
      </c>
      <c r="J22" s="83">
        <v>187180493</v>
      </c>
      <c r="K22" s="84">
        <v>6668157</v>
      </c>
      <c r="L22" s="84">
        <f t="shared" si="2"/>
        <v>193848650</v>
      </c>
      <c r="M22" s="101">
        <f t="shared" si="3"/>
        <v>0.1973569884111159</v>
      </c>
      <c r="N22" s="83">
        <v>197337301</v>
      </c>
      <c r="O22" s="84">
        <v>10194354</v>
      </c>
      <c r="P22" s="84">
        <f t="shared" si="4"/>
        <v>207531655</v>
      </c>
      <c r="Q22" s="101">
        <f t="shared" si="5"/>
        <v>0.21128763306205489</v>
      </c>
      <c r="R22" s="83">
        <v>196274711</v>
      </c>
      <c r="S22" s="84">
        <v>19683951</v>
      </c>
      <c r="T22" s="84">
        <f t="shared" si="6"/>
        <v>215958662</v>
      </c>
      <c r="U22" s="101">
        <f t="shared" si="7"/>
        <v>0.21414208739182419</v>
      </c>
      <c r="V22" s="83">
        <v>176897968</v>
      </c>
      <c r="W22" s="84">
        <v>43696824</v>
      </c>
      <c r="X22" s="84">
        <f t="shared" si="8"/>
        <v>220594792</v>
      </c>
      <c r="Y22" s="101">
        <f t="shared" si="9"/>
        <v>0.21873921976162863</v>
      </c>
      <c r="Z22" s="83">
        <f t="shared" si="10"/>
        <v>757690473</v>
      </c>
      <c r="AA22" s="84">
        <f t="shared" si="11"/>
        <v>80243286</v>
      </c>
      <c r="AB22" s="84">
        <f t="shared" si="12"/>
        <v>837933759</v>
      </c>
      <c r="AC22" s="101">
        <f t="shared" si="13"/>
        <v>0.83088533049134072</v>
      </c>
      <c r="AD22" s="83">
        <v>180617167</v>
      </c>
      <c r="AE22" s="84">
        <v>19891920</v>
      </c>
      <c r="AF22" s="84">
        <f t="shared" si="14"/>
        <v>200509087</v>
      </c>
      <c r="AG22" s="84">
        <v>857663717</v>
      </c>
      <c r="AH22" s="84">
        <v>926483370</v>
      </c>
      <c r="AI22" s="85">
        <v>824019340</v>
      </c>
      <c r="AJ22" s="120">
        <f t="shared" si="15"/>
        <v>0.88940542991073868</v>
      </c>
      <c r="AK22" s="121">
        <f t="shared" si="16"/>
        <v>0.10017353976580612</v>
      </c>
    </row>
    <row r="23" spans="1:37" x14ac:dyDescent="0.2">
      <c r="A23" s="61" t="s">
        <v>116</v>
      </c>
      <c r="B23" s="62" t="s">
        <v>577</v>
      </c>
      <c r="C23" s="63" t="s">
        <v>578</v>
      </c>
      <c r="D23" s="83">
        <v>427477294</v>
      </c>
      <c r="E23" s="84">
        <v>68838011</v>
      </c>
      <c r="F23" s="85">
        <f t="shared" si="0"/>
        <v>496315305</v>
      </c>
      <c r="G23" s="83">
        <v>420175340</v>
      </c>
      <c r="H23" s="84">
        <v>15506979</v>
      </c>
      <c r="I23" s="85">
        <f t="shared" si="1"/>
        <v>435682319</v>
      </c>
      <c r="J23" s="83">
        <v>76906246</v>
      </c>
      <c r="K23" s="84">
        <v>0</v>
      </c>
      <c r="L23" s="84">
        <f t="shared" si="2"/>
        <v>76906246</v>
      </c>
      <c r="M23" s="101">
        <f t="shared" si="3"/>
        <v>0.15495441149049394</v>
      </c>
      <c r="N23" s="83">
        <v>101139972</v>
      </c>
      <c r="O23" s="84">
        <v>184730</v>
      </c>
      <c r="P23" s="84">
        <f t="shared" si="4"/>
        <v>101324702</v>
      </c>
      <c r="Q23" s="101">
        <f t="shared" si="5"/>
        <v>0.20415389366241687</v>
      </c>
      <c r="R23" s="83">
        <v>98374108</v>
      </c>
      <c r="S23" s="84">
        <v>385828</v>
      </c>
      <c r="T23" s="84">
        <f t="shared" si="6"/>
        <v>98759936</v>
      </c>
      <c r="U23" s="101">
        <f t="shared" si="7"/>
        <v>0.22667877876402875</v>
      </c>
      <c r="V23" s="83">
        <v>91014278</v>
      </c>
      <c r="W23" s="84">
        <v>2204234</v>
      </c>
      <c r="X23" s="84">
        <f t="shared" si="8"/>
        <v>93218512</v>
      </c>
      <c r="Y23" s="101">
        <f t="shared" si="9"/>
        <v>0.21395982332714308</v>
      </c>
      <c r="Z23" s="83">
        <f t="shared" si="10"/>
        <v>367434604</v>
      </c>
      <c r="AA23" s="84">
        <f t="shared" si="11"/>
        <v>2774792</v>
      </c>
      <c r="AB23" s="84">
        <f t="shared" si="12"/>
        <v>370209396</v>
      </c>
      <c r="AC23" s="101">
        <f t="shared" si="13"/>
        <v>0.84972324984342551</v>
      </c>
      <c r="AD23" s="83">
        <v>88271784</v>
      </c>
      <c r="AE23" s="84">
        <v>1118517</v>
      </c>
      <c r="AF23" s="84">
        <f t="shared" si="14"/>
        <v>89390301</v>
      </c>
      <c r="AG23" s="84">
        <v>467512744</v>
      </c>
      <c r="AH23" s="84">
        <v>424664352</v>
      </c>
      <c r="AI23" s="85">
        <v>359391858</v>
      </c>
      <c r="AJ23" s="120">
        <f t="shared" si="15"/>
        <v>0.84629627212034031</v>
      </c>
      <c r="AK23" s="121">
        <f t="shared" si="16"/>
        <v>4.2825798293262274E-2</v>
      </c>
    </row>
    <row r="24" spans="1:37" ht="16.5" x14ac:dyDescent="0.3">
      <c r="A24" s="64" t="s">
        <v>0</v>
      </c>
      <c r="B24" s="65" t="s">
        <v>579</v>
      </c>
      <c r="C24" s="66" t="s">
        <v>0</v>
      </c>
      <c r="D24" s="86">
        <f>SUM(D18:D23)</f>
        <v>8048097763</v>
      </c>
      <c r="E24" s="87">
        <f>SUM(E18:E23)</f>
        <v>945227946</v>
      </c>
      <c r="F24" s="88">
        <f t="shared" si="0"/>
        <v>8993325709</v>
      </c>
      <c r="G24" s="86">
        <f>SUM(G18:G23)</f>
        <v>8060694406</v>
      </c>
      <c r="H24" s="87">
        <f>SUM(H18:H23)</f>
        <v>934975030</v>
      </c>
      <c r="I24" s="88">
        <f t="shared" si="1"/>
        <v>8995669436</v>
      </c>
      <c r="J24" s="86">
        <f>SUM(J18:J23)</f>
        <v>1466386748</v>
      </c>
      <c r="K24" s="87">
        <f>SUM(K18:K23)</f>
        <v>69139339</v>
      </c>
      <c r="L24" s="87">
        <f t="shared" si="2"/>
        <v>1535526087</v>
      </c>
      <c r="M24" s="102">
        <f t="shared" si="3"/>
        <v>0.17074062884916247</v>
      </c>
      <c r="N24" s="86">
        <f>SUM(N18:N23)</f>
        <v>1841611875</v>
      </c>
      <c r="O24" s="87">
        <f>SUM(O18:O23)</f>
        <v>165227995</v>
      </c>
      <c r="P24" s="87">
        <f t="shared" si="4"/>
        <v>2006839870</v>
      </c>
      <c r="Q24" s="102">
        <f t="shared" si="5"/>
        <v>0.22314769140315588</v>
      </c>
      <c r="R24" s="86">
        <f>SUM(R18:R23)</f>
        <v>1564759594</v>
      </c>
      <c r="S24" s="87">
        <f>SUM(S18:S23)</f>
        <v>145203886</v>
      </c>
      <c r="T24" s="87">
        <f t="shared" si="6"/>
        <v>1709963480</v>
      </c>
      <c r="U24" s="102">
        <f t="shared" si="7"/>
        <v>0.19008740729809984</v>
      </c>
      <c r="V24" s="86">
        <f>SUM(V18:V23)</f>
        <v>1704526026</v>
      </c>
      <c r="W24" s="87">
        <f>SUM(W18:W23)</f>
        <v>348746219</v>
      </c>
      <c r="X24" s="87">
        <f t="shared" si="8"/>
        <v>2053272245</v>
      </c>
      <c r="Y24" s="102">
        <f t="shared" si="9"/>
        <v>0.22825118904246938</v>
      </c>
      <c r="Z24" s="86">
        <f t="shared" si="10"/>
        <v>6577284243</v>
      </c>
      <c r="AA24" s="87">
        <f t="shared" si="11"/>
        <v>728317439</v>
      </c>
      <c r="AB24" s="87">
        <f t="shared" si="12"/>
        <v>7305601682</v>
      </c>
      <c r="AC24" s="102">
        <f t="shared" si="13"/>
        <v>0.8121242931363758</v>
      </c>
      <c r="AD24" s="86">
        <f>SUM(AD18:AD23)</f>
        <v>1644400437</v>
      </c>
      <c r="AE24" s="87">
        <f>SUM(AE18:AE23)</f>
        <v>287949228</v>
      </c>
      <c r="AF24" s="87">
        <f t="shared" si="14"/>
        <v>1932349665</v>
      </c>
      <c r="AG24" s="87">
        <f>SUM(AG18:AG23)</f>
        <v>8266593111</v>
      </c>
      <c r="AH24" s="87">
        <f>SUM(AH18:AH23)</f>
        <v>8427284109</v>
      </c>
      <c r="AI24" s="88">
        <f>SUM(AI18:AI23)</f>
        <v>6958531791</v>
      </c>
      <c r="AJ24" s="122">
        <f t="shared" si="15"/>
        <v>0.82571463130910328</v>
      </c>
      <c r="AK24" s="123">
        <f t="shared" si="16"/>
        <v>6.2578001378440939E-2</v>
      </c>
    </row>
    <row r="25" spans="1:37" x14ac:dyDescent="0.2">
      <c r="A25" s="61" t="s">
        <v>101</v>
      </c>
      <c r="B25" s="62" t="s">
        <v>580</v>
      </c>
      <c r="C25" s="63" t="s">
        <v>581</v>
      </c>
      <c r="D25" s="83">
        <v>622978387</v>
      </c>
      <c r="E25" s="84">
        <v>181136164</v>
      </c>
      <c r="F25" s="85">
        <f t="shared" si="0"/>
        <v>804114551</v>
      </c>
      <c r="G25" s="83">
        <v>641239266</v>
      </c>
      <c r="H25" s="84">
        <v>144402483</v>
      </c>
      <c r="I25" s="85">
        <f t="shared" si="1"/>
        <v>785641749</v>
      </c>
      <c r="J25" s="83">
        <v>120175418</v>
      </c>
      <c r="K25" s="84">
        <v>15264539</v>
      </c>
      <c r="L25" s="84">
        <f t="shared" si="2"/>
        <v>135439957</v>
      </c>
      <c r="M25" s="101">
        <f t="shared" si="3"/>
        <v>0.16843366014402592</v>
      </c>
      <c r="N25" s="83">
        <v>137973870</v>
      </c>
      <c r="O25" s="84">
        <v>23588509</v>
      </c>
      <c r="P25" s="84">
        <f t="shared" si="4"/>
        <v>161562379</v>
      </c>
      <c r="Q25" s="101">
        <f t="shared" si="5"/>
        <v>0.20091960629126832</v>
      </c>
      <c r="R25" s="83">
        <v>147878569</v>
      </c>
      <c r="S25" s="84">
        <v>17662523</v>
      </c>
      <c r="T25" s="84">
        <f t="shared" si="6"/>
        <v>165541092</v>
      </c>
      <c r="U25" s="101">
        <f t="shared" si="7"/>
        <v>0.21070811500369999</v>
      </c>
      <c r="V25" s="83">
        <v>168738821</v>
      </c>
      <c r="W25" s="84">
        <v>35224572</v>
      </c>
      <c r="X25" s="84">
        <f t="shared" si="8"/>
        <v>203963393</v>
      </c>
      <c r="Y25" s="101">
        <f t="shared" si="9"/>
        <v>0.25961374030798867</v>
      </c>
      <c r="Z25" s="83">
        <f t="shared" si="10"/>
        <v>574766678</v>
      </c>
      <c r="AA25" s="84">
        <f t="shared" si="11"/>
        <v>91740143</v>
      </c>
      <c r="AB25" s="84">
        <f t="shared" si="12"/>
        <v>666506821</v>
      </c>
      <c r="AC25" s="101">
        <f t="shared" si="13"/>
        <v>0.84835972865286213</v>
      </c>
      <c r="AD25" s="83">
        <v>170667997</v>
      </c>
      <c r="AE25" s="84">
        <v>35446833</v>
      </c>
      <c r="AF25" s="84">
        <f t="shared" si="14"/>
        <v>206114830</v>
      </c>
      <c r="AG25" s="84">
        <v>752396615</v>
      </c>
      <c r="AH25" s="84">
        <v>804963343</v>
      </c>
      <c r="AI25" s="85">
        <v>603104265</v>
      </c>
      <c r="AJ25" s="120">
        <f t="shared" si="15"/>
        <v>0.749231962231105</v>
      </c>
      <c r="AK25" s="121">
        <f t="shared" si="16"/>
        <v>-1.0438050478949079E-2</v>
      </c>
    </row>
    <row r="26" spans="1:37" x14ac:dyDescent="0.2">
      <c r="A26" s="61" t="s">
        <v>101</v>
      </c>
      <c r="B26" s="62" t="s">
        <v>582</v>
      </c>
      <c r="C26" s="63" t="s">
        <v>583</v>
      </c>
      <c r="D26" s="83">
        <v>1495006432</v>
      </c>
      <c r="E26" s="84">
        <v>274774547</v>
      </c>
      <c r="F26" s="85">
        <f t="shared" si="0"/>
        <v>1769780979</v>
      </c>
      <c r="G26" s="83">
        <v>1519594460</v>
      </c>
      <c r="H26" s="84">
        <v>237837025</v>
      </c>
      <c r="I26" s="85">
        <f t="shared" si="1"/>
        <v>1757431485</v>
      </c>
      <c r="J26" s="83">
        <v>297331502</v>
      </c>
      <c r="K26" s="84">
        <v>9512144</v>
      </c>
      <c r="L26" s="84">
        <f t="shared" si="2"/>
        <v>306843646</v>
      </c>
      <c r="M26" s="101">
        <f t="shared" si="3"/>
        <v>0.17337944618061127</v>
      </c>
      <c r="N26" s="83">
        <v>373647455</v>
      </c>
      <c r="O26" s="84">
        <v>47648330</v>
      </c>
      <c r="P26" s="84">
        <f t="shared" si="4"/>
        <v>421295785</v>
      </c>
      <c r="Q26" s="101">
        <f t="shared" si="5"/>
        <v>0.2380496739421675</v>
      </c>
      <c r="R26" s="83">
        <v>332223539</v>
      </c>
      <c r="S26" s="84">
        <v>37599520</v>
      </c>
      <c r="T26" s="84">
        <f t="shared" si="6"/>
        <v>369823059</v>
      </c>
      <c r="U26" s="101">
        <f t="shared" si="7"/>
        <v>0.21043384174945517</v>
      </c>
      <c r="V26" s="83">
        <v>369880644</v>
      </c>
      <c r="W26" s="84">
        <v>65558570</v>
      </c>
      <c r="X26" s="84">
        <f t="shared" si="8"/>
        <v>435439214</v>
      </c>
      <c r="Y26" s="101">
        <f t="shared" si="9"/>
        <v>0.24777023611819496</v>
      </c>
      <c r="Z26" s="83">
        <f t="shared" si="10"/>
        <v>1373083140</v>
      </c>
      <c r="AA26" s="84">
        <f t="shared" si="11"/>
        <v>160318564</v>
      </c>
      <c r="AB26" s="84">
        <f t="shared" si="12"/>
        <v>1533401704</v>
      </c>
      <c r="AC26" s="101">
        <f t="shared" si="13"/>
        <v>0.87252431579146317</v>
      </c>
      <c r="AD26" s="83">
        <v>336577457</v>
      </c>
      <c r="AE26" s="84">
        <v>93752397</v>
      </c>
      <c r="AF26" s="84">
        <f t="shared" si="14"/>
        <v>430329854</v>
      </c>
      <c r="AG26" s="84">
        <v>1645748749</v>
      </c>
      <c r="AH26" s="84">
        <v>1640645000</v>
      </c>
      <c r="AI26" s="85">
        <v>1438271335</v>
      </c>
      <c r="AJ26" s="120">
        <f t="shared" si="15"/>
        <v>0.87664993645791744</v>
      </c>
      <c r="AK26" s="121">
        <f t="shared" si="16"/>
        <v>1.1873124656603506E-2</v>
      </c>
    </row>
    <row r="27" spans="1:37" x14ac:dyDescent="0.2">
      <c r="A27" s="61" t="s">
        <v>101</v>
      </c>
      <c r="B27" s="62" t="s">
        <v>584</v>
      </c>
      <c r="C27" s="63" t="s">
        <v>585</v>
      </c>
      <c r="D27" s="83">
        <v>394952047</v>
      </c>
      <c r="E27" s="84">
        <v>53873187</v>
      </c>
      <c r="F27" s="85">
        <f t="shared" si="0"/>
        <v>448825234</v>
      </c>
      <c r="G27" s="83">
        <v>402039517</v>
      </c>
      <c r="H27" s="84">
        <v>56805350</v>
      </c>
      <c r="I27" s="85">
        <f t="shared" si="1"/>
        <v>458844867</v>
      </c>
      <c r="J27" s="83">
        <v>80216616</v>
      </c>
      <c r="K27" s="84">
        <v>2061221</v>
      </c>
      <c r="L27" s="84">
        <f t="shared" si="2"/>
        <v>82277837</v>
      </c>
      <c r="M27" s="101">
        <f t="shared" si="3"/>
        <v>0.1833182066585855</v>
      </c>
      <c r="N27" s="83">
        <v>96133181</v>
      </c>
      <c r="O27" s="84">
        <v>6228298</v>
      </c>
      <c r="P27" s="84">
        <f t="shared" si="4"/>
        <v>102361479</v>
      </c>
      <c r="Q27" s="101">
        <f t="shared" si="5"/>
        <v>0.22806533867924192</v>
      </c>
      <c r="R27" s="83">
        <v>81784501</v>
      </c>
      <c r="S27" s="84">
        <v>10158686</v>
      </c>
      <c r="T27" s="84">
        <f t="shared" si="6"/>
        <v>91943187</v>
      </c>
      <c r="U27" s="101">
        <f t="shared" si="7"/>
        <v>0.20037967865073666</v>
      </c>
      <c r="V27" s="83">
        <v>99328650</v>
      </c>
      <c r="W27" s="84">
        <v>36567341</v>
      </c>
      <c r="X27" s="84">
        <f t="shared" si="8"/>
        <v>135895991</v>
      </c>
      <c r="Y27" s="101">
        <f t="shared" si="9"/>
        <v>0.29616979675180721</v>
      </c>
      <c r="Z27" s="83">
        <f t="shared" si="10"/>
        <v>357462948</v>
      </c>
      <c r="AA27" s="84">
        <f t="shared" si="11"/>
        <v>55015546</v>
      </c>
      <c r="AB27" s="84">
        <f t="shared" si="12"/>
        <v>412478494</v>
      </c>
      <c r="AC27" s="101">
        <f t="shared" si="13"/>
        <v>0.89894978382748258</v>
      </c>
      <c r="AD27" s="83">
        <v>78845142</v>
      </c>
      <c r="AE27" s="84">
        <v>16114237</v>
      </c>
      <c r="AF27" s="84">
        <f t="shared" si="14"/>
        <v>94959379</v>
      </c>
      <c r="AG27" s="84">
        <v>448112970</v>
      </c>
      <c r="AH27" s="84">
        <v>542876367</v>
      </c>
      <c r="AI27" s="85">
        <v>369044100</v>
      </c>
      <c r="AJ27" s="120">
        <f t="shared" si="15"/>
        <v>0.67979400547380986</v>
      </c>
      <c r="AK27" s="121">
        <f t="shared" si="16"/>
        <v>0.43109603739089319</v>
      </c>
    </row>
    <row r="28" spans="1:37" x14ac:dyDescent="0.2">
      <c r="A28" s="61" t="s">
        <v>101</v>
      </c>
      <c r="B28" s="62" t="s">
        <v>586</v>
      </c>
      <c r="C28" s="63" t="s">
        <v>587</v>
      </c>
      <c r="D28" s="83">
        <v>346593472</v>
      </c>
      <c r="E28" s="84">
        <v>49990427</v>
      </c>
      <c r="F28" s="85">
        <f t="shared" si="0"/>
        <v>396583899</v>
      </c>
      <c r="G28" s="83">
        <v>362562342</v>
      </c>
      <c r="H28" s="84">
        <v>108825002</v>
      </c>
      <c r="I28" s="85">
        <f t="shared" si="1"/>
        <v>471387344</v>
      </c>
      <c r="J28" s="83">
        <v>71730303</v>
      </c>
      <c r="K28" s="84">
        <v>6407254</v>
      </c>
      <c r="L28" s="84">
        <f t="shared" si="2"/>
        <v>78137557</v>
      </c>
      <c r="M28" s="101">
        <f t="shared" si="3"/>
        <v>0.19702654897747121</v>
      </c>
      <c r="N28" s="83">
        <v>84919872</v>
      </c>
      <c r="O28" s="84">
        <v>29519027</v>
      </c>
      <c r="P28" s="84">
        <f t="shared" si="4"/>
        <v>114438899</v>
      </c>
      <c r="Q28" s="101">
        <f t="shared" si="5"/>
        <v>0.28856163673956919</v>
      </c>
      <c r="R28" s="83">
        <v>85482014</v>
      </c>
      <c r="S28" s="84">
        <v>22964627</v>
      </c>
      <c r="T28" s="84">
        <f t="shared" si="6"/>
        <v>108446641</v>
      </c>
      <c r="U28" s="101">
        <f t="shared" si="7"/>
        <v>0.2300584484932629</v>
      </c>
      <c r="V28" s="83">
        <v>69077973</v>
      </c>
      <c r="W28" s="84">
        <v>35812974</v>
      </c>
      <c r="X28" s="84">
        <f t="shared" si="8"/>
        <v>104890947</v>
      </c>
      <c r="Y28" s="101">
        <f t="shared" si="9"/>
        <v>0.22251540762621747</v>
      </c>
      <c r="Z28" s="83">
        <f t="shared" si="10"/>
        <v>311210162</v>
      </c>
      <c r="AA28" s="84">
        <f t="shared" si="11"/>
        <v>94703882</v>
      </c>
      <c r="AB28" s="84">
        <f t="shared" si="12"/>
        <v>405914044</v>
      </c>
      <c r="AC28" s="101">
        <f t="shared" si="13"/>
        <v>0.86110509577024197</v>
      </c>
      <c r="AD28" s="83">
        <v>83862586</v>
      </c>
      <c r="AE28" s="84">
        <v>8911510</v>
      </c>
      <c r="AF28" s="84">
        <f t="shared" si="14"/>
        <v>92774096</v>
      </c>
      <c r="AG28" s="84">
        <v>345015369</v>
      </c>
      <c r="AH28" s="84">
        <v>362909576</v>
      </c>
      <c r="AI28" s="85">
        <v>292809753</v>
      </c>
      <c r="AJ28" s="120">
        <f t="shared" si="15"/>
        <v>0.80683942327275482</v>
      </c>
      <c r="AK28" s="121">
        <f t="shared" si="16"/>
        <v>0.13060597216705827</v>
      </c>
    </row>
    <row r="29" spans="1:37" x14ac:dyDescent="0.2">
      <c r="A29" s="61" t="s">
        <v>116</v>
      </c>
      <c r="B29" s="62" t="s">
        <v>588</v>
      </c>
      <c r="C29" s="63" t="s">
        <v>589</v>
      </c>
      <c r="D29" s="83">
        <v>253950152</v>
      </c>
      <c r="E29" s="84">
        <v>4988500</v>
      </c>
      <c r="F29" s="85">
        <f t="shared" si="0"/>
        <v>258938652</v>
      </c>
      <c r="G29" s="83">
        <v>264067030</v>
      </c>
      <c r="H29" s="84">
        <v>7177400</v>
      </c>
      <c r="I29" s="85">
        <f t="shared" si="1"/>
        <v>271244430</v>
      </c>
      <c r="J29" s="83">
        <v>48629248</v>
      </c>
      <c r="K29" s="84">
        <v>517370</v>
      </c>
      <c r="L29" s="84">
        <f t="shared" si="2"/>
        <v>49146618</v>
      </c>
      <c r="M29" s="101">
        <f t="shared" si="3"/>
        <v>0.18980023886121103</v>
      </c>
      <c r="N29" s="83">
        <v>76042689</v>
      </c>
      <c r="O29" s="84">
        <v>995214</v>
      </c>
      <c r="P29" s="84">
        <f t="shared" si="4"/>
        <v>77037903</v>
      </c>
      <c r="Q29" s="101">
        <f t="shared" si="5"/>
        <v>0.29751411156647251</v>
      </c>
      <c r="R29" s="83">
        <v>66819907</v>
      </c>
      <c r="S29" s="84">
        <v>1045925</v>
      </c>
      <c r="T29" s="84">
        <f t="shared" si="6"/>
        <v>67865832</v>
      </c>
      <c r="U29" s="101">
        <f t="shared" si="7"/>
        <v>0.25020175345167456</v>
      </c>
      <c r="V29" s="83">
        <v>57154168</v>
      </c>
      <c r="W29" s="84">
        <v>2506865</v>
      </c>
      <c r="X29" s="84">
        <f t="shared" si="8"/>
        <v>59661033</v>
      </c>
      <c r="Y29" s="101">
        <f t="shared" si="9"/>
        <v>0.21995302539484404</v>
      </c>
      <c r="Z29" s="83">
        <f t="shared" si="10"/>
        <v>248646012</v>
      </c>
      <c r="AA29" s="84">
        <f t="shared" si="11"/>
        <v>5065374</v>
      </c>
      <c r="AB29" s="84">
        <f t="shared" si="12"/>
        <v>253711386</v>
      </c>
      <c r="AC29" s="101">
        <f t="shared" si="13"/>
        <v>0.93536072243031865</v>
      </c>
      <c r="AD29" s="83">
        <v>50269241</v>
      </c>
      <c r="AE29" s="84">
        <v>2362261</v>
      </c>
      <c r="AF29" s="84">
        <f t="shared" si="14"/>
        <v>52631502</v>
      </c>
      <c r="AG29" s="84">
        <v>248323232</v>
      </c>
      <c r="AH29" s="84">
        <v>259797925</v>
      </c>
      <c r="AI29" s="85">
        <v>240575325</v>
      </c>
      <c r="AJ29" s="120">
        <f t="shared" si="15"/>
        <v>0.92600941674187731</v>
      </c>
      <c r="AK29" s="121">
        <f t="shared" si="16"/>
        <v>0.13356128426659764</v>
      </c>
    </row>
    <row r="30" spans="1:37" ht="16.5" x14ac:dyDescent="0.3">
      <c r="A30" s="64" t="s">
        <v>0</v>
      </c>
      <c r="B30" s="65" t="s">
        <v>590</v>
      </c>
      <c r="C30" s="66" t="s">
        <v>0</v>
      </c>
      <c r="D30" s="86">
        <f>SUM(D25:D29)</f>
        <v>3113480490</v>
      </c>
      <c r="E30" s="87">
        <f>SUM(E25:E29)</f>
        <v>564762825</v>
      </c>
      <c r="F30" s="88">
        <f t="shared" si="0"/>
        <v>3678243315</v>
      </c>
      <c r="G30" s="86">
        <f>SUM(G25:G29)</f>
        <v>3189502615</v>
      </c>
      <c r="H30" s="87">
        <f>SUM(H25:H29)</f>
        <v>555047260</v>
      </c>
      <c r="I30" s="88">
        <f t="shared" si="1"/>
        <v>3744549875</v>
      </c>
      <c r="J30" s="86">
        <f>SUM(J25:J29)</f>
        <v>618083087</v>
      </c>
      <c r="K30" s="87">
        <f>SUM(K25:K29)</f>
        <v>33762528</v>
      </c>
      <c r="L30" s="87">
        <f t="shared" si="2"/>
        <v>651845615</v>
      </c>
      <c r="M30" s="102">
        <f t="shared" si="3"/>
        <v>0.17721655670296516</v>
      </c>
      <c r="N30" s="86">
        <f>SUM(N25:N29)</f>
        <v>768717067</v>
      </c>
      <c r="O30" s="87">
        <f>SUM(O25:O29)</f>
        <v>107979378</v>
      </c>
      <c r="P30" s="87">
        <f t="shared" si="4"/>
        <v>876696445</v>
      </c>
      <c r="Q30" s="102">
        <f t="shared" si="5"/>
        <v>0.23834650672096716</v>
      </c>
      <c r="R30" s="86">
        <f>SUM(R25:R29)</f>
        <v>714188530</v>
      </c>
      <c r="S30" s="87">
        <f>SUM(S25:S29)</f>
        <v>89431281</v>
      </c>
      <c r="T30" s="87">
        <f t="shared" si="6"/>
        <v>803619811</v>
      </c>
      <c r="U30" s="102">
        <f t="shared" si="7"/>
        <v>0.21461052404863482</v>
      </c>
      <c r="V30" s="86">
        <f>SUM(V25:V29)</f>
        <v>764180256</v>
      </c>
      <c r="W30" s="87">
        <f>SUM(W25:W29)</f>
        <v>175670322</v>
      </c>
      <c r="X30" s="87">
        <f t="shared" si="8"/>
        <v>939850578</v>
      </c>
      <c r="Y30" s="102">
        <f t="shared" si="9"/>
        <v>0.25099160363032952</v>
      </c>
      <c r="Z30" s="86">
        <f t="shared" si="10"/>
        <v>2865168940</v>
      </c>
      <c r="AA30" s="87">
        <f t="shared" si="11"/>
        <v>406843509</v>
      </c>
      <c r="AB30" s="87">
        <f t="shared" si="12"/>
        <v>3272012449</v>
      </c>
      <c r="AC30" s="102">
        <f t="shared" si="13"/>
        <v>0.87380661447325492</v>
      </c>
      <c r="AD30" s="86">
        <f>SUM(AD25:AD29)</f>
        <v>720222423</v>
      </c>
      <c r="AE30" s="87">
        <f>SUM(AE25:AE29)</f>
        <v>156587238</v>
      </c>
      <c r="AF30" s="87">
        <f t="shared" si="14"/>
        <v>876809661</v>
      </c>
      <c r="AG30" s="87">
        <f>SUM(AG25:AG29)</f>
        <v>3439596935</v>
      </c>
      <c r="AH30" s="87">
        <f>SUM(AH25:AH29)</f>
        <v>3611192211</v>
      </c>
      <c r="AI30" s="88">
        <f>SUM(AI25:AI29)</f>
        <v>2943804778</v>
      </c>
      <c r="AJ30" s="122">
        <f t="shared" si="15"/>
        <v>0.81518916911509698</v>
      </c>
      <c r="AK30" s="123">
        <f t="shared" si="16"/>
        <v>7.1898063860407202E-2</v>
      </c>
    </row>
    <row r="31" spans="1:37" x14ac:dyDescent="0.2">
      <c r="A31" s="61" t="s">
        <v>101</v>
      </c>
      <c r="B31" s="62" t="s">
        <v>591</v>
      </c>
      <c r="C31" s="63" t="s">
        <v>592</v>
      </c>
      <c r="D31" s="83">
        <v>191830122</v>
      </c>
      <c r="E31" s="84">
        <v>23767300</v>
      </c>
      <c r="F31" s="85">
        <f t="shared" si="0"/>
        <v>215597422</v>
      </c>
      <c r="G31" s="83">
        <v>204636708</v>
      </c>
      <c r="H31" s="84">
        <v>26638972</v>
      </c>
      <c r="I31" s="85">
        <f t="shared" si="1"/>
        <v>231275680</v>
      </c>
      <c r="J31" s="83">
        <v>68408819</v>
      </c>
      <c r="K31" s="84">
        <v>2254558</v>
      </c>
      <c r="L31" s="84">
        <f t="shared" si="2"/>
        <v>70663377</v>
      </c>
      <c r="M31" s="101">
        <f t="shared" si="3"/>
        <v>0.32775613151812177</v>
      </c>
      <c r="N31" s="83">
        <v>34080218</v>
      </c>
      <c r="O31" s="84">
        <v>7263355</v>
      </c>
      <c r="P31" s="84">
        <f t="shared" si="4"/>
        <v>41343573</v>
      </c>
      <c r="Q31" s="101">
        <f t="shared" si="5"/>
        <v>0.1917628356428121</v>
      </c>
      <c r="R31" s="83">
        <v>57238424</v>
      </c>
      <c r="S31" s="84">
        <v>1550324</v>
      </c>
      <c r="T31" s="84">
        <f t="shared" si="6"/>
        <v>58788748</v>
      </c>
      <c r="U31" s="101">
        <f t="shared" si="7"/>
        <v>0.25419338514105766</v>
      </c>
      <c r="V31" s="83">
        <v>26885622</v>
      </c>
      <c r="W31" s="84">
        <v>5224743</v>
      </c>
      <c r="X31" s="84">
        <f t="shared" si="8"/>
        <v>32110365</v>
      </c>
      <c r="Y31" s="101">
        <f t="shared" si="9"/>
        <v>0.13884021441424363</v>
      </c>
      <c r="Z31" s="83">
        <f t="shared" si="10"/>
        <v>186613083</v>
      </c>
      <c r="AA31" s="84">
        <f t="shared" si="11"/>
        <v>16292980</v>
      </c>
      <c r="AB31" s="84">
        <f t="shared" si="12"/>
        <v>202906063</v>
      </c>
      <c r="AC31" s="101">
        <f t="shared" si="13"/>
        <v>0.87733419700679294</v>
      </c>
      <c r="AD31" s="83">
        <v>28523734</v>
      </c>
      <c r="AE31" s="84">
        <v>4209982</v>
      </c>
      <c r="AF31" s="84">
        <f t="shared" si="14"/>
        <v>32733716</v>
      </c>
      <c r="AG31" s="84">
        <v>226507650</v>
      </c>
      <c r="AH31" s="84">
        <v>215521853</v>
      </c>
      <c r="AI31" s="85">
        <v>144139523</v>
      </c>
      <c r="AJ31" s="120">
        <f t="shared" si="15"/>
        <v>0.66879307593926451</v>
      </c>
      <c r="AK31" s="121">
        <f t="shared" si="16"/>
        <v>-1.90430869504703E-2</v>
      </c>
    </row>
    <row r="32" spans="1:37" x14ac:dyDescent="0.2">
      <c r="A32" s="61" t="s">
        <v>101</v>
      </c>
      <c r="B32" s="62" t="s">
        <v>593</v>
      </c>
      <c r="C32" s="63" t="s">
        <v>594</v>
      </c>
      <c r="D32" s="83">
        <v>596709849</v>
      </c>
      <c r="E32" s="84">
        <v>107297217</v>
      </c>
      <c r="F32" s="85">
        <f t="shared" si="0"/>
        <v>704007066</v>
      </c>
      <c r="G32" s="83">
        <v>606179841</v>
      </c>
      <c r="H32" s="84">
        <v>123918781</v>
      </c>
      <c r="I32" s="85">
        <f t="shared" si="1"/>
        <v>730098622</v>
      </c>
      <c r="J32" s="83">
        <v>91567337</v>
      </c>
      <c r="K32" s="84">
        <v>5084612</v>
      </c>
      <c r="L32" s="84">
        <f t="shared" si="2"/>
        <v>96651949</v>
      </c>
      <c r="M32" s="101">
        <f t="shared" si="3"/>
        <v>0.13728832233056024</v>
      </c>
      <c r="N32" s="83">
        <v>142314959</v>
      </c>
      <c r="O32" s="84">
        <v>39032916</v>
      </c>
      <c r="P32" s="84">
        <f t="shared" si="4"/>
        <v>181347875</v>
      </c>
      <c r="Q32" s="101">
        <f t="shared" si="5"/>
        <v>0.25759382790058533</v>
      </c>
      <c r="R32" s="83">
        <v>115081733</v>
      </c>
      <c r="S32" s="84">
        <v>19169807</v>
      </c>
      <c r="T32" s="84">
        <f t="shared" si="6"/>
        <v>134251540</v>
      </c>
      <c r="U32" s="101">
        <f t="shared" si="7"/>
        <v>0.18388137705593424</v>
      </c>
      <c r="V32" s="83">
        <v>142576985</v>
      </c>
      <c r="W32" s="84">
        <v>42659778</v>
      </c>
      <c r="X32" s="84">
        <f t="shared" si="8"/>
        <v>185236763</v>
      </c>
      <c r="Y32" s="101">
        <f t="shared" si="9"/>
        <v>0.2537147139006653</v>
      </c>
      <c r="Z32" s="83">
        <f t="shared" si="10"/>
        <v>491541014</v>
      </c>
      <c r="AA32" s="84">
        <f t="shared" si="11"/>
        <v>105947113</v>
      </c>
      <c r="AB32" s="84">
        <f t="shared" si="12"/>
        <v>597488127</v>
      </c>
      <c r="AC32" s="101">
        <f t="shared" si="13"/>
        <v>0.81836632613175919</v>
      </c>
      <c r="AD32" s="83">
        <v>110977662</v>
      </c>
      <c r="AE32" s="84">
        <v>47854159</v>
      </c>
      <c r="AF32" s="84">
        <f t="shared" si="14"/>
        <v>158831821</v>
      </c>
      <c r="AG32" s="84">
        <v>677808915</v>
      </c>
      <c r="AH32" s="84">
        <v>690186750</v>
      </c>
      <c r="AI32" s="85">
        <v>534704139</v>
      </c>
      <c r="AJ32" s="120">
        <f t="shared" si="15"/>
        <v>0.7747238540873177</v>
      </c>
      <c r="AK32" s="121">
        <f t="shared" si="16"/>
        <v>0.16624465950056688</v>
      </c>
    </row>
    <row r="33" spans="1:37" x14ac:dyDescent="0.2">
      <c r="A33" s="61" t="s">
        <v>101</v>
      </c>
      <c r="B33" s="62" t="s">
        <v>595</v>
      </c>
      <c r="C33" s="63" t="s">
        <v>596</v>
      </c>
      <c r="D33" s="83">
        <v>1366440136</v>
      </c>
      <c r="E33" s="84">
        <v>241589372</v>
      </c>
      <c r="F33" s="85">
        <f t="shared" si="0"/>
        <v>1608029508</v>
      </c>
      <c r="G33" s="83">
        <v>1374032356</v>
      </c>
      <c r="H33" s="84">
        <v>275212178</v>
      </c>
      <c r="I33" s="85">
        <f t="shared" si="1"/>
        <v>1649244534</v>
      </c>
      <c r="J33" s="83">
        <v>238305693</v>
      </c>
      <c r="K33" s="84">
        <v>278676807</v>
      </c>
      <c r="L33" s="84">
        <f t="shared" si="2"/>
        <v>516982500</v>
      </c>
      <c r="M33" s="101">
        <f t="shared" si="3"/>
        <v>0.32150063007425855</v>
      </c>
      <c r="N33" s="83">
        <v>267693481</v>
      </c>
      <c r="O33" s="84">
        <v>35852243</v>
      </c>
      <c r="P33" s="84">
        <f t="shared" si="4"/>
        <v>303545724</v>
      </c>
      <c r="Q33" s="101">
        <f t="shared" si="5"/>
        <v>0.18876875237043225</v>
      </c>
      <c r="R33" s="83">
        <v>329119273</v>
      </c>
      <c r="S33" s="84">
        <v>30059116</v>
      </c>
      <c r="T33" s="84">
        <f t="shared" si="6"/>
        <v>359178389</v>
      </c>
      <c r="U33" s="101">
        <f t="shared" si="7"/>
        <v>0.21778358611798193</v>
      </c>
      <c r="V33" s="83">
        <v>293400231</v>
      </c>
      <c r="W33" s="84">
        <v>73821733</v>
      </c>
      <c r="X33" s="84">
        <f t="shared" si="8"/>
        <v>367221964</v>
      </c>
      <c r="Y33" s="101">
        <f t="shared" si="9"/>
        <v>0.22266071308986374</v>
      </c>
      <c r="Z33" s="83">
        <f t="shared" si="10"/>
        <v>1128518678</v>
      </c>
      <c r="AA33" s="84">
        <f t="shared" si="11"/>
        <v>418409899</v>
      </c>
      <c r="AB33" s="84">
        <f t="shared" si="12"/>
        <v>1546928577</v>
      </c>
      <c r="AC33" s="101">
        <f t="shared" si="13"/>
        <v>0.93796192445043447</v>
      </c>
      <c r="AD33" s="83">
        <v>261685477</v>
      </c>
      <c r="AE33" s="84">
        <v>69676141</v>
      </c>
      <c r="AF33" s="84">
        <f t="shared" si="14"/>
        <v>331361618</v>
      </c>
      <c r="AG33" s="84">
        <v>1515135081</v>
      </c>
      <c r="AH33" s="84">
        <v>1543585653</v>
      </c>
      <c r="AI33" s="85">
        <v>1401778033</v>
      </c>
      <c r="AJ33" s="120">
        <f t="shared" si="15"/>
        <v>0.90813103262239248</v>
      </c>
      <c r="AK33" s="121">
        <f t="shared" si="16"/>
        <v>0.10822118209236886</v>
      </c>
    </row>
    <row r="34" spans="1:37" x14ac:dyDescent="0.2">
      <c r="A34" s="61" t="s">
        <v>101</v>
      </c>
      <c r="B34" s="62" t="s">
        <v>97</v>
      </c>
      <c r="C34" s="63" t="s">
        <v>98</v>
      </c>
      <c r="D34" s="83">
        <v>2511068950</v>
      </c>
      <c r="E34" s="84">
        <v>370443246</v>
      </c>
      <c r="F34" s="85">
        <f t="shared" si="0"/>
        <v>2881512196</v>
      </c>
      <c r="G34" s="83">
        <v>2626053793</v>
      </c>
      <c r="H34" s="84">
        <v>463450356</v>
      </c>
      <c r="I34" s="85">
        <f t="shared" si="1"/>
        <v>3089504149</v>
      </c>
      <c r="J34" s="83">
        <v>469541044</v>
      </c>
      <c r="K34" s="84">
        <v>57500576</v>
      </c>
      <c r="L34" s="84">
        <f t="shared" si="2"/>
        <v>527041620</v>
      </c>
      <c r="M34" s="101">
        <f t="shared" si="3"/>
        <v>0.18290452517661321</v>
      </c>
      <c r="N34" s="83">
        <v>574910991</v>
      </c>
      <c r="O34" s="84">
        <v>90322865</v>
      </c>
      <c r="P34" s="84">
        <f t="shared" si="4"/>
        <v>665233856</v>
      </c>
      <c r="Q34" s="101">
        <f t="shared" si="5"/>
        <v>0.23086275911774762</v>
      </c>
      <c r="R34" s="83">
        <v>511839283</v>
      </c>
      <c r="S34" s="84">
        <v>67906863</v>
      </c>
      <c r="T34" s="84">
        <f t="shared" si="6"/>
        <v>579746146</v>
      </c>
      <c r="U34" s="101">
        <f t="shared" si="7"/>
        <v>0.18765022412662893</v>
      </c>
      <c r="V34" s="83">
        <v>613368108</v>
      </c>
      <c r="W34" s="84">
        <v>215482958</v>
      </c>
      <c r="X34" s="84">
        <f t="shared" si="8"/>
        <v>828851066</v>
      </c>
      <c r="Y34" s="101">
        <f t="shared" si="9"/>
        <v>0.26827964165974</v>
      </c>
      <c r="Z34" s="83">
        <f t="shared" si="10"/>
        <v>2169659426</v>
      </c>
      <c r="AA34" s="84">
        <f t="shared" si="11"/>
        <v>431213262</v>
      </c>
      <c r="AB34" s="84">
        <f t="shared" si="12"/>
        <v>2600872688</v>
      </c>
      <c r="AC34" s="101">
        <f t="shared" si="13"/>
        <v>0.84184146146618433</v>
      </c>
      <c r="AD34" s="83">
        <v>538816588</v>
      </c>
      <c r="AE34" s="84">
        <v>95501386</v>
      </c>
      <c r="AF34" s="84">
        <f t="shared" si="14"/>
        <v>634317974</v>
      </c>
      <c r="AG34" s="84">
        <v>2767664295</v>
      </c>
      <c r="AH34" s="84">
        <v>2600936218</v>
      </c>
      <c r="AI34" s="85">
        <v>2097046826</v>
      </c>
      <c r="AJ34" s="120">
        <f t="shared" si="15"/>
        <v>0.80626614812282182</v>
      </c>
      <c r="AK34" s="121">
        <f t="shared" si="16"/>
        <v>0.306680718462504</v>
      </c>
    </row>
    <row r="35" spans="1:37" x14ac:dyDescent="0.2">
      <c r="A35" s="61" t="s">
        <v>101</v>
      </c>
      <c r="B35" s="62" t="s">
        <v>597</v>
      </c>
      <c r="C35" s="63" t="s">
        <v>598</v>
      </c>
      <c r="D35" s="83">
        <v>656324000</v>
      </c>
      <c r="E35" s="84">
        <v>51386800</v>
      </c>
      <c r="F35" s="85">
        <f t="shared" si="0"/>
        <v>707710800</v>
      </c>
      <c r="G35" s="83">
        <v>670789900</v>
      </c>
      <c r="H35" s="84">
        <v>121982200</v>
      </c>
      <c r="I35" s="85">
        <f t="shared" si="1"/>
        <v>792772100</v>
      </c>
      <c r="J35" s="83">
        <v>153066144</v>
      </c>
      <c r="K35" s="84">
        <v>4076709</v>
      </c>
      <c r="L35" s="84">
        <f t="shared" si="2"/>
        <v>157142853</v>
      </c>
      <c r="M35" s="101">
        <f t="shared" si="3"/>
        <v>0.22204388148379253</v>
      </c>
      <c r="N35" s="83">
        <v>163124003</v>
      </c>
      <c r="O35" s="84">
        <v>16881051</v>
      </c>
      <c r="P35" s="84">
        <f t="shared" si="4"/>
        <v>180005054</v>
      </c>
      <c r="Q35" s="101">
        <f t="shared" si="5"/>
        <v>0.25434832137647184</v>
      </c>
      <c r="R35" s="83">
        <v>159011075</v>
      </c>
      <c r="S35" s="84">
        <v>15328505</v>
      </c>
      <c r="T35" s="84">
        <f t="shared" si="6"/>
        <v>174339580</v>
      </c>
      <c r="U35" s="101">
        <f t="shared" si="7"/>
        <v>0.21991134652695271</v>
      </c>
      <c r="V35" s="83">
        <v>178167512</v>
      </c>
      <c r="W35" s="84">
        <v>41295275</v>
      </c>
      <c r="X35" s="84">
        <f t="shared" si="8"/>
        <v>219462787</v>
      </c>
      <c r="Y35" s="101">
        <f t="shared" si="9"/>
        <v>0.27682960462407796</v>
      </c>
      <c r="Z35" s="83">
        <f t="shared" si="10"/>
        <v>653368734</v>
      </c>
      <c r="AA35" s="84">
        <f t="shared" si="11"/>
        <v>77581540</v>
      </c>
      <c r="AB35" s="84">
        <f t="shared" si="12"/>
        <v>730950274</v>
      </c>
      <c r="AC35" s="101">
        <f t="shared" si="13"/>
        <v>0.92201816133539516</v>
      </c>
      <c r="AD35" s="83">
        <v>169803657</v>
      </c>
      <c r="AE35" s="84">
        <v>52721536</v>
      </c>
      <c r="AF35" s="84">
        <f t="shared" si="14"/>
        <v>222525193</v>
      </c>
      <c r="AG35" s="84">
        <v>739773801</v>
      </c>
      <c r="AH35" s="84">
        <v>745638538</v>
      </c>
      <c r="AI35" s="85">
        <v>683044512</v>
      </c>
      <c r="AJ35" s="120">
        <f t="shared" si="15"/>
        <v>0.91605312385288751</v>
      </c>
      <c r="AK35" s="121">
        <f t="shared" si="16"/>
        <v>-1.3762064235126825E-2</v>
      </c>
    </row>
    <row r="36" spans="1:37" x14ac:dyDescent="0.2">
      <c r="A36" s="61" t="s">
        <v>101</v>
      </c>
      <c r="B36" s="62" t="s">
        <v>599</v>
      </c>
      <c r="C36" s="63" t="s">
        <v>600</v>
      </c>
      <c r="D36" s="83">
        <v>720762525</v>
      </c>
      <c r="E36" s="84">
        <v>90316324</v>
      </c>
      <c r="F36" s="85">
        <f t="shared" si="0"/>
        <v>811078849</v>
      </c>
      <c r="G36" s="83">
        <v>733694211</v>
      </c>
      <c r="H36" s="84">
        <v>90072312</v>
      </c>
      <c r="I36" s="85">
        <f t="shared" si="1"/>
        <v>823766523</v>
      </c>
      <c r="J36" s="83">
        <v>169388965</v>
      </c>
      <c r="K36" s="84">
        <v>17175092</v>
      </c>
      <c r="L36" s="84">
        <f t="shared" si="2"/>
        <v>186564057</v>
      </c>
      <c r="M36" s="101">
        <f t="shared" si="3"/>
        <v>0.23001963031093664</v>
      </c>
      <c r="N36" s="83">
        <v>205997306</v>
      </c>
      <c r="O36" s="84">
        <v>9595204</v>
      </c>
      <c r="P36" s="84">
        <f t="shared" si="4"/>
        <v>215592510</v>
      </c>
      <c r="Q36" s="101">
        <f t="shared" si="5"/>
        <v>0.26580955756127728</v>
      </c>
      <c r="R36" s="83">
        <v>190119603</v>
      </c>
      <c r="S36" s="84">
        <v>11483193</v>
      </c>
      <c r="T36" s="84">
        <f t="shared" si="6"/>
        <v>201602796</v>
      </c>
      <c r="U36" s="101">
        <f t="shared" si="7"/>
        <v>0.24473293144494535</v>
      </c>
      <c r="V36" s="83">
        <v>211614780</v>
      </c>
      <c r="W36" s="84">
        <v>32876031</v>
      </c>
      <c r="X36" s="84">
        <f t="shared" si="8"/>
        <v>244490811</v>
      </c>
      <c r="Y36" s="101">
        <f t="shared" si="9"/>
        <v>0.29679624526329529</v>
      </c>
      <c r="Z36" s="83">
        <f t="shared" si="10"/>
        <v>777120654</v>
      </c>
      <c r="AA36" s="84">
        <f t="shared" si="11"/>
        <v>71129520</v>
      </c>
      <c r="AB36" s="84">
        <f t="shared" si="12"/>
        <v>848250174</v>
      </c>
      <c r="AC36" s="101">
        <f t="shared" si="13"/>
        <v>1.02972159017926</v>
      </c>
      <c r="AD36" s="83">
        <v>246094598</v>
      </c>
      <c r="AE36" s="84">
        <v>27266556</v>
      </c>
      <c r="AF36" s="84">
        <f t="shared" si="14"/>
        <v>273361154</v>
      </c>
      <c r="AG36" s="84">
        <v>829203878</v>
      </c>
      <c r="AH36" s="84">
        <v>838366428</v>
      </c>
      <c r="AI36" s="85">
        <v>890504051</v>
      </c>
      <c r="AJ36" s="120">
        <f t="shared" si="15"/>
        <v>1.0621895405859454</v>
      </c>
      <c r="AK36" s="121">
        <f t="shared" si="16"/>
        <v>-0.10561245655262341</v>
      </c>
    </row>
    <row r="37" spans="1:37" x14ac:dyDescent="0.2">
      <c r="A37" s="61" t="s">
        <v>101</v>
      </c>
      <c r="B37" s="62" t="s">
        <v>601</v>
      </c>
      <c r="C37" s="63" t="s">
        <v>602</v>
      </c>
      <c r="D37" s="83">
        <v>972104675</v>
      </c>
      <c r="E37" s="84">
        <v>143644166</v>
      </c>
      <c r="F37" s="85">
        <f t="shared" si="0"/>
        <v>1115748841</v>
      </c>
      <c r="G37" s="83">
        <v>1040737708</v>
      </c>
      <c r="H37" s="84">
        <v>156402277</v>
      </c>
      <c r="I37" s="85">
        <f t="shared" si="1"/>
        <v>1197139985</v>
      </c>
      <c r="J37" s="83">
        <v>178928999</v>
      </c>
      <c r="K37" s="84">
        <v>14116972</v>
      </c>
      <c r="L37" s="84">
        <f t="shared" si="2"/>
        <v>193045971</v>
      </c>
      <c r="M37" s="101">
        <f t="shared" si="3"/>
        <v>0.17301919921958495</v>
      </c>
      <c r="N37" s="83">
        <v>218337224</v>
      </c>
      <c r="O37" s="84">
        <v>27299177</v>
      </c>
      <c r="P37" s="84">
        <f t="shared" si="4"/>
        <v>245636401</v>
      </c>
      <c r="Q37" s="101">
        <f t="shared" si="5"/>
        <v>0.22015384822613498</v>
      </c>
      <c r="R37" s="83">
        <v>213588595</v>
      </c>
      <c r="S37" s="84">
        <v>17987829</v>
      </c>
      <c r="T37" s="84">
        <f t="shared" si="6"/>
        <v>231576424</v>
      </c>
      <c r="U37" s="101">
        <f t="shared" si="7"/>
        <v>0.19344139106672642</v>
      </c>
      <c r="V37" s="83">
        <v>206046373</v>
      </c>
      <c r="W37" s="84">
        <v>65503029</v>
      </c>
      <c r="X37" s="84">
        <f t="shared" si="8"/>
        <v>271549402</v>
      </c>
      <c r="Y37" s="101">
        <f t="shared" si="9"/>
        <v>0.22683178692757472</v>
      </c>
      <c r="Z37" s="83">
        <f t="shared" si="10"/>
        <v>816901191</v>
      </c>
      <c r="AA37" s="84">
        <f t="shared" si="11"/>
        <v>124907007</v>
      </c>
      <c r="AB37" s="84">
        <f t="shared" si="12"/>
        <v>941808198</v>
      </c>
      <c r="AC37" s="101">
        <f t="shared" si="13"/>
        <v>0.78671517934471136</v>
      </c>
      <c r="AD37" s="83">
        <v>228918784</v>
      </c>
      <c r="AE37" s="84">
        <v>49407615</v>
      </c>
      <c r="AF37" s="84">
        <f t="shared" si="14"/>
        <v>278326399</v>
      </c>
      <c r="AG37" s="84">
        <v>1194014247</v>
      </c>
      <c r="AH37" s="84">
        <v>1118510026</v>
      </c>
      <c r="AI37" s="85">
        <v>1133803122</v>
      </c>
      <c r="AJ37" s="120">
        <f t="shared" si="15"/>
        <v>1.0136727393089993</v>
      </c>
      <c r="AK37" s="121">
        <f t="shared" si="16"/>
        <v>-2.4349098843476913E-2</v>
      </c>
    </row>
    <row r="38" spans="1:37" x14ac:dyDescent="0.2">
      <c r="A38" s="61" t="s">
        <v>116</v>
      </c>
      <c r="B38" s="62" t="s">
        <v>603</v>
      </c>
      <c r="C38" s="63" t="s">
        <v>604</v>
      </c>
      <c r="D38" s="83">
        <v>428166027</v>
      </c>
      <c r="E38" s="84">
        <v>76172524</v>
      </c>
      <c r="F38" s="85">
        <f t="shared" si="0"/>
        <v>504338551</v>
      </c>
      <c r="G38" s="83">
        <v>503442590</v>
      </c>
      <c r="H38" s="84">
        <v>19276740</v>
      </c>
      <c r="I38" s="85">
        <f t="shared" si="1"/>
        <v>522719330</v>
      </c>
      <c r="J38" s="83">
        <v>89115286</v>
      </c>
      <c r="K38" s="84">
        <v>116838</v>
      </c>
      <c r="L38" s="84">
        <f t="shared" si="2"/>
        <v>89232124</v>
      </c>
      <c r="M38" s="101">
        <f t="shared" si="3"/>
        <v>0.17692901687382609</v>
      </c>
      <c r="N38" s="83">
        <v>115798743</v>
      </c>
      <c r="O38" s="84">
        <v>1029106</v>
      </c>
      <c r="P38" s="84">
        <f t="shared" si="4"/>
        <v>116827849</v>
      </c>
      <c r="Q38" s="101">
        <f t="shared" si="5"/>
        <v>0.23164568476543052</v>
      </c>
      <c r="R38" s="83">
        <v>111433569</v>
      </c>
      <c r="S38" s="84">
        <v>2310139</v>
      </c>
      <c r="T38" s="84">
        <f t="shared" si="6"/>
        <v>113743708</v>
      </c>
      <c r="U38" s="101">
        <f t="shared" si="7"/>
        <v>0.21759996516677507</v>
      </c>
      <c r="V38" s="83">
        <v>110864151</v>
      </c>
      <c r="W38" s="84">
        <v>8269926</v>
      </c>
      <c r="X38" s="84">
        <f t="shared" si="8"/>
        <v>119134077</v>
      </c>
      <c r="Y38" s="101">
        <f t="shared" si="9"/>
        <v>0.2279121321187797</v>
      </c>
      <c r="Z38" s="83">
        <f t="shared" si="10"/>
        <v>427211749</v>
      </c>
      <c r="AA38" s="84">
        <f t="shared" si="11"/>
        <v>11726009</v>
      </c>
      <c r="AB38" s="84">
        <f t="shared" si="12"/>
        <v>438937758</v>
      </c>
      <c r="AC38" s="101">
        <f t="shared" si="13"/>
        <v>0.83971977466377612</v>
      </c>
      <c r="AD38" s="83">
        <v>115693861</v>
      </c>
      <c r="AE38" s="84">
        <v>-2926074</v>
      </c>
      <c r="AF38" s="84">
        <f t="shared" si="14"/>
        <v>112767787</v>
      </c>
      <c r="AG38" s="84">
        <v>409367299</v>
      </c>
      <c r="AH38" s="84">
        <v>453235043</v>
      </c>
      <c r="AI38" s="85">
        <v>410209245</v>
      </c>
      <c r="AJ38" s="120">
        <f t="shared" si="15"/>
        <v>0.90506956894769497</v>
      </c>
      <c r="AK38" s="121">
        <f t="shared" si="16"/>
        <v>5.6454863302407343E-2</v>
      </c>
    </row>
    <row r="39" spans="1:37" ht="16.5" x14ac:dyDescent="0.3">
      <c r="A39" s="64" t="s">
        <v>0</v>
      </c>
      <c r="B39" s="65" t="s">
        <v>605</v>
      </c>
      <c r="C39" s="66" t="s">
        <v>0</v>
      </c>
      <c r="D39" s="86">
        <f>SUM(D31:D38)</f>
        <v>7443406284</v>
      </c>
      <c r="E39" s="87">
        <f>SUM(E31:E38)</f>
        <v>1104616949</v>
      </c>
      <c r="F39" s="88">
        <f t="shared" si="0"/>
        <v>8548023233</v>
      </c>
      <c r="G39" s="86">
        <f>SUM(G31:G38)</f>
        <v>7759567107</v>
      </c>
      <c r="H39" s="87">
        <f>SUM(H31:H38)</f>
        <v>1276953816</v>
      </c>
      <c r="I39" s="88">
        <f t="shared" si="1"/>
        <v>9036520923</v>
      </c>
      <c r="J39" s="86">
        <f>SUM(J31:J38)</f>
        <v>1458322287</v>
      </c>
      <c r="K39" s="87">
        <f>SUM(K31:K38)</f>
        <v>379002164</v>
      </c>
      <c r="L39" s="87">
        <f t="shared" si="2"/>
        <v>1837324451</v>
      </c>
      <c r="M39" s="102">
        <f t="shared" si="3"/>
        <v>0.21494144329263548</v>
      </c>
      <c r="N39" s="86">
        <f>SUM(N31:N38)</f>
        <v>1722256925</v>
      </c>
      <c r="O39" s="87">
        <f>SUM(O31:O38)</f>
        <v>227275917</v>
      </c>
      <c r="P39" s="87">
        <f t="shared" si="4"/>
        <v>1949532842</v>
      </c>
      <c r="Q39" s="102">
        <f t="shared" si="5"/>
        <v>0.2280682666459945</v>
      </c>
      <c r="R39" s="86">
        <f>SUM(R31:R38)</f>
        <v>1687431555</v>
      </c>
      <c r="S39" s="87">
        <f>SUM(S31:S38)</f>
        <v>165795776</v>
      </c>
      <c r="T39" s="87">
        <f t="shared" si="6"/>
        <v>1853227331</v>
      </c>
      <c r="U39" s="102">
        <f t="shared" si="7"/>
        <v>0.20508194987775827</v>
      </c>
      <c r="V39" s="86">
        <f>SUM(V31:V38)</f>
        <v>1782923762</v>
      </c>
      <c r="W39" s="87">
        <f>SUM(W31:W38)</f>
        <v>485133473</v>
      </c>
      <c r="X39" s="87">
        <f t="shared" si="8"/>
        <v>2268057235</v>
      </c>
      <c r="Y39" s="102">
        <f t="shared" si="9"/>
        <v>0.25098788065961081</v>
      </c>
      <c r="Z39" s="86">
        <f t="shared" si="10"/>
        <v>6650934529</v>
      </c>
      <c r="AA39" s="87">
        <f t="shared" si="11"/>
        <v>1257207330</v>
      </c>
      <c r="AB39" s="87">
        <f t="shared" si="12"/>
        <v>7908141859</v>
      </c>
      <c r="AC39" s="102">
        <f t="shared" si="13"/>
        <v>0.87513125088572319</v>
      </c>
      <c r="AD39" s="86">
        <f>SUM(AD31:AD38)</f>
        <v>1700514361</v>
      </c>
      <c r="AE39" s="87">
        <f>SUM(AE31:AE38)</f>
        <v>343711301</v>
      </c>
      <c r="AF39" s="87">
        <f t="shared" si="14"/>
        <v>2044225662</v>
      </c>
      <c r="AG39" s="87">
        <f>SUM(AG31:AG38)</f>
        <v>8359475166</v>
      </c>
      <c r="AH39" s="87">
        <f>SUM(AH31:AH38)</f>
        <v>8205980509</v>
      </c>
      <c r="AI39" s="88">
        <f>SUM(AI31:AI38)</f>
        <v>7295229451</v>
      </c>
      <c r="AJ39" s="122">
        <f t="shared" si="15"/>
        <v>0.88901374345197093</v>
      </c>
      <c r="AK39" s="123">
        <f t="shared" si="16"/>
        <v>0.10949455197671809</v>
      </c>
    </row>
    <row r="40" spans="1:37" x14ac:dyDescent="0.2">
      <c r="A40" s="61" t="s">
        <v>101</v>
      </c>
      <c r="B40" s="62" t="s">
        <v>606</v>
      </c>
      <c r="C40" s="63" t="s">
        <v>607</v>
      </c>
      <c r="D40" s="83">
        <v>98615738</v>
      </c>
      <c r="E40" s="84">
        <v>14461457</v>
      </c>
      <c r="F40" s="85">
        <f t="shared" si="0"/>
        <v>113077195</v>
      </c>
      <c r="G40" s="83">
        <v>103555584</v>
      </c>
      <c r="H40" s="84">
        <v>26838689</v>
      </c>
      <c r="I40" s="85">
        <f t="shared" si="1"/>
        <v>130394273</v>
      </c>
      <c r="J40" s="83">
        <v>23095514</v>
      </c>
      <c r="K40" s="84">
        <v>504320</v>
      </c>
      <c r="L40" s="84">
        <f t="shared" si="2"/>
        <v>23599834</v>
      </c>
      <c r="M40" s="101">
        <f t="shared" si="3"/>
        <v>0.20870551307891924</v>
      </c>
      <c r="N40" s="83">
        <v>28007138</v>
      </c>
      <c r="O40" s="84">
        <v>620925</v>
      </c>
      <c r="P40" s="84">
        <f t="shared" si="4"/>
        <v>28628063</v>
      </c>
      <c r="Q40" s="101">
        <f t="shared" si="5"/>
        <v>0.25317273743834906</v>
      </c>
      <c r="R40" s="83">
        <v>19581292</v>
      </c>
      <c r="S40" s="84">
        <v>992867</v>
      </c>
      <c r="T40" s="84">
        <f t="shared" si="6"/>
        <v>20574159</v>
      </c>
      <c r="U40" s="101">
        <f t="shared" si="7"/>
        <v>0.15778422262456265</v>
      </c>
      <c r="V40" s="83">
        <v>20796020</v>
      </c>
      <c r="W40" s="84">
        <v>7587453</v>
      </c>
      <c r="X40" s="84">
        <f t="shared" si="8"/>
        <v>28383473</v>
      </c>
      <c r="Y40" s="101">
        <f t="shared" si="9"/>
        <v>0.21767423021715071</v>
      </c>
      <c r="Z40" s="83">
        <f t="shared" si="10"/>
        <v>91479964</v>
      </c>
      <c r="AA40" s="84">
        <f t="shared" si="11"/>
        <v>9705565</v>
      </c>
      <c r="AB40" s="84">
        <f t="shared" si="12"/>
        <v>101185529</v>
      </c>
      <c r="AC40" s="101">
        <f t="shared" si="13"/>
        <v>0.77599672648199813</v>
      </c>
      <c r="AD40" s="83">
        <v>22962541</v>
      </c>
      <c r="AE40" s="84">
        <v>4781318</v>
      </c>
      <c r="AF40" s="84">
        <f t="shared" si="14"/>
        <v>27743859</v>
      </c>
      <c r="AG40" s="84">
        <v>108912646</v>
      </c>
      <c r="AH40" s="84">
        <v>123463519</v>
      </c>
      <c r="AI40" s="85">
        <v>152254367</v>
      </c>
      <c r="AJ40" s="120">
        <f t="shared" si="15"/>
        <v>1.2331931588633886</v>
      </c>
      <c r="AK40" s="121">
        <f t="shared" si="16"/>
        <v>2.3054254997475265E-2</v>
      </c>
    </row>
    <row r="41" spans="1:37" x14ac:dyDescent="0.2">
      <c r="A41" s="61" t="s">
        <v>101</v>
      </c>
      <c r="B41" s="62" t="s">
        <v>608</v>
      </c>
      <c r="C41" s="63" t="s">
        <v>609</v>
      </c>
      <c r="D41" s="83">
        <v>79346296</v>
      </c>
      <c r="E41" s="84">
        <v>10292100</v>
      </c>
      <c r="F41" s="85">
        <f t="shared" si="0"/>
        <v>89638396</v>
      </c>
      <c r="G41" s="83">
        <v>81351780</v>
      </c>
      <c r="H41" s="84">
        <v>19350008</v>
      </c>
      <c r="I41" s="85">
        <f t="shared" si="1"/>
        <v>100701788</v>
      </c>
      <c r="J41" s="83">
        <v>18766646</v>
      </c>
      <c r="K41" s="84">
        <v>2335807</v>
      </c>
      <c r="L41" s="84">
        <f t="shared" si="2"/>
        <v>21102453</v>
      </c>
      <c r="M41" s="101">
        <f t="shared" si="3"/>
        <v>0.23541756592788654</v>
      </c>
      <c r="N41" s="83">
        <v>15747435</v>
      </c>
      <c r="O41" s="84">
        <v>5614990</v>
      </c>
      <c r="P41" s="84">
        <f t="shared" si="4"/>
        <v>21362425</v>
      </c>
      <c r="Q41" s="101">
        <f t="shared" si="5"/>
        <v>0.2383177963157663</v>
      </c>
      <c r="R41" s="83">
        <v>15596919</v>
      </c>
      <c r="S41" s="84">
        <v>559834</v>
      </c>
      <c r="T41" s="84">
        <f t="shared" si="6"/>
        <v>16156753</v>
      </c>
      <c r="U41" s="101">
        <f t="shared" si="7"/>
        <v>0.16044157031253506</v>
      </c>
      <c r="V41" s="83">
        <v>17357541</v>
      </c>
      <c r="W41" s="84">
        <v>4660339</v>
      </c>
      <c r="X41" s="84">
        <f t="shared" si="8"/>
        <v>22017880</v>
      </c>
      <c r="Y41" s="101">
        <f t="shared" si="9"/>
        <v>0.21864437997863553</v>
      </c>
      <c r="Z41" s="83">
        <f t="shared" si="10"/>
        <v>67468541</v>
      </c>
      <c r="AA41" s="84">
        <f t="shared" si="11"/>
        <v>13170970</v>
      </c>
      <c r="AB41" s="84">
        <f t="shared" si="12"/>
        <v>80639511</v>
      </c>
      <c r="AC41" s="101">
        <f t="shared" si="13"/>
        <v>0.80077536458439047</v>
      </c>
      <c r="AD41" s="83">
        <v>26682841</v>
      </c>
      <c r="AE41" s="84">
        <v>18864412</v>
      </c>
      <c r="AF41" s="84">
        <f t="shared" si="14"/>
        <v>45547253</v>
      </c>
      <c r="AG41" s="84">
        <v>93808368</v>
      </c>
      <c r="AH41" s="84">
        <v>94610133</v>
      </c>
      <c r="AI41" s="85">
        <v>105760448</v>
      </c>
      <c r="AJ41" s="120">
        <f t="shared" si="15"/>
        <v>1.1178553992731413</v>
      </c>
      <c r="AK41" s="121">
        <f t="shared" si="16"/>
        <v>-0.51659258133525632</v>
      </c>
    </row>
    <row r="42" spans="1:37" x14ac:dyDescent="0.2">
      <c r="A42" s="61" t="s">
        <v>101</v>
      </c>
      <c r="B42" s="62" t="s">
        <v>610</v>
      </c>
      <c r="C42" s="63" t="s">
        <v>611</v>
      </c>
      <c r="D42" s="83">
        <v>338513223</v>
      </c>
      <c r="E42" s="84">
        <v>23465061</v>
      </c>
      <c r="F42" s="85">
        <f t="shared" si="0"/>
        <v>361978284</v>
      </c>
      <c r="G42" s="83">
        <v>347055715</v>
      </c>
      <c r="H42" s="84">
        <v>24121346</v>
      </c>
      <c r="I42" s="85">
        <f t="shared" si="1"/>
        <v>371177061</v>
      </c>
      <c r="J42" s="83">
        <v>64127825</v>
      </c>
      <c r="K42" s="84">
        <v>4979158</v>
      </c>
      <c r="L42" s="84">
        <f t="shared" si="2"/>
        <v>69106983</v>
      </c>
      <c r="M42" s="101">
        <f t="shared" si="3"/>
        <v>0.19091472072948995</v>
      </c>
      <c r="N42" s="83">
        <v>62941318</v>
      </c>
      <c r="O42" s="84">
        <v>3052948</v>
      </c>
      <c r="P42" s="84">
        <f t="shared" si="4"/>
        <v>65994266</v>
      </c>
      <c r="Q42" s="101">
        <f t="shared" si="5"/>
        <v>0.18231553912775608</v>
      </c>
      <c r="R42" s="83">
        <v>67007924</v>
      </c>
      <c r="S42" s="84">
        <v>891604</v>
      </c>
      <c r="T42" s="84">
        <f t="shared" si="6"/>
        <v>67899528</v>
      </c>
      <c r="U42" s="101">
        <f t="shared" si="7"/>
        <v>0.18293029158932858</v>
      </c>
      <c r="V42" s="83">
        <v>88088575</v>
      </c>
      <c r="W42" s="84">
        <v>5701068</v>
      </c>
      <c r="X42" s="84">
        <f t="shared" si="8"/>
        <v>93789643</v>
      </c>
      <c r="Y42" s="101">
        <f t="shared" si="9"/>
        <v>0.25268167905451461</v>
      </c>
      <c r="Z42" s="83">
        <f t="shared" si="10"/>
        <v>282165642</v>
      </c>
      <c r="AA42" s="84">
        <f t="shared" si="11"/>
        <v>14624778</v>
      </c>
      <c r="AB42" s="84">
        <f t="shared" si="12"/>
        <v>296790420</v>
      </c>
      <c r="AC42" s="101">
        <f t="shared" si="13"/>
        <v>0.79959256964966374</v>
      </c>
      <c r="AD42" s="83">
        <v>78663706</v>
      </c>
      <c r="AE42" s="84">
        <v>11996781</v>
      </c>
      <c r="AF42" s="84">
        <f t="shared" si="14"/>
        <v>90660487</v>
      </c>
      <c r="AG42" s="84">
        <v>383071732</v>
      </c>
      <c r="AH42" s="84">
        <v>381831928</v>
      </c>
      <c r="AI42" s="85">
        <v>260725522</v>
      </c>
      <c r="AJ42" s="120">
        <f t="shared" si="15"/>
        <v>0.68282797451134047</v>
      </c>
      <c r="AK42" s="121">
        <f t="shared" si="16"/>
        <v>3.4515102483400506E-2</v>
      </c>
    </row>
    <row r="43" spans="1:37" x14ac:dyDescent="0.2">
      <c r="A43" s="61" t="s">
        <v>116</v>
      </c>
      <c r="B43" s="62" t="s">
        <v>612</v>
      </c>
      <c r="C43" s="63" t="s">
        <v>613</v>
      </c>
      <c r="D43" s="83">
        <v>108237984</v>
      </c>
      <c r="E43" s="84">
        <v>2715500</v>
      </c>
      <c r="F43" s="85">
        <f t="shared" si="0"/>
        <v>110953484</v>
      </c>
      <c r="G43" s="83">
        <v>113653016</v>
      </c>
      <c r="H43" s="84">
        <v>2715503</v>
      </c>
      <c r="I43" s="85">
        <f t="shared" si="1"/>
        <v>116368519</v>
      </c>
      <c r="J43" s="83">
        <v>13737794</v>
      </c>
      <c r="K43" s="84">
        <v>0</v>
      </c>
      <c r="L43" s="84">
        <f t="shared" si="2"/>
        <v>13737794</v>
      </c>
      <c r="M43" s="101">
        <f t="shared" si="3"/>
        <v>0.12381579653686224</v>
      </c>
      <c r="N43" s="83">
        <v>37548727</v>
      </c>
      <c r="O43" s="84">
        <v>0</v>
      </c>
      <c r="P43" s="84">
        <f t="shared" si="4"/>
        <v>37548727</v>
      </c>
      <c r="Q43" s="101">
        <f t="shared" si="5"/>
        <v>0.33841863857109705</v>
      </c>
      <c r="R43" s="83">
        <v>24211121</v>
      </c>
      <c r="S43" s="84">
        <v>37545</v>
      </c>
      <c r="T43" s="84">
        <f t="shared" si="6"/>
        <v>24248666</v>
      </c>
      <c r="U43" s="101">
        <f t="shared" si="7"/>
        <v>0.2083782298544162</v>
      </c>
      <c r="V43" s="83">
        <v>25015543</v>
      </c>
      <c r="W43" s="84">
        <v>2093499</v>
      </c>
      <c r="X43" s="84">
        <f t="shared" si="8"/>
        <v>27109042</v>
      </c>
      <c r="Y43" s="101">
        <f t="shared" si="9"/>
        <v>0.23295855471014459</v>
      </c>
      <c r="Z43" s="83">
        <f t="shared" si="10"/>
        <v>100513185</v>
      </c>
      <c r="AA43" s="84">
        <f t="shared" si="11"/>
        <v>2131044</v>
      </c>
      <c r="AB43" s="84">
        <f t="shared" si="12"/>
        <v>102644229</v>
      </c>
      <c r="AC43" s="101">
        <f t="shared" si="13"/>
        <v>0.88206183151647743</v>
      </c>
      <c r="AD43" s="83">
        <v>18831394</v>
      </c>
      <c r="AE43" s="84">
        <v>82193</v>
      </c>
      <c r="AF43" s="84">
        <f t="shared" si="14"/>
        <v>18913587</v>
      </c>
      <c r="AG43" s="84">
        <v>101125442</v>
      </c>
      <c r="AH43" s="84">
        <v>114542275</v>
      </c>
      <c r="AI43" s="85">
        <v>68966504</v>
      </c>
      <c r="AJ43" s="120">
        <f t="shared" si="15"/>
        <v>0.60210524018315503</v>
      </c>
      <c r="AK43" s="121">
        <f t="shared" si="16"/>
        <v>0.43331045559998738</v>
      </c>
    </row>
    <row r="44" spans="1:37" ht="16.5" x14ac:dyDescent="0.3">
      <c r="A44" s="64" t="s">
        <v>0</v>
      </c>
      <c r="B44" s="65" t="s">
        <v>614</v>
      </c>
      <c r="C44" s="66" t="s">
        <v>0</v>
      </c>
      <c r="D44" s="86">
        <f>SUM(D40:D43)</f>
        <v>624713241</v>
      </c>
      <c r="E44" s="87">
        <f>SUM(E40:E43)</f>
        <v>50934118</v>
      </c>
      <c r="F44" s="88">
        <f t="shared" si="0"/>
        <v>675647359</v>
      </c>
      <c r="G44" s="86">
        <f>SUM(G40:G43)</f>
        <v>645616095</v>
      </c>
      <c r="H44" s="87">
        <f>SUM(H40:H43)</f>
        <v>73025546</v>
      </c>
      <c r="I44" s="88">
        <f t="shared" si="1"/>
        <v>718641641</v>
      </c>
      <c r="J44" s="86">
        <f>SUM(J40:J43)</f>
        <v>119727779</v>
      </c>
      <c r="K44" s="87">
        <f>SUM(K40:K43)</f>
        <v>7819285</v>
      </c>
      <c r="L44" s="87">
        <f t="shared" si="2"/>
        <v>127547064</v>
      </c>
      <c r="M44" s="102">
        <f t="shared" si="3"/>
        <v>0.18877756613861049</v>
      </c>
      <c r="N44" s="86">
        <f>SUM(N40:N43)</f>
        <v>144244618</v>
      </c>
      <c r="O44" s="87">
        <f>SUM(O40:O43)</f>
        <v>9288863</v>
      </c>
      <c r="P44" s="87">
        <f t="shared" si="4"/>
        <v>153533481</v>
      </c>
      <c r="Q44" s="102">
        <f t="shared" si="5"/>
        <v>0.22723907516968478</v>
      </c>
      <c r="R44" s="86">
        <f>SUM(R40:R43)</f>
        <v>126397256</v>
      </c>
      <c r="S44" s="87">
        <f>SUM(S40:S43)</f>
        <v>2481850</v>
      </c>
      <c r="T44" s="87">
        <f t="shared" si="6"/>
        <v>128879106</v>
      </c>
      <c r="U44" s="102">
        <f t="shared" si="7"/>
        <v>0.17933709744492804</v>
      </c>
      <c r="V44" s="86">
        <f>SUM(V40:V43)</f>
        <v>151257679</v>
      </c>
      <c r="W44" s="87">
        <f>SUM(W40:W43)</f>
        <v>20042359</v>
      </c>
      <c r="X44" s="87">
        <f t="shared" si="8"/>
        <v>171300038</v>
      </c>
      <c r="Y44" s="102">
        <f t="shared" si="9"/>
        <v>0.23836642385714468</v>
      </c>
      <c r="Z44" s="86">
        <f t="shared" si="10"/>
        <v>541627332</v>
      </c>
      <c r="AA44" s="87">
        <f t="shared" si="11"/>
        <v>39632357</v>
      </c>
      <c r="AB44" s="87">
        <f t="shared" si="12"/>
        <v>581259689</v>
      </c>
      <c r="AC44" s="102">
        <f t="shared" si="13"/>
        <v>0.80883107217551287</v>
      </c>
      <c r="AD44" s="86">
        <f>SUM(AD40:AD43)</f>
        <v>147140482</v>
      </c>
      <c r="AE44" s="87">
        <f>SUM(AE40:AE43)</f>
        <v>35724704</v>
      </c>
      <c r="AF44" s="87">
        <f t="shared" si="14"/>
        <v>182865186</v>
      </c>
      <c r="AG44" s="87">
        <f>SUM(AG40:AG43)</f>
        <v>686918188</v>
      </c>
      <c r="AH44" s="87">
        <f>SUM(AH40:AH43)</f>
        <v>714447855</v>
      </c>
      <c r="AI44" s="88">
        <f>SUM(AI40:AI43)</f>
        <v>587706841</v>
      </c>
      <c r="AJ44" s="122">
        <f t="shared" si="15"/>
        <v>0.82260284902108072</v>
      </c>
      <c r="AK44" s="123">
        <f t="shared" si="16"/>
        <v>-6.324412127303447E-2</v>
      </c>
    </row>
    <row r="45" spans="1:37" ht="16.5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71492662256</v>
      </c>
      <c r="E45" s="90">
        <f>SUM(E9,E11:E16,E18:E23,E25:E29,E31:E38,E40:E43)</f>
        <v>11619998243</v>
      </c>
      <c r="F45" s="91">
        <f t="shared" si="0"/>
        <v>83112660499</v>
      </c>
      <c r="G45" s="89">
        <f>SUM(G9,G11:G16,G18:G23,G25:G29,G31:G38,G40:G43)</f>
        <v>75118618835</v>
      </c>
      <c r="H45" s="90">
        <f>SUM(H9,H11:H16,H18:H23,H25:H29,H31:H38,H40:H43)</f>
        <v>9582065279</v>
      </c>
      <c r="I45" s="91">
        <f t="shared" si="1"/>
        <v>84700684114</v>
      </c>
      <c r="J45" s="89">
        <f>SUM(J9,J11:J16,J18:J23,J25:J29,J31:J38,J40:J43)</f>
        <v>14276938394</v>
      </c>
      <c r="K45" s="90">
        <f>SUM(K9,K11:K16,K18:K23,K25:K29,K31:K38,K40:K43)</f>
        <v>1092910928</v>
      </c>
      <c r="L45" s="90">
        <f t="shared" si="2"/>
        <v>15369849322</v>
      </c>
      <c r="M45" s="103">
        <f t="shared" si="3"/>
        <v>0.18492789461582604</v>
      </c>
      <c r="N45" s="89">
        <f>SUM(N9,N11:N16,N18:N23,N25:N29,N31:N38,N40:N43)</f>
        <v>17374436471</v>
      </c>
      <c r="O45" s="90">
        <f>SUM(O9,O11:O16,O18:O23,O25:O29,O31:O38,O40:O43)</f>
        <v>1892686957</v>
      </c>
      <c r="P45" s="90">
        <f t="shared" si="4"/>
        <v>19267123428</v>
      </c>
      <c r="Q45" s="103">
        <f t="shared" si="5"/>
        <v>0.23181935594796438</v>
      </c>
      <c r="R45" s="89">
        <f>SUM(R9,R11:R16,R18:R23,R25:R29,R31:R38,R40:R43)</f>
        <v>16414296948</v>
      </c>
      <c r="S45" s="90">
        <f>SUM(S9,S11:S16,S18:S23,S25:S29,S31:S38,S40:S43)</f>
        <v>1502000309</v>
      </c>
      <c r="T45" s="90">
        <f t="shared" si="6"/>
        <v>17916297257</v>
      </c>
      <c r="U45" s="103">
        <f t="shared" si="7"/>
        <v>0.21152482349358798</v>
      </c>
      <c r="V45" s="89">
        <f>SUM(V9,V11:V16,V18:V23,V25:V29,V31:V38,V40:V43)</f>
        <v>18346535952</v>
      </c>
      <c r="W45" s="90">
        <f>SUM(W9,W11:W16,W18:W23,W25:W29,W31:W38,W40:W43)</f>
        <v>2877277795</v>
      </c>
      <c r="X45" s="90">
        <f t="shared" si="8"/>
        <v>21223813747</v>
      </c>
      <c r="Y45" s="103">
        <f t="shared" si="9"/>
        <v>0.25057428955868327</v>
      </c>
      <c r="Z45" s="89">
        <f t="shared" si="10"/>
        <v>66412207765</v>
      </c>
      <c r="AA45" s="90">
        <f t="shared" si="11"/>
        <v>7364875989</v>
      </c>
      <c r="AB45" s="90">
        <f t="shared" si="12"/>
        <v>73777083754</v>
      </c>
      <c r="AC45" s="103">
        <f t="shared" si="13"/>
        <v>0.87103291461852006</v>
      </c>
      <c r="AD45" s="89">
        <f>SUM(AD9,AD11:AD16,AD18:AD23,AD25:AD29,AD31:AD38,AD40:AD43)</f>
        <v>16746945644</v>
      </c>
      <c r="AE45" s="90">
        <f>SUM(AE9,AE11:AE16,AE18:AE23,AE25:AE29,AE31:AE38,AE40:AE43)</f>
        <v>2625585496</v>
      </c>
      <c r="AF45" s="90">
        <f t="shared" si="14"/>
        <v>19372531140</v>
      </c>
      <c r="AG45" s="90">
        <f>SUM(AG9,AG11:AG16,AG18:AG23,AG25:AG29,AG31:AG38,AG40:AG43)</f>
        <v>79866596522</v>
      </c>
      <c r="AH45" s="90">
        <f>SUM(AH9,AH11:AH16,AH18:AH23,AH25:AH29,AH31:AH38,AH40:AH43)</f>
        <v>77370396003</v>
      </c>
      <c r="AI45" s="91">
        <f>SUM(AI9,AI11:AI16,AI18:AI23,AI25:AI29,AI31:AI38,AI40:AI43)</f>
        <v>67781673418</v>
      </c>
      <c r="AJ45" s="124">
        <f t="shared" si="15"/>
        <v>0.8760672934305751</v>
      </c>
      <c r="AK45" s="125">
        <f t="shared" si="16"/>
        <v>9.556224706112415E-2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84"/>
  <sheetViews>
    <sheetView showGridLines="0" view="pageBreakPreview" topLeftCell="A11" zoomScale="60" zoomScaleNormal="100" workbookViewId="0">
      <selection activeCell="V18" sqref="V18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ht="16.5" customHeight="1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x14ac:dyDescent="0.2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x14ac:dyDescent="0.2">
      <c r="A9" s="28" t="s">
        <v>23</v>
      </c>
      <c r="B9" s="37" t="s">
        <v>44</v>
      </c>
      <c r="C9" s="38" t="s">
        <v>45</v>
      </c>
      <c r="D9" s="70">
        <v>8231744713</v>
      </c>
      <c r="E9" s="71">
        <v>1803591613</v>
      </c>
      <c r="F9" s="72">
        <f>$D9       +$E9</f>
        <v>10035336326</v>
      </c>
      <c r="G9" s="70">
        <v>8322488400</v>
      </c>
      <c r="H9" s="71">
        <v>1602753324</v>
      </c>
      <c r="I9" s="73">
        <f>$G9       +$H9</f>
        <v>9925241724</v>
      </c>
      <c r="J9" s="70">
        <v>2247572099</v>
      </c>
      <c r="K9" s="71">
        <v>106138670</v>
      </c>
      <c r="L9" s="71">
        <f>$J9       +$K9</f>
        <v>2353710769</v>
      </c>
      <c r="M9" s="96">
        <f>IF(($F9       =0),0,($L9       /$F9       ))</f>
        <v>0.23454229061580134</v>
      </c>
      <c r="N9" s="106">
        <v>2182002060</v>
      </c>
      <c r="O9" s="107">
        <v>392238761</v>
      </c>
      <c r="P9" s="108">
        <f>$N9       +$O9</f>
        <v>2574240821</v>
      </c>
      <c r="Q9" s="96">
        <f>IF(($F9       =0),0,($P9       /$F9       ))</f>
        <v>0.2565176429942404</v>
      </c>
      <c r="R9" s="106">
        <v>2052068067</v>
      </c>
      <c r="S9" s="108">
        <v>261241277</v>
      </c>
      <c r="T9" s="108">
        <f>$R9       +$S9</f>
        <v>2313309344</v>
      </c>
      <c r="U9" s="96">
        <f>IF(($I9       =0),0,($T9       /$I9       ))</f>
        <v>0.23307335058714385</v>
      </c>
      <c r="V9" s="106">
        <v>2215832952</v>
      </c>
      <c r="W9" s="108">
        <v>405169979</v>
      </c>
      <c r="X9" s="108">
        <f>$V9       +$W9</f>
        <v>2621002931</v>
      </c>
      <c r="Y9" s="96">
        <f>IF(($I9       =0),0,($X9       /$I9       ))</f>
        <v>0.26407446829856174</v>
      </c>
      <c r="Z9" s="70">
        <f>$J9       +$N9       +$R9       +$V9</f>
        <v>8697475178</v>
      </c>
      <c r="AA9" s="71">
        <f>$K9       +$O9       +$S9       +$W9</f>
        <v>1164788687</v>
      </c>
      <c r="AB9" s="71">
        <f>$Z9       +$AA9</f>
        <v>9862263865</v>
      </c>
      <c r="AC9" s="96">
        <f>IF(($I9       =0),0,($AB9       /$I9       ))</f>
        <v>0.9936547783166112</v>
      </c>
      <c r="AD9" s="70">
        <v>1936939692</v>
      </c>
      <c r="AE9" s="71">
        <v>557658900</v>
      </c>
      <c r="AF9" s="71">
        <f>$AD9       +$AE9</f>
        <v>2494598592</v>
      </c>
      <c r="AG9" s="71">
        <v>9167191245</v>
      </c>
      <c r="AH9" s="71">
        <v>9980689264</v>
      </c>
      <c r="AI9" s="71">
        <v>8882801725</v>
      </c>
      <c r="AJ9" s="96">
        <f>IF(($AH9       =0),0,($AI9       /$AH9       ))</f>
        <v>0.88999882573641054</v>
      </c>
      <c r="AK9" s="96">
        <f>IF(($AF9       =0),0,(($X9       /$AF9       )-1))</f>
        <v>5.0671213960181705E-2</v>
      </c>
    </row>
    <row r="10" spans="1:41" s="12" customFormat="1" x14ac:dyDescent="0.2">
      <c r="A10" s="28" t="s">
        <v>23</v>
      </c>
      <c r="B10" s="37" t="s">
        <v>46</v>
      </c>
      <c r="C10" s="38" t="s">
        <v>47</v>
      </c>
      <c r="D10" s="70">
        <v>48403183162</v>
      </c>
      <c r="E10" s="71">
        <v>8325970722</v>
      </c>
      <c r="F10" s="73">
        <f t="shared" ref="F10:F17" si="0">$D10      +$E10</f>
        <v>56729153884</v>
      </c>
      <c r="G10" s="70">
        <v>51358001802</v>
      </c>
      <c r="H10" s="71">
        <v>6108082438</v>
      </c>
      <c r="I10" s="73">
        <f t="shared" ref="I10:I17" si="1">$G10      +$H10</f>
        <v>57466084240</v>
      </c>
      <c r="J10" s="70">
        <v>9817542657</v>
      </c>
      <c r="K10" s="71">
        <v>565219674</v>
      </c>
      <c r="L10" s="71">
        <f t="shared" ref="L10:L17" si="2">$J10      +$K10</f>
        <v>10382762331</v>
      </c>
      <c r="M10" s="96">
        <f t="shared" ref="M10:M17" si="3">IF(($F10      =0),0,($L10      /$F10      ))</f>
        <v>0.18302339485321276</v>
      </c>
      <c r="N10" s="106">
        <v>11954003473</v>
      </c>
      <c r="O10" s="107">
        <v>1248447673</v>
      </c>
      <c r="P10" s="108">
        <f t="shared" ref="P10:P17" si="4">$N10      +$O10</f>
        <v>13202451146</v>
      </c>
      <c r="Q10" s="96">
        <f t="shared" ref="Q10:Q17" si="5">IF(($F10      =0),0,($P10      /$F10      ))</f>
        <v>0.2327277994132686</v>
      </c>
      <c r="R10" s="106">
        <v>11388827665</v>
      </c>
      <c r="S10" s="108">
        <v>986800633</v>
      </c>
      <c r="T10" s="108">
        <f t="shared" ref="T10:T17" si="6">$R10      +$S10</f>
        <v>12375628298</v>
      </c>
      <c r="U10" s="96">
        <f t="shared" ref="U10:U17" si="7">IF(($I10      =0),0,($T10      /$I10      ))</f>
        <v>0.21535534327195008</v>
      </c>
      <c r="V10" s="106">
        <v>12974198259</v>
      </c>
      <c r="W10" s="108">
        <v>1662269512</v>
      </c>
      <c r="X10" s="108">
        <f t="shared" ref="X10:X17" si="8">$V10      +$W10</f>
        <v>14636467771</v>
      </c>
      <c r="Y10" s="96">
        <f t="shared" ref="Y10:Y17" si="9">IF(($I10      =0),0,($X10      /$I10      ))</f>
        <v>0.25469749617657261</v>
      </c>
      <c r="Z10" s="70">
        <f t="shared" ref="Z10:Z17" si="10">$J10      +$N10      +$R10      +$V10</f>
        <v>46134572054</v>
      </c>
      <c r="AA10" s="71">
        <f t="shared" ref="AA10:AA17" si="11">$K10      +$O10      +$S10      +$W10</f>
        <v>4462737492</v>
      </c>
      <c r="AB10" s="71">
        <f t="shared" ref="AB10:AB17" si="12">$Z10      +$AA10</f>
        <v>50597309546</v>
      </c>
      <c r="AC10" s="96">
        <f t="shared" ref="AC10:AC17" si="13">IF(($I10      =0),0,($AB10      /$I10      ))</f>
        <v>0.88047254681016007</v>
      </c>
      <c r="AD10" s="70">
        <v>11554464936</v>
      </c>
      <c r="AE10" s="71">
        <v>1577092704</v>
      </c>
      <c r="AF10" s="71">
        <f t="shared" ref="AF10:AF17" si="14">$AD10      +$AE10</f>
        <v>13131557640</v>
      </c>
      <c r="AG10" s="71">
        <v>54800341519</v>
      </c>
      <c r="AH10" s="71">
        <v>52053585574</v>
      </c>
      <c r="AI10" s="71">
        <v>46325911922</v>
      </c>
      <c r="AJ10" s="96">
        <f t="shared" ref="AJ10:AJ17" si="15">IF(($AH10      =0),0,($AI10      /$AH10      ))</f>
        <v>0.88996581909122341</v>
      </c>
      <c r="AK10" s="96">
        <f t="shared" ref="AK10:AK17" si="16">IF(($AF10      =0),0,(($X10      /$AF10      )-1))</f>
        <v>0.11460256066012287</v>
      </c>
    </row>
    <row r="11" spans="1:41" s="12" customFormat="1" x14ac:dyDescent="0.2">
      <c r="A11" s="28" t="s">
        <v>23</v>
      </c>
      <c r="B11" s="37" t="s">
        <v>48</v>
      </c>
      <c r="C11" s="38" t="s">
        <v>49</v>
      </c>
      <c r="D11" s="70">
        <v>42677384954</v>
      </c>
      <c r="E11" s="71">
        <v>4081635584</v>
      </c>
      <c r="F11" s="73">
        <f t="shared" si="0"/>
        <v>46759020538</v>
      </c>
      <c r="G11" s="70">
        <v>45267433626</v>
      </c>
      <c r="H11" s="71">
        <v>3318675850</v>
      </c>
      <c r="I11" s="73">
        <f t="shared" si="1"/>
        <v>48586109476</v>
      </c>
      <c r="J11" s="70">
        <v>10658788700</v>
      </c>
      <c r="K11" s="71">
        <v>149993053</v>
      </c>
      <c r="L11" s="71">
        <f t="shared" si="2"/>
        <v>10808781753</v>
      </c>
      <c r="M11" s="96">
        <f t="shared" si="3"/>
        <v>0.23115928496012758</v>
      </c>
      <c r="N11" s="106">
        <v>10568537596</v>
      </c>
      <c r="O11" s="107">
        <v>687942266</v>
      </c>
      <c r="P11" s="108">
        <f t="shared" si="4"/>
        <v>11256479862</v>
      </c>
      <c r="Q11" s="96">
        <f t="shared" si="5"/>
        <v>0.24073386765773061</v>
      </c>
      <c r="R11" s="106">
        <v>10468175404</v>
      </c>
      <c r="S11" s="108">
        <v>655471119</v>
      </c>
      <c r="T11" s="108">
        <f t="shared" si="6"/>
        <v>11123646523</v>
      </c>
      <c r="U11" s="96">
        <f t="shared" si="7"/>
        <v>0.22894705180077712</v>
      </c>
      <c r="V11" s="106">
        <v>13092548547</v>
      </c>
      <c r="W11" s="108">
        <v>1468515236</v>
      </c>
      <c r="X11" s="108">
        <f t="shared" si="8"/>
        <v>14561063783</v>
      </c>
      <c r="Y11" s="96">
        <f t="shared" si="9"/>
        <v>0.29969602300000381</v>
      </c>
      <c r="Z11" s="70">
        <f t="shared" si="10"/>
        <v>44788050247</v>
      </c>
      <c r="AA11" s="71">
        <f t="shared" si="11"/>
        <v>2961921674</v>
      </c>
      <c r="AB11" s="71">
        <f t="shared" si="12"/>
        <v>47749971921</v>
      </c>
      <c r="AC11" s="96">
        <f t="shared" si="13"/>
        <v>0.98279060488650516</v>
      </c>
      <c r="AD11" s="70">
        <v>11277255990</v>
      </c>
      <c r="AE11" s="71">
        <v>1532063273</v>
      </c>
      <c r="AF11" s="71">
        <f t="shared" si="14"/>
        <v>12809319263</v>
      </c>
      <c r="AG11" s="71">
        <v>46685951644</v>
      </c>
      <c r="AH11" s="71">
        <v>46488934374</v>
      </c>
      <c r="AI11" s="71">
        <v>44301021336</v>
      </c>
      <c r="AJ11" s="96">
        <f t="shared" si="15"/>
        <v>0.95293690708420198</v>
      </c>
      <c r="AK11" s="96">
        <f t="shared" si="16"/>
        <v>0.1367554734200398</v>
      </c>
    </row>
    <row r="12" spans="1:41" s="12" customFormat="1" x14ac:dyDescent="0.2">
      <c r="A12" s="28" t="s">
        <v>23</v>
      </c>
      <c r="B12" s="37" t="s">
        <v>50</v>
      </c>
      <c r="C12" s="38" t="s">
        <v>51</v>
      </c>
      <c r="D12" s="70">
        <v>43464626110</v>
      </c>
      <c r="E12" s="71">
        <v>5321542000</v>
      </c>
      <c r="F12" s="73">
        <f t="shared" si="0"/>
        <v>48786168110</v>
      </c>
      <c r="G12" s="70">
        <v>43327071486</v>
      </c>
      <c r="H12" s="71">
        <v>5328607000</v>
      </c>
      <c r="I12" s="73">
        <f t="shared" si="1"/>
        <v>48655678486</v>
      </c>
      <c r="J12" s="70">
        <v>10858517975</v>
      </c>
      <c r="K12" s="71">
        <v>454031654</v>
      </c>
      <c r="L12" s="71">
        <f t="shared" si="2"/>
        <v>11312549629</v>
      </c>
      <c r="M12" s="96">
        <f t="shared" si="3"/>
        <v>0.23188026580593848</v>
      </c>
      <c r="N12" s="106">
        <v>10484466613</v>
      </c>
      <c r="O12" s="107">
        <v>1096692023</v>
      </c>
      <c r="P12" s="108">
        <f t="shared" si="4"/>
        <v>11581158636</v>
      </c>
      <c r="Q12" s="96">
        <f t="shared" si="5"/>
        <v>0.23738610931458129</v>
      </c>
      <c r="R12" s="106">
        <v>10465837579</v>
      </c>
      <c r="S12" s="108">
        <v>662090039</v>
      </c>
      <c r="T12" s="108">
        <f t="shared" si="6"/>
        <v>11127927618</v>
      </c>
      <c r="U12" s="96">
        <f t="shared" si="7"/>
        <v>0.22870768560347807</v>
      </c>
      <c r="V12" s="106">
        <v>7883616178</v>
      </c>
      <c r="W12" s="108">
        <v>839606175</v>
      </c>
      <c r="X12" s="108">
        <f t="shared" si="8"/>
        <v>8723222353</v>
      </c>
      <c r="Y12" s="96">
        <f t="shared" si="9"/>
        <v>0.17928477465400028</v>
      </c>
      <c r="Z12" s="70">
        <f t="shared" si="10"/>
        <v>39692438345</v>
      </c>
      <c r="AA12" s="71">
        <f t="shared" si="11"/>
        <v>3052419891</v>
      </c>
      <c r="AB12" s="71">
        <f t="shared" si="12"/>
        <v>42744858236</v>
      </c>
      <c r="AC12" s="96">
        <f t="shared" si="13"/>
        <v>0.87851736048237916</v>
      </c>
      <c r="AD12" s="70">
        <v>10979103491</v>
      </c>
      <c r="AE12" s="71">
        <v>1395101167</v>
      </c>
      <c r="AF12" s="71">
        <f t="shared" si="14"/>
        <v>12374204658</v>
      </c>
      <c r="AG12" s="71">
        <v>44954579560</v>
      </c>
      <c r="AH12" s="71">
        <v>46404935922</v>
      </c>
      <c r="AI12" s="71">
        <v>39169293407</v>
      </c>
      <c r="AJ12" s="96">
        <f t="shared" si="15"/>
        <v>0.84407601537987098</v>
      </c>
      <c r="AK12" s="96">
        <f t="shared" si="16"/>
        <v>-0.29504783587360639</v>
      </c>
    </row>
    <row r="13" spans="1:41" s="12" customFormat="1" x14ac:dyDescent="0.2">
      <c r="A13" s="28" t="s">
        <v>23</v>
      </c>
      <c r="B13" s="37" t="s">
        <v>52</v>
      </c>
      <c r="C13" s="38" t="s">
        <v>53</v>
      </c>
      <c r="D13" s="70">
        <v>65363298070</v>
      </c>
      <c r="E13" s="71">
        <v>8157478000</v>
      </c>
      <c r="F13" s="73">
        <f t="shared" si="0"/>
        <v>73520776070</v>
      </c>
      <c r="G13" s="70">
        <v>64170562143</v>
      </c>
      <c r="H13" s="71">
        <v>7318681350</v>
      </c>
      <c r="I13" s="73">
        <f t="shared" si="1"/>
        <v>71489243493</v>
      </c>
      <c r="J13" s="70">
        <v>18175200265</v>
      </c>
      <c r="K13" s="71">
        <v>543044852</v>
      </c>
      <c r="L13" s="71">
        <f t="shared" si="2"/>
        <v>18718245117</v>
      </c>
      <c r="M13" s="96">
        <f t="shared" si="3"/>
        <v>0.25459803497147715</v>
      </c>
      <c r="N13" s="106">
        <v>16971017560</v>
      </c>
      <c r="O13" s="107">
        <v>715182245</v>
      </c>
      <c r="P13" s="108">
        <f t="shared" si="4"/>
        <v>17686199805</v>
      </c>
      <c r="Q13" s="96">
        <f t="shared" si="5"/>
        <v>0.24056057009192558</v>
      </c>
      <c r="R13" s="106">
        <v>16479503034</v>
      </c>
      <c r="S13" s="108">
        <v>1275515200</v>
      </c>
      <c r="T13" s="108">
        <f t="shared" si="6"/>
        <v>17755018234</v>
      </c>
      <c r="U13" s="96">
        <f t="shared" si="7"/>
        <v>0.24835929667850681</v>
      </c>
      <c r="V13" s="106">
        <v>16262157243</v>
      </c>
      <c r="W13" s="108">
        <v>3764245317</v>
      </c>
      <c r="X13" s="108">
        <f t="shared" si="8"/>
        <v>20026402560</v>
      </c>
      <c r="Y13" s="96">
        <f t="shared" si="9"/>
        <v>0.28013168948921557</v>
      </c>
      <c r="Z13" s="70">
        <f t="shared" si="10"/>
        <v>67887878102</v>
      </c>
      <c r="AA13" s="71">
        <f t="shared" si="11"/>
        <v>6297987614</v>
      </c>
      <c r="AB13" s="71">
        <f t="shared" si="12"/>
        <v>74185865716</v>
      </c>
      <c r="AC13" s="96">
        <f t="shared" si="13"/>
        <v>1.0377206708483919</v>
      </c>
      <c r="AD13" s="70">
        <v>14831559683</v>
      </c>
      <c r="AE13" s="71">
        <v>2656611997</v>
      </c>
      <c r="AF13" s="71">
        <f t="shared" si="14"/>
        <v>17488171680</v>
      </c>
      <c r="AG13" s="71">
        <v>74327365792</v>
      </c>
      <c r="AH13" s="71">
        <v>68521710782</v>
      </c>
      <c r="AI13" s="71">
        <v>69178336444</v>
      </c>
      <c r="AJ13" s="96">
        <f t="shared" si="15"/>
        <v>1.0095827388794922</v>
      </c>
      <c r="AK13" s="96">
        <f t="shared" si="16"/>
        <v>0.14513986518686783</v>
      </c>
    </row>
    <row r="14" spans="1:41" s="12" customFormat="1" x14ac:dyDescent="0.2">
      <c r="A14" s="28" t="s">
        <v>23</v>
      </c>
      <c r="B14" s="37" t="s">
        <v>54</v>
      </c>
      <c r="C14" s="38" t="s">
        <v>55</v>
      </c>
      <c r="D14" s="70">
        <v>7450828738</v>
      </c>
      <c r="E14" s="71">
        <v>1221005654</v>
      </c>
      <c r="F14" s="73">
        <f t="shared" si="0"/>
        <v>8671834392</v>
      </c>
      <c r="G14" s="70">
        <v>7441805770</v>
      </c>
      <c r="H14" s="71">
        <v>1195936400</v>
      </c>
      <c r="I14" s="73">
        <f t="shared" si="1"/>
        <v>8637742170</v>
      </c>
      <c r="J14" s="70">
        <v>1792003063</v>
      </c>
      <c r="K14" s="71">
        <v>140043882</v>
      </c>
      <c r="L14" s="71">
        <f t="shared" si="2"/>
        <v>1932046945</v>
      </c>
      <c r="M14" s="96">
        <f t="shared" si="3"/>
        <v>0.22279564595725734</v>
      </c>
      <c r="N14" s="106">
        <v>2401697220</v>
      </c>
      <c r="O14" s="107">
        <v>259377150</v>
      </c>
      <c r="P14" s="108">
        <f t="shared" si="4"/>
        <v>2661074370</v>
      </c>
      <c r="Q14" s="96">
        <f t="shared" si="5"/>
        <v>0.30686406701388491</v>
      </c>
      <c r="R14" s="106">
        <v>1603031522</v>
      </c>
      <c r="S14" s="108">
        <v>157896574</v>
      </c>
      <c r="T14" s="108">
        <f t="shared" si="6"/>
        <v>1760928096</v>
      </c>
      <c r="U14" s="96">
        <f t="shared" si="7"/>
        <v>0.20386439666096215</v>
      </c>
      <c r="V14" s="106">
        <v>1849553732</v>
      </c>
      <c r="W14" s="108">
        <v>233306961</v>
      </c>
      <c r="X14" s="108">
        <f t="shared" si="8"/>
        <v>2082860693</v>
      </c>
      <c r="Y14" s="96">
        <f t="shared" si="9"/>
        <v>0.24113485353082725</v>
      </c>
      <c r="Z14" s="70">
        <f t="shared" si="10"/>
        <v>7646285537</v>
      </c>
      <c r="AA14" s="71">
        <f t="shared" si="11"/>
        <v>790624567</v>
      </c>
      <c r="AB14" s="71">
        <f t="shared" si="12"/>
        <v>8436910104</v>
      </c>
      <c r="AC14" s="96">
        <f t="shared" si="13"/>
        <v>0.97674947202088114</v>
      </c>
      <c r="AD14" s="70">
        <v>1896240858</v>
      </c>
      <c r="AE14" s="71">
        <v>338926746</v>
      </c>
      <c r="AF14" s="71">
        <f t="shared" si="14"/>
        <v>2235167604</v>
      </c>
      <c r="AG14" s="71">
        <v>8011886964</v>
      </c>
      <c r="AH14" s="71">
        <v>7830441643</v>
      </c>
      <c r="AI14" s="71">
        <v>8506705481</v>
      </c>
      <c r="AJ14" s="96">
        <f t="shared" si="15"/>
        <v>1.0863634350183229</v>
      </c>
      <c r="AK14" s="96">
        <f t="shared" si="16"/>
        <v>-6.8141158957133796E-2</v>
      </c>
    </row>
    <row r="15" spans="1:41" s="12" customFormat="1" x14ac:dyDescent="0.2">
      <c r="A15" s="28" t="s">
        <v>23</v>
      </c>
      <c r="B15" s="37" t="s">
        <v>56</v>
      </c>
      <c r="C15" s="38" t="s">
        <v>57</v>
      </c>
      <c r="D15" s="70">
        <v>13284135180</v>
      </c>
      <c r="E15" s="71">
        <v>1552647500</v>
      </c>
      <c r="F15" s="73">
        <f t="shared" si="0"/>
        <v>14836782680</v>
      </c>
      <c r="G15" s="70">
        <v>14311207770</v>
      </c>
      <c r="H15" s="71">
        <v>1569729170</v>
      </c>
      <c r="I15" s="73">
        <f t="shared" si="1"/>
        <v>15880936940</v>
      </c>
      <c r="J15" s="70">
        <v>2944641814</v>
      </c>
      <c r="K15" s="71">
        <v>453443598</v>
      </c>
      <c r="L15" s="71">
        <f t="shared" si="2"/>
        <v>3398085412</v>
      </c>
      <c r="M15" s="96">
        <f t="shared" si="3"/>
        <v>0.22903115084246822</v>
      </c>
      <c r="N15" s="106">
        <v>2440558651</v>
      </c>
      <c r="O15" s="107">
        <v>269740177</v>
      </c>
      <c r="P15" s="108">
        <f t="shared" si="4"/>
        <v>2710298828</v>
      </c>
      <c r="Q15" s="96">
        <f t="shared" si="5"/>
        <v>0.18267429579955269</v>
      </c>
      <c r="R15" s="106">
        <v>2489368379</v>
      </c>
      <c r="S15" s="108">
        <v>215850587</v>
      </c>
      <c r="T15" s="108">
        <f t="shared" si="6"/>
        <v>2705218966</v>
      </c>
      <c r="U15" s="96">
        <f t="shared" si="7"/>
        <v>0.17034378867069538</v>
      </c>
      <c r="V15" s="106">
        <v>2181939104</v>
      </c>
      <c r="W15" s="108">
        <v>327877962</v>
      </c>
      <c r="X15" s="108">
        <f t="shared" si="8"/>
        <v>2509817066</v>
      </c>
      <c r="Y15" s="96">
        <f t="shared" si="9"/>
        <v>0.15803960909122533</v>
      </c>
      <c r="Z15" s="70">
        <f t="shared" si="10"/>
        <v>10056507948</v>
      </c>
      <c r="AA15" s="71">
        <f t="shared" si="11"/>
        <v>1266912324</v>
      </c>
      <c r="AB15" s="71">
        <f t="shared" si="12"/>
        <v>11323420272</v>
      </c>
      <c r="AC15" s="96">
        <f t="shared" si="13"/>
        <v>0.71301966091680735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x14ac:dyDescent="0.2">
      <c r="A16" s="28" t="s">
        <v>23</v>
      </c>
      <c r="B16" s="37" t="s">
        <v>58</v>
      </c>
      <c r="C16" s="38" t="s">
        <v>59</v>
      </c>
      <c r="D16" s="70">
        <v>39140051677</v>
      </c>
      <c r="E16" s="71">
        <v>3956871493</v>
      </c>
      <c r="F16" s="73">
        <f t="shared" si="0"/>
        <v>43096923170</v>
      </c>
      <c r="G16" s="70">
        <v>39572633067</v>
      </c>
      <c r="H16" s="71">
        <v>3254195834</v>
      </c>
      <c r="I16" s="73">
        <f t="shared" si="1"/>
        <v>42826828901</v>
      </c>
      <c r="J16" s="70">
        <v>8298284640</v>
      </c>
      <c r="K16" s="71">
        <v>231855272</v>
      </c>
      <c r="L16" s="71">
        <f t="shared" si="2"/>
        <v>8530139912</v>
      </c>
      <c r="M16" s="96">
        <f t="shared" si="3"/>
        <v>0.19792920896816774</v>
      </c>
      <c r="N16" s="106">
        <v>9016569769</v>
      </c>
      <c r="O16" s="107">
        <v>763599825</v>
      </c>
      <c r="P16" s="108">
        <f t="shared" si="4"/>
        <v>9780169594</v>
      </c>
      <c r="Q16" s="96">
        <f t="shared" si="5"/>
        <v>0.22693428845073629</v>
      </c>
      <c r="R16" s="106">
        <v>6772691558</v>
      </c>
      <c r="S16" s="108">
        <v>49548887</v>
      </c>
      <c r="T16" s="108">
        <f t="shared" si="6"/>
        <v>6822240445</v>
      </c>
      <c r="U16" s="96">
        <f t="shared" si="7"/>
        <v>0.15929828614606351</v>
      </c>
      <c r="V16" s="106">
        <v>5917197078</v>
      </c>
      <c r="W16" s="108">
        <v>0</v>
      </c>
      <c r="X16" s="108">
        <f t="shared" si="8"/>
        <v>5917197078</v>
      </c>
      <c r="Y16" s="96">
        <f t="shared" si="9"/>
        <v>0.13816565993429961</v>
      </c>
      <c r="Z16" s="70">
        <f t="shared" si="10"/>
        <v>30004743045</v>
      </c>
      <c r="AA16" s="71">
        <f t="shared" si="11"/>
        <v>1045003984</v>
      </c>
      <c r="AB16" s="71">
        <f t="shared" si="12"/>
        <v>31049747029</v>
      </c>
      <c r="AC16" s="96">
        <f t="shared" si="13"/>
        <v>0.72500691332472189</v>
      </c>
      <c r="AD16" s="70">
        <v>8184442065</v>
      </c>
      <c r="AE16" s="71">
        <v>1457317667</v>
      </c>
      <c r="AF16" s="71">
        <f t="shared" si="14"/>
        <v>9641759732</v>
      </c>
      <c r="AG16" s="71">
        <v>41744205048</v>
      </c>
      <c r="AH16" s="71">
        <v>41339479675</v>
      </c>
      <c r="AI16" s="71">
        <v>38928455412</v>
      </c>
      <c r="AJ16" s="96">
        <f t="shared" si="15"/>
        <v>0.94167744050106983</v>
      </c>
      <c r="AK16" s="96">
        <f t="shared" si="16"/>
        <v>-0.38629490440822367</v>
      </c>
    </row>
    <row r="17" spans="1:37" s="12" customFormat="1" x14ac:dyDescent="0.2">
      <c r="A17" s="28" t="s">
        <v>0</v>
      </c>
      <c r="B17" s="46" t="s">
        <v>100</v>
      </c>
      <c r="C17" s="38" t="s">
        <v>0</v>
      </c>
      <c r="D17" s="74">
        <f>SUM(D9:D16)</f>
        <v>268015252604</v>
      </c>
      <c r="E17" s="75">
        <f>SUM(E9:E16)</f>
        <v>34420742566</v>
      </c>
      <c r="F17" s="76">
        <f t="shared" si="0"/>
        <v>302435995170</v>
      </c>
      <c r="G17" s="74">
        <f>SUM(G9:G16)</f>
        <v>273771204064</v>
      </c>
      <c r="H17" s="75">
        <f>SUM(H9:H16)</f>
        <v>29696661366</v>
      </c>
      <c r="I17" s="76">
        <f t="shared" si="1"/>
        <v>303467865430</v>
      </c>
      <c r="J17" s="74">
        <f>SUM(J9:J16)</f>
        <v>64792551213</v>
      </c>
      <c r="K17" s="75">
        <f>SUM(K9:K16)</f>
        <v>2643770655</v>
      </c>
      <c r="L17" s="75">
        <f t="shared" si="2"/>
        <v>67436321868</v>
      </c>
      <c r="M17" s="97">
        <f t="shared" si="3"/>
        <v>0.22297716854137645</v>
      </c>
      <c r="N17" s="112">
        <f>SUM(N9:N16)</f>
        <v>66018852942</v>
      </c>
      <c r="O17" s="113">
        <f>SUM(O9:O16)</f>
        <v>5433220120</v>
      </c>
      <c r="P17" s="114">
        <f t="shared" si="4"/>
        <v>71452073062</v>
      </c>
      <c r="Q17" s="97">
        <f t="shared" si="5"/>
        <v>0.23625518854604796</v>
      </c>
      <c r="R17" s="112">
        <f>SUM(R9:R16)</f>
        <v>61719503208</v>
      </c>
      <c r="S17" s="114">
        <f>SUM(S9:S16)</f>
        <v>4264414316</v>
      </c>
      <c r="T17" s="114">
        <f t="shared" si="6"/>
        <v>65983917524</v>
      </c>
      <c r="U17" s="97">
        <f t="shared" si="7"/>
        <v>0.21743296421353814</v>
      </c>
      <c r="V17" s="112">
        <f>SUM(V9:V16)</f>
        <v>62377043093</v>
      </c>
      <c r="W17" s="114">
        <f>SUM(W9:W16)</f>
        <v>8700991142</v>
      </c>
      <c r="X17" s="114">
        <f t="shared" si="8"/>
        <v>71078034235</v>
      </c>
      <c r="Y17" s="97">
        <f t="shared" si="9"/>
        <v>0.23421931061559251</v>
      </c>
      <c r="Z17" s="74">
        <f t="shared" si="10"/>
        <v>254907950456</v>
      </c>
      <c r="AA17" s="75">
        <f t="shared" si="11"/>
        <v>21042396233</v>
      </c>
      <c r="AB17" s="75">
        <f t="shared" si="12"/>
        <v>275950346689</v>
      </c>
      <c r="AC17" s="97">
        <f t="shared" si="13"/>
        <v>0.90932312157002537</v>
      </c>
      <c r="AD17" s="74">
        <f>SUM(AD9:AD16)</f>
        <v>60660006715</v>
      </c>
      <c r="AE17" s="75">
        <f>SUM(AE9:AE16)</f>
        <v>9514772454</v>
      </c>
      <c r="AF17" s="75">
        <f t="shared" si="14"/>
        <v>70174779169</v>
      </c>
      <c r="AG17" s="75">
        <f>SUM(AG9:AG16)</f>
        <v>279691521772</v>
      </c>
      <c r="AH17" s="75">
        <f>SUM(AH9:AH16)</f>
        <v>272619777234</v>
      </c>
      <c r="AI17" s="75">
        <f>SUM(AI9:AI16)</f>
        <v>255292525727</v>
      </c>
      <c r="AJ17" s="97">
        <f t="shared" si="15"/>
        <v>0.9364416929585877</v>
      </c>
      <c r="AK17" s="97">
        <f t="shared" si="16"/>
        <v>1.2871505642001679E-2</v>
      </c>
    </row>
    <row r="18" spans="1:37" s="12" customFormat="1" x14ac:dyDescent="0.2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x14ac:dyDescent="0.2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61</v>
      </c>
      <c r="C9" s="38" t="s">
        <v>62</v>
      </c>
      <c r="D9" s="70">
        <v>3499848307</v>
      </c>
      <c r="E9" s="71">
        <v>157832518</v>
      </c>
      <c r="F9" s="72">
        <f>$D9       +$E9</f>
        <v>3657680825</v>
      </c>
      <c r="G9" s="70">
        <v>3230972293</v>
      </c>
      <c r="H9" s="71">
        <v>159213435</v>
      </c>
      <c r="I9" s="73">
        <f>$G9       +$H9</f>
        <v>3390185728</v>
      </c>
      <c r="J9" s="70">
        <v>260396866</v>
      </c>
      <c r="K9" s="71">
        <v>7459636</v>
      </c>
      <c r="L9" s="71">
        <f>$J9       +$K9</f>
        <v>267856502</v>
      </c>
      <c r="M9" s="96">
        <f>IF(($F9       =0),0,($L9       /$F9       ))</f>
        <v>7.3231239907325704E-2</v>
      </c>
      <c r="N9" s="106">
        <v>603240958</v>
      </c>
      <c r="O9" s="107">
        <v>22549843</v>
      </c>
      <c r="P9" s="108">
        <f>$N9       +$O9</f>
        <v>625790801</v>
      </c>
      <c r="Q9" s="96">
        <f>IF(($F9       =0),0,($P9       /$F9       ))</f>
        <v>0.1710895047820363</v>
      </c>
      <c r="R9" s="106">
        <v>491178846</v>
      </c>
      <c r="S9" s="108">
        <v>11572236</v>
      </c>
      <c r="T9" s="108">
        <f>$R9       +$S9</f>
        <v>502751082</v>
      </c>
      <c r="U9" s="96">
        <f>IF(($I9       =0),0,($T9       /$I9       ))</f>
        <v>0.1482960292846823</v>
      </c>
      <c r="V9" s="106">
        <v>530542903</v>
      </c>
      <c r="W9" s="108">
        <v>62923010</v>
      </c>
      <c r="X9" s="108">
        <f>$V9       +$W9</f>
        <v>593465913</v>
      </c>
      <c r="Y9" s="96">
        <f>IF(($I9       =0),0,($X9       /$I9       ))</f>
        <v>0.17505410045782602</v>
      </c>
      <c r="Z9" s="70">
        <f>$J9       +$N9       +$R9       +$V9</f>
        <v>1885359573</v>
      </c>
      <c r="AA9" s="71">
        <f>$K9       +$O9       +$S9       +$W9</f>
        <v>104504725</v>
      </c>
      <c r="AB9" s="71">
        <f>$Z9       +$AA9</f>
        <v>1989864298</v>
      </c>
      <c r="AC9" s="96">
        <f>IF(($I9       =0),0,($AB9       /$I9       ))</f>
        <v>0.58694846172156379</v>
      </c>
      <c r="AD9" s="70">
        <v>553251309</v>
      </c>
      <c r="AE9" s="71">
        <v>35683863</v>
      </c>
      <c r="AF9" s="71">
        <f>$AD9       +$AE9</f>
        <v>588935172</v>
      </c>
      <c r="AG9" s="71">
        <v>3111610955</v>
      </c>
      <c r="AH9" s="71">
        <v>3176259988</v>
      </c>
      <c r="AI9" s="71">
        <v>2261631131</v>
      </c>
      <c r="AJ9" s="96">
        <f>IF(($AH9       =0),0,($AI9       /$AH9       ))</f>
        <v>0.71204219413540026</v>
      </c>
      <c r="AK9" s="96">
        <f>IF(($AF9       =0),0,(($X9       /$AF9       )-1))</f>
        <v>7.693106500353597E-3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63</v>
      </c>
      <c r="C10" s="38" t="s">
        <v>64</v>
      </c>
      <c r="D10" s="70">
        <v>6521451584</v>
      </c>
      <c r="E10" s="71">
        <v>428631550</v>
      </c>
      <c r="F10" s="73">
        <f t="shared" ref="F10:F28" si="0">$D10      +$E10</f>
        <v>6950083134</v>
      </c>
      <c r="G10" s="70">
        <v>6264737259</v>
      </c>
      <c r="H10" s="71">
        <v>286625183</v>
      </c>
      <c r="I10" s="73">
        <f t="shared" ref="I10:I28" si="1">$G10      +$H10</f>
        <v>6551362442</v>
      </c>
      <c r="J10" s="70">
        <v>6127076805</v>
      </c>
      <c r="K10" s="71">
        <v>3042391</v>
      </c>
      <c r="L10" s="71">
        <f t="shared" ref="L10:L28" si="2">$J10      +$K10</f>
        <v>6130119196</v>
      </c>
      <c r="M10" s="96">
        <f t="shared" ref="M10:M28" si="3">IF(($F10      =0),0,($L10      /$F10      ))</f>
        <v>0.88202098849886934</v>
      </c>
      <c r="N10" s="106">
        <v>2343513834</v>
      </c>
      <c r="O10" s="107">
        <v>15219543</v>
      </c>
      <c r="P10" s="108">
        <f t="shared" ref="P10:P28" si="4">$N10      +$O10</f>
        <v>2358733377</v>
      </c>
      <c r="Q10" s="96">
        <f t="shared" ref="Q10:Q28" si="5">IF(($F10      =0),0,($P10      /$F10      ))</f>
        <v>0.33938203781491633</v>
      </c>
      <c r="R10" s="106">
        <v>-4099107392</v>
      </c>
      <c r="S10" s="108">
        <v>39185377</v>
      </c>
      <c r="T10" s="108">
        <f t="shared" ref="T10:T28" si="6">$R10      +$S10</f>
        <v>-4059922015</v>
      </c>
      <c r="U10" s="96">
        <f t="shared" ref="U10:U28" si="7">IF(($I10      =0),0,($T10      /$I10      ))</f>
        <v>-0.61970651920771869</v>
      </c>
      <c r="V10" s="106">
        <v>1987363421</v>
      </c>
      <c r="W10" s="108">
        <v>319757457</v>
      </c>
      <c r="X10" s="108">
        <f t="shared" ref="X10:X28" si="8">$V10      +$W10</f>
        <v>2307120878</v>
      </c>
      <c r="Y10" s="96">
        <f t="shared" ref="Y10:Y28" si="9">IF(($I10      =0),0,($X10      /$I10      ))</f>
        <v>0.35215894379607582</v>
      </c>
      <c r="Z10" s="70">
        <f t="shared" ref="Z10:Z28" si="10">$J10      +$N10      +$R10      +$V10</f>
        <v>6358846668</v>
      </c>
      <c r="AA10" s="71">
        <f t="shared" ref="AA10:AA28" si="11">$K10      +$O10      +$S10      +$W10</f>
        <v>377204768</v>
      </c>
      <c r="AB10" s="71">
        <f t="shared" ref="AB10:AB28" si="12">$Z10      +$AA10</f>
        <v>6736051436</v>
      </c>
      <c r="AC10" s="96">
        <f t="shared" ref="AC10:AC28" si="13">IF(($I10      =0),0,($AB10      /$I10      ))</f>
        <v>1.0281909290830837</v>
      </c>
      <c r="AD10" s="70">
        <v>2002322942</v>
      </c>
      <c r="AE10" s="71">
        <v>156822585</v>
      </c>
      <c r="AF10" s="71">
        <f t="shared" ref="AF10:AF28" si="14">$AD10      +$AE10</f>
        <v>2159145527</v>
      </c>
      <c r="AG10" s="71">
        <v>6400348599</v>
      </c>
      <c r="AH10" s="71">
        <v>6572607099</v>
      </c>
      <c r="AI10" s="71">
        <v>7165434465</v>
      </c>
      <c r="AJ10" s="96">
        <f t="shared" ref="AJ10:AJ28" si="15">IF(($AH10      =0),0,($AI10      /$AH10      ))</f>
        <v>1.0901966840662356</v>
      </c>
      <c r="AK10" s="96">
        <f t="shared" ref="AK10:AK28" si="16">IF(($AF10      =0),0,(($X10      /$AF10      )-1))</f>
        <v>6.8534218351461673E-2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65</v>
      </c>
      <c r="C11" s="38" t="s">
        <v>66</v>
      </c>
      <c r="D11" s="70">
        <v>3451947757</v>
      </c>
      <c r="E11" s="71">
        <v>259784080</v>
      </c>
      <c r="F11" s="73">
        <f t="shared" si="0"/>
        <v>3711731837</v>
      </c>
      <c r="G11" s="70">
        <v>3409299531</v>
      </c>
      <c r="H11" s="71">
        <v>351333723</v>
      </c>
      <c r="I11" s="73">
        <f t="shared" si="1"/>
        <v>3760633254</v>
      </c>
      <c r="J11" s="70">
        <v>733797865</v>
      </c>
      <c r="K11" s="71">
        <v>18954877</v>
      </c>
      <c r="L11" s="71">
        <f t="shared" si="2"/>
        <v>752752742</v>
      </c>
      <c r="M11" s="96">
        <f t="shared" si="3"/>
        <v>0.20280364397456335</v>
      </c>
      <c r="N11" s="106">
        <v>741354108</v>
      </c>
      <c r="O11" s="107">
        <v>62073132</v>
      </c>
      <c r="P11" s="108">
        <f t="shared" si="4"/>
        <v>803427240</v>
      </c>
      <c r="Q11" s="96">
        <f t="shared" si="5"/>
        <v>0.21645616528411937</v>
      </c>
      <c r="R11" s="106">
        <v>699678156</v>
      </c>
      <c r="S11" s="108">
        <v>63543039</v>
      </c>
      <c r="T11" s="108">
        <f t="shared" si="6"/>
        <v>763221195</v>
      </c>
      <c r="U11" s="96">
        <f t="shared" si="7"/>
        <v>0.20295017978373703</v>
      </c>
      <c r="V11" s="106">
        <v>814291602</v>
      </c>
      <c r="W11" s="108">
        <v>136403074</v>
      </c>
      <c r="X11" s="108">
        <f t="shared" si="8"/>
        <v>950694676</v>
      </c>
      <c r="Y11" s="96">
        <f t="shared" si="9"/>
        <v>0.25280175220191786</v>
      </c>
      <c r="Z11" s="70">
        <f t="shared" si="10"/>
        <v>2989121731</v>
      </c>
      <c r="AA11" s="71">
        <f t="shared" si="11"/>
        <v>280974122</v>
      </c>
      <c r="AB11" s="71">
        <f t="shared" si="12"/>
        <v>3270095853</v>
      </c>
      <c r="AC11" s="96">
        <f t="shared" si="13"/>
        <v>0.86955989380824639</v>
      </c>
      <c r="AD11" s="70">
        <v>851734636</v>
      </c>
      <c r="AE11" s="71">
        <v>67786576</v>
      </c>
      <c r="AF11" s="71">
        <f t="shared" si="14"/>
        <v>919521212</v>
      </c>
      <c r="AG11" s="71">
        <v>3489447406</v>
      </c>
      <c r="AH11" s="71">
        <v>3487588726</v>
      </c>
      <c r="AI11" s="71">
        <v>3093415536</v>
      </c>
      <c r="AJ11" s="96">
        <f t="shared" si="15"/>
        <v>0.88697830479223772</v>
      </c>
      <c r="AK11" s="96">
        <f t="shared" si="16"/>
        <v>3.3901843256227027E-2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67</v>
      </c>
      <c r="C12" s="38" t="s">
        <v>68</v>
      </c>
      <c r="D12" s="70">
        <v>6118413962</v>
      </c>
      <c r="E12" s="71">
        <v>576301627</v>
      </c>
      <c r="F12" s="73">
        <f t="shared" si="0"/>
        <v>6694715589</v>
      </c>
      <c r="G12" s="70">
        <v>6240522841</v>
      </c>
      <c r="H12" s="71">
        <v>655206970</v>
      </c>
      <c r="I12" s="73">
        <f t="shared" si="1"/>
        <v>6895729811</v>
      </c>
      <c r="J12" s="70">
        <v>1604218058</v>
      </c>
      <c r="K12" s="71">
        <v>95927186</v>
      </c>
      <c r="L12" s="71">
        <f t="shared" si="2"/>
        <v>1700145244</v>
      </c>
      <c r="M12" s="96">
        <f t="shared" si="3"/>
        <v>0.25395331906160235</v>
      </c>
      <c r="N12" s="106">
        <v>3996698354</v>
      </c>
      <c r="O12" s="107">
        <v>359742682</v>
      </c>
      <c r="P12" s="108">
        <f t="shared" si="4"/>
        <v>4356441036</v>
      </c>
      <c r="Q12" s="96">
        <f t="shared" si="5"/>
        <v>0.65072832117887303</v>
      </c>
      <c r="R12" s="106">
        <v>-1288159622</v>
      </c>
      <c r="S12" s="108">
        <v>5574848519</v>
      </c>
      <c r="T12" s="108">
        <f t="shared" si="6"/>
        <v>4286688897</v>
      </c>
      <c r="U12" s="96">
        <f t="shared" si="7"/>
        <v>0.62164397598089127</v>
      </c>
      <c r="V12" s="106">
        <v>1436480252</v>
      </c>
      <c r="W12" s="108">
        <v>-5492822074</v>
      </c>
      <c r="X12" s="108">
        <f t="shared" si="8"/>
        <v>-4056341822</v>
      </c>
      <c r="Y12" s="96">
        <f t="shared" si="9"/>
        <v>-0.58823966906727754</v>
      </c>
      <c r="Z12" s="70">
        <f t="shared" si="10"/>
        <v>5749237042</v>
      </c>
      <c r="AA12" s="71">
        <f t="shared" si="11"/>
        <v>537696313</v>
      </c>
      <c r="AB12" s="71">
        <f t="shared" si="12"/>
        <v>6286933355</v>
      </c>
      <c r="AC12" s="96">
        <f t="shared" si="13"/>
        <v>0.91171399218269056</v>
      </c>
      <c r="AD12" s="70">
        <v>1348728053</v>
      </c>
      <c r="AE12" s="71">
        <v>357456428</v>
      </c>
      <c r="AF12" s="71">
        <f t="shared" si="14"/>
        <v>1706184481</v>
      </c>
      <c r="AG12" s="71">
        <v>6097369039</v>
      </c>
      <c r="AH12" s="71">
        <v>6416437498</v>
      </c>
      <c r="AI12" s="71">
        <v>19681653777</v>
      </c>
      <c r="AJ12" s="96">
        <f t="shared" si="15"/>
        <v>3.0673802687448855</v>
      </c>
      <c r="AK12" s="96">
        <f t="shared" si="16"/>
        <v>-3.3774344844717881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69</v>
      </c>
      <c r="C13" s="38" t="s">
        <v>70</v>
      </c>
      <c r="D13" s="70">
        <v>2488930750</v>
      </c>
      <c r="E13" s="71">
        <v>68830696</v>
      </c>
      <c r="F13" s="73">
        <f t="shared" si="0"/>
        <v>2557761446</v>
      </c>
      <c r="G13" s="70">
        <v>2654252420</v>
      </c>
      <c r="H13" s="71">
        <v>185364249</v>
      </c>
      <c r="I13" s="73">
        <f t="shared" si="1"/>
        <v>2839616669</v>
      </c>
      <c r="J13" s="70">
        <v>498182293</v>
      </c>
      <c r="K13" s="71">
        <v>12862352</v>
      </c>
      <c r="L13" s="71">
        <f t="shared" si="2"/>
        <v>511044645</v>
      </c>
      <c r="M13" s="96">
        <f t="shared" si="3"/>
        <v>0.19980152793342246</v>
      </c>
      <c r="N13" s="106">
        <v>581644633</v>
      </c>
      <c r="O13" s="107">
        <v>49089234</v>
      </c>
      <c r="P13" s="108">
        <f t="shared" si="4"/>
        <v>630733867</v>
      </c>
      <c r="Q13" s="96">
        <f t="shared" si="5"/>
        <v>0.24659604905155802</v>
      </c>
      <c r="R13" s="106">
        <v>598674938</v>
      </c>
      <c r="S13" s="108">
        <v>52757127</v>
      </c>
      <c r="T13" s="108">
        <f t="shared" si="6"/>
        <v>651432065</v>
      </c>
      <c r="U13" s="96">
        <f t="shared" si="7"/>
        <v>0.22940845224345316</v>
      </c>
      <c r="V13" s="106">
        <v>663462233</v>
      </c>
      <c r="W13" s="108">
        <v>68559272</v>
      </c>
      <c r="X13" s="108">
        <f t="shared" si="8"/>
        <v>732021505</v>
      </c>
      <c r="Y13" s="96">
        <f t="shared" si="9"/>
        <v>0.25778884628740711</v>
      </c>
      <c r="Z13" s="70">
        <f t="shared" si="10"/>
        <v>2341964097</v>
      </c>
      <c r="AA13" s="71">
        <f t="shared" si="11"/>
        <v>183267985</v>
      </c>
      <c r="AB13" s="71">
        <f t="shared" si="12"/>
        <v>2525232082</v>
      </c>
      <c r="AC13" s="96">
        <f t="shared" si="13"/>
        <v>0.88928625809528239</v>
      </c>
      <c r="AD13" s="70">
        <v>528286326</v>
      </c>
      <c r="AE13" s="71">
        <v>52773370</v>
      </c>
      <c r="AF13" s="71">
        <f t="shared" si="14"/>
        <v>581059696</v>
      </c>
      <c r="AG13" s="71">
        <v>2421795547</v>
      </c>
      <c r="AH13" s="71">
        <v>2546045331</v>
      </c>
      <c r="AI13" s="71">
        <v>2118120843</v>
      </c>
      <c r="AJ13" s="96">
        <f t="shared" si="15"/>
        <v>0.83192581734908633</v>
      </c>
      <c r="AK13" s="96">
        <f t="shared" si="16"/>
        <v>0.2598043024481258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71</v>
      </c>
      <c r="C14" s="38" t="s">
        <v>72</v>
      </c>
      <c r="D14" s="70">
        <v>3913241800</v>
      </c>
      <c r="E14" s="71">
        <v>830967400</v>
      </c>
      <c r="F14" s="73">
        <f t="shared" si="0"/>
        <v>4744209200</v>
      </c>
      <c r="G14" s="70">
        <v>4321276050</v>
      </c>
      <c r="H14" s="71">
        <v>834530301</v>
      </c>
      <c r="I14" s="73">
        <f t="shared" si="1"/>
        <v>5155806351</v>
      </c>
      <c r="J14" s="70">
        <v>961189830</v>
      </c>
      <c r="K14" s="71">
        <v>62410744</v>
      </c>
      <c r="L14" s="71">
        <f t="shared" si="2"/>
        <v>1023600574</v>
      </c>
      <c r="M14" s="96">
        <f t="shared" si="3"/>
        <v>0.2157578915364862</v>
      </c>
      <c r="N14" s="106">
        <v>1038110038</v>
      </c>
      <c r="O14" s="107">
        <v>162039123</v>
      </c>
      <c r="P14" s="108">
        <f t="shared" si="4"/>
        <v>1200149161</v>
      </c>
      <c r="Q14" s="96">
        <f t="shared" si="5"/>
        <v>0.25297138267005592</v>
      </c>
      <c r="R14" s="106">
        <v>945490826</v>
      </c>
      <c r="S14" s="108">
        <v>200093792</v>
      </c>
      <c r="T14" s="108">
        <f t="shared" si="6"/>
        <v>1145584618</v>
      </c>
      <c r="U14" s="96">
        <f t="shared" si="7"/>
        <v>0.22219310424213409</v>
      </c>
      <c r="V14" s="106">
        <v>1252666587</v>
      </c>
      <c r="W14" s="108">
        <v>236818607</v>
      </c>
      <c r="X14" s="108">
        <f t="shared" si="8"/>
        <v>1489485194</v>
      </c>
      <c r="Y14" s="96">
        <f t="shared" si="9"/>
        <v>0.28889471260128019</v>
      </c>
      <c r="Z14" s="70">
        <f t="shared" si="10"/>
        <v>4197457281</v>
      </c>
      <c r="AA14" s="71">
        <f t="shared" si="11"/>
        <v>661362266</v>
      </c>
      <c r="AB14" s="71">
        <f t="shared" si="12"/>
        <v>4858819547</v>
      </c>
      <c r="AC14" s="96">
        <f t="shared" si="13"/>
        <v>0.94239760305535958</v>
      </c>
      <c r="AD14" s="70">
        <v>946538878</v>
      </c>
      <c r="AE14" s="71">
        <v>188948920</v>
      </c>
      <c r="AF14" s="71">
        <f t="shared" si="14"/>
        <v>1135487798</v>
      </c>
      <c r="AG14" s="71">
        <v>4157107700</v>
      </c>
      <c r="AH14" s="71">
        <v>4366450832</v>
      </c>
      <c r="AI14" s="71">
        <v>3764116681</v>
      </c>
      <c r="AJ14" s="96">
        <f t="shared" si="15"/>
        <v>0.86205406308809662</v>
      </c>
      <c r="AK14" s="96">
        <f t="shared" si="16"/>
        <v>0.31175799213652144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73</v>
      </c>
      <c r="C15" s="38" t="s">
        <v>74</v>
      </c>
      <c r="D15" s="70">
        <v>3789546090</v>
      </c>
      <c r="E15" s="71">
        <v>1128559590</v>
      </c>
      <c r="F15" s="73">
        <f t="shared" si="0"/>
        <v>4918105680</v>
      </c>
      <c r="G15" s="70">
        <v>4036131182</v>
      </c>
      <c r="H15" s="71">
        <v>1023466467</v>
      </c>
      <c r="I15" s="73">
        <f t="shared" si="1"/>
        <v>5059597649</v>
      </c>
      <c r="J15" s="70">
        <v>839398357</v>
      </c>
      <c r="K15" s="71">
        <v>135635555</v>
      </c>
      <c r="L15" s="71">
        <f t="shared" si="2"/>
        <v>975033912</v>
      </c>
      <c r="M15" s="96">
        <f t="shared" si="3"/>
        <v>0.19825395699915094</v>
      </c>
      <c r="N15" s="106">
        <v>789992852</v>
      </c>
      <c r="O15" s="107">
        <v>224109158</v>
      </c>
      <c r="P15" s="108">
        <f t="shared" si="4"/>
        <v>1014102010</v>
      </c>
      <c r="Q15" s="96">
        <f t="shared" si="5"/>
        <v>0.20619768585371268</v>
      </c>
      <c r="R15" s="106">
        <v>758577066</v>
      </c>
      <c r="S15" s="108">
        <v>152002868</v>
      </c>
      <c r="T15" s="108">
        <f t="shared" si="6"/>
        <v>910579934</v>
      </c>
      <c r="U15" s="96">
        <f t="shared" si="7"/>
        <v>0.17997081925673888</v>
      </c>
      <c r="V15" s="106">
        <v>718485511</v>
      </c>
      <c r="W15" s="108">
        <v>234532701</v>
      </c>
      <c r="X15" s="108">
        <f t="shared" si="8"/>
        <v>953018212</v>
      </c>
      <c r="Y15" s="96">
        <f t="shared" si="9"/>
        <v>0.18835849767389282</v>
      </c>
      <c r="Z15" s="70">
        <f t="shared" si="10"/>
        <v>3106453786</v>
      </c>
      <c r="AA15" s="71">
        <f t="shared" si="11"/>
        <v>746280282</v>
      </c>
      <c r="AB15" s="71">
        <f t="shared" si="12"/>
        <v>3852734068</v>
      </c>
      <c r="AC15" s="96">
        <f t="shared" si="13"/>
        <v>0.76147044395150087</v>
      </c>
      <c r="AD15" s="70">
        <v>896145063</v>
      </c>
      <c r="AE15" s="71">
        <v>300533841</v>
      </c>
      <c r="AF15" s="71">
        <f t="shared" si="14"/>
        <v>1196678904</v>
      </c>
      <c r="AG15" s="71">
        <v>4880965822</v>
      </c>
      <c r="AH15" s="71">
        <v>4856614023</v>
      </c>
      <c r="AI15" s="71">
        <v>3874433975</v>
      </c>
      <c r="AJ15" s="96">
        <f t="shared" si="15"/>
        <v>0.79776444178009986</v>
      </c>
      <c r="AK15" s="96">
        <f t="shared" si="16"/>
        <v>-0.20361409496360605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75</v>
      </c>
      <c r="C16" s="38" t="s">
        <v>76</v>
      </c>
      <c r="D16" s="70">
        <v>2492628783</v>
      </c>
      <c r="E16" s="71">
        <v>264380325</v>
      </c>
      <c r="F16" s="73">
        <f t="shared" si="0"/>
        <v>2757009108</v>
      </c>
      <c r="G16" s="70">
        <v>2515423529</v>
      </c>
      <c r="H16" s="71">
        <v>290724723</v>
      </c>
      <c r="I16" s="73">
        <f t="shared" si="1"/>
        <v>2806148252</v>
      </c>
      <c r="J16" s="70">
        <v>509180666</v>
      </c>
      <c r="K16" s="71">
        <v>7550034</v>
      </c>
      <c r="L16" s="71">
        <f t="shared" si="2"/>
        <v>516730700</v>
      </c>
      <c r="M16" s="96">
        <f t="shared" si="3"/>
        <v>0.18742437175873125</v>
      </c>
      <c r="N16" s="106">
        <v>559134605</v>
      </c>
      <c r="O16" s="107">
        <v>29905704</v>
      </c>
      <c r="P16" s="108">
        <f t="shared" si="4"/>
        <v>589040309</v>
      </c>
      <c r="Q16" s="96">
        <f t="shared" si="5"/>
        <v>0.21365192711579536</v>
      </c>
      <c r="R16" s="106">
        <v>607951833</v>
      </c>
      <c r="S16" s="108">
        <v>16500008</v>
      </c>
      <c r="T16" s="108">
        <f t="shared" si="6"/>
        <v>624451841</v>
      </c>
      <c r="U16" s="96">
        <f t="shared" si="7"/>
        <v>0.22252988257300385</v>
      </c>
      <c r="V16" s="106">
        <v>913348539</v>
      </c>
      <c r="W16" s="108">
        <v>41199301</v>
      </c>
      <c r="X16" s="108">
        <f t="shared" si="8"/>
        <v>954547840</v>
      </c>
      <c r="Y16" s="96">
        <f t="shared" si="9"/>
        <v>0.34016301145874028</v>
      </c>
      <c r="Z16" s="70">
        <f t="shared" si="10"/>
        <v>2589615643</v>
      </c>
      <c r="AA16" s="71">
        <f t="shared" si="11"/>
        <v>95155047</v>
      </c>
      <c r="AB16" s="71">
        <f t="shared" si="12"/>
        <v>2684770690</v>
      </c>
      <c r="AC16" s="96">
        <f t="shared" si="13"/>
        <v>0.956745848365819</v>
      </c>
      <c r="AD16" s="70">
        <v>748755482</v>
      </c>
      <c r="AE16" s="71">
        <v>66695144</v>
      </c>
      <c r="AF16" s="71">
        <f t="shared" si="14"/>
        <v>815450626</v>
      </c>
      <c r="AG16" s="71">
        <v>2702561368</v>
      </c>
      <c r="AH16" s="71">
        <v>2715066179</v>
      </c>
      <c r="AI16" s="71">
        <v>2355240571</v>
      </c>
      <c r="AJ16" s="96">
        <f t="shared" si="15"/>
        <v>0.86747077814046902</v>
      </c>
      <c r="AK16" s="96">
        <f t="shared" si="16"/>
        <v>0.17057711351858118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7" t="s">
        <v>77</v>
      </c>
      <c r="C17" s="38" t="s">
        <v>78</v>
      </c>
      <c r="D17" s="70">
        <v>4088203051</v>
      </c>
      <c r="E17" s="71">
        <v>183780057</v>
      </c>
      <c r="F17" s="73">
        <f t="shared" si="0"/>
        <v>4271983108</v>
      </c>
      <c r="G17" s="70">
        <v>4085957205</v>
      </c>
      <c r="H17" s="71">
        <v>239364564</v>
      </c>
      <c r="I17" s="73">
        <f t="shared" si="1"/>
        <v>4325321769</v>
      </c>
      <c r="J17" s="70">
        <v>817767195</v>
      </c>
      <c r="K17" s="71">
        <v>29411192</v>
      </c>
      <c r="L17" s="71">
        <f t="shared" si="2"/>
        <v>847178387</v>
      </c>
      <c r="M17" s="96">
        <f t="shared" si="3"/>
        <v>0.19831033166154552</v>
      </c>
      <c r="N17" s="106">
        <v>617776982</v>
      </c>
      <c r="O17" s="107">
        <v>36843865</v>
      </c>
      <c r="P17" s="108">
        <f t="shared" si="4"/>
        <v>654620847</v>
      </c>
      <c r="Q17" s="96">
        <f t="shared" si="5"/>
        <v>0.15323582290719115</v>
      </c>
      <c r="R17" s="106">
        <v>1540852816</v>
      </c>
      <c r="S17" s="108">
        <v>52295126</v>
      </c>
      <c r="T17" s="108">
        <f t="shared" si="6"/>
        <v>1593147942</v>
      </c>
      <c r="U17" s="96">
        <f t="shared" si="7"/>
        <v>0.36833050281212498</v>
      </c>
      <c r="V17" s="106">
        <v>997963794</v>
      </c>
      <c r="W17" s="108">
        <v>56472687</v>
      </c>
      <c r="X17" s="108">
        <f t="shared" si="8"/>
        <v>1054436481</v>
      </c>
      <c r="Y17" s="96">
        <f t="shared" si="9"/>
        <v>0.24378220565166928</v>
      </c>
      <c r="Z17" s="70">
        <f t="shared" si="10"/>
        <v>3974360787</v>
      </c>
      <c r="AA17" s="71">
        <f t="shared" si="11"/>
        <v>175022870</v>
      </c>
      <c r="AB17" s="71">
        <f t="shared" si="12"/>
        <v>4149383657</v>
      </c>
      <c r="AC17" s="96">
        <f t="shared" si="13"/>
        <v>0.95932369395938</v>
      </c>
      <c r="AD17" s="70">
        <v>1437858915</v>
      </c>
      <c r="AE17" s="71">
        <v>55536290</v>
      </c>
      <c r="AF17" s="71">
        <f t="shared" si="14"/>
        <v>1493395205</v>
      </c>
      <c r="AG17" s="71">
        <v>4750032492</v>
      </c>
      <c r="AH17" s="71">
        <v>4695908490</v>
      </c>
      <c r="AI17" s="71">
        <v>3590589410</v>
      </c>
      <c r="AJ17" s="96">
        <f t="shared" si="15"/>
        <v>0.76462082207228022</v>
      </c>
      <c r="AK17" s="96">
        <f t="shared" si="16"/>
        <v>-0.29393339588230427</v>
      </c>
      <c r="AL17" s="11"/>
      <c r="AM17" s="11"/>
      <c r="AN17" s="11"/>
      <c r="AO17" s="11"/>
    </row>
    <row r="18" spans="1:41" s="12" customFormat="1" x14ac:dyDescent="0.2">
      <c r="A18" s="28" t="s">
        <v>23</v>
      </c>
      <c r="B18" s="37" t="s">
        <v>79</v>
      </c>
      <c r="C18" s="38" t="s">
        <v>80</v>
      </c>
      <c r="D18" s="70">
        <v>2164828253</v>
      </c>
      <c r="E18" s="71">
        <v>611390608</v>
      </c>
      <c r="F18" s="73">
        <f t="shared" si="0"/>
        <v>2776218861</v>
      </c>
      <c r="G18" s="70">
        <v>2200509463</v>
      </c>
      <c r="H18" s="71">
        <v>569911842</v>
      </c>
      <c r="I18" s="73">
        <f t="shared" si="1"/>
        <v>2770421305</v>
      </c>
      <c r="J18" s="70">
        <v>452287412</v>
      </c>
      <c r="K18" s="71">
        <v>96064626</v>
      </c>
      <c r="L18" s="71">
        <f t="shared" si="2"/>
        <v>548352038</v>
      </c>
      <c r="M18" s="96">
        <f t="shared" si="3"/>
        <v>0.19751758253039259</v>
      </c>
      <c r="N18" s="106">
        <v>461694040</v>
      </c>
      <c r="O18" s="107">
        <v>157054821</v>
      </c>
      <c r="P18" s="108">
        <f t="shared" si="4"/>
        <v>618748861</v>
      </c>
      <c r="Q18" s="96">
        <f t="shared" si="5"/>
        <v>0.22287466946216386</v>
      </c>
      <c r="R18" s="106">
        <v>361768430</v>
      </c>
      <c r="S18" s="108">
        <v>81359572</v>
      </c>
      <c r="T18" s="108">
        <f t="shared" si="6"/>
        <v>443128002</v>
      </c>
      <c r="U18" s="96">
        <f t="shared" si="7"/>
        <v>0.15994968028878914</v>
      </c>
      <c r="V18" s="106">
        <v>573150675</v>
      </c>
      <c r="W18" s="108">
        <v>133995330</v>
      </c>
      <c r="X18" s="108">
        <f t="shared" si="8"/>
        <v>707146005</v>
      </c>
      <c r="Y18" s="96">
        <f t="shared" si="9"/>
        <v>0.25524854422818555</v>
      </c>
      <c r="Z18" s="70">
        <f t="shared" si="10"/>
        <v>1848900557</v>
      </c>
      <c r="AA18" s="71">
        <f t="shared" si="11"/>
        <v>468474349</v>
      </c>
      <c r="AB18" s="71">
        <f t="shared" si="12"/>
        <v>2317374906</v>
      </c>
      <c r="AC18" s="96">
        <f t="shared" si="13"/>
        <v>0.83647021549309086</v>
      </c>
      <c r="AD18" s="70">
        <v>418488001</v>
      </c>
      <c r="AE18" s="71">
        <v>144821782</v>
      </c>
      <c r="AF18" s="71">
        <f t="shared" si="14"/>
        <v>563309783</v>
      </c>
      <c r="AG18" s="71">
        <v>2588683447</v>
      </c>
      <c r="AH18" s="71">
        <v>2596122342</v>
      </c>
      <c r="AI18" s="71">
        <v>2272922650</v>
      </c>
      <c r="AJ18" s="96">
        <f t="shared" si="15"/>
        <v>0.87550675606796957</v>
      </c>
      <c r="AK18" s="96">
        <f t="shared" si="16"/>
        <v>0.25534124622153076</v>
      </c>
      <c r="AL18" s="11"/>
      <c r="AM18" s="11"/>
      <c r="AN18" s="11"/>
      <c r="AO18" s="11"/>
    </row>
    <row r="19" spans="1:41" s="12" customFormat="1" x14ac:dyDescent="0.2">
      <c r="A19" s="28" t="s">
        <v>23</v>
      </c>
      <c r="B19" s="37" t="s">
        <v>81</v>
      </c>
      <c r="C19" s="38" t="s">
        <v>82</v>
      </c>
      <c r="D19" s="70">
        <v>3353878269</v>
      </c>
      <c r="E19" s="71">
        <v>617205000</v>
      </c>
      <c r="F19" s="73">
        <f t="shared" si="0"/>
        <v>3971083269</v>
      </c>
      <c r="G19" s="70">
        <v>3780027252</v>
      </c>
      <c r="H19" s="71">
        <v>675024965</v>
      </c>
      <c r="I19" s="73">
        <f t="shared" si="1"/>
        <v>4455052217</v>
      </c>
      <c r="J19" s="70">
        <v>851497135</v>
      </c>
      <c r="K19" s="71">
        <v>55154002</v>
      </c>
      <c r="L19" s="71">
        <f t="shared" si="2"/>
        <v>906651137</v>
      </c>
      <c r="M19" s="96">
        <f t="shared" si="3"/>
        <v>0.22831330284049001</v>
      </c>
      <c r="N19" s="106">
        <v>876751172</v>
      </c>
      <c r="O19" s="107">
        <v>104032415</v>
      </c>
      <c r="P19" s="108">
        <f t="shared" si="4"/>
        <v>980783587</v>
      </c>
      <c r="Q19" s="96">
        <f t="shared" si="5"/>
        <v>0.24698137021110145</v>
      </c>
      <c r="R19" s="106">
        <v>898995820</v>
      </c>
      <c r="S19" s="108">
        <v>151784690</v>
      </c>
      <c r="T19" s="108">
        <f t="shared" si="6"/>
        <v>1050780510</v>
      </c>
      <c r="U19" s="96">
        <f t="shared" si="7"/>
        <v>0.23586266979999351</v>
      </c>
      <c r="V19" s="106">
        <v>843762539</v>
      </c>
      <c r="W19" s="108">
        <v>94358859</v>
      </c>
      <c r="X19" s="108">
        <f t="shared" si="8"/>
        <v>938121398</v>
      </c>
      <c r="Y19" s="96">
        <f t="shared" si="9"/>
        <v>0.21057472557116833</v>
      </c>
      <c r="Z19" s="70">
        <f t="shared" si="10"/>
        <v>3471006666</v>
      </c>
      <c r="AA19" s="71">
        <f t="shared" si="11"/>
        <v>405329966</v>
      </c>
      <c r="AB19" s="71">
        <f t="shared" si="12"/>
        <v>3876336632</v>
      </c>
      <c r="AC19" s="96">
        <f t="shared" si="13"/>
        <v>0.87009903435212643</v>
      </c>
      <c r="AD19" s="70">
        <v>751338619</v>
      </c>
      <c r="AE19" s="71">
        <v>126737499</v>
      </c>
      <c r="AF19" s="71">
        <f t="shared" si="14"/>
        <v>878076118</v>
      </c>
      <c r="AG19" s="71">
        <v>4028840336</v>
      </c>
      <c r="AH19" s="71">
        <v>4160429309</v>
      </c>
      <c r="AI19" s="71">
        <v>3227872700</v>
      </c>
      <c r="AJ19" s="96">
        <f t="shared" si="15"/>
        <v>0.77585087024969812</v>
      </c>
      <c r="AK19" s="96">
        <f t="shared" si="16"/>
        <v>6.8382773166369093E-2</v>
      </c>
      <c r="AL19" s="11"/>
      <c r="AM19" s="11"/>
      <c r="AN19" s="11"/>
      <c r="AO19" s="11"/>
    </row>
    <row r="20" spans="1:41" s="12" customFormat="1" x14ac:dyDescent="0.2">
      <c r="A20" s="28" t="s">
        <v>23</v>
      </c>
      <c r="B20" s="37" t="s">
        <v>83</v>
      </c>
      <c r="C20" s="38" t="s">
        <v>84</v>
      </c>
      <c r="D20" s="70">
        <v>2344983923</v>
      </c>
      <c r="E20" s="71">
        <v>179266000</v>
      </c>
      <c r="F20" s="73">
        <f t="shared" si="0"/>
        <v>2524249923</v>
      </c>
      <c r="G20" s="70">
        <v>2421590130</v>
      </c>
      <c r="H20" s="71">
        <v>166666000</v>
      </c>
      <c r="I20" s="73">
        <f t="shared" si="1"/>
        <v>2588256130</v>
      </c>
      <c r="J20" s="70">
        <v>536281104</v>
      </c>
      <c r="K20" s="71">
        <v>8715137</v>
      </c>
      <c r="L20" s="71">
        <f t="shared" si="2"/>
        <v>544996241</v>
      </c>
      <c r="M20" s="96">
        <f t="shared" si="3"/>
        <v>0.21590423199945563</v>
      </c>
      <c r="N20" s="106">
        <v>532928186</v>
      </c>
      <c r="O20" s="107">
        <v>18382044</v>
      </c>
      <c r="P20" s="108">
        <f t="shared" si="4"/>
        <v>551310230</v>
      </c>
      <c r="Q20" s="96">
        <f t="shared" si="5"/>
        <v>0.21840556474882777</v>
      </c>
      <c r="R20" s="106">
        <v>405185762</v>
      </c>
      <c r="S20" s="108">
        <v>18205612</v>
      </c>
      <c r="T20" s="108">
        <f t="shared" si="6"/>
        <v>423391374</v>
      </c>
      <c r="U20" s="96">
        <f t="shared" si="7"/>
        <v>0.16358171399366106</v>
      </c>
      <c r="V20" s="106">
        <v>495960257</v>
      </c>
      <c r="W20" s="108">
        <v>47771148</v>
      </c>
      <c r="X20" s="108">
        <f t="shared" si="8"/>
        <v>543731405</v>
      </c>
      <c r="Y20" s="96">
        <f t="shared" si="9"/>
        <v>0.21007635167853345</v>
      </c>
      <c r="Z20" s="70">
        <f t="shared" si="10"/>
        <v>1970355309</v>
      </c>
      <c r="AA20" s="71">
        <f t="shared" si="11"/>
        <v>93073941</v>
      </c>
      <c r="AB20" s="71">
        <f t="shared" si="12"/>
        <v>2063429250</v>
      </c>
      <c r="AC20" s="96">
        <f t="shared" si="13"/>
        <v>0.79722761054563795</v>
      </c>
      <c r="AD20" s="70">
        <v>457365896</v>
      </c>
      <c r="AE20" s="71">
        <v>43570421</v>
      </c>
      <c r="AF20" s="71">
        <f t="shared" si="14"/>
        <v>500936317</v>
      </c>
      <c r="AG20" s="71">
        <v>2347483524</v>
      </c>
      <c r="AH20" s="71">
        <v>2396818321</v>
      </c>
      <c r="AI20" s="71">
        <v>1894385291</v>
      </c>
      <c r="AJ20" s="96">
        <f t="shared" si="15"/>
        <v>0.79037500439733999</v>
      </c>
      <c r="AK20" s="96">
        <f t="shared" si="16"/>
        <v>8.5430196509389766E-2</v>
      </c>
      <c r="AL20" s="11"/>
      <c r="AM20" s="11"/>
      <c r="AN20" s="11"/>
      <c r="AO20" s="11"/>
    </row>
    <row r="21" spans="1:41" s="12" customFormat="1" x14ac:dyDescent="0.2">
      <c r="A21" s="28" t="s">
        <v>23</v>
      </c>
      <c r="B21" s="37" t="s">
        <v>85</v>
      </c>
      <c r="C21" s="38" t="s">
        <v>86</v>
      </c>
      <c r="D21" s="70">
        <v>2635090191</v>
      </c>
      <c r="E21" s="71">
        <v>310285000</v>
      </c>
      <c r="F21" s="73">
        <f t="shared" si="0"/>
        <v>2945375191</v>
      </c>
      <c r="G21" s="70">
        <v>2499764326</v>
      </c>
      <c r="H21" s="71">
        <v>459036181</v>
      </c>
      <c r="I21" s="73">
        <f t="shared" si="1"/>
        <v>2958800507</v>
      </c>
      <c r="J21" s="70">
        <v>399010624</v>
      </c>
      <c r="K21" s="71">
        <v>41615300</v>
      </c>
      <c r="L21" s="71">
        <f t="shared" si="2"/>
        <v>440625924</v>
      </c>
      <c r="M21" s="96">
        <f t="shared" si="3"/>
        <v>0.1495992515134891</v>
      </c>
      <c r="N21" s="106">
        <v>566568434</v>
      </c>
      <c r="O21" s="107">
        <v>71903637</v>
      </c>
      <c r="P21" s="108">
        <f t="shared" si="4"/>
        <v>638472071</v>
      </c>
      <c r="Q21" s="96">
        <f t="shared" si="5"/>
        <v>0.21677104938988398</v>
      </c>
      <c r="R21" s="106">
        <v>384216981</v>
      </c>
      <c r="S21" s="108">
        <v>70334414</v>
      </c>
      <c r="T21" s="108">
        <f t="shared" si="6"/>
        <v>454551395</v>
      </c>
      <c r="U21" s="96">
        <f t="shared" si="7"/>
        <v>0.15362691534106865</v>
      </c>
      <c r="V21" s="106">
        <v>581195491</v>
      </c>
      <c r="W21" s="108">
        <v>103973732</v>
      </c>
      <c r="X21" s="108">
        <f t="shared" si="8"/>
        <v>685169223</v>
      </c>
      <c r="Y21" s="96">
        <f t="shared" si="9"/>
        <v>0.23156992888807829</v>
      </c>
      <c r="Z21" s="70">
        <f t="shared" si="10"/>
        <v>1930991530</v>
      </c>
      <c r="AA21" s="71">
        <f t="shared" si="11"/>
        <v>287827083</v>
      </c>
      <c r="AB21" s="71">
        <f t="shared" si="12"/>
        <v>2218818613</v>
      </c>
      <c r="AC21" s="96">
        <f t="shared" si="13"/>
        <v>0.74990476977094822</v>
      </c>
      <c r="AD21" s="70">
        <v>559093906</v>
      </c>
      <c r="AE21" s="71">
        <v>105072933</v>
      </c>
      <c r="AF21" s="71">
        <f t="shared" si="14"/>
        <v>664166839</v>
      </c>
      <c r="AG21" s="71">
        <v>2743956786</v>
      </c>
      <c r="AH21" s="71">
        <v>2890630794</v>
      </c>
      <c r="AI21" s="71">
        <v>2097791116</v>
      </c>
      <c r="AJ21" s="96">
        <f t="shared" si="15"/>
        <v>0.72572087737884938</v>
      </c>
      <c r="AK21" s="96">
        <f t="shared" si="16"/>
        <v>3.1622150891517098E-2</v>
      </c>
      <c r="AL21" s="11"/>
      <c r="AM21" s="11"/>
      <c r="AN21" s="11"/>
      <c r="AO21" s="11"/>
    </row>
    <row r="22" spans="1:41" s="12" customFormat="1" x14ac:dyDescent="0.2">
      <c r="A22" s="28" t="s">
        <v>23</v>
      </c>
      <c r="B22" s="37" t="s">
        <v>87</v>
      </c>
      <c r="C22" s="38" t="s">
        <v>88</v>
      </c>
      <c r="D22" s="70">
        <v>5310188755</v>
      </c>
      <c r="E22" s="71">
        <v>626869787</v>
      </c>
      <c r="F22" s="73">
        <f t="shared" si="0"/>
        <v>5937058542</v>
      </c>
      <c r="G22" s="70">
        <v>6199788428</v>
      </c>
      <c r="H22" s="71">
        <v>519446849</v>
      </c>
      <c r="I22" s="73">
        <f t="shared" si="1"/>
        <v>6719235277</v>
      </c>
      <c r="J22" s="70">
        <v>1050495095</v>
      </c>
      <c r="K22" s="71">
        <v>32738473</v>
      </c>
      <c r="L22" s="71">
        <f t="shared" si="2"/>
        <v>1083233568</v>
      </c>
      <c r="M22" s="96">
        <f t="shared" si="3"/>
        <v>0.18245290329158423</v>
      </c>
      <c r="N22" s="106">
        <v>1293211665</v>
      </c>
      <c r="O22" s="107">
        <v>57902854</v>
      </c>
      <c r="P22" s="108">
        <f t="shared" si="4"/>
        <v>1351114519</v>
      </c>
      <c r="Q22" s="96">
        <f t="shared" si="5"/>
        <v>0.22757304975888851</v>
      </c>
      <c r="R22" s="106">
        <v>1249398208</v>
      </c>
      <c r="S22" s="108">
        <v>54347592</v>
      </c>
      <c r="T22" s="108">
        <f t="shared" si="6"/>
        <v>1303745800</v>
      </c>
      <c r="U22" s="96">
        <f t="shared" si="7"/>
        <v>0.19403187211835446</v>
      </c>
      <c r="V22" s="106">
        <v>1876686827</v>
      </c>
      <c r="W22" s="108">
        <v>51077582</v>
      </c>
      <c r="X22" s="108">
        <f t="shared" si="8"/>
        <v>1927764409</v>
      </c>
      <c r="Y22" s="96">
        <f t="shared" si="9"/>
        <v>0.28690235265295055</v>
      </c>
      <c r="Z22" s="70">
        <f t="shared" si="10"/>
        <v>5469791795</v>
      </c>
      <c r="AA22" s="71">
        <f t="shared" si="11"/>
        <v>196066501</v>
      </c>
      <c r="AB22" s="71">
        <f t="shared" si="12"/>
        <v>5665858296</v>
      </c>
      <c r="AC22" s="96">
        <f t="shared" si="13"/>
        <v>0.8432296329009763</v>
      </c>
      <c r="AD22" s="70">
        <v>1136735727</v>
      </c>
      <c r="AE22" s="71">
        <v>116862718</v>
      </c>
      <c r="AF22" s="71">
        <f t="shared" si="14"/>
        <v>1253598445</v>
      </c>
      <c r="AG22" s="71">
        <v>4937494902</v>
      </c>
      <c r="AH22" s="71">
        <v>5514270659</v>
      </c>
      <c r="AI22" s="71">
        <v>4137221544</v>
      </c>
      <c r="AJ22" s="96">
        <f t="shared" si="15"/>
        <v>0.75027538542155547</v>
      </c>
      <c r="AK22" s="96">
        <f t="shared" si="16"/>
        <v>0.53778462049703646</v>
      </c>
      <c r="AL22" s="11"/>
      <c r="AM22" s="11"/>
      <c r="AN22" s="11"/>
      <c r="AO22" s="11"/>
    </row>
    <row r="23" spans="1:41" s="12" customFormat="1" x14ac:dyDescent="0.2">
      <c r="A23" s="28" t="s">
        <v>23</v>
      </c>
      <c r="B23" s="37" t="s">
        <v>89</v>
      </c>
      <c r="C23" s="38" t="s">
        <v>90</v>
      </c>
      <c r="D23" s="70">
        <v>3692555494</v>
      </c>
      <c r="E23" s="71">
        <v>167630448</v>
      </c>
      <c r="F23" s="73">
        <f t="shared" si="0"/>
        <v>3860185942</v>
      </c>
      <c r="G23" s="70">
        <v>3947701790</v>
      </c>
      <c r="H23" s="71">
        <v>226087601</v>
      </c>
      <c r="I23" s="73">
        <f t="shared" si="1"/>
        <v>4173789391</v>
      </c>
      <c r="J23" s="70">
        <v>436959441</v>
      </c>
      <c r="K23" s="71">
        <v>41572404</v>
      </c>
      <c r="L23" s="71">
        <f t="shared" si="2"/>
        <v>478531845</v>
      </c>
      <c r="M23" s="96">
        <f t="shared" si="3"/>
        <v>0.12396600894102733</v>
      </c>
      <c r="N23" s="106">
        <v>812036318</v>
      </c>
      <c r="O23" s="107">
        <v>31823570</v>
      </c>
      <c r="P23" s="108">
        <f t="shared" si="4"/>
        <v>843859888</v>
      </c>
      <c r="Q23" s="96">
        <f t="shared" si="5"/>
        <v>0.21860602071484359</v>
      </c>
      <c r="R23" s="106">
        <v>614098786</v>
      </c>
      <c r="S23" s="108">
        <v>20337001</v>
      </c>
      <c r="T23" s="108">
        <f t="shared" si="6"/>
        <v>634435787</v>
      </c>
      <c r="U23" s="96">
        <f t="shared" si="7"/>
        <v>0.15200474378703505</v>
      </c>
      <c r="V23" s="106">
        <v>735494672</v>
      </c>
      <c r="W23" s="108">
        <v>79004675</v>
      </c>
      <c r="X23" s="108">
        <f t="shared" si="8"/>
        <v>814499347</v>
      </c>
      <c r="Y23" s="96">
        <f t="shared" si="9"/>
        <v>0.1951462497739623</v>
      </c>
      <c r="Z23" s="70">
        <f t="shared" si="10"/>
        <v>2598589217</v>
      </c>
      <c r="AA23" s="71">
        <f t="shared" si="11"/>
        <v>172737650</v>
      </c>
      <c r="AB23" s="71">
        <f t="shared" si="12"/>
        <v>2771326867</v>
      </c>
      <c r="AC23" s="96">
        <f t="shared" si="13"/>
        <v>0.66398339910869741</v>
      </c>
      <c r="AD23" s="70">
        <v>517111639</v>
      </c>
      <c r="AE23" s="71">
        <v>62447064</v>
      </c>
      <c r="AF23" s="71">
        <f t="shared" si="14"/>
        <v>579558703</v>
      </c>
      <c r="AG23" s="71">
        <v>3545174239</v>
      </c>
      <c r="AH23" s="71">
        <v>3692102550</v>
      </c>
      <c r="AI23" s="71">
        <v>2894249858</v>
      </c>
      <c r="AJ23" s="96">
        <f t="shared" si="15"/>
        <v>0.78390288969627886</v>
      </c>
      <c r="AK23" s="96">
        <f t="shared" si="16"/>
        <v>0.40537851089779942</v>
      </c>
      <c r="AL23" s="11"/>
      <c r="AM23" s="11"/>
      <c r="AN23" s="11"/>
      <c r="AO23" s="11"/>
    </row>
    <row r="24" spans="1:41" s="12" customFormat="1" x14ac:dyDescent="0.2">
      <c r="A24" s="28" t="s">
        <v>23</v>
      </c>
      <c r="B24" s="37" t="s">
        <v>91</v>
      </c>
      <c r="C24" s="38" t="s">
        <v>92</v>
      </c>
      <c r="D24" s="70">
        <v>2191275930</v>
      </c>
      <c r="E24" s="71">
        <v>213117118</v>
      </c>
      <c r="F24" s="73">
        <f t="shared" si="0"/>
        <v>2404393048</v>
      </c>
      <c r="G24" s="70">
        <v>2191275930</v>
      </c>
      <c r="H24" s="71">
        <v>157717348</v>
      </c>
      <c r="I24" s="73">
        <f t="shared" si="1"/>
        <v>2348993278</v>
      </c>
      <c r="J24" s="70">
        <v>414672990</v>
      </c>
      <c r="K24" s="71">
        <v>24312563</v>
      </c>
      <c r="L24" s="71">
        <f t="shared" si="2"/>
        <v>438985553</v>
      </c>
      <c r="M24" s="96">
        <f t="shared" si="3"/>
        <v>0.18257645245029838</v>
      </c>
      <c r="N24" s="106">
        <v>458637128</v>
      </c>
      <c r="O24" s="107">
        <v>27017049</v>
      </c>
      <c r="P24" s="108">
        <f t="shared" si="4"/>
        <v>485654177</v>
      </c>
      <c r="Q24" s="96">
        <f t="shared" si="5"/>
        <v>0.2019861841656764</v>
      </c>
      <c r="R24" s="106">
        <v>417699902</v>
      </c>
      <c r="S24" s="108">
        <v>16751877</v>
      </c>
      <c r="T24" s="108">
        <f t="shared" si="6"/>
        <v>434451779</v>
      </c>
      <c r="U24" s="96">
        <f t="shared" si="7"/>
        <v>0.1849523296081565</v>
      </c>
      <c r="V24" s="106">
        <v>497117679</v>
      </c>
      <c r="W24" s="108">
        <v>47555713</v>
      </c>
      <c r="X24" s="108">
        <f t="shared" si="8"/>
        <v>544673392</v>
      </c>
      <c r="Y24" s="96">
        <f t="shared" si="9"/>
        <v>0.23187524506828325</v>
      </c>
      <c r="Z24" s="70">
        <f t="shared" si="10"/>
        <v>1788127699</v>
      </c>
      <c r="AA24" s="71">
        <f t="shared" si="11"/>
        <v>115637202</v>
      </c>
      <c r="AB24" s="71">
        <f t="shared" si="12"/>
        <v>1903764901</v>
      </c>
      <c r="AC24" s="96">
        <f t="shared" si="13"/>
        <v>0.81045991865115929</v>
      </c>
      <c r="AD24" s="70">
        <v>574233600</v>
      </c>
      <c r="AE24" s="71">
        <v>55636061</v>
      </c>
      <c r="AF24" s="71">
        <f t="shared" si="14"/>
        <v>629869661</v>
      </c>
      <c r="AG24" s="71">
        <v>2256225719</v>
      </c>
      <c r="AH24" s="71">
        <v>2346981750</v>
      </c>
      <c r="AI24" s="71">
        <v>1874167767</v>
      </c>
      <c r="AJ24" s="96">
        <f t="shared" si="15"/>
        <v>0.79854381782048367</v>
      </c>
      <c r="AK24" s="96">
        <f t="shared" si="16"/>
        <v>-0.13526015662468938</v>
      </c>
      <c r="AL24" s="11"/>
      <c r="AM24" s="11"/>
      <c r="AN24" s="11"/>
      <c r="AO24" s="11"/>
    </row>
    <row r="25" spans="1:41" s="12" customFormat="1" x14ac:dyDescent="0.2">
      <c r="A25" s="28" t="s">
        <v>23</v>
      </c>
      <c r="B25" s="37" t="s">
        <v>93</v>
      </c>
      <c r="C25" s="38" t="s">
        <v>94</v>
      </c>
      <c r="D25" s="70">
        <v>2660568361</v>
      </c>
      <c r="E25" s="71">
        <v>128102569</v>
      </c>
      <c r="F25" s="73">
        <f t="shared" si="0"/>
        <v>2788670930</v>
      </c>
      <c r="G25" s="70">
        <v>2674095050</v>
      </c>
      <c r="H25" s="71">
        <v>169775302</v>
      </c>
      <c r="I25" s="73">
        <f t="shared" si="1"/>
        <v>2843870352</v>
      </c>
      <c r="J25" s="70">
        <v>529427648</v>
      </c>
      <c r="K25" s="71">
        <v>14080744</v>
      </c>
      <c r="L25" s="71">
        <f t="shared" si="2"/>
        <v>543508392</v>
      </c>
      <c r="M25" s="96">
        <f t="shared" si="3"/>
        <v>0.19489871901092323</v>
      </c>
      <c r="N25" s="106">
        <v>765685760</v>
      </c>
      <c r="O25" s="107">
        <v>30619800</v>
      </c>
      <c r="P25" s="108">
        <f t="shared" si="4"/>
        <v>796305560</v>
      </c>
      <c r="Q25" s="96">
        <f t="shared" si="5"/>
        <v>0.28555020652795343</v>
      </c>
      <c r="R25" s="106">
        <v>480723715</v>
      </c>
      <c r="S25" s="108">
        <v>31203709</v>
      </c>
      <c r="T25" s="108">
        <f t="shared" si="6"/>
        <v>511927424</v>
      </c>
      <c r="U25" s="96">
        <f t="shared" si="7"/>
        <v>0.18001081647058151</v>
      </c>
      <c r="V25" s="106">
        <v>645965033</v>
      </c>
      <c r="W25" s="108">
        <v>73827002</v>
      </c>
      <c r="X25" s="108">
        <f t="shared" si="8"/>
        <v>719792035</v>
      </c>
      <c r="Y25" s="96">
        <f t="shared" si="9"/>
        <v>0.25310297091911876</v>
      </c>
      <c r="Z25" s="70">
        <f t="shared" si="10"/>
        <v>2421802156</v>
      </c>
      <c r="AA25" s="71">
        <f t="shared" si="11"/>
        <v>149731255</v>
      </c>
      <c r="AB25" s="71">
        <f t="shared" si="12"/>
        <v>2571533411</v>
      </c>
      <c r="AC25" s="96">
        <f t="shared" si="13"/>
        <v>0.90423721643693267</v>
      </c>
      <c r="AD25" s="70">
        <v>593339420</v>
      </c>
      <c r="AE25" s="71">
        <v>65445203</v>
      </c>
      <c r="AF25" s="71">
        <f t="shared" si="14"/>
        <v>658784623</v>
      </c>
      <c r="AG25" s="71">
        <v>2732156854</v>
      </c>
      <c r="AH25" s="71">
        <v>2771414985</v>
      </c>
      <c r="AI25" s="71">
        <v>2475681564</v>
      </c>
      <c r="AJ25" s="96">
        <f t="shared" si="15"/>
        <v>0.89329154146866241</v>
      </c>
      <c r="AK25" s="96">
        <f t="shared" si="16"/>
        <v>9.2606004861166991E-2</v>
      </c>
      <c r="AL25" s="11"/>
      <c r="AM25" s="11"/>
      <c r="AN25" s="11"/>
      <c r="AO25" s="11"/>
    </row>
    <row r="26" spans="1:41" s="12" customFormat="1" x14ac:dyDescent="0.2">
      <c r="A26" s="28" t="s">
        <v>23</v>
      </c>
      <c r="B26" s="37" t="s">
        <v>95</v>
      </c>
      <c r="C26" s="38" t="s">
        <v>96</v>
      </c>
      <c r="D26" s="70">
        <v>2017490424</v>
      </c>
      <c r="E26" s="71">
        <v>406053915</v>
      </c>
      <c r="F26" s="73">
        <f t="shared" si="0"/>
        <v>2423544339</v>
      </c>
      <c r="G26" s="70">
        <v>1977679012</v>
      </c>
      <c r="H26" s="71">
        <v>403507635</v>
      </c>
      <c r="I26" s="73">
        <f t="shared" si="1"/>
        <v>2381186647</v>
      </c>
      <c r="J26" s="70">
        <v>331863271</v>
      </c>
      <c r="K26" s="71">
        <v>23614592</v>
      </c>
      <c r="L26" s="71">
        <f t="shared" si="2"/>
        <v>355477863</v>
      </c>
      <c r="M26" s="96">
        <f t="shared" si="3"/>
        <v>0.14667685557866741</v>
      </c>
      <c r="N26" s="106">
        <v>386982393</v>
      </c>
      <c r="O26" s="107">
        <v>92297071</v>
      </c>
      <c r="P26" s="108">
        <f t="shared" si="4"/>
        <v>479279464</v>
      </c>
      <c r="Q26" s="96">
        <f t="shared" si="5"/>
        <v>0.19775972582278389</v>
      </c>
      <c r="R26" s="106">
        <v>336294300</v>
      </c>
      <c r="S26" s="108">
        <v>41315385</v>
      </c>
      <c r="T26" s="108">
        <f t="shared" si="6"/>
        <v>377609685</v>
      </c>
      <c r="U26" s="96">
        <f t="shared" si="7"/>
        <v>0.15858046469214893</v>
      </c>
      <c r="V26" s="106">
        <v>370916154</v>
      </c>
      <c r="W26" s="108">
        <v>138187234</v>
      </c>
      <c r="X26" s="108">
        <f t="shared" si="8"/>
        <v>509103388</v>
      </c>
      <c r="Y26" s="96">
        <f t="shared" si="9"/>
        <v>0.21380238657116912</v>
      </c>
      <c r="Z26" s="70">
        <f t="shared" si="10"/>
        <v>1426056118</v>
      </c>
      <c r="AA26" s="71">
        <f t="shared" si="11"/>
        <v>295414282</v>
      </c>
      <c r="AB26" s="71">
        <f t="shared" si="12"/>
        <v>1721470400</v>
      </c>
      <c r="AC26" s="96">
        <f t="shared" si="13"/>
        <v>0.72294643604223097</v>
      </c>
      <c r="AD26" s="70">
        <v>358834685</v>
      </c>
      <c r="AE26" s="71">
        <v>114069165</v>
      </c>
      <c r="AF26" s="71">
        <f t="shared" si="14"/>
        <v>472903850</v>
      </c>
      <c r="AG26" s="71">
        <v>2263213708</v>
      </c>
      <c r="AH26" s="71">
        <v>2284810993</v>
      </c>
      <c r="AI26" s="71">
        <v>1668724254</v>
      </c>
      <c r="AJ26" s="96">
        <f t="shared" si="15"/>
        <v>0.73035549072220352</v>
      </c>
      <c r="AK26" s="96">
        <f t="shared" si="16"/>
        <v>7.6547353124742035E-2</v>
      </c>
      <c r="AL26" s="11"/>
      <c r="AM26" s="11"/>
      <c r="AN26" s="11"/>
      <c r="AO26" s="11"/>
    </row>
    <row r="27" spans="1:41" s="12" customFormat="1" x14ac:dyDescent="0.2">
      <c r="A27" s="28" t="s">
        <v>23</v>
      </c>
      <c r="B27" s="39" t="s">
        <v>97</v>
      </c>
      <c r="C27" s="38" t="s">
        <v>98</v>
      </c>
      <c r="D27" s="70">
        <v>2511068950</v>
      </c>
      <c r="E27" s="71">
        <v>370443246</v>
      </c>
      <c r="F27" s="73">
        <f t="shared" si="0"/>
        <v>2881512196</v>
      </c>
      <c r="G27" s="70">
        <v>2626053793</v>
      </c>
      <c r="H27" s="71">
        <v>463450356</v>
      </c>
      <c r="I27" s="73">
        <f t="shared" si="1"/>
        <v>3089504149</v>
      </c>
      <c r="J27" s="70">
        <v>469541044</v>
      </c>
      <c r="K27" s="71">
        <v>57500576</v>
      </c>
      <c r="L27" s="71">
        <f t="shared" si="2"/>
        <v>527041620</v>
      </c>
      <c r="M27" s="96">
        <f t="shared" si="3"/>
        <v>0.18290452517661321</v>
      </c>
      <c r="N27" s="106">
        <v>574910991</v>
      </c>
      <c r="O27" s="107">
        <v>90322865</v>
      </c>
      <c r="P27" s="108">
        <f t="shared" si="4"/>
        <v>665233856</v>
      </c>
      <c r="Q27" s="96">
        <f t="shared" si="5"/>
        <v>0.23086275911774762</v>
      </c>
      <c r="R27" s="106">
        <v>511839283</v>
      </c>
      <c r="S27" s="108">
        <v>67906863</v>
      </c>
      <c r="T27" s="108">
        <f t="shared" si="6"/>
        <v>579746146</v>
      </c>
      <c r="U27" s="96">
        <f t="shared" si="7"/>
        <v>0.18765022412662893</v>
      </c>
      <c r="V27" s="106">
        <v>613368108</v>
      </c>
      <c r="W27" s="108">
        <v>215482958</v>
      </c>
      <c r="X27" s="108">
        <f t="shared" si="8"/>
        <v>828851066</v>
      </c>
      <c r="Y27" s="96">
        <f t="shared" si="9"/>
        <v>0.26827964165974</v>
      </c>
      <c r="Z27" s="70">
        <f t="shared" si="10"/>
        <v>2169659426</v>
      </c>
      <c r="AA27" s="71">
        <f t="shared" si="11"/>
        <v>431213262</v>
      </c>
      <c r="AB27" s="71">
        <f t="shared" si="12"/>
        <v>2600872688</v>
      </c>
      <c r="AC27" s="96">
        <f t="shared" si="13"/>
        <v>0.84184146146618433</v>
      </c>
      <c r="AD27" s="70">
        <v>538816588</v>
      </c>
      <c r="AE27" s="71">
        <v>95501386</v>
      </c>
      <c r="AF27" s="71">
        <f t="shared" si="14"/>
        <v>634317974</v>
      </c>
      <c r="AG27" s="71">
        <v>2767664295</v>
      </c>
      <c r="AH27" s="71">
        <v>2600936218</v>
      </c>
      <c r="AI27" s="71">
        <v>2097046826</v>
      </c>
      <c r="AJ27" s="96">
        <f t="shared" si="15"/>
        <v>0.80626614812282182</v>
      </c>
      <c r="AK27" s="96">
        <f t="shared" si="16"/>
        <v>0.306680718462504</v>
      </c>
      <c r="AL27" s="11"/>
      <c r="AM27" s="11"/>
      <c r="AN27" s="11"/>
      <c r="AO27" s="11"/>
    </row>
    <row r="28" spans="1:41" s="12" customFormat="1" x14ac:dyDescent="0.2">
      <c r="A28" s="40" t="s">
        <v>0</v>
      </c>
      <c r="B28" s="41" t="s">
        <v>617</v>
      </c>
      <c r="C28" s="40" t="s">
        <v>0</v>
      </c>
      <c r="D28" s="74">
        <f>SUM(D9:D27)</f>
        <v>65246140634</v>
      </c>
      <c r="E28" s="75">
        <f>SUM(E9:E27)</f>
        <v>7529431534</v>
      </c>
      <c r="F28" s="76">
        <f t="shared" si="0"/>
        <v>72775572168</v>
      </c>
      <c r="G28" s="74">
        <f>SUM(G9:G27)</f>
        <v>67277057484</v>
      </c>
      <c r="H28" s="75">
        <f>SUM(H9:H27)</f>
        <v>7836453694</v>
      </c>
      <c r="I28" s="76">
        <f t="shared" si="1"/>
        <v>75113511178</v>
      </c>
      <c r="J28" s="74">
        <f>SUM(J9:J27)</f>
        <v>17823243699</v>
      </c>
      <c r="K28" s="75">
        <f>SUM(K9:K27)</f>
        <v>768622384</v>
      </c>
      <c r="L28" s="75">
        <f t="shared" si="2"/>
        <v>18591866083</v>
      </c>
      <c r="M28" s="97">
        <f t="shared" si="3"/>
        <v>0.25546849758984091</v>
      </c>
      <c r="N28" s="109">
        <f>SUM(N9:N27)</f>
        <v>18000872451</v>
      </c>
      <c r="O28" s="110">
        <f>SUM(O9:O27)</f>
        <v>1642928410</v>
      </c>
      <c r="P28" s="111">
        <f t="shared" si="4"/>
        <v>19643800861</v>
      </c>
      <c r="Q28" s="97">
        <f t="shared" si="5"/>
        <v>0.26992300130121871</v>
      </c>
      <c r="R28" s="109">
        <f>SUM(R9:R27)</f>
        <v>5915358654</v>
      </c>
      <c r="S28" s="111">
        <f>SUM(S9:S27)</f>
        <v>6716344807</v>
      </c>
      <c r="T28" s="111">
        <f t="shared" si="6"/>
        <v>12631703461</v>
      </c>
      <c r="U28" s="97">
        <f t="shared" si="7"/>
        <v>0.16816819321714388</v>
      </c>
      <c r="V28" s="109">
        <f>SUM(V9:V27)</f>
        <v>16548222277</v>
      </c>
      <c r="W28" s="111">
        <f>SUM(W9:W27)</f>
        <v>-3350921732</v>
      </c>
      <c r="X28" s="111">
        <f t="shared" si="8"/>
        <v>13197300545</v>
      </c>
      <c r="Y28" s="97">
        <f t="shared" si="9"/>
        <v>0.17569809130245209</v>
      </c>
      <c r="Z28" s="74">
        <f t="shared" si="10"/>
        <v>58287697081</v>
      </c>
      <c r="AA28" s="75">
        <f t="shared" si="11"/>
        <v>5776973869</v>
      </c>
      <c r="AB28" s="75">
        <f t="shared" si="12"/>
        <v>64064670950</v>
      </c>
      <c r="AC28" s="97">
        <f t="shared" si="13"/>
        <v>0.85290475635179608</v>
      </c>
      <c r="AD28" s="74">
        <f>SUM(AD9:AD27)</f>
        <v>15218979685</v>
      </c>
      <c r="AE28" s="75">
        <f>SUM(AE9:AE27)</f>
        <v>2212401249</v>
      </c>
      <c r="AF28" s="75">
        <f t="shared" si="14"/>
        <v>17431380934</v>
      </c>
      <c r="AG28" s="75">
        <f>SUM(AG9:AG27)</f>
        <v>68222132738</v>
      </c>
      <c r="AH28" s="75">
        <f>SUM(AH9:AH27)</f>
        <v>70087496087</v>
      </c>
      <c r="AI28" s="75">
        <f>SUM(AI9:AI27)</f>
        <v>72544699959</v>
      </c>
      <c r="AJ28" s="97">
        <f t="shared" si="15"/>
        <v>1.0350590905537538</v>
      </c>
      <c r="AK28" s="97">
        <f t="shared" si="16"/>
        <v>-0.2428998829772232</v>
      </c>
      <c r="AL28" s="11"/>
      <c r="AM28" s="11"/>
      <c r="AN28" s="11"/>
      <c r="AO28" s="11"/>
    </row>
    <row r="29" spans="1:41" s="12" customFormat="1" ht="12.75" customHeight="1" x14ac:dyDescent="0.2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x14ac:dyDescent="0.2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4"/>
  <sheetViews>
    <sheetView showGridLines="0" view="pageBreakPreview" topLeftCell="A7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9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44</v>
      </c>
      <c r="C9" s="63" t="s">
        <v>45</v>
      </c>
      <c r="D9" s="83">
        <v>8231744713</v>
      </c>
      <c r="E9" s="84">
        <v>1803591613</v>
      </c>
      <c r="F9" s="85">
        <f>$D9       +$E9</f>
        <v>10035336326</v>
      </c>
      <c r="G9" s="83">
        <v>8322488400</v>
      </c>
      <c r="H9" s="84">
        <v>1602753324</v>
      </c>
      <c r="I9" s="85">
        <f>$G9       +$H9</f>
        <v>9925241724</v>
      </c>
      <c r="J9" s="83">
        <v>2247572099</v>
      </c>
      <c r="K9" s="84">
        <v>106138670</v>
      </c>
      <c r="L9" s="84">
        <f>$J9       +$K9</f>
        <v>2353710769</v>
      </c>
      <c r="M9" s="101">
        <f>IF(($F9       =0),0,($L9       /$F9       ))</f>
        <v>0.23454229061580134</v>
      </c>
      <c r="N9" s="83">
        <v>2182002060</v>
      </c>
      <c r="O9" s="84">
        <v>392238761</v>
      </c>
      <c r="P9" s="84">
        <f>$N9       +$O9</f>
        <v>2574240821</v>
      </c>
      <c r="Q9" s="101">
        <f>IF(($F9       =0),0,($P9       /$F9       ))</f>
        <v>0.2565176429942404</v>
      </c>
      <c r="R9" s="83">
        <v>2052068067</v>
      </c>
      <c r="S9" s="84">
        <v>261241277</v>
      </c>
      <c r="T9" s="84">
        <f>$R9       +$S9</f>
        <v>2313309344</v>
      </c>
      <c r="U9" s="101">
        <f>IF(($I9       =0),0,($T9       /$I9       ))</f>
        <v>0.23307335058714385</v>
      </c>
      <c r="V9" s="83">
        <v>2215832952</v>
      </c>
      <c r="W9" s="84">
        <v>405169979</v>
      </c>
      <c r="X9" s="84">
        <f>$V9       +$W9</f>
        <v>2621002931</v>
      </c>
      <c r="Y9" s="101">
        <f>IF(($I9       =0),0,($X9       /$I9       ))</f>
        <v>0.26407446829856174</v>
      </c>
      <c r="Z9" s="83">
        <f>$J9       +$N9       +$R9       +$V9</f>
        <v>8697475178</v>
      </c>
      <c r="AA9" s="84">
        <f>$K9       +$O9       +$S9       +$W9</f>
        <v>1164788687</v>
      </c>
      <c r="AB9" s="84">
        <f>$Z9       +$AA9</f>
        <v>9862263865</v>
      </c>
      <c r="AC9" s="101">
        <f>IF(($I9       =0),0,($AB9       /$I9       ))</f>
        <v>0.9936547783166112</v>
      </c>
      <c r="AD9" s="83">
        <v>1936939692</v>
      </c>
      <c r="AE9" s="84">
        <v>557658900</v>
      </c>
      <c r="AF9" s="84">
        <f>$AD9       +$AE9</f>
        <v>2494598592</v>
      </c>
      <c r="AG9" s="84">
        <v>9167191245</v>
      </c>
      <c r="AH9" s="84">
        <v>9980689264</v>
      </c>
      <c r="AI9" s="85">
        <v>8882801725</v>
      </c>
      <c r="AJ9" s="120">
        <f>IF(($AH9       =0),0,($AI9       /$AH9       ))</f>
        <v>0.88999882573641054</v>
      </c>
      <c r="AK9" s="121">
        <f>IF(($AF9       =0),0,(($X9       /$AF9       )-1))</f>
        <v>5.0671213960181705E-2</v>
      </c>
    </row>
    <row r="10" spans="1:37" x14ac:dyDescent="0.2">
      <c r="A10" s="61" t="s">
        <v>99</v>
      </c>
      <c r="B10" s="62" t="s">
        <v>56</v>
      </c>
      <c r="C10" s="63" t="s">
        <v>57</v>
      </c>
      <c r="D10" s="83">
        <v>13284135180</v>
      </c>
      <c r="E10" s="84">
        <v>1552647500</v>
      </c>
      <c r="F10" s="85">
        <f t="shared" ref="F10:F55" si="0">$D10      +$E10</f>
        <v>14836782680</v>
      </c>
      <c r="G10" s="83">
        <v>14311207770</v>
      </c>
      <c r="H10" s="84">
        <v>1569729170</v>
      </c>
      <c r="I10" s="85">
        <f t="shared" ref="I10:I55" si="1">$G10      +$H10</f>
        <v>15880936940</v>
      </c>
      <c r="J10" s="83">
        <v>2944641814</v>
      </c>
      <c r="K10" s="84">
        <v>453443598</v>
      </c>
      <c r="L10" s="84">
        <f t="shared" ref="L10:L55" si="2">$J10      +$K10</f>
        <v>3398085412</v>
      </c>
      <c r="M10" s="101">
        <f t="shared" ref="M10:M55" si="3">IF(($F10      =0),0,($L10      /$F10      ))</f>
        <v>0.22903115084246822</v>
      </c>
      <c r="N10" s="83">
        <v>2440558651</v>
      </c>
      <c r="O10" s="84">
        <v>269740177</v>
      </c>
      <c r="P10" s="84">
        <f t="shared" ref="P10:P55" si="4">$N10      +$O10</f>
        <v>2710298828</v>
      </c>
      <c r="Q10" s="101">
        <f t="shared" ref="Q10:Q55" si="5">IF(($F10      =0),0,($P10      /$F10      ))</f>
        <v>0.18267429579955269</v>
      </c>
      <c r="R10" s="83">
        <v>2489368379</v>
      </c>
      <c r="S10" s="84">
        <v>215850587</v>
      </c>
      <c r="T10" s="84">
        <f t="shared" ref="T10:T55" si="6">$R10      +$S10</f>
        <v>2705218966</v>
      </c>
      <c r="U10" s="101">
        <f t="shared" ref="U10:U55" si="7">IF(($I10      =0),0,($T10      /$I10      ))</f>
        <v>0.17034378867069538</v>
      </c>
      <c r="V10" s="83">
        <v>2181939104</v>
      </c>
      <c r="W10" s="84">
        <v>327877962</v>
      </c>
      <c r="X10" s="84">
        <f t="shared" ref="X10:X55" si="8">$V10      +$W10</f>
        <v>2509817066</v>
      </c>
      <c r="Y10" s="101">
        <f t="shared" ref="Y10:Y55" si="9">IF(($I10      =0),0,($X10      /$I10      ))</f>
        <v>0.15803960909122533</v>
      </c>
      <c r="Z10" s="83">
        <f t="shared" ref="Z10:Z55" si="10">$J10      +$N10      +$R10      +$V10</f>
        <v>10056507948</v>
      </c>
      <c r="AA10" s="84">
        <f t="shared" ref="AA10:AA55" si="11">$K10      +$O10      +$S10      +$W10</f>
        <v>1266912324</v>
      </c>
      <c r="AB10" s="84">
        <f t="shared" ref="AB10:AB55" si="12">$Z10      +$AA10</f>
        <v>11323420272</v>
      </c>
      <c r="AC10" s="101">
        <f t="shared" ref="AC10:AC55" si="13">IF(($I10      =0),0,($AB10      /$I10      ))</f>
        <v>0.71301966091680735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IF(($AH10      =0),0,($AI10      /$AH10      ))</f>
        <v>0</v>
      </c>
      <c r="AK10" s="121">
        <f t="shared" ref="AK10:AK55" si="16">IF(($AF10      =0),0,(($X10      /$AF10      )-1))</f>
        <v>0</v>
      </c>
    </row>
    <row r="11" spans="1:37" ht="16.5" x14ac:dyDescent="0.3">
      <c r="A11" s="64" t="s">
        <v>0</v>
      </c>
      <c r="B11" s="65" t="s">
        <v>100</v>
      </c>
      <c r="C11" s="66" t="s">
        <v>0</v>
      </c>
      <c r="D11" s="86">
        <f>SUM(D9:D10)</f>
        <v>21515879893</v>
      </c>
      <c r="E11" s="87">
        <f>SUM(E9:E10)</f>
        <v>3356239113</v>
      </c>
      <c r="F11" s="88">
        <f t="shared" si="0"/>
        <v>24872119006</v>
      </c>
      <c r="G11" s="86">
        <f>SUM(G9:G10)</f>
        <v>22633696170</v>
      </c>
      <c r="H11" s="87">
        <f>SUM(H9:H10)</f>
        <v>3172482494</v>
      </c>
      <c r="I11" s="88">
        <f t="shared" si="1"/>
        <v>25806178664</v>
      </c>
      <c r="J11" s="86">
        <f>SUM(J9:J10)</f>
        <v>5192213913</v>
      </c>
      <c r="K11" s="87">
        <f>SUM(K9:K10)</f>
        <v>559582268</v>
      </c>
      <c r="L11" s="87">
        <f t="shared" si="2"/>
        <v>5751796181</v>
      </c>
      <c r="M11" s="102">
        <f t="shared" si="3"/>
        <v>0.2312547708384827</v>
      </c>
      <c r="N11" s="86">
        <f>SUM(N9:N10)</f>
        <v>4622560711</v>
      </c>
      <c r="O11" s="87">
        <f>SUM(O9:O10)</f>
        <v>661978938</v>
      </c>
      <c r="P11" s="87">
        <f t="shared" si="4"/>
        <v>5284539649</v>
      </c>
      <c r="Q11" s="102">
        <f t="shared" si="5"/>
        <v>0.2124684128330678</v>
      </c>
      <c r="R11" s="86">
        <f>SUM(R9:R10)</f>
        <v>4541436446</v>
      </c>
      <c r="S11" s="87">
        <f>SUM(S9:S10)</f>
        <v>477091864</v>
      </c>
      <c r="T11" s="87">
        <f t="shared" si="6"/>
        <v>5018528310</v>
      </c>
      <c r="U11" s="102">
        <f t="shared" si="7"/>
        <v>0.19447002887726733</v>
      </c>
      <c r="V11" s="86">
        <f>SUM(V9:V10)</f>
        <v>4397772056</v>
      </c>
      <c r="W11" s="87">
        <f>SUM(W9:W10)</f>
        <v>733047941</v>
      </c>
      <c r="X11" s="87">
        <f t="shared" si="8"/>
        <v>5130819997</v>
      </c>
      <c r="Y11" s="102">
        <f t="shared" si="9"/>
        <v>0.19882137777173378</v>
      </c>
      <c r="Z11" s="86">
        <f t="shared" si="10"/>
        <v>18753983126</v>
      </c>
      <c r="AA11" s="87">
        <f t="shared" si="11"/>
        <v>2431701011</v>
      </c>
      <c r="AB11" s="87">
        <f t="shared" si="12"/>
        <v>21185684137</v>
      </c>
      <c r="AC11" s="102">
        <f t="shared" si="13"/>
        <v>0.82095394334978944</v>
      </c>
      <c r="AD11" s="86">
        <f>SUM(AD9:AD10)</f>
        <v>1936939692</v>
      </c>
      <c r="AE11" s="87">
        <f>SUM(AE9:AE10)</f>
        <v>557658900</v>
      </c>
      <c r="AF11" s="87">
        <f t="shared" si="14"/>
        <v>2494598592</v>
      </c>
      <c r="AG11" s="87">
        <f>SUM(AG9:AG10)</f>
        <v>9167191245</v>
      </c>
      <c r="AH11" s="87">
        <f>SUM(AH9:AH10)</f>
        <v>9980689264</v>
      </c>
      <c r="AI11" s="88">
        <f>SUM(AI9:AI10)</f>
        <v>8882801725</v>
      </c>
      <c r="AJ11" s="122">
        <f t="shared" si="15"/>
        <v>0.88999882573641054</v>
      </c>
      <c r="AK11" s="123">
        <f t="shared" si="16"/>
        <v>1.0567717842278008</v>
      </c>
    </row>
    <row r="12" spans="1:37" x14ac:dyDescent="0.2">
      <c r="A12" s="61" t="s">
        <v>101</v>
      </c>
      <c r="B12" s="62" t="s">
        <v>102</v>
      </c>
      <c r="C12" s="63" t="s">
        <v>103</v>
      </c>
      <c r="D12" s="83">
        <v>484004243</v>
      </c>
      <c r="E12" s="84">
        <v>86898300</v>
      </c>
      <c r="F12" s="85">
        <f t="shared" si="0"/>
        <v>570902543</v>
      </c>
      <c r="G12" s="83">
        <v>532866981</v>
      </c>
      <c r="H12" s="84">
        <v>69445300</v>
      </c>
      <c r="I12" s="85">
        <f t="shared" si="1"/>
        <v>602312281</v>
      </c>
      <c r="J12" s="83">
        <v>102179668</v>
      </c>
      <c r="K12" s="84">
        <v>52241632</v>
      </c>
      <c r="L12" s="84">
        <f t="shared" si="2"/>
        <v>154421300</v>
      </c>
      <c r="M12" s="101">
        <f t="shared" si="3"/>
        <v>0.27048627106921119</v>
      </c>
      <c r="N12" s="83">
        <v>144600908</v>
      </c>
      <c r="O12" s="84">
        <v>17953886</v>
      </c>
      <c r="P12" s="84">
        <f t="shared" si="4"/>
        <v>162554794</v>
      </c>
      <c r="Q12" s="101">
        <f t="shared" si="5"/>
        <v>0.28473300039232791</v>
      </c>
      <c r="R12" s="83">
        <v>122715685</v>
      </c>
      <c r="S12" s="84">
        <v>5405931</v>
      </c>
      <c r="T12" s="84">
        <f t="shared" si="6"/>
        <v>128121616</v>
      </c>
      <c r="U12" s="101">
        <f t="shared" si="7"/>
        <v>0.21271626038785685</v>
      </c>
      <c r="V12" s="83">
        <v>113463320</v>
      </c>
      <c r="W12" s="84">
        <v>21755779</v>
      </c>
      <c r="X12" s="84">
        <f t="shared" si="8"/>
        <v>135219099</v>
      </c>
      <c r="Y12" s="101">
        <f t="shared" si="9"/>
        <v>0.22449998657756076</v>
      </c>
      <c r="Z12" s="83">
        <f t="shared" si="10"/>
        <v>482959581</v>
      </c>
      <c r="AA12" s="84">
        <f t="shared" si="11"/>
        <v>97357228</v>
      </c>
      <c r="AB12" s="84">
        <f t="shared" si="12"/>
        <v>580316809</v>
      </c>
      <c r="AC12" s="101">
        <f t="shared" si="13"/>
        <v>0.9634816146144628</v>
      </c>
      <c r="AD12" s="83">
        <v>111829321</v>
      </c>
      <c r="AE12" s="84">
        <v>16779650</v>
      </c>
      <c r="AF12" s="84">
        <f t="shared" si="14"/>
        <v>128608971</v>
      </c>
      <c r="AG12" s="84">
        <v>496530231</v>
      </c>
      <c r="AH12" s="84">
        <v>555576687</v>
      </c>
      <c r="AI12" s="85">
        <v>480006506</v>
      </c>
      <c r="AJ12" s="120">
        <f t="shared" si="15"/>
        <v>0.86397884798215085</v>
      </c>
      <c r="AK12" s="121">
        <f t="shared" si="16"/>
        <v>5.1397098885115788E-2</v>
      </c>
    </row>
    <row r="13" spans="1:37" x14ac:dyDescent="0.2">
      <c r="A13" s="61" t="s">
        <v>101</v>
      </c>
      <c r="B13" s="62" t="s">
        <v>104</v>
      </c>
      <c r="C13" s="63" t="s">
        <v>105</v>
      </c>
      <c r="D13" s="83">
        <v>344862664</v>
      </c>
      <c r="E13" s="84">
        <v>43411400</v>
      </c>
      <c r="F13" s="85">
        <f t="shared" si="0"/>
        <v>388274064</v>
      </c>
      <c r="G13" s="83">
        <v>344006305</v>
      </c>
      <c r="H13" s="84">
        <v>54380470</v>
      </c>
      <c r="I13" s="85">
        <f t="shared" si="1"/>
        <v>398386775</v>
      </c>
      <c r="J13" s="83">
        <v>87847216</v>
      </c>
      <c r="K13" s="84">
        <v>1664609</v>
      </c>
      <c r="L13" s="84">
        <f t="shared" si="2"/>
        <v>89511825</v>
      </c>
      <c r="M13" s="101">
        <f t="shared" si="3"/>
        <v>0.23053773944581576</v>
      </c>
      <c r="N13" s="83">
        <v>78459172</v>
      </c>
      <c r="O13" s="84">
        <v>9224910</v>
      </c>
      <c r="P13" s="84">
        <f t="shared" si="4"/>
        <v>87684082</v>
      </c>
      <c r="Q13" s="101">
        <f t="shared" si="5"/>
        <v>0.22583038665183672</v>
      </c>
      <c r="R13" s="83">
        <v>74975967</v>
      </c>
      <c r="S13" s="84">
        <v>5233676</v>
      </c>
      <c r="T13" s="84">
        <f t="shared" si="6"/>
        <v>80209643</v>
      </c>
      <c r="U13" s="101">
        <f t="shared" si="7"/>
        <v>0.20133610860952902</v>
      </c>
      <c r="V13" s="83">
        <v>77403712</v>
      </c>
      <c r="W13" s="84">
        <v>8491657</v>
      </c>
      <c r="X13" s="84">
        <f t="shared" si="8"/>
        <v>85895369</v>
      </c>
      <c r="Y13" s="101">
        <f t="shared" si="9"/>
        <v>0.21560798297082026</v>
      </c>
      <c r="Z13" s="83">
        <f t="shared" si="10"/>
        <v>318686067</v>
      </c>
      <c r="AA13" s="84">
        <f t="shared" si="11"/>
        <v>24614852</v>
      </c>
      <c r="AB13" s="84">
        <f t="shared" si="12"/>
        <v>343300919</v>
      </c>
      <c r="AC13" s="101">
        <f t="shared" si="13"/>
        <v>0.86172769916872871</v>
      </c>
      <c r="AD13" s="83">
        <v>58948453</v>
      </c>
      <c r="AE13" s="84">
        <v>8358154</v>
      </c>
      <c r="AF13" s="84">
        <f t="shared" si="14"/>
        <v>67306607</v>
      </c>
      <c r="AG13" s="84">
        <v>343754205</v>
      </c>
      <c r="AH13" s="84">
        <v>368477258</v>
      </c>
      <c r="AI13" s="85">
        <v>313520116</v>
      </c>
      <c r="AJ13" s="120">
        <f t="shared" si="15"/>
        <v>0.85085336799808686</v>
      </c>
      <c r="AK13" s="121">
        <f t="shared" si="16"/>
        <v>0.27618034586114248</v>
      </c>
    </row>
    <row r="14" spans="1:37" x14ac:dyDescent="0.2">
      <c r="A14" s="61" t="s">
        <v>101</v>
      </c>
      <c r="B14" s="62" t="s">
        <v>106</v>
      </c>
      <c r="C14" s="63" t="s">
        <v>107</v>
      </c>
      <c r="D14" s="83">
        <v>528281784</v>
      </c>
      <c r="E14" s="84">
        <v>49226532</v>
      </c>
      <c r="F14" s="85">
        <f t="shared" si="0"/>
        <v>577508316</v>
      </c>
      <c r="G14" s="83">
        <v>524465284</v>
      </c>
      <c r="H14" s="84">
        <v>57146341</v>
      </c>
      <c r="I14" s="85">
        <f t="shared" si="1"/>
        <v>581611625</v>
      </c>
      <c r="J14" s="83">
        <v>125795822</v>
      </c>
      <c r="K14" s="84">
        <v>8488161</v>
      </c>
      <c r="L14" s="84">
        <f t="shared" si="2"/>
        <v>134283983</v>
      </c>
      <c r="M14" s="101">
        <f t="shared" si="3"/>
        <v>0.23252302915755763</v>
      </c>
      <c r="N14" s="83">
        <v>124059058</v>
      </c>
      <c r="O14" s="84">
        <v>19469011</v>
      </c>
      <c r="P14" s="84">
        <f t="shared" si="4"/>
        <v>143528069</v>
      </c>
      <c r="Q14" s="101">
        <f t="shared" si="5"/>
        <v>0.24852987398366744</v>
      </c>
      <c r="R14" s="83">
        <v>71248014</v>
      </c>
      <c r="S14" s="84">
        <v>12010986</v>
      </c>
      <c r="T14" s="84">
        <f t="shared" si="6"/>
        <v>83259000</v>
      </c>
      <c r="U14" s="101">
        <f t="shared" si="7"/>
        <v>0.1431522280869128</v>
      </c>
      <c r="V14" s="83">
        <v>259926309</v>
      </c>
      <c r="W14" s="84">
        <v>9740933</v>
      </c>
      <c r="X14" s="84">
        <f t="shared" si="8"/>
        <v>269667242</v>
      </c>
      <c r="Y14" s="101">
        <f t="shared" si="9"/>
        <v>0.4636551788317505</v>
      </c>
      <c r="Z14" s="83">
        <f t="shared" si="10"/>
        <v>581029203</v>
      </c>
      <c r="AA14" s="84">
        <f t="shared" si="11"/>
        <v>49709091</v>
      </c>
      <c r="AB14" s="84">
        <f t="shared" si="12"/>
        <v>630738294</v>
      </c>
      <c r="AC14" s="101">
        <f t="shared" si="13"/>
        <v>1.0844664495830874</v>
      </c>
      <c r="AD14" s="83">
        <v>113038995</v>
      </c>
      <c r="AE14" s="84">
        <v>11576557</v>
      </c>
      <c r="AF14" s="84">
        <f t="shared" si="14"/>
        <v>124615552</v>
      </c>
      <c r="AG14" s="84">
        <v>542658208</v>
      </c>
      <c r="AH14" s="84">
        <v>572084144</v>
      </c>
      <c r="AI14" s="85">
        <v>452582252</v>
      </c>
      <c r="AJ14" s="120">
        <f t="shared" si="15"/>
        <v>0.79111133693647695</v>
      </c>
      <c r="AK14" s="121">
        <f t="shared" si="16"/>
        <v>1.1639934797223384</v>
      </c>
    </row>
    <row r="15" spans="1:37" x14ac:dyDescent="0.2">
      <c r="A15" s="61" t="s">
        <v>101</v>
      </c>
      <c r="B15" s="62" t="s">
        <v>108</v>
      </c>
      <c r="C15" s="63" t="s">
        <v>109</v>
      </c>
      <c r="D15" s="83">
        <v>451212262</v>
      </c>
      <c r="E15" s="84">
        <v>78367790</v>
      </c>
      <c r="F15" s="85">
        <f t="shared" si="0"/>
        <v>529580052</v>
      </c>
      <c r="G15" s="83">
        <v>454435004</v>
      </c>
      <c r="H15" s="84">
        <v>169709080</v>
      </c>
      <c r="I15" s="85">
        <f t="shared" si="1"/>
        <v>624144084</v>
      </c>
      <c r="J15" s="83">
        <v>89405487</v>
      </c>
      <c r="K15" s="84">
        <v>29055385</v>
      </c>
      <c r="L15" s="84">
        <f t="shared" si="2"/>
        <v>118460872</v>
      </c>
      <c r="M15" s="101">
        <f t="shared" si="3"/>
        <v>0.22368831974056302</v>
      </c>
      <c r="N15" s="83">
        <v>112332762</v>
      </c>
      <c r="O15" s="84">
        <v>22651037</v>
      </c>
      <c r="P15" s="84">
        <f t="shared" si="4"/>
        <v>134983799</v>
      </c>
      <c r="Q15" s="101">
        <f t="shared" si="5"/>
        <v>0.25488837521395158</v>
      </c>
      <c r="R15" s="83">
        <v>124139399</v>
      </c>
      <c r="S15" s="84">
        <v>21537812</v>
      </c>
      <c r="T15" s="84">
        <f t="shared" si="6"/>
        <v>145677211</v>
      </c>
      <c r="U15" s="101">
        <f t="shared" si="7"/>
        <v>0.23340317521939374</v>
      </c>
      <c r="V15" s="83">
        <v>139253422</v>
      </c>
      <c r="W15" s="84">
        <v>33774027</v>
      </c>
      <c r="X15" s="84">
        <f t="shared" si="8"/>
        <v>173027449</v>
      </c>
      <c r="Y15" s="101">
        <f t="shared" si="9"/>
        <v>0.27722356653788294</v>
      </c>
      <c r="Z15" s="83">
        <f t="shared" si="10"/>
        <v>465131070</v>
      </c>
      <c r="AA15" s="84">
        <f t="shared" si="11"/>
        <v>107018261</v>
      </c>
      <c r="AB15" s="84">
        <f t="shared" si="12"/>
        <v>572149331</v>
      </c>
      <c r="AC15" s="101">
        <f t="shared" si="13"/>
        <v>0.9166943109245268</v>
      </c>
      <c r="AD15" s="83">
        <v>298062584</v>
      </c>
      <c r="AE15" s="84">
        <v>29583681</v>
      </c>
      <c r="AF15" s="84">
        <f t="shared" si="14"/>
        <v>327646265</v>
      </c>
      <c r="AG15" s="84">
        <v>473464383</v>
      </c>
      <c r="AH15" s="84">
        <v>654613092</v>
      </c>
      <c r="AI15" s="85">
        <v>699258065</v>
      </c>
      <c r="AJ15" s="120">
        <f t="shared" si="15"/>
        <v>1.0682005501350407</v>
      </c>
      <c r="AK15" s="121">
        <f t="shared" si="16"/>
        <v>-0.47190776308712079</v>
      </c>
    </row>
    <row r="16" spans="1:37" x14ac:dyDescent="0.2">
      <c r="A16" s="61" t="s">
        <v>101</v>
      </c>
      <c r="B16" s="62" t="s">
        <v>110</v>
      </c>
      <c r="C16" s="63" t="s">
        <v>111</v>
      </c>
      <c r="D16" s="83">
        <v>234418685</v>
      </c>
      <c r="E16" s="84">
        <v>67876000</v>
      </c>
      <c r="F16" s="85">
        <f t="shared" si="0"/>
        <v>302294685</v>
      </c>
      <c r="G16" s="83">
        <v>268011384</v>
      </c>
      <c r="H16" s="84">
        <v>84626882</v>
      </c>
      <c r="I16" s="85">
        <f t="shared" si="1"/>
        <v>352638266</v>
      </c>
      <c r="J16" s="83">
        <v>39480983</v>
      </c>
      <c r="K16" s="84">
        <v>393600273</v>
      </c>
      <c r="L16" s="84">
        <f t="shared" si="2"/>
        <v>433081256</v>
      </c>
      <c r="M16" s="101">
        <f t="shared" si="3"/>
        <v>1.4326459494317607</v>
      </c>
      <c r="N16" s="83">
        <v>31950546</v>
      </c>
      <c r="O16" s="84">
        <v>4732060</v>
      </c>
      <c r="P16" s="84">
        <f t="shared" si="4"/>
        <v>36682606</v>
      </c>
      <c r="Q16" s="101">
        <f t="shared" si="5"/>
        <v>0.12134717486018651</v>
      </c>
      <c r="R16" s="83">
        <v>49067045</v>
      </c>
      <c r="S16" s="84">
        <v>24134251</v>
      </c>
      <c r="T16" s="84">
        <f t="shared" si="6"/>
        <v>73201296</v>
      </c>
      <c r="U16" s="101">
        <f t="shared" si="7"/>
        <v>0.20758182834304204</v>
      </c>
      <c r="V16" s="83">
        <v>39896521</v>
      </c>
      <c r="W16" s="84">
        <v>19767395</v>
      </c>
      <c r="X16" s="84">
        <f t="shared" si="8"/>
        <v>59663916</v>
      </c>
      <c r="Y16" s="101">
        <f t="shared" si="9"/>
        <v>0.16919297124719868</v>
      </c>
      <c r="Z16" s="83">
        <f t="shared" si="10"/>
        <v>160395095</v>
      </c>
      <c r="AA16" s="84">
        <f t="shared" si="11"/>
        <v>442233979</v>
      </c>
      <c r="AB16" s="84">
        <f t="shared" si="12"/>
        <v>602629074</v>
      </c>
      <c r="AC16" s="101">
        <f t="shared" si="13"/>
        <v>1.7089157136452118</v>
      </c>
      <c r="AD16" s="83">
        <v>41291442</v>
      </c>
      <c r="AE16" s="84">
        <v>9087414</v>
      </c>
      <c r="AF16" s="84">
        <f t="shared" si="14"/>
        <v>50378856</v>
      </c>
      <c r="AG16" s="84">
        <v>267688897</v>
      </c>
      <c r="AH16" s="84">
        <v>262664762</v>
      </c>
      <c r="AI16" s="85">
        <v>1636216246</v>
      </c>
      <c r="AJ16" s="120">
        <f t="shared" si="15"/>
        <v>6.2292948378054609</v>
      </c>
      <c r="AK16" s="121">
        <f t="shared" si="16"/>
        <v>0.1843047011627259</v>
      </c>
    </row>
    <row r="17" spans="1:37" x14ac:dyDescent="0.2">
      <c r="A17" s="61" t="s">
        <v>101</v>
      </c>
      <c r="B17" s="62" t="s">
        <v>112</v>
      </c>
      <c r="C17" s="63" t="s">
        <v>113</v>
      </c>
      <c r="D17" s="83">
        <v>1074449077</v>
      </c>
      <c r="E17" s="84">
        <v>61012540</v>
      </c>
      <c r="F17" s="85">
        <f t="shared" si="0"/>
        <v>1135461617</v>
      </c>
      <c r="G17" s="83">
        <v>1113186937</v>
      </c>
      <c r="H17" s="84">
        <v>91340991</v>
      </c>
      <c r="I17" s="85">
        <f t="shared" si="1"/>
        <v>1204527928</v>
      </c>
      <c r="J17" s="83">
        <v>241136395</v>
      </c>
      <c r="K17" s="84">
        <v>4635037</v>
      </c>
      <c r="L17" s="84">
        <f t="shared" si="2"/>
        <v>245771432</v>
      </c>
      <c r="M17" s="101">
        <f t="shared" si="3"/>
        <v>0.21645067373510346</v>
      </c>
      <c r="N17" s="83">
        <v>263775155</v>
      </c>
      <c r="O17" s="84">
        <v>21748697</v>
      </c>
      <c r="P17" s="84">
        <f t="shared" si="4"/>
        <v>285523852</v>
      </c>
      <c r="Q17" s="101">
        <f t="shared" si="5"/>
        <v>0.25146059340551008</v>
      </c>
      <c r="R17" s="83">
        <v>235106431</v>
      </c>
      <c r="S17" s="84">
        <v>11624902</v>
      </c>
      <c r="T17" s="84">
        <f t="shared" si="6"/>
        <v>246731333</v>
      </c>
      <c r="U17" s="101">
        <f t="shared" si="7"/>
        <v>0.20483653991292097</v>
      </c>
      <c r="V17" s="83">
        <v>224830844</v>
      </c>
      <c r="W17" s="84">
        <v>42916174</v>
      </c>
      <c r="X17" s="84">
        <f t="shared" si="8"/>
        <v>267747018</v>
      </c>
      <c r="Y17" s="101">
        <f t="shared" si="9"/>
        <v>0.22228377754973896</v>
      </c>
      <c r="Z17" s="83">
        <f t="shared" si="10"/>
        <v>964848825</v>
      </c>
      <c r="AA17" s="84">
        <f t="shared" si="11"/>
        <v>80924810</v>
      </c>
      <c r="AB17" s="84">
        <f t="shared" si="12"/>
        <v>1045773635</v>
      </c>
      <c r="AC17" s="101">
        <f t="shared" si="13"/>
        <v>0.86820206546510226</v>
      </c>
      <c r="AD17" s="83">
        <v>239915819</v>
      </c>
      <c r="AE17" s="84">
        <v>30776160</v>
      </c>
      <c r="AF17" s="84">
        <f t="shared" si="14"/>
        <v>270691979</v>
      </c>
      <c r="AG17" s="84">
        <v>1053254328</v>
      </c>
      <c r="AH17" s="84">
        <v>1123078423</v>
      </c>
      <c r="AI17" s="85">
        <v>950707690</v>
      </c>
      <c r="AJ17" s="120">
        <f t="shared" si="15"/>
        <v>0.84651941532314523</v>
      </c>
      <c r="AK17" s="121">
        <f t="shared" si="16"/>
        <v>-1.0879380360213742E-2</v>
      </c>
    </row>
    <row r="18" spans="1:37" x14ac:dyDescent="0.2">
      <c r="A18" s="61" t="s">
        <v>101</v>
      </c>
      <c r="B18" s="62" t="s">
        <v>114</v>
      </c>
      <c r="C18" s="63" t="s">
        <v>115</v>
      </c>
      <c r="D18" s="83">
        <v>169105460</v>
      </c>
      <c r="E18" s="84">
        <v>20540300</v>
      </c>
      <c r="F18" s="85">
        <f t="shared" si="0"/>
        <v>189645760</v>
      </c>
      <c r="G18" s="83">
        <v>158999457</v>
      </c>
      <c r="H18" s="84">
        <v>38970169</v>
      </c>
      <c r="I18" s="85">
        <f t="shared" si="1"/>
        <v>197969626</v>
      </c>
      <c r="J18" s="83">
        <v>21082038</v>
      </c>
      <c r="K18" s="84">
        <v>6515797</v>
      </c>
      <c r="L18" s="84">
        <f t="shared" si="2"/>
        <v>27597835</v>
      </c>
      <c r="M18" s="101">
        <f t="shared" si="3"/>
        <v>0.1455230794508667</v>
      </c>
      <c r="N18" s="83">
        <v>38231109</v>
      </c>
      <c r="O18" s="84">
        <v>4889740</v>
      </c>
      <c r="P18" s="84">
        <f t="shared" si="4"/>
        <v>43120849</v>
      </c>
      <c r="Q18" s="101">
        <f t="shared" si="5"/>
        <v>0.22737576099776763</v>
      </c>
      <c r="R18" s="83">
        <v>26770733</v>
      </c>
      <c r="S18" s="84">
        <v>3063205</v>
      </c>
      <c r="T18" s="84">
        <f t="shared" si="6"/>
        <v>29833938</v>
      </c>
      <c r="U18" s="101">
        <f t="shared" si="7"/>
        <v>0.15069957246875842</v>
      </c>
      <c r="V18" s="83">
        <v>40228041</v>
      </c>
      <c r="W18" s="84">
        <v>9374168</v>
      </c>
      <c r="X18" s="84">
        <f t="shared" si="8"/>
        <v>49602209</v>
      </c>
      <c r="Y18" s="101">
        <f t="shared" si="9"/>
        <v>0.25055464316531062</v>
      </c>
      <c r="Z18" s="83">
        <f t="shared" si="10"/>
        <v>126311921</v>
      </c>
      <c r="AA18" s="84">
        <f t="shared" si="11"/>
        <v>23842910</v>
      </c>
      <c r="AB18" s="84">
        <f t="shared" si="12"/>
        <v>150154831</v>
      </c>
      <c r="AC18" s="101">
        <f t="shared" si="13"/>
        <v>0.75847408531246097</v>
      </c>
      <c r="AD18" s="83">
        <v>18287079</v>
      </c>
      <c r="AE18" s="84">
        <v>10501958</v>
      </c>
      <c r="AF18" s="84">
        <f t="shared" si="14"/>
        <v>28789037</v>
      </c>
      <c r="AG18" s="84">
        <v>211147134</v>
      </c>
      <c r="AH18" s="84">
        <v>175930982</v>
      </c>
      <c r="AI18" s="85">
        <v>125299660</v>
      </c>
      <c r="AJ18" s="120">
        <f t="shared" si="15"/>
        <v>0.71220917757396474</v>
      </c>
      <c r="AK18" s="121">
        <f t="shared" si="16"/>
        <v>0.72295478310024741</v>
      </c>
    </row>
    <row r="19" spans="1:37" x14ac:dyDescent="0.2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165673552</v>
      </c>
      <c r="H19" s="84">
        <v>23802000</v>
      </c>
      <c r="I19" s="85">
        <f t="shared" si="1"/>
        <v>189475552</v>
      </c>
      <c r="J19" s="83">
        <v>20966035</v>
      </c>
      <c r="K19" s="84">
        <v>11006948</v>
      </c>
      <c r="L19" s="84">
        <f t="shared" si="2"/>
        <v>31972983</v>
      </c>
      <c r="M19" s="101">
        <f t="shared" si="3"/>
        <v>0.19062224049820392</v>
      </c>
      <c r="N19" s="83">
        <v>29174291</v>
      </c>
      <c r="O19" s="84">
        <v>82878</v>
      </c>
      <c r="P19" s="84">
        <f t="shared" si="4"/>
        <v>29257169</v>
      </c>
      <c r="Q19" s="101">
        <f t="shared" si="5"/>
        <v>0.17443061554233449</v>
      </c>
      <c r="R19" s="83">
        <v>28855940</v>
      </c>
      <c r="S19" s="84">
        <v>-7890125</v>
      </c>
      <c r="T19" s="84">
        <f t="shared" si="6"/>
        <v>20965815</v>
      </c>
      <c r="U19" s="101">
        <f t="shared" si="7"/>
        <v>0.11065182171893079</v>
      </c>
      <c r="V19" s="83">
        <v>33575636</v>
      </c>
      <c r="W19" s="84">
        <v>833741</v>
      </c>
      <c r="X19" s="84">
        <f t="shared" si="8"/>
        <v>34409377</v>
      </c>
      <c r="Y19" s="101">
        <f t="shared" si="9"/>
        <v>0.18160325507324554</v>
      </c>
      <c r="Z19" s="83">
        <f t="shared" si="10"/>
        <v>112571902</v>
      </c>
      <c r="AA19" s="84">
        <f t="shared" si="11"/>
        <v>4033442</v>
      </c>
      <c r="AB19" s="84">
        <f t="shared" si="12"/>
        <v>116605344</v>
      </c>
      <c r="AC19" s="101">
        <f t="shared" si="13"/>
        <v>0.6154110267481897</v>
      </c>
      <c r="AD19" s="83">
        <v>28272470</v>
      </c>
      <c r="AE19" s="84">
        <v>200784</v>
      </c>
      <c r="AF19" s="84">
        <f t="shared" si="14"/>
        <v>28473254</v>
      </c>
      <c r="AG19" s="84">
        <v>169305976</v>
      </c>
      <c r="AH19" s="84">
        <v>177744962</v>
      </c>
      <c r="AI19" s="85">
        <v>111586920</v>
      </c>
      <c r="AJ19" s="120">
        <f t="shared" si="15"/>
        <v>0.62779230839746669</v>
      </c>
      <c r="AK19" s="121">
        <f t="shared" si="16"/>
        <v>0.20848066750642547</v>
      </c>
    </row>
    <row r="20" spans="1:37" ht="16.5" x14ac:dyDescent="0.3">
      <c r="A20" s="64" t="s">
        <v>0</v>
      </c>
      <c r="B20" s="65" t="s">
        <v>119</v>
      </c>
      <c r="C20" s="66" t="s">
        <v>0</v>
      </c>
      <c r="D20" s="86">
        <f>SUM(D12:D19)</f>
        <v>3434339727</v>
      </c>
      <c r="E20" s="87">
        <f>SUM(E12:E19)</f>
        <v>427056862</v>
      </c>
      <c r="F20" s="88">
        <f t="shared" si="0"/>
        <v>3861396589</v>
      </c>
      <c r="G20" s="86">
        <f>SUM(G12:G19)</f>
        <v>3561644904</v>
      </c>
      <c r="H20" s="87">
        <f>SUM(H12:H19)</f>
        <v>589421233</v>
      </c>
      <c r="I20" s="88">
        <f t="shared" si="1"/>
        <v>4151066137</v>
      </c>
      <c r="J20" s="86">
        <f>SUM(J12:J19)</f>
        <v>727893644</v>
      </c>
      <c r="K20" s="87">
        <f>SUM(K12:K19)</f>
        <v>507207842</v>
      </c>
      <c r="L20" s="87">
        <f t="shared" si="2"/>
        <v>1235101486</v>
      </c>
      <c r="M20" s="102">
        <f t="shared" si="3"/>
        <v>0.3198587499451484</v>
      </c>
      <c r="N20" s="86">
        <f>SUM(N12:N19)</f>
        <v>822583001</v>
      </c>
      <c r="O20" s="87">
        <f>SUM(O12:O19)</f>
        <v>100752219</v>
      </c>
      <c r="P20" s="87">
        <f t="shared" si="4"/>
        <v>923335220</v>
      </c>
      <c r="Q20" s="102">
        <f t="shared" si="5"/>
        <v>0.23911949956922698</v>
      </c>
      <c r="R20" s="86">
        <f>SUM(R12:R19)</f>
        <v>732879214</v>
      </c>
      <c r="S20" s="87">
        <f>SUM(S12:S19)</f>
        <v>75120638</v>
      </c>
      <c r="T20" s="87">
        <f t="shared" si="6"/>
        <v>807999852</v>
      </c>
      <c r="U20" s="102">
        <f t="shared" si="7"/>
        <v>0.19464875415932212</v>
      </c>
      <c r="V20" s="86">
        <f>SUM(V12:V19)</f>
        <v>928577805</v>
      </c>
      <c r="W20" s="87">
        <f>SUM(W12:W19)</f>
        <v>146653874</v>
      </c>
      <c r="X20" s="87">
        <f t="shared" si="8"/>
        <v>1075231679</v>
      </c>
      <c r="Y20" s="102">
        <f t="shared" si="9"/>
        <v>0.25902542708632348</v>
      </c>
      <c r="Z20" s="86">
        <f t="shared" si="10"/>
        <v>3211933664</v>
      </c>
      <c r="AA20" s="87">
        <f t="shared" si="11"/>
        <v>829734573</v>
      </c>
      <c r="AB20" s="87">
        <f t="shared" si="12"/>
        <v>4041668237</v>
      </c>
      <c r="AC20" s="102">
        <f t="shared" si="13"/>
        <v>0.97364583063977328</v>
      </c>
      <c r="AD20" s="86">
        <f>SUM(AD12:AD19)</f>
        <v>909646163</v>
      </c>
      <c r="AE20" s="87">
        <f>SUM(AE12:AE19)</f>
        <v>116864358</v>
      </c>
      <c r="AF20" s="87">
        <f t="shared" si="14"/>
        <v>1026510521</v>
      </c>
      <c r="AG20" s="87">
        <f>SUM(AG12:AG19)</f>
        <v>3557803362</v>
      </c>
      <c r="AH20" s="87">
        <f>SUM(AH12:AH19)</f>
        <v>3890170310</v>
      </c>
      <c r="AI20" s="88">
        <f>SUM(AI12:AI19)</f>
        <v>4769177455</v>
      </c>
      <c r="AJ20" s="122">
        <f t="shared" si="15"/>
        <v>1.2259559543551193</v>
      </c>
      <c r="AK20" s="123">
        <f t="shared" si="16"/>
        <v>4.7462892004786372E-2</v>
      </c>
    </row>
    <row r="21" spans="1:37" x14ac:dyDescent="0.2">
      <c r="A21" s="61" t="s">
        <v>101</v>
      </c>
      <c r="B21" s="62" t="s">
        <v>120</v>
      </c>
      <c r="C21" s="63" t="s">
        <v>121</v>
      </c>
      <c r="D21" s="83">
        <v>317589439</v>
      </c>
      <c r="E21" s="84">
        <v>82471393</v>
      </c>
      <c r="F21" s="85">
        <f t="shared" si="0"/>
        <v>400060832</v>
      </c>
      <c r="G21" s="83">
        <v>330890065</v>
      </c>
      <c r="H21" s="84">
        <v>91041618</v>
      </c>
      <c r="I21" s="85">
        <f t="shared" si="1"/>
        <v>421931683</v>
      </c>
      <c r="J21" s="83">
        <v>34763262</v>
      </c>
      <c r="K21" s="84">
        <v>9593916</v>
      </c>
      <c r="L21" s="84">
        <f t="shared" si="2"/>
        <v>44357178</v>
      </c>
      <c r="M21" s="101">
        <f t="shared" si="3"/>
        <v>0.11087608296530263</v>
      </c>
      <c r="N21" s="83">
        <v>64761429</v>
      </c>
      <c r="O21" s="84">
        <v>31840021</v>
      </c>
      <c r="P21" s="84">
        <f t="shared" si="4"/>
        <v>96601450</v>
      </c>
      <c r="Q21" s="101">
        <f t="shared" si="5"/>
        <v>0.24146690271343535</v>
      </c>
      <c r="R21" s="83">
        <v>55924060</v>
      </c>
      <c r="S21" s="84">
        <v>10178328</v>
      </c>
      <c r="T21" s="84">
        <f t="shared" si="6"/>
        <v>66102388</v>
      </c>
      <c r="U21" s="101">
        <f t="shared" si="7"/>
        <v>0.15666609231618189</v>
      </c>
      <c r="V21" s="83">
        <v>69937684</v>
      </c>
      <c r="W21" s="84">
        <v>12122364</v>
      </c>
      <c r="X21" s="84">
        <f t="shared" si="8"/>
        <v>82060048</v>
      </c>
      <c r="Y21" s="101">
        <f t="shared" si="9"/>
        <v>0.19448657521175058</v>
      </c>
      <c r="Z21" s="83">
        <f t="shared" si="10"/>
        <v>225386435</v>
      </c>
      <c r="AA21" s="84">
        <f t="shared" si="11"/>
        <v>63734629</v>
      </c>
      <c r="AB21" s="84">
        <f t="shared" si="12"/>
        <v>289121064</v>
      </c>
      <c r="AC21" s="101">
        <f t="shared" si="13"/>
        <v>0.6852319359956669</v>
      </c>
      <c r="AD21" s="83">
        <v>85179783</v>
      </c>
      <c r="AE21" s="84">
        <v>27950225</v>
      </c>
      <c r="AF21" s="84">
        <f t="shared" si="14"/>
        <v>113130008</v>
      </c>
      <c r="AG21" s="84">
        <v>435151999</v>
      </c>
      <c r="AH21" s="84">
        <v>483853365</v>
      </c>
      <c r="AI21" s="85">
        <v>396811054</v>
      </c>
      <c r="AJ21" s="120">
        <f t="shared" si="15"/>
        <v>0.82010601290331009</v>
      </c>
      <c r="AK21" s="121">
        <f t="shared" si="16"/>
        <v>-0.27463942192950253</v>
      </c>
    </row>
    <row r="22" spans="1:37" x14ac:dyDescent="0.2">
      <c r="A22" s="61" t="s">
        <v>101</v>
      </c>
      <c r="B22" s="62" t="s">
        <v>122</v>
      </c>
      <c r="C22" s="63" t="s">
        <v>123</v>
      </c>
      <c r="D22" s="83">
        <v>494998757</v>
      </c>
      <c r="E22" s="84">
        <v>160395469</v>
      </c>
      <c r="F22" s="85">
        <f t="shared" si="0"/>
        <v>655394226</v>
      </c>
      <c r="G22" s="83">
        <v>598435443</v>
      </c>
      <c r="H22" s="84">
        <v>184929799</v>
      </c>
      <c r="I22" s="85">
        <f t="shared" si="1"/>
        <v>783365242</v>
      </c>
      <c r="J22" s="83">
        <v>71490282</v>
      </c>
      <c r="K22" s="84">
        <v>15356589</v>
      </c>
      <c r="L22" s="84">
        <f t="shared" si="2"/>
        <v>86846871</v>
      </c>
      <c r="M22" s="101">
        <f t="shared" si="3"/>
        <v>0.13251088818716569</v>
      </c>
      <c r="N22" s="83">
        <v>72365325</v>
      </c>
      <c r="O22" s="84">
        <v>26587604</v>
      </c>
      <c r="P22" s="84">
        <f t="shared" si="4"/>
        <v>98952929</v>
      </c>
      <c r="Q22" s="101">
        <f t="shared" si="5"/>
        <v>0.15098230206257568</v>
      </c>
      <c r="R22" s="83">
        <v>70501335</v>
      </c>
      <c r="S22" s="84">
        <v>38622867</v>
      </c>
      <c r="T22" s="84">
        <f t="shared" si="6"/>
        <v>109124202</v>
      </c>
      <c r="U22" s="101">
        <f t="shared" si="7"/>
        <v>0.13930181752945325</v>
      </c>
      <c r="V22" s="83">
        <v>143612790</v>
      </c>
      <c r="W22" s="84">
        <v>46186478</v>
      </c>
      <c r="X22" s="84">
        <f t="shared" si="8"/>
        <v>189799268</v>
      </c>
      <c r="Y22" s="101">
        <f t="shared" si="9"/>
        <v>0.24228706843748374</v>
      </c>
      <c r="Z22" s="83">
        <f t="shared" si="10"/>
        <v>357969732</v>
      </c>
      <c r="AA22" s="84">
        <f t="shared" si="11"/>
        <v>126753538</v>
      </c>
      <c r="AB22" s="84">
        <f t="shared" si="12"/>
        <v>484723270</v>
      </c>
      <c r="AC22" s="101">
        <f t="shared" si="13"/>
        <v>0.61877045854429169</v>
      </c>
      <c r="AD22" s="83">
        <v>95231359</v>
      </c>
      <c r="AE22" s="84">
        <v>16693052</v>
      </c>
      <c r="AF22" s="84">
        <f t="shared" si="14"/>
        <v>111924411</v>
      </c>
      <c r="AG22" s="84">
        <v>549901161</v>
      </c>
      <c r="AH22" s="84">
        <v>647896234</v>
      </c>
      <c r="AI22" s="85">
        <v>386337015</v>
      </c>
      <c r="AJ22" s="120">
        <f t="shared" si="15"/>
        <v>0.59629458349344255</v>
      </c>
      <c r="AK22" s="121">
        <f t="shared" si="16"/>
        <v>0.69578080692334399</v>
      </c>
    </row>
    <row r="23" spans="1:37" x14ac:dyDescent="0.2">
      <c r="A23" s="61" t="s">
        <v>101</v>
      </c>
      <c r="B23" s="62" t="s">
        <v>124</v>
      </c>
      <c r="C23" s="63" t="s">
        <v>125</v>
      </c>
      <c r="D23" s="83">
        <v>110143238</v>
      </c>
      <c r="E23" s="84">
        <v>10663909</v>
      </c>
      <c r="F23" s="85">
        <f t="shared" si="0"/>
        <v>120807147</v>
      </c>
      <c r="G23" s="83">
        <v>180425303</v>
      </c>
      <c r="H23" s="84">
        <v>29971366</v>
      </c>
      <c r="I23" s="85">
        <f t="shared" si="1"/>
        <v>210396669</v>
      </c>
      <c r="J23" s="83">
        <v>23614509</v>
      </c>
      <c r="K23" s="84">
        <v>318148</v>
      </c>
      <c r="L23" s="84">
        <f t="shared" si="2"/>
        <v>23932657</v>
      </c>
      <c r="M23" s="101">
        <f t="shared" si="3"/>
        <v>0.19810630078036692</v>
      </c>
      <c r="N23" s="83">
        <v>23086532</v>
      </c>
      <c r="O23" s="84">
        <v>3625464</v>
      </c>
      <c r="P23" s="84">
        <f t="shared" si="4"/>
        <v>26711996</v>
      </c>
      <c r="Q23" s="101">
        <f t="shared" si="5"/>
        <v>0.22111271280994657</v>
      </c>
      <c r="R23" s="83">
        <v>25110449</v>
      </c>
      <c r="S23" s="84">
        <v>5757508</v>
      </c>
      <c r="T23" s="84">
        <f t="shared" si="6"/>
        <v>30867957</v>
      </c>
      <c r="U23" s="101">
        <f t="shared" si="7"/>
        <v>0.14671314496903942</v>
      </c>
      <c r="V23" s="83">
        <v>55721590</v>
      </c>
      <c r="W23" s="84">
        <v>25879757</v>
      </c>
      <c r="X23" s="84">
        <f t="shared" si="8"/>
        <v>81601347</v>
      </c>
      <c r="Y23" s="101">
        <f t="shared" si="9"/>
        <v>0.38784524197956766</v>
      </c>
      <c r="Z23" s="83">
        <f t="shared" si="10"/>
        <v>127533080</v>
      </c>
      <c r="AA23" s="84">
        <f t="shared" si="11"/>
        <v>35580877</v>
      </c>
      <c r="AB23" s="84">
        <f t="shared" si="12"/>
        <v>163113957</v>
      </c>
      <c r="AC23" s="101">
        <f t="shared" si="13"/>
        <v>0.77526872347964781</v>
      </c>
      <c r="AD23" s="83">
        <v>98577412</v>
      </c>
      <c r="AE23" s="84">
        <v>5960004</v>
      </c>
      <c r="AF23" s="84">
        <f t="shared" si="14"/>
        <v>104537416</v>
      </c>
      <c r="AG23" s="84">
        <v>112759052</v>
      </c>
      <c r="AH23" s="84">
        <v>127746475</v>
      </c>
      <c r="AI23" s="85">
        <v>173570046</v>
      </c>
      <c r="AJ23" s="120">
        <f t="shared" si="15"/>
        <v>1.3587071267524211</v>
      </c>
      <c r="AK23" s="121">
        <f t="shared" si="16"/>
        <v>-0.21940535626019297</v>
      </c>
    </row>
    <row r="24" spans="1:37" x14ac:dyDescent="0.2">
      <c r="A24" s="61" t="s">
        <v>101</v>
      </c>
      <c r="B24" s="62" t="s">
        <v>126</v>
      </c>
      <c r="C24" s="63" t="s">
        <v>127</v>
      </c>
      <c r="D24" s="83">
        <v>265782189</v>
      </c>
      <c r="E24" s="84">
        <v>31130100</v>
      </c>
      <c r="F24" s="85">
        <f t="shared" si="0"/>
        <v>296912289</v>
      </c>
      <c r="G24" s="83">
        <v>264293858</v>
      </c>
      <c r="H24" s="84">
        <v>39667600</v>
      </c>
      <c r="I24" s="85">
        <f t="shared" si="1"/>
        <v>303961458</v>
      </c>
      <c r="J24" s="83">
        <v>56357922</v>
      </c>
      <c r="K24" s="84">
        <v>5898462</v>
      </c>
      <c r="L24" s="84">
        <f t="shared" si="2"/>
        <v>62256384</v>
      </c>
      <c r="M24" s="101">
        <f t="shared" si="3"/>
        <v>0.20967937773703937</v>
      </c>
      <c r="N24" s="83">
        <v>40435787</v>
      </c>
      <c r="O24" s="84">
        <v>4110086</v>
      </c>
      <c r="P24" s="84">
        <f t="shared" si="4"/>
        <v>44545873</v>
      </c>
      <c r="Q24" s="101">
        <f t="shared" si="5"/>
        <v>0.15003041184327673</v>
      </c>
      <c r="R24" s="83">
        <v>36776294</v>
      </c>
      <c r="S24" s="84">
        <v>9322547</v>
      </c>
      <c r="T24" s="84">
        <f t="shared" si="6"/>
        <v>46098841</v>
      </c>
      <c r="U24" s="101">
        <f t="shared" si="7"/>
        <v>0.15166015225522442</v>
      </c>
      <c r="V24" s="83">
        <v>43700614</v>
      </c>
      <c r="W24" s="84">
        <v>4030248</v>
      </c>
      <c r="X24" s="84">
        <f t="shared" si="8"/>
        <v>47730862</v>
      </c>
      <c r="Y24" s="101">
        <f t="shared" si="9"/>
        <v>0.15702932310582612</v>
      </c>
      <c r="Z24" s="83">
        <f t="shared" si="10"/>
        <v>177270617</v>
      </c>
      <c r="AA24" s="84">
        <f t="shared" si="11"/>
        <v>23361343</v>
      </c>
      <c r="AB24" s="84">
        <f t="shared" si="12"/>
        <v>200631960</v>
      </c>
      <c r="AC24" s="101">
        <f t="shared" si="13"/>
        <v>0.66005723659872695</v>
      </c>
      <c r="AD24" s="83">
        <v>43274978</v>
      </c>
      <c r="AE24" s="84">
        <v>19102930</v>
      </c>
      <c r="AF24" s="84">
        <f t="shared" si="14"/>
        <v>62377908</v>
      </c>
      <c r="AG24" s="84">
        <v>259204422</v>
      </c>
      <c r="AH24" s="84">
        <v>283755788</v>
      </c>
      <c r="AI24" s="85">
        <v>203834808</v>
      </c>
      <c r="AJ24" s="120">
        <f t="shared" si="15"/>
        <v>0.71834590383756336</v>
      </c>
      <c r="AK24" s="121">
        <f t="shared" si="16"/>
        <v>-0.23481143356074075</v>
      </c>
    </row>
    <row r="25" spans="1:37" x14ac:dyDescent="0.2">
      <c r="A25" s="61" t="s">
        <v>101</v>
      </c>
      <c r="B25" s="62" t="s">
        <v>128</v>
      </c>
      <c r="C25" s="63" t="s">
        <v>129</v>
      </c>
      <c r="D25" s="83">
        <v>156558295</v>
      </c>
      <c r="E25" s="84">
        <v>26799100</v>
      </c>
      <c r="F25" s="85">
        <f t="shared" si="0"/>
        <v>183357395</v>
      </c>
      <c r="G25" s="83">
        <v>180652773</v>
      </c>
      <c r="H25" s="84">
        <v>37032354</v>
      </c>
      <c r="I25" s="85">
        <f t="shared" si="1"/>
        <v>217685127</v>
      </c>
      <c r="J25" s="83">
        <v>37329037</v>
      </c>
      <c r="K25" s="84">
        <v>5494862</v>
      </c>
      <c r="L25" s="84">
        <f t="shared" si="2"/>
        <v>42823899</v>
      </c>
      <c r="M25" s="101">
        <f t="shared" si="3"/>
        <v>0.23355425070256916</v>
      </c>
      <c r="N25" s="83">
        <v>40548094</v>
      </c>
      <c r="O25" s="84">
        <v>6364460</v>
      </c>
      <c r="P25" s="84">
        <f t="shared" si="4"/>
        <v>46912554</v>
      </c>
      <c r="Q25" s="101">
        <f t="shared" si="5"/>
        <v>0.25585307862821677</v>
      </c>
      <c r="R25" s="83">
        <v>32098031</v>
      </c>
      <c r="S25" s="84">
        <v>4562011</v>
      </c>
      <c r="T25" s="84">
        <f t="shared" si="6"/>
        <v>36660042</v>
      </c>
      <c r="U25" s="101">
        <f t="shared" si="7"/>
        <v>0.16840857483111374</v>
      </c>
      <c r="V25" s="83">
        <v>44693736</v>
      </c>
      <c r="W25" s="84">
        <v>12316756</v>
      </c>
      <c r="X25" s="84">
        <f t="shared" si="8"/>
        <v>57010492</v>
      </c>
      <c r="Y25" s="101">
        <f t="shared" si="9"/>
        <v>0.26189429101419504</v>
      </c>
      <c r="Z25" s="83">
        <f t="shared" si="10"/>
        <v>154668898</v>
      </c>
      <c r="AA25" s="84">
        <f t="shared" si="11"/>
        <v>28738089</v>
      </c>
      <c r="AB25" s="84">
        <f t="shared" si="12"/>
        <v>183406987</v>
      </c>
      <c r="AC25" s="101">
        <f t="shared" si="13"/>
        <v>0.84253338538833666</v>
      </c>
      <c r="AD25" s="83">
        <v>33460622</v>
      </c>
      <c r="AE25" s="84">
        <v>8549748</v>
      </c>
      <c r="AF25" s="84">
        <f t="shared" si="14"/>
        <v>42010370</v>
      </c>
      <c r="AG25" s="84">
        <v>189917127</v>
      </c>
      <c r="AH25" s="84">
        <v>204842206</v>
      </c>
      <c r="AI25" s="85">
        <v>171039577</v>
      </c>
      <c r="AJ25" s="120">
        <f t="shared" si="15"/>
        <v>0.83498210813058715</v>
      </c>
      <c r="AK25" s="121">
        <f t="shared" si="16"/>
        <v>0.35705760268238529</v>
      </c>
    </row>
    <row r="26" spans="1:37" x14ac:dyDescent="0.2">
      <c r="A26" s="61" t="s">
        <v>101</v>
      </c>
      <c r="B26" s="62" t="s">
        <v>130</v>
      </c>
      <c r="C26" s="63" t="s">
        <v>131</v>
      </c>
      <c r="D26" s="83">
        <v>414739992</v>
      </c>
      <c r="E26" s="84">
        <v>39266350</v>
      </c>
      <c r="F26" s="85">
        <f t="shared" si="0"/>
        <v>454006342</v>
      </c>
      <c r="G26" s="83">
        <v>414739992</v>
      </c>
      <c r="H26" s="84">
        <v>39266350</v>
      </c>
      <c r="I26" s="85">
        <f t="shared" si="1"/>
        <v>454006342</v>
      </c>
      <c r="J26" s="83">
        <v>41574617</v>
      </c>
      <c r="K26" s="84">
        <v>5227098</v>
      </c>
      <c r="L26" s="84">
        <f t="shared" si="2"/>
        <v>46801715</v>
      </c>
      <c r="M26" s="101">
        <f t="shared" si="3"/>
        <v>0.10308603794790162</v>
      </c>
      <c r="N26" s="83">
        <v>113061529</v>
      </c>
      <c r="O26" s="84">
        <v>9066051</v>
      </c>
      <c r="P26" s="84">
        <f t="shared" si="4"/>
        <v>122127580</v>
      </c>
      <c r="Q26" s="101">
        <f t="shared" si="5"/>
        <v>0.26899972247524245</v>
      </c>
      <c r="R26" s="83">
        <v>98508831</v>
      </c>
      <c r="S26" s="84">
        <v>1413215</v>
      </c>
      <c r="T26" s="84">
        <f t="shared" si="6"/>
        <v>99922046</v>
      </c>
      <c r="U26" s="101">
        <f t="shared" si="7"/>
        <v>0.22008953786817365</v>
      </c>
      <c r="V26" s="83">
        <v>142562436</v>
      </c>
      <c r="W26" s="84">
        <v>20090812</v>
      </c>
      <c r="X26" s="84">
        <f t="shared" si="8"/>
        <v>162653248</v>
      </c>
      <c r="Y26" s="101">
        <f t="shared" si="9"/>
        <v>0.35826206145816353</v>
      </c>
      <c r="Z26" s="83">
        <f t="shared" si="10"/>
        <v>395707413</v>
      </c>
      <c r="AA26" s="84">
        <f t="shared" si="11"/>
        <v>35797176</v>
      </c>
      <c r="AB26" s="84">
        <f t="shared" si="12"/>
        <v>431504589</v>
      </c>
      <c r="AC26" s="101">
        <f t="shared" si="13"/>
        <v>0.95043735974948118</v>
      </c>
      <c r="AD26" s="83">
        <v>138021813</v>
      </c>
      <c r="AE26" s="84">
        <v>15073631</v>
      </c>
      <c r="AF26" s="84">
        <f t="shared" si="14"/>
        <v>153095444</v>
      </c>
      <c r="AG26" s="84">
        <v>506993033</v>
      </c>
      <c r="AH26" s="84">
        <v>459436939</v>
      </c>
      <c r="AI26" s="85">
        <v>265955805</v>
      </c>
      <c r="AJ26" s="120">
        <f t="shared" si="15"/>
        <v>0.57887336089882835</v>
      </c>
      <c r="AK26" s="121">
        <f t="shared" si="16"/>
        <v>6.2430362068775835E-2</v>
      </c>
    </row>
    <row r="27" spans="1:37" x14ac:dyDescent="0.2">
      <c r="A27" s="61" t="s">
        <v>116</v>
      </c>
      <c r="B27" s="62" t="s">
        <v>132</v>
      </c>
      <c r="C27" s="63" t="s">
        <v>133</v>
      </c>
      <c r="D27" s="83">
        <v>1890339512</v>
      </c>
      <c r="E27" s="84">
        <v>572978184</v>
      </c>
      <c r="F27" s="85">
        <f t="shared" si="0"/>
        <v>2463317696</v>
      </c>
      <c r="G27" s="83">
        <v>1753540206</v>
      </c>
      <c r="H27" s="84">
        <v>377263134</v>
      </c>
      <c r="I27" s="85">
        <f t="shared" si="1"/>
        <v>2130803340</v>
      </c>
      <c r="J27" s="83">
        <v>234998712</v>
      </c>
      <c r="K27" s="84">
        <v>32042508</v>
      </c>
      <c r="L27" s="84">
        <f t="shared" si="2"/>
        <v>267041220</v>
      </c>
      <c r="M27" s="101">
        <f t="shared" si="3"/>
        <v>0.10840713742836686</v>
      </c>
      <c r="N27" s="83">
        <v>228418124</v>
      </c>
      <c r="O27" s="84">
        <v>68076888</v>
      </c>
      <c r="P27" s="84">
        <f t="shared" si="4"/>
        <v>296495012</v>
      </c>
      <c r="Q27" s="101">
        <f t="shared" si="5"/>
        <v>0.12036409777003446</v>
      </c>
      <c r="R27" s="83">
        <v>349751304</v>
      </c>
      <c r="S27" s="84">
        <v>60246715</v>
      </c>
      <c r="T27" s="84">
        <f t="shared" si="6"/>
        <v>409998019</v>
      </c>
      <c r="U27" s="101">
        <f t="shared" si="7"/>
        <v>0.19241476268757868</v>
      </c>
      <c r="V27" s="83">
        <v>361979310</v>
      </c>
      <c r="W27" s="84">
        <v>81734531</v>
      </c>
      <c r="X27" s="84">
        <f t="shared" si="8"/>
        <v>443713841</v>
      </c>
      <c r="Y27" s="101">
        <f t="shared" si="9"/>
        <v>0.20823781935690039</v>
      </c>
      <c r="Z27" s="83">
        <f t="shared" si="10"/>
        <v>1175147450</v>
      </c>
      <c r="AA27" s="84">
        <f t="shared" si="11"/>
        <v>242100642</v>
      </c>
      <c r="AB27" s="84">
        <f t="shared" si="12"/>
        <v>1417248092</v>
      </c>
      <c r="AC27" s="101">
        <f t="shared" si="13"/>
        <v>0.6651238363461548</v>
      </c>
      <c r="AD27" s="83">
        <v>21416941</v>
      </c>
      <c r="AE27" s="84">
        <v>126165489</v>
      </c>
      <c r="AF27" s="84">
        <f t="shared" si="14"/>
        <v>147582430</v>
      </c>
      <c r="AG27" s="84">
        <v>2108763804</v>
      </c>
      <c r="AH27" s="84">
        <v>0</v>
      </c>
      <c r="AI27" s="85">
        <v>1309257079</v>
      </c>
      <c r="AJ27" s="120">
        <f t="shared" si="15"/>
        <v>0</v>
      </c>
      <c r="AK27" s="121">
        <f t="shared" si="16"/>
        <v>2.006549228116111</v>
      </c>
    </row>
    <row r="28" spans="1:37" ht="16.5" x14ac:dyDescent="0.3">
      <c r="A28" s="64" t="s">
        <v>0</v>
      </c>
      <c r="B28" s="65" t="s">
        <v>134</v>
      </c>
      <c r="C28" s="66" t="s">
        <v>0</v>
      </c>
      <c r="D28" s="86">
        <f>SUM(D21:D27)</f>
        <v>3650151422</v>
      </c>
      <c r="E28" s="87">
        <f>SUM(E21:E27)</f>
        <v>923704505</v>
      </c>
      <c r="F28" s="88">
        <f t="shared" si="0"/>
        <v>4573855927</v>
      </c>
      <c r="G28" s="86">
        <f>SUM(G21:G27)</f>
        <v>3722977640</v>
      </c>
      <c r="H28" s="87">
        <f>SUM(H21:H27)</f>
        <v>799172221</v>
      </c>
      <c r="I28" s="88">
        <f t="shared" si="1"/>
        <v>4522149861</v>
      </c>
      <c r="J28" s="86">
        <f>SUM(J21:J27)</f>
        <v>500128341</v>
      </c>
      <c r="K28" s="87">
        <f>SUM(K21:K27)</f>
        <v>73931583</v>
      </c>
      <c r="L28" s="87">
        <f t="shared" si="2"/>
        <v>574059924</v>
      </c>
      <c r="M28" s="102">
        <f t="shared" si="3"/>
        <v>0.12550896511874324</v>
      </c>
      <c r="N28" s="86">
        <f>SUM(N21:N27)</f>
        <v>582676820</v>
      </c>
      <c r="O28" s="87">
        <f>SUM(O21:O27)</f>
        <v>149670574</v>
      </c>
      <c r="P28" s="87">
        <f t="shared" si="4"/>
        <v>732347394</v>
      </c>
      <c r="Q28" s="102">
        <f t="shared" si="5"/>
        <v>0.16011597341246994</v>
      </c>
      <c r="R28" s="86">
        <f>SUM(R21:R27)</f>
        <v>668670304</v>
      </c>
      <c r="S28" s="87">
        <f>SUM(S21:S27)</f>
        <v>130103191</v>
      </c>
      <c r="T28" s="87">
        <f t="shared" si="6"/>
        <v>798773495</v>
      </c>
      <c r="U28" s="102">
        <f t="shared" si="7"/>
        <v>0.17663578597622243</v>
      </c>
      <c r="V28" s="86">
        <f>SUM(V21:V27)</f>
        <v>862208160</v>
      </c>
      <c r="W28" s="87">
        <f>SUM(W21:W27)</f>
        <v>202360946</v>
      </c>
      <c r="X28" s="87">
        <f t="shared" si="8"/>
        <v>1064569106</v>
      </c>
      <c r="Y28" s="102">
        <f t="shared" si="9"/>
        <v>0.23541216870786935</v>
      </c>
      <c r="Z28" s="86">
        <f t="shared" si="10"/>
        <v>2613683625</v>
      </c>
      <c r="AA28" s="87">
        <f t="shared" si="11"/>
        <v>556066294</v>
      </c>
      <c r="AB28" s="87">
        <f t="shared" si="12"/>
        <v>3169749919</v>
      </c>
      <c r="AC28" s="102">
        <f t="shared" si="13"/>
        <v>0.70093871641375927</v>
      </c>
      <c r="AD28" s="86">
        <f>SUM(AD21:AD27)</f>
        <v>515162908</v>
      </c>
      <c r="AE28" s="87">
        <f>SUM(AE21:AE27)</f>
        <v>219495079</v>
      </c>
      <c r="AF28" s="87">
        <f t="shared" si="14"/>
        <v>734657987</v>
      </c>
      <c r="AG28" s="87">
        <f>SUM(AG21:AG27)</f>
        <v>4162690598</v>
      </c>
      <c r="AH28" s="87">
        <f>SUM(AH21:AH27)</f>
        <v>2207531007</v>
      </c>
      <c r="AI28" s="88">
        <f>SUM(AI21:AI27)</f>
        <v>2906805384</v>
      </c>
      <c r="AJ28" s="122">
        <f t="shared" si="15"/>
        <v>1.3167676353277153</v>
      </c>
      <c r="AK28" s="123">
        <f t="shared" si="16"/>
        <v>0.44906762716512882</v>
      </c>
    </row>
    <row r="29" spans="1:37" x14ac:dyDescent="0.2">
      <c r="A29" s="61" t="s">
        <v>101</v>
      </c>
      <c r="B29" s="62" t="s">
        <v>135</v>
      </c>
      <c r="C29" s="63" t="s">
        <v>136</v>
      </c>
      <c r="D29" s="83">
        <v>328703257</v>
      </c>
      <c r="E29" s="84">
        <v>15945750</v>
      </c>
      <c r="F29" s="85">
        <f t="shared" si="0"/>
        <v>344649007</v>
      </c>
      <c r="G29" s="83">
        <v>301567757</v>
      </c>
      <c r="H29" s="84">
        <v>15945750</v>
      </c>
      <c r="I29" s="85">
        <f t="shared" si="1"/>
        <v>317513507</v>
      </c>
      <c r="J29" s="83">
        <v>36343454</v>
      </c>
      <c r="K29" s="84">
        <v>0</v>
      </c>
      <c r="L29" s="84">
        <f t="shared" si="2"/>
        <v>36343454</v>
      </c>
      <c r="M29" s="101">
        <f t="shared" si="3"/>
        <v>0.10545062733925126</v>
      </c>
      <c r="N29" s="83">
        <v>50472283</v>
      </c>
      <c r="O29" s="84">
        <v>266864</v>
      </c>
      <c r="P29" s="84">
        <f t="shared" si="4"/>
        <v>50739147</v>
      </c>
      <c r="Q29" s="101">
        <f t="shared" si="5"/>
        <v>0.14721976842950835</v>
      </c>
      <c r="R29" s="83">
        <v>51489105</v>
      </c>
      <c r="S29" s="84">
        <v>478973</v>
      </c>
      <c r="T29" s="84">
        <f t="shared" si="6"/>
        <v>51968078</v>
      </c>
      <c r="U29" s="101">
        <f t="shared" si="7"/>
        <v>0.16367202293538965</v>
      </c>
      <c r="V29" s="83">
        <v>44364603</v>
      </c>
      <c r="W29" s="84">
        <v>-296259</v>
      </c>
      <c r="X29" s="84">
        <f t="shared" si="8"/>
        <v>44068344</v>
      </c>
      <c r="Y29" s="101">
        <f t="shared" si="9"/>
        <v>0.1387920294049097</v>
      </c>
      <c r="Z29" s="83">
        <f t="shared" si="10"/>
        <v>182669445</v>
      </c>
      <c r="AA29" s="84">
        <f t="shared" si="11"/>
        <v>449578</v>
      </c>
      <c r="AB29" s="84">
        <f t="shared" si="12"/>
        <v>183119023</v>
      </c>
      <c r="AC29" s="101">
        <f t="shared" si="13"/>
        <v>0.57672829332580178</v>
      </c>
      <c r="AD29" s="83">
        <v>40200629</v>
      </c>
      <c r="AE29" s="84">
        <v>5143307</v>
      </c>
      <c r="AF29" s="84">
        <f t="shared" si="14"/>
        <v>45343936</v>
      </c>
      <c r="AG29" s="84">
        <v>305208081</v>
      </c>
      <c r="AH29" s="84">
        <v>257019137</v>
      </c>
      <c r="AI29" s="85">
        <v>268261517</v>
      </c>
      <c r="AJ29" s="120">
        <f t="shared" si="15"/>
        <v>1.0437414121423962</v>
      </c>
      <c r="AK29" s="121">
        <f t="shared" si="16"/>
        <v>-2.8131479366943379E-2</v>
      </c>
    </row>
    <row r="30" spans="1:37" x14ac:dyDescent="0.2">
      <c r="A30" s="61" t="s">
        <v>101</v>
      </c>
      <c r="B30" s="62" t="s">
        <v>137</v>
      </c>
      <c r="C30" s="63" t="s">
        <v>138</v>
      </c>
      <c r="D30" s="83">
        <v>235000630</v>
      </c>
      <c r="E30" s="84">
        <v>51945350</v>
      </c>
      <c r="F30" s="85">
        <f t="shared" si="0"/>
        <v>286945980</v>
      </c>
      <c r="G30" s="83">
        <v>244860604</v>
      </c>
      <c r="H30" s="84">
        <v>64599771</v>
      </c>
      <c r="I30" s="85">
        <f t="shared" si="1"/>
        <v>309460375</v>
      </c>
      <c r="J30" s="83">
        <v>21161043</v>
      </c>
      <c r="K30" s="84">
        <v>2619448</v>
      </c>
      <c r="L30" s="84">
        <f t="shared" si="2"/>
        <v>23780491</v>
      </c>
      <c r="M30" s="101">
        <f t="shared" si="3"/>
        <v>8.2874452536327567E-2</v>
      </c>
      <c r="N30" s="83">
        <v>41520422</v>
      </c>
      <c r="O30" s="84">
        <v>14465303</v>
      </c>
      <c r="P30" s="84">
        <f t="shared" si="4"/>
        <v>55985725</v>
      </c>
      <c r="Q30" s="101">
        <f t="shared" si="5"/>
        <v>0.1951089365322351</v>
      </c>
      <c r="R30" s="83">
        <v>33272469</v>
      </c>
      <c r="S30" s="84">
        <v>9825487</v>
      </c>
      <c r="T30" s="84">
        <f t="shared" si="6"/>
        <v>43097956</v>
      </c>
      <c r="U30" s="101">
        <f t="shared" si="7"/>
        <v>0.13926809207802454</v>
      </c>
      <c r="V30" s="83">
        <v>47891204</v>
      </c>
      <c r="W30" s="84">
        <v>6597891</v>
      </c>
      <c r="X30" s="84">
        <f t="shared" si="8"/>
        <v>54489095</v>
      </c>
      <c r="Y30" s="101">
        <f t="shared" si="9"/>
        <v>0.17607777732447974</v>
      </c>
      <c r="Z30" s="83">
        <f t="shared" si="10"/>
        <v>143845138</v>
      </c>
      <c r="AA30" s="84">
        <f t="shared" si="11"/>
        <v>33508129</v>
      </c>
      <c r="AB30" s="84">
        <f t="shared" si="12"/>
        <v>177353267</v>
      </c>
      <c r="AC30" s="101">
        <f t="shared" si="13"/>
        <v>0.57310493144720065</v>
      </c>
      <c r="AD30" s="83">
        <v>51252446</v>
      </c>
      <c r="AE30" s="84">
        <v>17274060</v>
      </c>
      <c r="AF30" s="84">
        <f t="shared" si="14"/>
        <v>68526506</v>
      </c>
      <c r="AG30" s="84">
        <v>278910108</v>
      </c>
      <c r="AH30" s="84">
        <v>372902886</v>
      </c>
      <c r="AI30" s="85">
        <v>267053922</v>
      </c>
      <c r="AJ30" s="120">
        <f t="shared" si="15"/>
        <v>0.71614871331406105</v>
      </c>
      <c r="AK30" s="121">
        <f t="shared" si="16"/>
        <v>-0.20484644292239274</v>
      </c>
    </row>
    <row r="31" spans="1:37" x14ac:dyDescent="0.2">
      <c r="A31" s="61" t="s">
        <v>101</v>
      </c>
      <c r="B31" s="62" t="s">
        <v>139</v>
      </c>
      <c r="C31" s="63" t="s">
        <v>140</v>
      </c>
      <c r="D31" s="83">
        <v>187795486</v>
      </c>
      <c r="E31" s="84">
        <v>56776253</v>
      </c>
      <c r="F31" s="85">
        <f t="shared" si="0"/>
        <v>244571739</v>
      </c>
      <c r="G31" s="83">
        <v>190771374</v>
      </c>
      <c r="H31" s="84">
        <v>64281255</v>
      </c>
      <c r="I31" s="85">
        <f t="shared" si="1"/>
        <v>255052629</v>
      </c>
      <c r="J31" s="83">
        <v>34816501</v>
      </c>
      <c r="K31" s="84">
        <v>8251005</v>
      </c>
      <c r="L31" s="84">
        <f t="shared" si="2"/>
        <v>43067506</v>
      </c>
      <c r="M31" s="101">
        <f t="shared" si="3"/>
        <v>0.17609355102144489</v>
      </c>
      <c r="N31" s="83">
        <v>56732487</v>
      </c>
      <c r="O31" s="84">
        <v>18106730</v>
      </c>
      <c r="P31" s="84">
        <f t="shared" si="4"/>
        <v>74839217</v>
      </c>
      <c r="Q31" s="101">
        <f t="shared" si="5"/>
        <v>0.3060010829787656</v>
      </c>
      <c r="R31" s="83">
        <v>47251895</v>
      </c>
      <c r="S31" s="84">
        <v>10274430</v>
      </c>
      <c r="T31" s="84">
        <f t="shared" si="6"/>
        <v>57526325</v>
      </c>
      <c r="U31" s="101">
        <f t="shared" si="7"/>
        <v>0.22554688114977242</v>
      </c>
      <c r="V31" s="83">
        <v>102304599</v>
      </c>
      <c r="W31" s="84">
        <v>15622891</v>
      </c>
      <c r="X31" s="84">
        <f t="shared" si="8"/>
        <v>117927490</v>
      </c>
      <c r="Y31" s="101">
        <f t="shared" si="9"/>
        <v>0.46236531833592664</v>
      </c>
      <c r="Z31" s="83">
        <f t="shared" si="10"/>
        <v>241105482</v>
      </c>
      <c r="AA31" s="84">
        <f t="shared" si="11"/>
        <v>52255056</v>
      </c>
      <c r="AB31" s="84">
        <f t="shared" si="12"/>
        <v>293360538</v>
      </c>
      <c r="AC31" s="101">
        <f t="shared" si="13"/>
        <v>1.1501960954105672</v>
      </c>
      <c r="AD31" s="83">
        <v>60007409</v>
      </c>
      <c r="AE31" s="84">
        <v>24231287</v>
      </c>
      <c r="AF31" s="84">
        <f t="shared" si="14"/>
        <v>84238696</v>
      </c>
      <c r="AG31" s="84">
        <v>232366908</v>
      </c>
      <c r="AH31" s="84">
        <v>245084302</v>
      </c>
      <c r="AI31" s="85">
        <v>257375797</v>
      </c>
      <c r="AJ31" s="120">
        <f t="shared" si="15"/>
        <v>1.050152110517466</v>
      </c>
      <c r="AK31" s="121">
        <f t="shared" si="16"/>
        <v>0.39992064929400151</v>
      </c>
    </row>
    <row r="32" spans="1:37" x14ac:dyDescent="0.2">
      <c r="A32" s="61" t="s">
        <v>101</v>
      </c>
      <c r="B32" s="62" t="s">
        <v>141</v>
      </c>
      <c r="C32" s="63" t="s">
        <v>142</v>
      </c>
      <c r="D32" s="83">
        <v>249618619</v>
      </c>
      <c r="E32" s="84">
        <v>59832899</v>
      </c>
      <c r="F32" s="85">
        <f t="shared" si="0"/>
        <v>309451518</v>
      </c>
      <c r="G32" s="83">
        <v>255940955</v>
      </c>
      <c r="H32" s="84">
        <v>114749134</v>
      </c>
      <c r="I32" s="85">
        <f t="shared" si="1"/>
        <v>370690089</v>
      </c>
      <c r="J32" s="83">
        <v>39978184</v>
      </c>
      <c r="K32" s="84">
        <v>23878962</v>
      </c>
      <c r="L32" s="84">
        <f t="shared" si="2"/>
        <v>63857146</v>
      </c>
      <c r="M32" s="101">
        <f t="shared" si="3"/>
        <v>0.20635589837371551</v>
      </c>
      <c r="N32" s="83">
        <v>45939907</v>
      </c>
      <c r="O32" s="84">
        <v>32134811</v>
      </c>
      <c r="P32" s="84">
        <f t="shared" si="4"/>
        <v>78074718</v>
      </c>
      <c r="Q32" s="101">
        <f t="shared" si="5"/>
        <v>0.25230032318018875</v>
      </c>
      <c r="R32" s="83">
        <v>44769524</v>
      </c>
      <c r="S32" s="84">
        <v>17178872</v>
      </c>
      <c r="T32" s="84">
        <f t="shared" si="6"/>
        <v>61948396</v>
      </c>
      <c r="U32" s="101">
        <f t="shared" si="7"/>
        <v>0.16711640758218382</v>
      </c>
      <c r="V32" s="83">
        <v>49077639</v>
      </c>
      <c r="W32" s="84">
        <v>16617214</v>
      </c>
      <c r="X32" s="84">
        <f t="shared" si="8"/>
        <v>65694853</v>
      </c>
      <c r="Y32" s="101">
        <f t="shared" si="9"/>
        <v>0.17722311696334564</v>
      </c>
      <c r="Z32" s="83">
        <f t="shared" si="10"/>
        <v>179765254</v>
      </c>
      <c r="AA32" s="84">
        <f t="shared" si="11"/>
        <v>89809859</v>
      </c>
      <c r="AB32" s="84">
        <f t="shared" si="12"/>
        <v>269575113</v>
      </c>
      <c r="AC32" s="101">
        <f t="shared" si="13"/>
        <v>0.72722503514249603</v>
      </c>
      <c r="AD32" s="83">
        <v>47002700</v>
      </c>
      <c r="AE32" s="84">
        <v>17408795</v>
      </c>
      <c r="AF32" s="84">
        <f t="shared" si="14"/>
        <v>64411495</v>
      </c>
      <c r="AG32" s="84">
        <v>311612306</v>
      </c>
      <c r="AH32" s="84">
        <v>389925307</v>
      </c>
      <c r="AI32" s="85">
        <v>-263233515</v>
      </c>
      <c r="AJ32" s="120">
        <f t="shared" si="15"/>
        <v>-0.67508702378222396</v>
      </c>
      <c r="AK32" s="121">
        <f t="shared" si="16"/>
        <v>1.9924362879638169E-2</v>
      </c>
    </row>
    <row r="33" spans="1:37" x14ac:dyDescent="0.2">
      <c r="A33" s="61" t="s">
        <v>101</v>
      </c>
      <c r="B33" s="62" t="s">
        <v>143</v>
      </c>
      <c r="C33" s="63" t="s">
        <v>144</v>
      </c>
      <c r="D33" s="83">
        <v>109741852</v>
      </c>
      <c r="E33" s="84">
        <v>49462334</v>
      </c>
      <c r="F33" s="85">
        <f t="shared" si="0"/>
        <v>159204186</v>
      </c>
      <c r="G33" s="83">
        <v>102186284</v>
      </c>
      <c r="H33" s="84">
        <v>46649659</v>
      </c>
      <c r="I33" s="85">
        <f t="shared" si="1"/>
        <v>148835943</v>
      </c>
      <c r="J33" s="83">
        <v>27384158</v>
      </c>
      <c r="K33" s="84">
        <v>3504957</v>
      </c>
      <c r="L33" s="84">
        <f t="shared" si="2"/>
        <v>30889115</v>
      </c>
      <c r="M33" s="101">
        <f t="shared" si="3"/>
        <v>0.19402200266266867</v>
      </c>
      <c r="N33" s="83">
        <v>16002325</v>
      </c>
      <c r="O33" s="84">
        <v>6303364</v>
      </c>
      <c r="P33" s="84">
        <f t="shared" si="4"/>
        <v>22305689</v>
      </c>
      <c r="Q33" s="101">
        <f t="shared" si="5"/>
        <v>0.14010742782856225</v>
      </c>
      <c r="R33" s="83">
        <v>12326269</v>
      </c>
      <c r="S33" s="84">
        <v>15478459</v>
      </c>
      <c r="T33" s="84">
        <f t="shared" si="6"/>
        <v>27804728</v>
      </c>
      <c r="U33" s="101">
        <f t="shared" si="7"/>
        <v>0.18681460566282701</v>
      </c>
      <c r="V33" s="83">
        <v>13349920</v>
      </c>
      <c r="W33" s="84">
        <v>7786467</v>
      </c>
      <c r="X33" s="84">
        <f t="shared" si="8"/>
        <v>21136387</v>
      </c>
      <c r="Y33" s="101">
        <f t="shared" si="9"/>
        <v>0.14201130838402387</v>
      </c>
      <c r="Z33" s="83">
        <f t="shared" si="10"/>
        <v>69062672</v>
      </c>
      <c r="AA33" s="84">
        <f t="shared" si="11"/>
        <v>33073247</v>
      </c>
      <c r="AB33" s="84">
        <f t="shared" si="12"/>
        <v>102135919</v>
      </c>
      <c r="AC33" s="101">
        <f t="shared" si="13"/>
        <v>0.68623154421778343</v>
      </c>
      <c r="AD33" s="83">
        <v>21459709</v>
      </c>
      <c r="AE33" s="84">
        <v>5764063</v>
      </c>
      <c r="AF33" s="84">
        <f t="shared" si="14"/>
        <v>27223772</v>
      </c>
      <c r="AG33" s="84">
        <v>120639876</v>
      </c>
      <c r="AH33" s="84">
        <v>142961087</v>
      </c>
      <c r="AI33" s="85">
        <v>105319537</v>
      </c>
      <c r="AJ33" s="120">
        <f t="shared" si="15"/>
        <v>0.73670072891933169</v>
      </c>
      <c r="AK33" s="121">
        <f t="shared" si="16"/>
        <v>-0.22360549449209322</v>
      </c>
    </row>
    <row r="34" spans="1:37" x14ac:dyDescent="0.2">
      <c r="A34" s="61" t="s">
        <v>101</v>
      </c>
      <c r="B34" s="62" t="s">
        <v>145</v>
      </c>
      <c r="C34" s="63" t="s">
        <v>146</v>
      </c>
      <c r="D34" s="83">
        <v>864955275</v>
      </c>
      <c r="E34" s="84">
        <v>108419700</v>
      </c>
      <c r="F34" s="85">
        <f t="shared" si="0"/>
        <v>973374975</v>
      </c>
      <c r="G34" s="83">
        <v>870596435</v>
      </c>
      <c r="H34" s="84">
        <v>166848665</v>
      </c>
      <c r="I34" s="85">
        <f t="shared" si="1"/>
        <v>1037445100</v>
      </c>
      <c r="J34" s="83">
        <v>137389773</v>
      </c>
      <c r="K34" s="84">
        <v>4276243</v>
      </c>
      <c r="L34" s="84">
        <f t="shared" si="2"/>
        <v>141666016</v>
      </c>
      <c r="M34" s="101">
        <f t="shared" si="3"/>
        <v>0.1455410500973687</v>
      </c>
      <c r="N34" s="83">
        <v>280783881</v>
      </c>
      <c r="O34" s="84">
        <v>55394494</v>
      </c>
      <c r="P34" s="84">
        <f t="shared" si="4"/>
        <v>336178375</v>
      </c>
      <c r="Q34" s="101">
        <f t="shared" si="5"/>
        <v>0.34537396546485077</v>
      </c>
      <c r="R34" s="83">
        <v>201984636</v>
      </c>
      <c r="S34" s="84">
        <v>16795831</v>
      </c>
      <c r="T34" s="84">
        <f t="shared" si="6"/>
        <v>218780467</v>
      </c>
      <c r="U34" s="101">
        <f t="shared" si="7"/>
        <v>0.21088389833833135</v>
      </c>
      <c r="V34" s="83">
        <v>189799961</v>
      </c>
      <c r="W34" s="84">
        <v>36915376</v>
      </c>
      <c r="X34" s="84">
        <f t="shared" si="8"/>
        <v>226715337</v>
      </c>
      <c r="Y34" s="101">
        <f t="shared" si="9"/>
        <v>0.21853237053218527</v>
      </c>
      <c r="Z34" s="83">
        <f t="shared" si="10"/>
        <v>809958251</v>
      </c>
      <c r="AA34" s="84">
        <f t="shared" si="11"/>
        <v>113381944</v>
      </c>
      <c r="AB34" s="84">
        <f t="shared" si="12"/>
        <v>923340195</v>
      </c>
      <c r="AC34" s="101">
        <f t="shared" si="13"/>
        <v>0.89001354866874405</v>
      </c>
      <c r="AD34" s="83">
        <v>217412200</v>
      </c>
      <c r="AE34" s="84">
        <v>33282104</v>
      </c>
      <c r="AF34" s="84">
        <f t="shared" si="14"/>
        <v>250694304</v>
      </c>
      <c r="AG34" s="84">
        <v>851684123</v>
      </c>
      <c r="AH34" s="84">
        <v>859145008</v>
      </c>
      <c r="AI34" s="85">
        <v>800636095</v>
      </c>
      <c r="AJ34" s="120">
        <f t="shared" si="15"/>
        <v>0.93189867547947158</v>
      </c>
      <c r="AK34" s="121">
        <f t="shared" si="16"/>
        <v>-9.5650226660115911E-2</v>
      </c>
    </row>
    <row r="35" spans="1:37" x14ac:dyDescent="0.2">
      <c r="A35" s="61" t="s">
        <v>116</v>
      </c>
      <c r="B35" s="62" t="s">
        <v>147</v>
      </c>
      <c r="C35" s="63" t="s">
        <v>148</v>
      </c>
      <c r="D35" s="83">
        <v>1141082621</v>
      </c>
      <c r="E35" s="84">
        <v>578891331</v>
      </c>
      <c r="F35" s="85">
        <f t="shared" si="0"/>
        <v>1719973952</v>
      </c>
      <c r="G35" s="83">
        <v>1212554023</v>
      </c>
      <c r="H35" s="84">
        <v>645186322</v>
      </c>
      <c r="I35" s="85">
        <f t="shared" si="1"/>
        <v>1857740345</v>
      </c>
      <c r="J35" s="83">
        <v>175070022</v>
      </c>
      <c r="K35" s="84">
        <v>126584448</v>
      </c>
      <c r="L35" s="84">
        <f t="shared" si="2"/>
        <v>301654470</v>
      </c>
      <c r="M35" s="101">
        <f t="shared" si="3"/>
        <v>0.17538316184918595</v>
      </c>
      <c r="N35" s="83">
        <v>226385090</v>
      </c>
      <c r="O35" s="84">
        <v>163817176</v>
      </c>
      <c r="P35" s="84">
        <f t="shared" si="4"/>
        <v>390202266</v>
      </c>
      <c r="Q35" s="101">
        <f t="shared" si="5"/>
        <v>0.22686521824721215</v>
      </c>
      <c r="R35" s="83">
        <v>214246505</v>
      </c>
      <c r="S35" s="84">
        <v>58370811</v>
      </c>
      <c r="T35" s="84">
        <f t="shared" si="6"/>
        <v>272617316</v>
      </c>
      <c r="U35" s="101">
        <f t="shared" si="7"/>
        <v>0.14674672740662259</v>
      </c>
      <c r="V35" s="83">
        <v>219131161</v>
      </c>
      <c r="W35" s="84">
        <v>218145710</v>
      </c>
      <c r="X35" s="84">
        <f t="shared" si="8"/>
        <v>437276871</v>
      </c>
      <c r="Y35" s="101">
        <f t="shared" si="9"/>
        <v>0.23538104890541095</v>
      </c>
      <c r="Z35" s="83">
        <f t="shared" si="10"/>
        <v>834832778</v>
      </c>
      <c r="AA35" s="84">
        <f t="shared" si="11"/>
        <v>566918145</v>
      </c>
      <c r="AB35" s="84">
        <f t="shared" si="12"/>
        <v>1401750923</v>
      </c>
      <c r="AC35" s="101">
        <f t="shared" si="13"/>
        <v>0.75454620274180462</v>
      </c>
      <c r="AD35" s="83">
        <v>172361400</v>
      </c>
      <c r="AE35" s="84">
        <v>289150340</v>
      </c>
      <c r="AF35" s="84">
        <f t="shared" si="14"/>
        <v>461511740</v>
      </c>
      <c r="AG35" s="84">
        <v>1664957293</v>
      </c>
      <c r="AH35" s="84">
        <v>1448115260</v>
      </c>
      <c r="AI35" s="85">
        <v>1351429861</v>
      </c>
      <c r="AJ35" s="120">
        <f t="shared" si="15"/>
        <v>0.9332336301738855</v>
      </c>
      <c r="AK35" s="121">
        <f t="shared" si="16"/>
        <v>-5.2511923098641056E-2</v>
      </c>
    </row>
    <row r="36" spans="1:37" ht="16.5" x14ac:dyDescent="0.3">
      <c r="A36" s="64" t="s">
        <v>0</v>
      </c>
      <c r="B36" s="65" t="s">
        <v>149</v>
      </c>
      <c r="C36" s="66" t="s">
        <v>0</v>
      </c>
      <c r="D36" s="86">
        <f>SUM(D29:D35)</f>
        <v>3116897740</v>
      </c>
      <c r="E36" s="87">
        <f>SUM(E29:E35)</f>
        <v>921273617</v>
      </c>
      <c r="F36" s="88">
        <f t="shared" si="0"/>
        <v>4038171357</v>
      </c>
      <c r="G36" s="86">
        <f>SUM(G29:G35)</f>
        <v>3178477432</v>
      </c>
      <c r="H36" s="87">
        <f>SUM(H29:H35)</f>
        <v>1118260556</v>
      </c>
      <c r="I36" s="88">
        <f t="shared" si="1"/>
        <v>4296737988</v>
      </c>
      <c r="J36" s="86">
        <f>SUM(J29:J35)</f>
        <v>472143135</v>
      </c>
      <c r="K36" s="87">
        <f>SUM(K29:K35)</f>
        <v>169115063</v>
      </c>
      <c r="L36" s="87">
        <f t="shared" si="2"/>
        <v>641258198</v>
      </c>
      <c r="M36" s="102">
        <f t="shared" si="3"/>
        <v>0.15879915469372194</v>
      </c>
      <c r="N36" s="86">
        <f>SUM(N29:N35)</f>
        <v>717836395</v>
      </c>
      <c r="O36" s="87">
        <f>SUM(O29:O35)</f>
        <v>290488742</v>
      </c>
      <c r="P36" s="87">
        <f t="shared" si="4"/>
        <v>1008325137</v>
      </c>
      <c r="Q36" s="102">
        <f t="shared" si="5"/>
        <v>0.24969845206100796</v>
      </c>
      <c r="R36" s="86">
        <f>SUM(R29:R35)</f>
        <v>605340403</v>
      </c>
      <c r="S36" s="87">
        <f>SUM(S29:S35)</f>
        <v>128402863</v>
      </c>
      <c r="T36" s="87">
        <f t="shared" si="6"/>
        <v>733743266</v>
      </c>
      <c r="U36" s="102">
        <f t="shared" si="7"/>
        <v>0.170767514344419</v>
      </c>
      <c r="V36" s="86">
        <f>SUM(V29:V35)</f>
        <v>665919087</v>
      </c>
      <c r="W36" s="87">
        <f>SUM(W29:W35)</f>
        <v>301389290</v>
      </c>
      <c r="X36" s="87">
        <f t="shared" si="8"/>
        <v>967308377</v>
      </c>
      <c r="Y36" s="102">
        <f t="shared" si="9"/>
        <v>0.22512621893667117</v>
      </c>
      <c r="Z36" s="86">
        <f t="shared" si="10"/>
        <v>2461239020</v>
      </c>
      <c r="AA36" s="87">
        <f t="shared" si="11"/>
        <v>889395958</v>
      </c>
      <c r="AB36" s="87">
        <f t="shared" si="12"/>
        <v>3350634978</v>
      </c>
      <c r="AC36" s="102">
        <f t="shared" si="13"/>
        <v>0.77980900565910882</v>
      </c>
      <c r="AD36" s="86">
        <f>SUM(AD29:AD35)</f>
        <v>609696493</v>
      </c>
      <c r="AE36" s="87">
        <f>SUM(AE29:AE35)</f>
        <v>392253956</v>
      </c>
      <c r="AF36" s="87">
        <f t="shared" si="14"/>
        <v>1001950449</v>
      </c>
      <c r="AG36" s="87">
        <f>SUM(AG29:AG35)</f>
        <v>3765378695</v>
      </c>
      <c r="AH36" s="87">
        <f>SUM(AH29:AH35)</f>
        <v>3715152987</v>
      </c>
      <c r="AI36" s="88">
        <f>SUM(AI29:AI35)</f>
        <v>2786843214</v>
      </c>
      <c r="AJ36" s="122">
        <f t="shared" si="15"/>
        <v>0.75012878978380548</v>
      </c>
      <c r="AK36" s="123">
        <f t="shared" si="16"/>
        <v>-3.4574635935913478E-2</v>
      </c>
    </row>
    <row r="37" spans="1:37" x14ac:dyDescent="0.2">
      <c r="A37" s="61" t="s">
        <v>101</v>
      </c>
      <c r="B37" s="62" t="s">
        <v>150</v>
      </c>
      <c r="C37" s="63" t="s">
        <v>151</v>
      </c>
      <c r="D37" s="83">
        <v>336347243</v>
      </c>
      <c r="E37" s="84">
        <v>113228180</v>
      </c>
      <c r="F37" s="85">
        <f t="shared" si="0"/>
        <v>449575423</v>
      </c>
      <c r="G37" s="83">
        <v>340820140</v>
      </c>
      <c r="H37" s="84">
        <v>119833051</v>
      </c>
      <c r="I37" s="85">
        <f t="shared" si="1"/>
        <v>460653191</v>
      </c>
      <c r="J37" s="83">
        <v>31270846</v>
      </c>
      <c r="K37" s="84">
        <v>14379841</v>
      </c>
      <c r="L37" s="84">
        <f t="shared" si="2"/>
        <v>45650687</v>
      </c>
      <c r="M37" s="101">
        <f t="shared" si="3"/>
        <v>0.10154177622827927</v>
      </c>
      <c r="N37" s="83">
        <v>103973990</v>
      </c>
      <c r="O37" s="84">
        <v>24212882</v>
      </c>
      <c r="P37" s="84">
        <f t="shared" si="4"/>
        <v>128186872</v>
      </c>
      <c r="Q37" s="101">
        <f t="shared" si="5"/>
        <v>0.28512873578500753</v>
      </c>
      <c r="R37" s="83">
        <v>57087199</v>
      </c>
      <c r="S37" s="84">
        <v>8870193</v>
      </c>
      <c r="T37" s="84">
        <f t="shared" si="6"/>
        <v>65957392</v>
      </c>
      <c r="U37" s="101">
        <f t="shared" si="7"/>
        <v>0.14318231869146</v>
      </c>
      <c r="V37" s="83">
        <v>82955047</v>
      </c>
      <c r="W37" s="84">
        <v>16390689</v>
      </c>
      <c r="X37" s="84">
        <f t="shared" si="8"/>
        <v>99345736</v>
      </c>
      <c r="Y37" s="101">
        <f t="shared" si="9"/>
        <v>0.21566275441257066</v>
      </c>
      <c r="Z37" s="83">
        <f t="shared" si="10"/>
        <v>275287082</v>
      </c>
      <c r="AA37" s="84">
        <f t="shared" si="11"/>
        <v>63853605</v>
      </c>
      <c r="AB37" s="84">
        <f t="shared" si="12"/>
        <v>339140687</v>
      </c>
      <c r="AC37" s="101">
        <f t="shared" si="13"/>
        <v>0.73621694937960391</v>
      </c>
      <c r="AD37" s="83">
        <v>88065365</v>
      </c>
      <c r="AE37" s="84">
        <v>27823009</v>
      </c>
      <c r="AF37" s="84">
        <f t="shared" si="14"/>
        <v>115888374</v>
      </c>
      <c r="AG37" s="84">
        <v>441670661</v>
      </c>
      <c r="AH37" s="84">
        <v>448987756</v>
      </c>
      <c r="AI37" s="85">
        <v>335339398</v>
      </c>
      <c r="AJ37" s="120">
        <f t="shared" si="15"/>
        <v>0.74687871443870735</v>
      </c>
      <c r="AK37" s="121">
        <f t="shared" si="16"/>
        <v>-0.14274631206750732</v>
      </c>
    </row>
    <row r="38" spans="1:37" x14ac:dyDescent="0.2">
      <c r="A38" s="61" t="s">
        <v>101</v>
      </c>
      <c r="B38" s="62" t="s">
        <v>152</v>
      </c>
      <c r="C38" s="63" t="s">
        <v>153</v>
      </c>
      <c r="D38" s="83">
        <v>308639791</v>
      </c>
      <c r="E38" s="84">
        <v>160540510</v>
      </c>
      <c r="F38" s="85">
        <f t="shared" si="0"/>
        <v>469180301</v>
      </c>
      <c r="G38" s="83">
        <v>317461034</v>
      </c>
      <c r="H38" s="84">
        <v>81331628</v>
      </c>
      <c r="I38" s="85">
        <f t="shared" si="1"/>
        <v>398792662</v>
      </c>
      <c r="J38" s="83">
        <v>35164111</v>
      </c>
      <c r="K38" s="84">
        <v>5169536</v>
      </c>
      <c r="L38" s="84">
        <f t="shared" si="2"/>
        <v>40333647</v>
      </c>
      <c r="M38" s="101">
        <f t="shared" si="3"/>
        <v>8.5966198738595373E-2</v>
      </c>
      <c r="N38" s="83">
        <v>58213519</v>
      </c>
      <c r="O38" s="84">
        <v>5114830</v>
      </c>
      <c r="P38" s="84">
        <f t="shared" si="4"/>
        <v>63328349</v>
      </c>
      <c r="Q38" s="101">
        <f t="shared" si="5"/>
        <v>0.13497657268436766</v>
      </c>
      <c r="R38" s="83">
        <v>54125521</v>
      </c>
      <c r="S38" s="84">
        <v>3255919</v>
      </c>
      <c r="T38" s="84">
        <f t="shared" si="6"/>
        <v>57381440</v>
      </c>
      <c r="U38" s="101">
        <f t="shared" si="7"/>
        <v>0.14388790333358742</v>
      </c>
      <c r="V38" s="83">
        <v>60349764</v>
      </c>
      <c r="W38" s="84">
        <v>22069522</v>
      </c>
      <c r="X38" s="84">
        <f t="shared" si="8"/>
        <v>82419286</v>
      </c>
      <c r="Y38" s="101">
        <f t="shared" si="9"/>
        <v>0.20667202246564909</v>
      </c>
      <c r="Z38" s="83">
        <f t="shared" si="10"/>
        <v>207852915</v>
      </c>
      <c r="AA38" s="84">
        <f t="shared" si="11"/>
        <v>35609807</v>
      </c>
      <c r="AB38" s="84">
        <f t="shared" si="12"/>
        <v>243462722</v>
      </c>
      <c r="AC38" s="101">
        <f t="shared" si="13"/>
        <v>0.61049950312275303</v>
      </c>
      <c r="AD38" s="83">
        <v>44603948</v>
      </c>
      <c r="AE38" s="84">
        <v>7184040</v>
      </c>
      <c r="AF38" s="84">
        <f t="shared" si="14"/>
        <v>51787988</v>
      </c>
      <c r="AG38" s="84">
        <v>354986325</v>
      </c>
      <c r="AH38" s="84">
        <v>453420922</v>
      </c>
      <c r="AI38" s="85">
        <v>147349813</v>
      </c>
      <c r="AJ38" s="120">
        <f t="shared" si="15"/>
        <v>0.32497356396800764</v>
      </c>
      <c r="AK38" s="121">
        <f t="shared" si="16"/>
        <v>0.5914749574746947</v>
      </c>
    </row>
    <row r="39" spans="1:37" x14ac:dyDescent="0.2">
      <c r="A39" s="61" t="s">
        <v>101</v>
      </c>
      <c r="B39" s="62" t="s">
        <v>154</v>
      </c>
      <c r="C39" s="63" t="s">
        <v>155</v>
      </c>
      <c r="D39" s="83">
        <v>263167450</v>
      </c>
      <c r="E39" s="84">
        <v>29286519</v>
      </c>
      <c r="F39" s="85">
        <f t="shared" si="0"/>
        <v>292453969</v>
      </c>
      <c r="G39" s="83">
        <v>335791577</v>
      </c>
      <c r="H39" s="84">
        <v>20529100</v>
      </c>
      <c r="I39" s="85">
        <f t="shared" si="1"/>
        <v>356320677</v>
      </c>
      <c r="J39" s="83">
        <v>32583974</v>
      </c>
      <c r="K39" s="84">
        <v>57552</v>
      </c>
      <c r="L39" s="84">
        <f t="shared" si="2"/>
        <v>32641526</v>
      </c>
      <c r="M39" s="101">
        <f t="shared" si="3"/>
        <v>0.11161252525179441</v>
      </c>
      <c r="N39" s="83">
        <v>33977465</v>
      </c>
      <c r="O39" s="84">
        <v>3497865</v>
      </c>
      <c r="P39" s="84">
        <f t="shared" si="4"/>
        <v>37475330</v>
      </c>
      <c r="Q39" s="101">
        <f t="shared" si="5"/>
        <v>0.12814095198687489</v>
      </c>
      <c r="R39" s="83">
        <v>-13077445</v>
      </c>
      <c r="S39" s="84">
        <v>866441</v>
      </c>
      <c r="T39" s="84">
        <f t="shared" si="6"/>
        <v>-12211004</v>
      </c>
      <c r="U39" s="101">
        <f t="shared" si="7"/>
        <v>-3.426970363552604E-2</v>
      </c>
      <c r="V39" s="83">
        <v>54908445</v>
      </c>
      <c r="W39" s="84">
        <v>115311</v>
      </c>
      <c r="X39" s="84">
        <f t="shared" si="8"/>
        <v>55023756</v>
      </c>
      <c r="Y39" s="101">
        <f t="shared" si="9"/>
        <v>0.15442201239418951</v>
      </c>
      <c r="Z39" s="83">
        <f t="shared" si="10"/>
        <v>108392439</v>
      </c>
      <c r="AA39" s="84">
        <f t="shared" si="11"/>
        <v>4537169</v>
      </c>
      <c r="AB39" s="84">
        <f t="shared" si="12"/>
        <v>112929608</v>
      </c>
      <c r="AC39" s="101">
        <f t="shared" si="13"/>
        <v>0.31693251413529394</v>
      </c>
      <c r="AD39" s="83">
        <v>2285830</v>
      </c>
      <c r="AE39" s="84">
        <v>1785211</v>
      </c>
      <c r="AF39" s="84">
        <f t="shared" si="14"/>
        <v>4071041</v>
      </c>
      <c r="AG39" s="84">
        <v>287103129</v>
      </c>
      <c r="AH39" s="84">
        <v>322167062</v>
      </c>
      <c r="AI39" s="85">
        <v>84141092</v>
      </c>
      <c r="AJ39" s="120">
        <f t="shared" si="15"/>
        <v>0.26117223616112561</v>
      </c>
      <c r="AK39" s="121">
        <f t="shared" si="16"/>
        <v>12.515893355041131</v>
      </c>
    </row>
    <row r="40" spans="1:37" x14ac:dyDescent="0.2">
      <c r="A40" s="61" t="s">
        <v>116</v>
      </c>
      <c r="B40" s="62" t="s">
        <v>156</v>
      </c>
      <c r="C40" s="63" t="s">
        <v>157</v>
      </c>
      <c r="D40" s="83">
        <v>706513911</v>
      </c>
      <c r="E40" s="84">
        <v>252801452</v>
      </c>
      <c r="F40" s="85">
        <f t="shared" si="0"/>
        <v>959315363</v>
      </c>
      <c r="G40" s="83">
        <v>678691809</v>
      </c>
      <c r="H40" s="84">
        <v>257352103</v>
      </c>
      <c r="I40" s="85">
        <f t="shared" si="1"/>
        <v>936043912</v>
      </c>
      <c r="J40" s="83">
        <v>92426357</v>
      </c>
      <c r="K40" s="84">
        <v>45901167</v>
      </c>
      <c r="L40" s="84">
        <f t="shared" si="2"/>
        <v>138327524</v>
      </c>
      <c r="M40" s="101">
        <f t="shared" si="3"/>
        <v>0.14419400474044114</v>
      </c>
      <c r="N40" s="83">
        <v>113812802</v>
      </c>
      <c r="O40" s="84">
        <v>26437111</v>
      </c>
      <c r="P40" s="84">
        <f t="shared" si="4"/>
        <v>140249913</v>
      </c>
      <c r="Q40" s="101">
        <f t="shared" si="5"/>
        <v>0.14619792240312532</v>
      </c>
      <c r="R40" s="83">
        <v>100261507</v>
      </c>
      <c r="S40" s="84">
        <v>23271575</v>
      </c>
      <c r="T40" s="84">
        <f t="shared" si="6"/>
        <v>123533082</v>
      </c>
      <c r="U40" s="101">
        <f t="shared" si="7"/>
        <v>0.1319735969822749</v>
      </c>
      <c r="V40" s="83">
        <v>103617100</v>
      </c>
      <c r="W40" s="84">
        <v>81748150</v>
      </c>
      <c r="X40" s="84">
        <f t="shared" si="8"/>
        <v>185365250</v>
      </c>
      <c r="Y40" s="101">
        <f t="shared" si="9"/>
        <v>0.19803050650042581</v>
      </c>
      <c r="Z40" s="83">
        <f t="shared" si="10"/>
        <v>410117766</v>
      </c>
      <c r="AA40" s="84">
        <f t="shared" si="11"/>
        <v>177358003</v>
      </c>
      <c r="AB40" s="84">
        <f t="shared" si="12"/>
        <v>587475769</v>
      </c>
      <c r="AC40" s="101">
        <f t="shared" si="13"/>
        <v>0.62761560805920824</v>
      </c>
      <c r="AD40" s="83">
        <v>113977924</v>
      </c>
      <c r="AE40" s="84">
        <v>61133537</v>
      </c>
      <c r="AF40" s="84">
        <f t="shared" si="14"/>
        <v>175111461</v>
      </c>
      <c r="AG40" s="84">
        <v>861409710</v>
      </c>
      <c r="AH40" s="84">
        <v>885970862</v>
      </c>
      <c r="AI40" s="85">
        <v>582783265</v>
      </c>
      <c r="AJ40" s="120">
        <f t="shared" si="15"/>
        <v>0.65779055496748384</v>
      </c>
      <c r="AK40" s="121">
        <f t="shared" si="16"/>
        <v>5.8555784649640952E-2</v>
      </c>
    </row>
    <row r="41" spans="1:37" ht="16.5" x14ac:dyDescent="0.3">
      <c r="A41" s="64" t="s">
        <v>0</v>
      </c>
      <c r="B41" s="65" t="s">
        <v>158</v>
      </c>
      <c r="C41" s="66" t="s">
        <v>0</v>
      </c>
      <c r="D41" s="86">
        <f>SUM(D37:D40)</f>
        <v>1614668395</v>
      </c>
      <c r="E41" s="87">
        <f>SUM(E37:E40)</f>
        <v>555856661</v>
      </c>
      <c r="F41" s="88">
        <f t="shared" si="0"/>
        <v>2170525056</v>
      </c>
      <c r="G41" s="86">
        <f>SUM(G37:G40)</f>
        <v>1672764560</v>
      </c>
      <c r="H41" s="87">
        <f>SUM(H37:H40)</f>
        <v>479045882</v>
      </c>
      <c r="I41" s="88">
        <f t="shared" si="1"/>
        <v>2151810442</v>
      </c>
      <c r="J41" s="86">
        <f>SUM(J37:J40)</f>
        <v>191445288</v>
      </c>
      <c r="K41" s="87">
        <f>SUM(K37:K40)</f>
        <v>65508096</v>
      </c>
      <c r="L41" s="87">
        <f t="shared" si="2"/>
        <v>256953384</v>
      </c>
      <c r="M41" s="102">
        <f t="shared" si="3"/>
        <v>0.11838305357945612</v>
      </c>
      <c r="N41" s="86">
        <f>SUM(N37:N40)</f>
        <v>309977776</v>
      </c>
      <c r="O41" s="87">
        <f>SUM(O37:O40)</f>
        <v>59262688</v>
      </c>
      <c r="P41" s="87">
        <f t="shared" si="4"/>
        <v>369240464</v>
      </c>
      <c r="Q41" s="102">
        <f t="shared" si="5"/>
        <v>0.17011573442992772</v>
      </c>
      <c r="R41" s="86">
        <f>SUM(R37:R40)</f>
        <v>198396782</v>
      </c>
      <c r="S41" s="87">
        <f>SUM(S37:S40)</f>
        <v>36264128</v>
      </c>
      <c r="T41" s="87">
        <f t="shared" si="6"/>
        <v>234660910</v>
      </c>
      <c r="U41" s="102">
        <f t="shared" si="7"/>
        <v>0.10905277965929677</v>
      </c>
      <c r="V41" s="86">
        <f>SUM(V37:V40)</f>
        <v>301830356</v>
      </c>
      <c r="W41" s="87">
        <f>SUM(W37:W40)</f>
        <v>120323672</v>
      </c>
      <c r="X41" s="87">
        <f t="shared" si="8"/>
        <v>422154028</v>
      </c>
      <c r="Y41" s="102">
        <f t="shared" si="9"/>
        <v>0.19618550954127212</v>
      </c>
      <c r="Z41" s="86">
        <f t="shared" si="10"/>
        <v>1001650202</v>
      </c>
      <c r="AA41" s="87">
        <f t="shared" si="11"/>
        <v>281358584</v>
      </c>
      <c r="AB41" s="87">
        <f t="shared" si="12"/>
        <v>1283008786</v>
      </c>
      <c r="AC41" s="102">
        <f t="shared" si="13"/>
        <v>0.596246193882909</v>
      </c>
      <c r="AD41" s="86">
        <f>SUM(AD37:AD40)</f>
        <v>248933067</v>
      </c>
      <c r="AE41" s="87">
        <f>SUM(AE37:AE40)</f>
        <v>97925797</v>
      </c>
      <c r="AF41" s="87">
        <f t="shared" si="14"/>
        <v>346858864</v>
      </c>
      <c r="AG41" s="87">
        <f>SUM(AG37:AG40)</f>
        <v>1945169825</v>
      </c>
      <c r="AH41" s="87">
        <f>SUM(AH37:AH40)</f>
        <v>2110546602</v>
      </c>
      <c r="AI41" s="88">
        <f>SUM(AI37:AI40)</f>
        <v>1149613568</v>
      </c>
      <c r="AJ41" s="122">
        <f t="shared" si="15"/>
        <v>0.54469944748464738</v>
      </c>
      <c r="AK41" s="123">
        <f t="shared" si="16"/>
        <v>0.21707723750141783</v>
      </c>
    </row>
    <row r="42" spans="1:37" x14ac:dyDescent="0.2">
      <c r="A42" s="61" t="s">
        <v>101</v>
      </c>
      <c r="B42" s="62" t="s">
        <v>159</v>
      </c>
      <c r="C42" s="63" t="s">
        <v>160</v>
      </c>
      <c r="D42" s="83">
        <v>415621296</v>
      </c>
      <c r="E42" s="84">
        <v>153753052</v>
      </c>
      <c r="F42" s="85">
        <f t="shared" si="0"/>
        <v>569374348</v>
      </c>
      <c r="G42" s="83">
        <v>532600680</v>
      </c>
      <c r="H42" s="84">
        <v>181214261</v>
      </c>
      <c r="I42" s="85">
        <f t="shared" si="1"/>
        <v>713814941</v>
      </c>
      <c r="J42" s="83">
        <v>60528345</v>
      </c>
      <c r="K42" s="84">
        <v>38318435</v>
      </c>
      <c r="L42" s="84">
        <f t="shared" si="2"/>
        <v>98846780</v>
      </c>
      <c r="M42" s="101">
        <f t="shared" si="3"/>
        <v>0.17360595950135779</v>
      </c>
      <c r="N42" s="83">
        <v>106686020</v>
      </c>
      <c r="O42" s="84">
        <v>24654362</v>
      </c>
      <c r="P42" s="84">
        <f t="shared" si="4"/>
        <v>131340382</v>
      </c>
      <c r="Q42" s="101">
        <f t="shared" si="5"/>
        <v>0.2306749196927291</v>
      </c>
      <c r="R42" s="83">
        <v>42638504</v>
      </c>
      <c r="S42" s="84">
        <v>20871374</v>
      </c>
      <c r="T42" s="84">
        <f t="shared" si="6"/>
        <v>63509878</v>
      </c>
      <c r="U42" s="101">
        <f t="shared" si="7"/>
        <v>8.8972469406464832E-2</v>
      </c>
      <c r="V42" s="83">
        <v>177148147</v>
      </c>
      <c r="W42" s="84">
        <v>18194616</v>
      </c>
      <c r="X42" s="84">
        <f t="shared" si="8"/>
        <v>195342763</v>
      </c>
      <c r="Y42" s="101">
        <f t="shared" si="9"/>
        <v>0.27366023289781488</v>
      </c>
      <c r="Z42" s="83">
        <f t="shared" si="10"/>
        <v>387001016</v>
      </c>
      <c r="AA42" s="84">
        <f t="shared" si="11"/>
        <v>102038787</v>
      </c>
      <c r="AB42" s="84">
        <f t="shared" si="12"/>
        <v>489039803</v>
      </c>
      <c r="AC42" s="101">
        <f t="shared" si="13"/>
        <v>0.68510726647846953</v>
      </c>
      <c r="AD42" s="83">
        <v>139836203</v>
      </c>
      <c r="AE42" s="84">
        <v>31580718</v>
      </c>
      <c r="AF42" s="84">
        <f t="shared" si="14"/>
        <v>171416921</v>
      </c>
      <c r="AG42" s="84">
        <v>573102015</v>
      </c>
      <c r="AH42" s="84">
        <v>659108613</v>
      </c>
      <c r="AI42" s="85">
        <v>419439949</v>
      </c>
      <c r="AJ42" s="120">
        <f t="shared" si="15"/>
        <v>0.63637455303591972</v>
      </c>
      <c r="AK42" s="121">
        <f t="shared" si="16"/>
        <v>0.13957689742892998</v>
      </c>
    </row>
    <row r="43" spans="1:37" x14ac:dyDescent="0.2">
      <c r="A43" s="61" t="s">
        <v>101</v>
      </c>
      <c r="B43" s="62" t="s">
        <v>161</v>
      </c>
      <c r="C43" s="63" t="s">
        <v>162</v>
      </c>
      <c r="D43" s="83">
        <v>256555717</v>
      </c>
      <c r="E43" s="84">
        <v>118778588</v>
      </c>
      <c r="F43" s="85">
        <f t="shared" si="0"/>
        <v>375334305</v>
      </c>
      <c r="G43" s="83">
        <v>264435660</v>
      </c>
      <c r="H43" s="84">
        <v>126329393</v>
      </c>
      <c r="I43" s="85">
        <f t="shared" si="1"/>
        <v>390765053</v>
      </c>
      <c r="J43" s="83">
        <v>49026690</v>
      </c>
      <c r="K43" s="84">
        <v>47254202</v>
      </c>
      <c r="L43" s="84">
        <f t="shared" si="2"/>
        <v>96280892</v>
      </c>
      <c r="M43" s="101">
        <f t="shared" si="3"/>
        <v>0.25652036256051786</v>
      </c>
      <c r="N43" s="83">
        <v>31467950</v>
      </c>
      <c r="O43" s="84">
        <v>13100602</v>
      </c>
      <c r="P43" s="84">
        <f t="shared" si="4"/>
        <v>44568552</v>
      </c>
      <c r="Q43" s="101">
        <f t="shared" si="5"/>
        <v>0.11874361444259672</v>
      </c>
      <c r="R43" s="83">
        <v>63360390</v>
      </c>
      <c r="S43" s="84">
        <v>12922476</v>
      </c>
      <c r="T43" s="84">
        <f t="shared" si="6"/>
        <v>76282866</v>
      </c>
      <c r="U43" s="101">
        <f t="shared" si="7"/>
        <v>0.19521414572351739</v>
      </c>
      <c r="V43" s="83">
        <v>51624398</v>
      </c>
      <c r="W43" s="84">
        <v>15109249</v>
      </c>
      <c r="X43" s="84">
        <f t="shared" si="8"/>
        <v>66733647</v>
      </c>
      <c r="Y43" s="101">
        <f t="shared" si="9"/>
        <v>0.17077690670562601</v>
      </c>
      <c r="Z43" s="83">
        <f t="shared" si="10"/>
        <v>195479428</v>
      </c>
      <c r="AA43" s="84">
        <f t="shared" si="11"/>
        <v>88386529</v>
      </c>
      <c r="AB43" s="84">
        <f t="shared" si="12"/>
        <v>283865957</v>
      </c>
      <c r="AC43" s="101">
        <f t="shared" si="13"/>
        <v>0.7264363965525853</v>
      </c>
      <c r="AD43" s="83">
        <v>41916738</v>
      </c>
      <c r="AE43" s="84">
        <v>-24559466</v>
      </c>
      <c r="AF43" s="84">
        <f t="shared" si="14"/>
        <v>17357272</v>
      </c>
      <c r="AG43" s="84">
        <v>326212078</v>
      </c>
      <c r="AH43" s="84">
        <v>387825803</v>
      </c>
      <c r="AI43" s="85">
        <v>259404069</v>
      </c>
      <c r="AJ43" s="120">
        <f t="shared" si="15"/>
        <v>0.66886748378627092</v>
      </c>
      <c r="AK43" s="121">
        <f t="shared" si="16"/>
        <v>2.8447082583023415</v>
      </c>
    </row>
    <row r="44" spans="1:37" x14ac:dyDescent="0.2">
      <c r="A44" s="61" t="s">
        <v>101</v>
      </c>
      <c r="B44" s="62" t="s">
        <v>163</v>
      </c>
      <c r="C44" s="63" t="s">
        <v>164</v>
      </c>
      <c r="D44" s="83">
        <v>431118056</v>
      </c>
      <c r="E44" s="84">
        <v>108164003</v>
      </c>
      <c r="F44" s="85">
        <f t="shared" si="0"/>
        <v>539282059</v>
      </c>
      <c r="G44" s="83">
        <v>460404718</v>
      </c>
      <c r="H44" s="84">
        <v>130703992</v>
      </c>
      <c r="I44" s="85">
        <f t="shared" si="1"/>
        <v>591108710</v>
      </c>
      <c r="J44" s="83">
        <v>74777567</v>
      </c>
      <c r="K44" s="84">
        <v>148011806</v>
      </c>
      <c r="L44" s="84">
        <f t="shared" si="2"/>
        <v>222789373</v>
      </c>
      <c r="M44" s="101">
        <f t="shared" si="3"/>
        <v>0.41312216729983964</v>
      </c>
      <c r="N44" s="83">
        <v>81043589</v>
      </c>
      <c r="O44" s="84">
        <v>24337647</v>
      </c>
      <c r="P44" s="84">
        <f t="shared" si="4"/>
        <v>105381236</v>
      </c>
      <c r="Q44" s="101">
        <f t="shared" si="5"/>
        <v>0.19541023893027379</v>
      </c>
      <c r="R44" s="83">
        <v>67168494</v>
      </c>
      <c r="S44" s="84">
        <v>5806228</v>
      </c>
      <c r="T44" s="84">
        <f t="shared" si="6"/>
        <v>72974722</v>
      </c>
      <c r="U44" s="101">
        <f t="shared" si="7"/>
        <v>0.12345397854144291</v>
      </c>
      <c r="V44" s="83">
        <v>80340518</v>
      </c>
      <c r="W44" s="84">
        <v>34874575</v>
      </c>
      <c r="X44" s="84">
        <f t="shared" si="8"/>
        <v>115215093</v>
      </c>
      <c r="Y44" s="101">
        <f t="shared" si="9"/>
        <v>0.19491354306046343</v>
      </c>
      <c r="Z44" s="83">
        <f t="shared" si="10"/>
        <v>303330168</v>
      </c>
      <c r="AA44" s="84">
        <f t="shared" si="11"/>
        <v>213030256</v>
      </c>
      <c r="AB44" s="84">
        <f t="shared" si="12"/>
        <v>516360424</v>
      </c>
      <c r="AC44" s="101">
        <f t="shared" si="13"/>
        <v>0.87354561904526828</v>
      </c>
      <c r="AD44" s="83">
        <v>74841199</v>
      </c>
      <c r="AE44" s="84">
        <v>27645015</v>
      </c>
      <c r="AF44" s="84">
        <f t="shared" si="14"/>
        <v>102486214</v>
      </c>
      <c r="AG44" s="84">
        <v>538050999</v>
      </c>
      <c r="AH44" s="84">
        <v>582561699</v>
      </c>
      <c r="AI44" s="85">
        <v>450189412</v>
      </c>
      <c r="AJ44" s="120">
        <f t="shared" si="15"/>
        <v>0.77277550647901416</v>
      </c>
      <c r="AK44" s="121">
        <f t="shared" si="16"/>
        <v>0.12420089008264079</v>
      </c>
    </row>
    <row r="45" spans="1:37" x14ac:dyDescent="0.2">
      <c r="A45" s="61" t="s">
        <v>101</v>
      </c>
      <c r="B45" s="62" t="s">
        <v>165</v>
      </c>
      <c r="C45" s="63" t="s">
        <v>166</v>
      </c>
      <c r="D45" s="83">
        <v>294352230</v>
      </c>
      <c r="E45" s="84">
        <v>90499726</v>
      </c>
      <c r="F45" s="85">
        <f t="shared" si="0"/>
        <v>384851956</v>
      </c>
      <c r="G45" s="83">
        <v>327767233</v>
      </c>
      <c r="H45" s="84">
        <v>100364199</v>
      </c>
      <c r="I45" s="85">
        <f t="shared" si="1"/>
        <v>428131432</v>
      </c>
      <c r="J45" s="83">
        <v>57185950</v>
      </c>
      <c r="K45" s="84">
        <v>79737859</v>
      </c>
      <c r="L45" s="84">
        <f t="shared" si="2"/>
        <v>136923809</v>
      </c>
      <c r="M45" s="101">
        <f t="shared" si="3"/>
        <v>0.35578306635915863</v>
      </c>
      <c r="N45" s="83">
        <v>64776406</v>
      </c>
      <c r="O45" s="84">
        <v>22318046</v>
      </c>
      <c r="P45" s="84">
        <f t="shared" si="4"/>
        <v>87094452</v>
      </c>
      <c r="Q45" s="101">
        <f t="shared" si="5"/>
        <v>0.22630637740606935</v>
      </c>
      <c r="R45" s="83">
        <v>44798812</v>
      </c>
      <c r="S45" s="84">
        <v>10740398</v>
      </c>
      <c r="T45" s="84">
        <f t="shared" si="6"/>
        <v>55539210</v>
      </c>
      <c r="U45" s="101">
        <f t="shared" si="7"/>
        <v>0.12972467295977466</v>
      </c>
      <c r="V45" s="83">
        <v>72779523</v>
      </c>
      <c r="W45" s="84">
        <v>17738618</v>
      </c>
      <c r="X45" s="84">
        <f t="shared" si="8"/>
        <v>90518141</v>
      </c>
      <c r="Y45" s="101">
        <f t="shared" si="9"/>
        <v>0.21142605806153472</v>
      </c>
      <c r="Z45" s="83">
        <f t="shared" si="10"/>
        <v>239540691</v>
      </c>
      <c r="AA45" s="84">
        <f t="shared" si="11"/>
        <v>130534921</v>
      </c>
      <c r="AB45" s="84">
        <f t="shared" si="12"/>
        <v>370075612</v>
      </c>
      <c r="AC45" s="101">
        <f t="shared" si="13"/>
        <v>0.86439720221242711</v>
      </c>
      <c r="AD45" s="83">
        <v>62065326</v>
      </c>
      <c r="AE45" s="84">
        <v>5983841</v>
      </c>
      <c r="AF45" s="84">
        <f t="shared" si="14"/>
        <v>68049167</v>
      </c>
      <c r="AG45" s="84">
        <v>411266804</v>
      </c>
      <c r="AH45" s="84">
        <v>390571187</v>
      </c>
      <c r="AI45" s="85">
        <v>308576236</v>
      </c>
      <c r="AJ45" s="120">
        <f t="shared" si="15"/>
        <v>0.79006400438852653</v>
      </c>
      <c r="AK45" s="121">
        <f t="shared" si="16"/>
        <v>0.33018734821544538</v>
      </c>
    </row>
    <row r="46" spans="1:37" x14ac:dyDescent="0.2">
      <c r="A46" s="61" t="s">
        <v>101</v>
      </c>
      <c r="B46" s="62" t="s">
        <v>167</v>
      </c>
      <c r="C46" s="63" t="s">
        <v>168</v>
      </c>
      <c r="D46" s="83">
        <v>1432065628</v>
      </c>
      <c r="E46" s="84">
        <v>143283529</v>
      </c>
      <c r="F46" s="85">
        <f t="shared" si="0"/>
        <v>1575349157</v>
      </c>
      <c r="G46" s="83">
        <v>1393471015</v>
      </c>
      <c r="H46" s="84">
        <v>137479323</v>
      </c>
      <c r="I46" s="85">
        <f t="shared" si="1"/>
        <v>1530950338</v>
      </c>
      <c r="J46" s="83">
        <v>324826727</v>
      </c>
      <c r="K46" s="84">
        <v>42056943</v>
      </c>
      <c r="L46" s="84">
        <f t="shared" si="2"/>
        <v>366883670</v>
      </c>
      <c r="M46" s="101">
        <f t="shared" si="3"/>
        <v>0.23289038393156675</v>
      </c>
      <c r="N46" s="83">
        <v>372660030</v>
      </c>
      <c r="O46" s="84">
        <v>32339931</v>
      </c>
      <c r="P46" s="84">
        <f t="shared" si="4"/>
        <v>404999961</v>
      </c>
      <c r="Q46" s="101">
        <f t="shared" si="5"/>
        <v>0.25708583979646615</v>
      </c>
      <c r="R46" s="83">
        <v>342584499</v>
      </c>
      <c r="S46" s="84">
        <v>20927528</v>
      </c>
      <c r="T46" s="84">
        <f t="shared" si="6"/>
        <v>363512027</v>
      </c>
      <c r="U46" s="101">
        <f t="shared" si="7"/>
        <v>0.23744207632161612</v>
      </c>
      <c r="V46" s="83">
        <v>389380853</v>
      </c>
      <c r="W46" s="84">
        <v>25675148</v>
      </c>
      <c r="X46" s="84">
        <f t="shared" si="8"/>
        <v>415056001</v>
      </c>
      <c r="Y46" s="101">
        <f t="shared" si="9"/>
        <v>0.27111003583709975</v>
      </c>
      <c r="Z46" s="83">
        <f t="shared" si="10"/>
        <v>1429452109</v>
      </c>
      <c r="AA46" s="84">
        <f t="shared" si="11"/>
        <v>120999550</v>
      </c>
      <c r="AB46" s="84">
        <f t="shared" si="12"/>
        <v>1550451659</v>
      </c>
      <c r="AC46" s="101">
        <f t="shared" si="13"/>
        <v>1.0127380493775364</v>
      </c>
      <c r="AD46" s="83">
        <v>371132742</v>
      </c>
      <c r="AE46" s="84">
        <v>32552589</v>
      </c>
      <c r="AF46" s="84">
        <f t="shared" si="14"/>
        <v>403685331</v>
      </c>
      <c r="AG46" s="84">
        <v>1406651315</v>
      </c>
      <c r="AH46" s="84">
        <v>1676392639</v>
      </c>
      <c r="AI46" s="85">
        <v>1550915956</v>
      </c>
      <c r="AJ46" s="120">
        <f t="shared" si="15"/>
        <v>0.92515077907115528</v>
      </c>
      <c r="AK46" s="121">
        <f t="shared" si="16"/>
        <v>2.816716171437994E-2</v>
      </c>
    </row>
    <row r="47" spans="1:37" x14ac:dyDescent="0.2">
      <c r="A47" s="61" t="s">
        <v>116</v>
      </c>
      <c r="B47" s="62" t="s">
        <v>169</v>
      </c>
      <c r="C47" s="63" t="s">
        <v>170</v>
      </c>
      <c r="D47" s="83">
        <v>1583137297</v>
      </c>
      <c r="E47" s="84">
        <v>1144000633</v>
      </c>
      <c r="F47" s="85">
        <f t="shared" si="0"/>
        <v>2727137930</v>
      </c>
      <c r="G47" s="83">
        <v>1413478483</v>
      </c>
      <c r="H47" s="84">
        <v>906494270</v>
      </c>
      <c r="I47" s="85">
        <f t="shared" si="1"/>
        <v>2319972753</v>
      </c>
      <c r="J47" s="83">
        <v>211422991</v>
      </c>
      <c r="K47" s="84">
        <v>13254590</v>
      </c>
      <c r="L47" s="84">
        <f t="shared" si="2"/>
        <v>224677581</v>
      </c>
      <c r="M47" s="101">
        <f t="shared" si="3"/>
        <v>8.2385851675642968E-2</v>
      </c>
      <c r="N47" s="83">
        <v>259443040</v>
      </c>
      <c r="O47" s="84">
        <v>26651477</v>
      </c>
      <c r="P47" s="84">
        <f t="shared" si="4"/>
        <v>286094517</v>
      </c>
      <c r="Q47" s="101">
        <f t="shared" si="5"/>
        <v>0.10490650797409429</v>
      </c>
      <c r="R47" s="83">
        <v>318863194</v>
      </c>
      <c r="S47" s="84">
        <v>189661624</v>
      </c>
      <c r="T47" s="84">
        <f t="shared" si="6"/>
        <v>508524818</v>
      </c>
      <c r="U47" s="101">
        <f t="shared" si="7"/>
        <v>0.21919430620140562</v>
      </c>
      <c r="V47" s="83">
        <v>258846924</v>
      </c>
      <c r="W47" s="84">
        <v>176483664</v>
      </c>
      <c r="X47" s="84">
        <f t="shared" si="8"/>
        <v>435330588</v>
      </c>
      <c r="Y47" s="101">
        <f t="shared" si="9"/>
        <v>0.18764469860133742</v>
      </c>
      <c r="Z47" s="83">
        <f t="shared" si="10"/>
        <v>1048576149</v>
      </c>
      <c r="AA47" s="84">
        <f t="shared" si="11"/>
        <v>406051355</v>
      </c>
      <c r="AB47" s="84">
        <f t="shared" si="12"/>
        <v>1454627504</v>
      </c>
      <c r="AC47" s="101">
        <f t="shared" si="13"/>
        <v>0.62700197755296649</v>
      </c>
      <c r="AD47" s="83">
        <v>295547135</v>
      </c>
      <c r="AE47" s="84">
        <v>103308795</v>
      </c>
      <c r="AF47" s="84">
        <f t="shared" si="14"/>
        <v>398855930</v>
      </c>
      <c r="AG47" s="84">
        <v>2751208296</v>
      </c>
      <c r="AH47" s="84">
        <v>2956866924</v>
      </c>
      <c r="AI47" s="85">
        <v>1722303638</v>
      </c>
      <c r="AJ47" s="120">
        <f t="shared" si="15"/>
        <v>0.58247587134225731</v>
      </c>
      <c r="AK47" s="121">
        <f t="shared" si="16"/>
        <v>9.1448202863625427E-2</v>
      </c>
    </row>
    <row r="48" spans="1:37" ht="16.5" x14ac:dyDescent="0.3">
      <c r="A48" s="64" t="s">
        <v>0</v>
      </c>
      <c r="B48" s="65" t="s">
        <v>171</v>
      </c>
      <c r="C48" s="66" t="s">
        <v>0</v>
      </c>
      <c r="D48" s="86">
        <f>SUM(D42:D47)</f>
        <v>4412850224</v>
      </c>
      <c r="E48" s="87">
        <f>SUM(E42:E47)</f>
        <v>1758479531</v>
      </c>
      <c r="F48" s="88">
        <f t="shared" si="0"/>
        <v>6171329755</v>
      </c>
      <c r="G48" s="86">
        <f>SUM(G42:G47)</f>
        <v>4392157789</v>
      </c>
      <c r="H48" s="87">
        <f>SUM(H42:H47)</f>
        <v>1582585438</v>
      </c>
      <c r="I48" s="88">
        <f t="shared" si="1"/>
        <v>5974743227</v>
      </c>
      <c r="J48" s="86">
        <f>SUM(J42:J47)</f>
        <v>777768270</v>
      </c>
      <c r="K48" s="87">
        <f>SUM(K42:K47)</f>
        <v>368633835</v>
      </c>
      <c r="L48" s="87">
        <f t="shared" si="2"/>
        <v>1146402105</v>
      </c>
      <c r="M48" s="102">
        <f t="shared" si="3"/>
        <v>0.18576257476294913</v>
      </c>
      <c r="N48" s="86">
        <f>SUM(N42:N47)</f>
        <v>916077035</v>
      </c>
      <c r="O48" s="87">
        <f>SUM(O42:O47)</f>
        <v>143402065</v>
      </c>
      <c r="P48" s="87">
        <f t="shared" si="4"/>
        <v>1059479100</v>
      </c>
      <c r="Q48" s="102">
        <f t="shared" si="5"/>
        <v>0.17167760305493512</v>
      </c>
      <c r="R48" s="86">
        <f>SUM(R42:R47)</f>
        <v>879413893</v>
      </c>
      <c r="S48" s="87">
        <f>SUM(S42:S47)</f>
        <v>260929628</v>
      </c>
      <c r="T48" s="87">
        <f t="shared" si="6"/>
        <v>1140343521</v>
      </c>
      <c r="U48" s="102">
        <f t="shared" si="7"/>
        <v>0.1908606742875178</v>
      </c>
      <c r="V48" s="86">
        <f>SUM(V42:V47)</f>
        <v>1030120363</v>
      </c>
      <c r="W48" s="87">
        <f>SUM(W42:W47)</f>
        <v>288075870</v>
      </c>
      <c r="X48" s="87">
        <f t="shared" si="8"/>
        <v>1318196233</v>
      </c>
      <c r="Y48" s="102">
        <f t="shared" si="9"/>
        <v>0.22062809779724782</v>
      </c>
      <c r="Z48" s="86">
        <f t="shared" si="10"/>
        <v>3603379561</v>
      </c>
      <c r="AA48" s="87">
        <f t="shared" si="11"/>
        <v>1061041398</v>
      </c>
      <c r="AB48" s="87">
        <f t="shared" si="12"/>
        <v>4664420959</v>
      </c>
      <c r="AC48" s="102">
        <f t="shared" si="13"/>
        <v>0.78068977724789512</v>
      </c>
      <c r="AD48" s="86">
        <f>SUM(AD42:AD47)</f>
        <v>985339343</v>
      </c>
      <c r="AE48" s="87">
        <f>SUM(AE42:AE47)</f>
        <v>176511492</v>
      </c>
      <c r="AF48" s="87">
        <f t="shared" si="14"/>
        <v>1161850835</v>
      </c>
      <c r="AG48" s="87">
        <f>SUM(AG42:AG47)</f>
        <v>6006491507</v>
      </c>
      <c r="AH48" s="87">
        <f>SUM(AH42:AH47)</f>
        <v>6653326865</v>
      </c>
      <c r="AI48" s="88">
        <f>SUM(AI42:AI47)</f>
        <v>4710829260</v>
      </c>
      <c r="AJ48" s="122">
        <f t="shared" si="15"/>
        <v>0.70804115829352088</v>
      </c>
      <c r="AK48" s="123">
        <f t="shared" si="16"/>
        <v>0.13456580938808727</v>
      </c>
    </row>
    <row r="49" spans="1:37" x14ac:dyDescent="0.2">
      <c r="A49" s="61" t="s">
        <v>101</v>
      </c>
      <c r="B49" s="62" t="s">
        <v>172</v>
      </c>
      <c r="C49" s="63" t="s">
        <v>173</v>
      </c>
      <c r="D49" s="83">
        <v>430345896</v>
      </c>
      <c r="E49" s="84">
        <v>192872520</v>
      </c>
      <c r="F49" s="85">
        <f t="shared" si="0"/>
        <v>623218416</v>
      </c>
      <c r="G49" s="83">
        <v>467569612</v>
      </c>
      <c r="H49" s="84">
        <v>237655515</v>
      </c>
      <c r="I49" s="85">
        <f t="shared" si="1"/>
        <v>705225127</v>
      </c>
      <c r="J49" s="83">
        <v>90236116</v>
      </c>
      <c r="K49" s="84">
        <v>50084284</v>
      </c>
      <c r="L49" s="84">
        <f t="shared" si="2"/>
        <v>140320400</v>
      </c>
      <c r="M49" s="101">
        <f t="shared" si="3"/>
        <v>0.22515445050648183</v>
      </c>
      <c r="N49" s="83">
        <v>112257094</v>
      </c>
      <c r="O49" s="84">
        <v>49727095</v>
      </c>
      <c r="P49" s="84">
        <f t="shared" si="4"/>
        <v>161984189</v>
      </c>
      <c r="Q49" s="101">
        <f t="shared" si="5"/>
        <v>0.25991560076106607</v>
      </c>
      <c r="R49" s="83">
        <v>85887295</v>
      </c>
      <c r="S49" s="84">
        <v>20664346</v>
      </c>
      <c r="T49" s="84">
        <f t="shared" si="6"/>
        <v>106551641</v>
      </c>
      <c r="U49" s="101">
        <f t="shared" si="7"/>
        <v>0.15108883237508353</v>
      </c>
      <c r="V49" s="83">
        <v>89842098</v>
      </c>
      <c r="W49" s="84">
        <v>58846379</v>
      </c>
      <c r="X49" s="84">
        <f t="shared" si="8"/>
        <v>148688477</v>
      </c>
      <c r="Y49" s="101">
        <f t="shared" si="9"/>
        <v>0.21083831433022665</v>
      </c>
      <c r="Z49" s="83">
        <f t="shared" si="10"/>
        <v>378222603</v>
      </c>
      <c r="AA49" s="84">
        <f t="shared" si="11"/>
        <v>179322104</v>
      </c>
      <c r="AB49" s="84">
        <f t="shared" si="12"/>
        <v>557544707</v>
      </c>
      <c r="AC49" s="101">
        <f t="shared" si="13"/>
        <v>0.79059109730218102</v>
      </c>
      <c r="AD49" s="83">
        <v>86465479</v>
      </c>
      <c r="AE49" s="84">
        <v>44055201</v>
      </c>
      <c r="AF49" s="84">
        <f t="shared" si="14"/>
        <v>130520680</v>
      </c>
      <c r="AG49" s="84">
        <v>582706536</v>
      </c>
      <c r="AH49" s="84">
        <v>628322758</v>
      </c>
      <c r="AI49" s="85">
        <v>452882005</v>
      </c>
      <c r="AJ49" s="120">
        <f t="shared" si="15"/>
        <v>0.72077924798006443</v>
      </c>
      <c r="AK49" s="121">
        <f t="shared" si="16"/>
        <v>0.13919477740998598</v>
      </c>
    </row>
    <row r="50" spans="1:37" x14ac:dyDescent="0.2">
      <c r="A50" s="61" t="s">
        <v>101</v>
      </c>
      <c r="B50" s="62" t="s">
        <v>174</v>
      </c>
      <c r="C50" s="63" t="s">
        <v>175</v>
      </c>
      <c r="D50" s="83">
        <v>364894607</v>
      </c>
      <c r="E50" s="84">
        <v>175619628</v>
      </c>
      <c r="F50" s="85">
        <f t="shared" si="0"/>
        <v>540514235</v>
      </c>
      <c r="G50" s="83">
        <v>368242607</v>
      </c>
      <c r="H50" s="84">
        <v>179777799</v>
      </c>
      <c r="I50" s="85">
        <f t="shared" si="1"/>
        <v>548020406</v>
      </c>
      <c r="J50" s="83">
        <v>56177262</v>
      </c>
      <c r="K50" s="84">
        <v>25331245</v>
      </c>
      <c r="L50" s="84">
        <f t="shared" si="2"/>
        <v>81508507</v>
      </c>
      <c r="M50" s="101">
        <f t="shared" si="3"/>
        <v>0.15079807657609609</v>
      </c>
      <c r="N50" s="83">
        <v>70611457</v>
      </c>
      <c r="O50" s="84">
        <v>48686189</v>
      </c>
      <c r="P50" s="84">
        <f t="shared" si="4"/>
        <v>119297646</v>
      </c>
      <c r="Q50" s="101">
        <f t="shared" si="5"/>
        <v>0.22071138607478116</v>
      </c>
      <c r="R50" s="83">
        <v>171591473</v>
      </c>
      <c r="S50" s="84">
        <v>29462619</v>
      </c>
      <c r="T50" s="84">
        <f t="shared" si="6"/>
        <v>201054092</v>
      </c>
      <c r="U50" s="101">
        <f t="shared" si="7"/>
        <v>0.36687336785046648</v>
      </c>
      <c r="V50" s="83">
        <v>165151961</v>
      </c>
      <c r="W50" s="84">
        <v>-41795168</v>
      </c>
      <c r="X50" s="84">
        <f t="shared" si="8"/>
        <v>123356793</v>
      </c>
      <c r="Y50" s="101">
        <f t="shared" si="9"/>
        <v>0.22509525493837176</v>
      </c>
      <c r="Z50" s="83">
        <f t="shared" si="10"/>
        <v>463532153</v>
      </c>
      <c r="AA50" s="84">
        <f t="shared" si="11"/>
        <v>61684885</v>
      </c>
      <c r="AB50" s="84">
        <f t="shared" si="12"/>
        <v>525217038</v>
      </c>
      <c r="AC50" s="101">
        <f t="shared" si="13"/>
        <v>0.95838956405575892</v>
      </c>
      <c r="AD50" s="83">
        <v>138961899</v>
      </c>
      <c r="AE50" s="84">
        <v>62650093</v>
      </c>
      <c r="AF50" s="84">
        <f t="shared" si="14"/>
        <v>201611992</v>
      </c>
      <c r="AG50" s="84">
        <v>550984622</v>
      </c>
      <c r="AH50" s="84">
        <v>579938136</v>
      </c>
      <c r="AI50" s="85">
        <v>466197554</v>
      </c>
      <c r="AJ50" s="120">
        <f t="shared" si="15"/>
        <v>0.80387462913802932</v>
      </c>
      <c r="AK50" s="121">
        <f t="shared" si="16"/>
        <v>-0.3881475413426797</v>
      </c>
    </row>
    <row r="51" spans="1:37" x14ac:dyDescent="0.2">
      <c r="A51" s="61" t="s">
        <v>101</v>
      </c>
      <c r="B51" s="62" t="s">
        <v>176</v>
      </c>
      <c r="C51" s="63" t="s">
        <v>177</v>
      </c>
      <c r="D51" s="83">
        <v>433529368</v>
      </c>
      <c r="E51" s="84">
        <v>117726617</v>
      </c>
      <c r="F51" s="85">
        <f t="shared" si="0"/>
        <v>551255985</v>
      </c>
      <c r="G51" s="83">
        <v>485925068</v>
      </c>
      <c r="H51" s="84">
        <v>196188237</v>
      </c>
      <c r="I51" s="85">
        <f t="shared" si="1"/>
        <v>682113305</v>
      </c>
      <c r="J51" s="83">
        <v>75127846</v>
      </c>
      <c r="K51" s="84">
        <v>8934784</v>
      </c>
      <c r="L51" s="84">
        <f t="shared" si="2"/>
        <v>84062630</v>
      </c>
      <c r="M51" s="101">
        <f t="shared" si="3"/>
        <v>0.15249291125610182</v>
      </c>
      <c r="N51" s="83">
        <v>99138115</v>
      </c>
      <c r="O51" s="84">
        <v>31229250</v>
      </c>
      <c r="P51" s="84">
        <f t="shared" si="4"/>
        <v>130367365</v>
      </c>
      <c r="Q51" s="101">
        <f t="shared" si="5"/>
        <v>0.23649151854559911</v>
      </c>
      <c r="R51" s="83">
        <v>77015466</v>
      </c>
      <c r="S51" s="84">
        <v>37379215</v>
      </c>
      <c r="T51" s="84">
        <f t="shared" si="6"/>
        <v>114394681</v>
      </c>
      <c r="U51" s="101">
        <f t="shared" si="7"/>
        <v>0.16770627425307297</v>
      </c>
      <c r="V51" s="83">
        <v>99366766</v>
      </c>
      <c r="W51" s="84">
        <v>71097316</v>
      </c>
      <c r="X51" s="84">
        <f t="shared" si="8"/>
        <v>170464082</v>
      </c>
      <c r="Y51" s="101">
        <f t="shared" si="9"/>
        <v>0.24990581586735067</v>
      </c>
      <c r="Z51" s="83">
        <f t="shared" si="10"/>
        <v>350648193</v>
      </c>
      <c r="AA51" s="84">
        <f t="shared" si="11"/>
        <v>148640565</v>
      </c>
      <c r="AB51" s="84">
        <f t="shared" si="12"/>
        <v>499288758</v>
      </c>
      <c r="AC51" s="101">
        <f t="shared" si="13"/>
        <v>0.73197334568924732</v>
      </c>
      <c r="AD51" s="83">
        <v>93020463</v>
      </c>
      <c r="AE51" s="84">
        <v>39309158</v>
      </c>
      <c r="AF51" s="84">
        <f t="shared" si="14"/>
        <v>132329621</v>
      </c>
      <c r="AG51" s="84">
        <v>498998484</v>
      </c>
      <c r="AH51" s="84">
        <v>608192944</v>
      </c>
      <c r="AI51" s="85">
        <v>423435870</v>
      </c>
      <c r="AJ51" s="120">
        <f t="shared" si="15"/>
        <v>0.69621963585292757</v>
      </c>
      <c r="AK51" s="121">
        <f t="shared" si="16"/>
        <v>0.28817781470106385</v>
      </c>
    </row>
    <row r="52" spans="1:37" x14ac:dyDescent="0.2">
      <c r="A52" s="61" t="s">
        <v>101</v>
      </c>
      <c r="B52" s="62" t="s">
        <v>178</v>
      </c>
      <c r="C52" s="63" t="s">
        <v>179</v>
      </c>
      <c r="D52" s="83">
        <v>220002931</v>
      </c>
      <c r="E52" s="84">
        <v>70008190</v>
      </c>
      <c r="F52" s="85">
        <f t="shared" si="0"/>
        <v>290011121</v>
      </c>
      <c r="G52" s="83">
        <v>194361854</v>
      </c>
      <c r="H52" s="84">
        <v>82739303</v>
      </c>
      <c r="I52" s="85">
        <f t="shared" si="1"/>
        <v>277101157</v>
      </c>
      <c r="J52" s="83">
        <v>34984916</v>
      </c>
      <c r="K52" s="84">
        <v>11063917</v>
      </c>
      <c r="L52" s="84">
        <f t="shared" si="2"/>
        <v>46048833</v>
      </c>
      <c r="M52" s="101">
        <f t="shared" si="3"/>
        <v>0.15878299025643228</v>
      </c>
      <c r="N52" s="83">
        <v>40234114</v>
      </c>
      <c r="O52" s="84">
        <v>14877756</v>
      </c>
      <c r="P52" s="84">
        <f t="shared" si="4"/>
        <v>55111870</v>
      </c>
      <c r="Q52" s="101">
        <f t="shared" si="5"/>
        <v>0.19003364357189598</v>
      </c>
      <c r="R52" s="83">
        <v>36336365</v>
      </c>
      <c r="S52" s="84">
        <v>8909942</v>
      </c>
      <c r="T52" s="84">
        <f t="shared" si="6"/>
        <v>45246307</v>
      </c>
      <c r="U52" s="101">
        <f t="shared" si="7"/>
        <v>0.16328443911910479</v>
      </c>
      <c r="V52" s="83">
        <v>44360831</v>
      </c>
      <c r="W52" s="84">
        <v>783747</v>
      </c>
      <c r="X52" s="84">
        <f t="shared" si="8"/>
        <v>45144578</v>
      </c>
      <c r="Y52" s="101">
        <f t="shared" si="9"/>
        <v>0.16291732047874488</v>
      </c>
      <c r="Z52" s="83">
        <f t="shared" si="10"/>
        <v>155916226</v>
      </c>
      <c r="AA52" s="84">
        <f t="shared" si="11"/>
        <v>35635362</v>
      </c>
      <c r="AB52" s="84">
        <f t="shared" si="12"/>
        <v>191551588</v>
      </c>
      <c r="AC52" s="101">
        <f t="shared" si="13"/>
        <v>0.69126953518999557</v>
      </c>
      <c r="AD52" s="83">
        <v>44069540</v>
      </c>
      <c r="AE52" s="84">
        <v>18799954</v>
      </c>
      <c r="AF52" s="84">
        <f t="shared" si="14"/>
        <v>62869494</v>
      </c>
      <c r="AG52" s="84">
        <v>263834160</v>
      </c>
      <c r="AH52" s="84">
        <v>284017976</v>
      </c>
      <c r="AI52" s="85">
        <v>170992153</v>
      </c>
      <c r="AJ52" s="120">
        <f t="shared" si="15"/>
        <v>0.60204693874728554</v>
      </c>
      <c r="AK52" s="121">
        <f t="shared" si="16"/>
        <v>-0.28193190166283189</v>
      </c>
    </row>
    <row r="53" spans="1:37" x14ac:dyDescent="0.2">
      <c r="A53" s="61" t="s">
        <v>116</v>
      </c>
      <c r="B53" s="62" t="s">
        <v>180</v>
      </c>
      <c r="C53" s="63" t="s">
        <v>181</v>
      </c>
      <c r="D53" s="83">
        <v>785050875</v>
      </c>
      <c r="E53" s="84">
        <v>564360200</v>
      </c>
      <c r="F53" s="85">
        <f t="shared" si="0"/>
        <v>1349411075</v>
      </c>
      <c r="G53" s="83">
        <v>792812851</v>
      </c>
      <c r="H53" s="84">
        <v>762049925</v>
      </c>
      <c r="I53" s="85">
        <f t="shared" si="1"/>
        <v>1554862776</v>
      </c>
      <c r="J53" s="83">
        <v>157768580</v>
      </c>
      <c r="K53" s="84">
        <v>81104401</v>
      </c>
      <c r="L53" s="84">
        <f t="shared" si="2"/>
        <v>238872981</v>
      </c>
      <c r="M53" s="101">
        <f t="shared" si="3"/>
        <v>0.17702017229997907</v>
      </c>
      <c r="N53" s="83">
        <v>163389231</v>
      </c>
      <c r="O53" s="84">
        <v>190556802</v>
      </c>
      <c r="P53" s="84">
        <f t="shared" si="4"/>
        <v>353946033</v>
      </c>
      <c r="Q53" s="101">
        <f t="shared" si="5"/>
        <v>0.2622966711607877</v>
      </c>
      <c r="R53" s="83">
        <v>166254286</v>
      </c>
      <c r="S53" s="84">
        <v>150402366</v>
      </c>
      <c r="T53" s="84">
        <f t="shared" si="6"/>
        <v>316656652</v>
      </c>
      <c r="U53" s="101">
        <f t="shared" si="7"/>
        <v>0.2036556903205457</v>
      </c>
      <c r="V53" s="83">
        <v>162145651</v>
      </c>
      <c r="W53" s="84">
        <v>133829826</v>
      </c>
      <c r="X53" s="84">
        <f t="shared" si="8"/>
        <v>295975477</v>
      </c>
      <c r="Y53" s="101">
        <f t="shared" si="9"/>
        <v>0.19035472555425045</v>
      </c>
      <c r="Z53" s="83">
        <f t="shared" si="10"/>
        <v>649557748</v>
      </c>
      <c r="AA53" s="84">
        <f t="shared" si="11"/>
        <v>555893395</v>
      </c>
      <c r="AB53" s="84">
        <f t="shared" si="12"/>
        <v>1205451143</v>
      </c>
      <c r="AC53" s="101">
        <f t="shared" si="13"/>
        <v>0.77527815419256008</v>
      </c>
      <c r="AD53" s="83">
        <v>202566829</v>
      </c>
      <c r="AE53" s="84">
        <v>126227904</v>
      </c>
      <c r="AF53" s="84">
        <f t="shared" si="14"/>
        <v>328794733</v>
      </c>
      <c r="AG53" s="84">
        <v>1384965829</v>
      </c>
      <c r="AH53" s="84">
        <v>1393746058</v>
      </c>
      <c r="AI53" s="85">
        <v>1057213326</v>
      </c>
      <c r="AJ53" s="120">
        <f t="shared" si="15"/>
        <v>0.75854085464972132</v>
      </c>
      <c r="AK53" s="121">
        <f t="shared" si="16"/>
        <v>-9.9816854426314716E-2</v>
      </c>
    </row>
    <row r="54" spans="1:37" ht="16.5" x14ac:dyDescent="0.3">
      <c r="A54" s="64" t="s">
        <v>0</v>
      </c>
      <c r="B54" s="65" t="s">
        <v>182</v>
      </c>
      <c r="C54" s="66" t="s">
        <v>0</v>
      </c>
      <c r="D54" s="86">
        <f>SUM(D49:D53)</f>
        <v>2233823677</v>
      </c>
      <c r="E54" s="87">
        <f>SUM(E49:E53)</f>
        <v>1120587155</v>
      </c>
      <c r="F54" s="88">
        <f t="shared" si="0"/>
        <v>3354410832</v>
      </c>
      <c r="G54" s="86">
        <f>SUM(G49:G53)</f>
        <v>2308911992</v>
      </c>
      <c r="H54" s="87">
        <f>SUM(H49:H53)</f>
        <v>1458410779</v>
      </c>
      <c r="I54" s="88">
        <f t="shared" si="1"/>
        <v>3767322771</v>
      </c>
      <c r="J54" s="86">
        <f>SUM(J49:J53)</f>
        <v>414294720</v>
      </c>
      <c r="K54" s="87">
        <f>SUM(K49:K53)</f>
        <v>176518631</v>
      </c>
      <c r="L54" s="87">
        <f t="shared" si="2"/>
        <v>590813351</v>
      </c>
      <c r="M54" s="102">
        <f t="shared" si="3"/>
        <v>0.17613028951726209</v>
      </c>
      <c r="N54" s="86">
        <f>SUM(N49:N53)</f>
        <v>485630011</v>
      </c>
      <c r="O54" s="87">
        <f>SUM(O49:O53)</f>
        <v>335077092</v>
      </c>
      <c r="P54" s="87">
        <f t="shared" si="4"/>
        <v>820707103</v>
      </c>
      <c r="Q54" s="102">
        <f t="shared" si="5"/>
        <v>0.2446650527033595</v>
      </c>
      <c r="R54" s="86">
        <f>SUM(R49:R53)</f>
        <v>537084885</v>
      </c>
      <c r="S54" s="87">
        <f>SUM(S49:S53)</f>
        <v>246818488</v>
      </c>
      <c r="T54" s="87">
        <f t="shared" si="6"/>
        <v>783903373</v>
      </c>
      <c r="U54" s="102">
        <f t="shared" si="7"/>
        <v>0.20807969495852896</v>
      </c>
      <c r="V54" s="86">
        <f>SUM(V49:V53)</f>
        <v>560867307</v>
      </c>
      <c r="W54" s="87">
        <f>SUM(W49:W53)</f>
        <v>222762100</v>
      </c>
      <c r="X54" s="87">
        <f t="shared" si="8"/>
        <v>783629407</v>
      </c>
      <c r="Y54" s="102">
        <f t="shared" si="9"/>
        <v>0.2080069732894145</v>
      </c>
      <c r="Z54" s="86">
        <f t="shared" si="10"/>
        <v>1997876923</v>
      </c>
      <c r="AA54" s="87">
        <f t="shared" si="11"/>
        <v>981176311</v>
      </c>
      <c r="AB54" s="87">
        <f t="shared" si="12"/>
        <v>2979053234</v>
      </c>
      <c r="AC54" s="102">
        <f t="shared" si="13"/>
        <v>0.79076134833258227</v>
      </c>
      <c r="AD54" s="86">
        <f>SUM(AD49:AD53)</f>
        <v>565084210</v>
      </c>
      <c r="AE54" s="87">
        <f>SUM(AE49:AE53)</f>
        <v>291042310</v>
      </c>
      <c r="AF54" s="87">
        <f t="shared" si="14"/>
        <v>856126520</v>
      </c>
      <c r="AG54" s="87">
        <f>SUM(AG49:AG53)</f>
        <v>3281489631</v>
      </c>
      <c r="AH54" s="87">
        <f>SUM(AH49:AH53)</f>
        <v>3494217872</v>
      </c>
      <c r="AI54" s="88">
        <f>SUM(AI49:AI53)</f>
        <v>2570720908</v>
      </c>
      <c r="AJ54" s="122">
        <f t="shared" si="15"/>
        <v>0.73570710304008202</v>
      </c>
      <c r="AK54" s="123">
        <f t="shared" si="16"/>
        <v>-8.4680372943008453E-2</v>
      </c>
    </row>
    <row r="55" spans="1:37" ht="16.5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39978611078</v>
      </c>
      <c r="E55" s="90">
        <f>SUM(E9:E10,E12:E19,E21:E27,E29:E35,E37:E40,E42:E47,E49:E53)</f>
        <v>9063197444</v>
      </c>
      <c r="F55" s="91">
        <f t="shared" si="0"/>
        <v>49041808522</v>
      </c>
      <c r="G55" s="89">
        <f>SUM(G9:G10,G12:G19,G21:G27,G29:G35,G37:G40,G42:G47,G49:G53)</f>
        <v>41470630487</v>
      </c>
      <c r="H55" s="90">
        <f>SUM(H9:H10,H12:H19,H21:H27,H29:H35,H37:H40,H42:H47,H49:H53)</f>
        <v>9199378603</v>
      </c>
      <c r="I55" s="91">
        <f t="shared" si="1"/>
        <v>50670009090</v>
      </c>
      <c r="J55" s="89">
        <f>SUM(J9:J10,J12:J19,J21:J27,J29:J35,J37:J40,J42:J47,J49:J53)</f>
        <v>8275887311</v>
      </c>
      <c r="K55" s="90">
        <f>SUM(K9:K10,K12:K19,K21:K27,K29:K35,K37:K40,K42:K47,K49:K53)</f>
        <v>1920497318</v>
      </c>
      <c r="L55" s="90">
        <f t="shared" si="2"/>
        <v>10196384629</v>
      </c>
      <c r="M55" s="103">
        <f t="shared" si="3"/>
        <v>0.20791208432751687</v>
      </c>
      <c r="N55" s="89">
        <f>SUM(N9:N10,N12:N19,N21:N27,N29:N35,N37:N40,N42:N47,N49:N53)</f>
        <v>8457341749</v>
      </c>
      <c r="O55" s="90">
        <f>SUM(O9:O10,O12:O19,O21:O27,O29:O35,O37:O40,O42:O47,O49:O53)</f>
        <v>1740632318</v>
      </c>
      <c r="P55" s="90">
        <f t="shared" si="4"/>
        <v>10197974067</v>
      </c>
      <c r="Q55" s="103">
        <f t="shared" si="5"/>
        <v>0.20794449418449201</v>
      </c>
      <c r="R55" s="89">
        <f>SUM(R9:R10,R12:R19,R21:R27,R29:R35,R37:R40,R42:R47,R49:R53)</f>
        <v>8163221927</v>
      </c>
      <c r="S55" s="90">
        <f>SUM(S9:S10,S12:S19,S21:S27,S29:S35,S37:S40,S42:S47,S49:S53)</f>
        <v>1354730800</v>
      </c>
      <c r="T55" s="90">
        <f t="shared" si="6"/>
        <v>9517952727</v>
      </c>
      <c r="U55" s="103">
        <f t="shared" si="7"/>
        <v>0.18784193841556701</v>
      </c>
      <c r="V55" s="89">
        <f>SUM(V9:V10,V12:V19,V21:V27,V29:V35,V37:V40,V42:V47,V49:V53)</f>
        <v>8747295134</v>
      </c>
      <c r="W55" s="90">
        <f>SUM(W9:W10,W12:W19,W21:W27,W29:W35,W37:W40,W42:W47,W49:W53)</f>
        <v>2014613693</v>
      </c>
      <c r="X55" s="90">
        <f t="shared" si="8"/>
        <v>10761908827</v>
      </c>
      <c r="Y55" s="103">
        <f t="shared" si="9"/>
        <v>0.21239208400149903</v>
      </c>
      <c r="Z55" s="89">
        <f t="shared" si="10"/>
        <v>33643746121</v>
      </c>
      <c r="AA55" s="90">
        <f t="shared" si="11"/>
        <v>7030474129</v>
      </c>
      <c r="AB55" s="90">
        <f t="shared" si="12"/>
        <v>40674220250</v>
      </c>
      <c r="AC55" s="103">
        <f t="shared" si="13"/>
        <v>0.80272770777985269</v>
      </c>
      <c r="AD55" s="89">
        <f>SUM(AD9:AD10,AD12:AD19,AD21:AD27,AD29:AD35,AD37:AD40,AD42:AD47,AD49:AD53)</f>
        <v>5770801876</v>
      </c>
      <c r="AE55" s="90">
        <f>SUM(AE9:AE10,AE12:AE19,AE21:AE27,AE29:AE35,AE37:AE40,AE42:AE47,AE49:AE53)</f>
        <v>1851751892</v>
      </c>
      <c r="AF55" s="90">
        <f t="shared" si="14"/>
        <v>7622553768</v>
      </c>
      <c r="AG55" s="90">
        <f>SUM(AG9:AG10,AG12:AG19,AG21:AG27,AG29:AG35,AG37:AG40,AG42:AG47,AG49:AG53)</f>
        <v>31886214863</v>
      </c>
      <c r="AH55" s="90">
        <f>SUM(AH9:AH10,AH12:AH19,AH21:AH27,AH29:AH35,AH37:AH40,AH42:AH47,AH49:AH53)</f>
        <v>32051634907</v>
      </c>
      <c r="AI55" s="91">
        <f>SUM(AI9:AI10,AI12:AI19,AI21:AI27,AI29:AI35,AI37:AI40,AI42:AI47,AI49:AI53)</f>
        <v>27776791514</v>
      </c>
      <c r="AJ55" s="124">
        <f t="shared" si="15"/>
        <v>0.86662635446198766</v>
      </c>
      <c r="AK55" s="125">
        <f t="shared" si="16"/>
        <v>0.41185082513674431</v>
      </c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60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54</v>
      </c>
      <c r="C9" s="63" t="s">
        <v>55</v>
      </c>
      <c r="D9" s="83">
        <v>7450828738</v>
      </c>
      <c r="E9" s="84">
        <v>1221005654</v>
      </c>
      <c r="F9" s="85">
        <f>$D9       +$E9</f>
        <v>8671834392</v>
      </c>
      <c r="G9" s="83">
        <v>7441805770</v>
      </c>
      <c r="H9" s="84">
        <v>1195936400</v>
      </c>
      <c r="I9" s="85">
        <f>$G9       +$H9</f>
        <v>8637742170</v>
      </c>
      <c r="J9" s="83">
        <v>1792003063</v>
      </c>
      <c r="K9" s="84">
        <v>140043882</v>
      </c>
      <c r="L9" s="84">
        <f>$J9       +$K9</f>
        <v>1932046945</v>
      </c>
      <c r="M9" s="101">
        <f>IF(($F9       =0),0,($L9       /$F9       ))</f>
        <v>0.22279564595725734</v>
      </c>
      <c r="N9" s="83">
        <v>2401697220</v>
      </c>
      <c r="O9" s="84">
        <v>259377150</v>
      </c>
      <c r="P9" s="84">
        <f>$N9       +$O9</f>
        <v>2661074370</v>
      </c>
      <c r="Q9" s="101">
        <f>IF(($F9       =0),0,($P9       /$F9       ))</f>
        <v>0.30686406701388491</v>
      </c>
      <c r="R9" s="83">
        <v>1603031522</v>
      </c>
      <c r="S9" s="84">
        <v>157896574</v>
      </c>
      <c r="T9" s="84">
        <f>$R9       +$S9</f>
        <v>1760928096</v>
      </c>
      <c r="U9" s="101">
        <f>IF(($I9       =0),0,($T9       /$I9       ))</f>
        <v>0.20386439666096215</v>
      </c>
      <c r="V9" s="83">
        <v>1849553732</v>
      </c>
      <c r="W9" s="84">
        <v>233306961</v>
      </c>
      <c r="X9" s="84">
        <f>$V9       +$W9</f>
        <v>2082860693</v>
      </c>
      <c r="Y9" s="101">
        <f>IF(($I9       =0),0,($X9       /$I9       ))</f>
        <v>0.24113485353082725</v>
      </c>
      <c r="Z9" s="83">
        <f>$J9       +$N9       +$R9       +$V9</f>
        <v>7646285537</v>
      </c>
      <c r="AA9" s="84">
        <f>$K9       +$O9       +$S9       +$W9</f>
        <v>790624567</v>
      </c>
      <c r="AB9" s="84">
        <f>$Z9       +$AA9</f>
        <v>8436910104</v>
      </c>
      <c r="AC9" s="101">
        <f>IF(($I9       =0),0,($AB9       /$I9       ))</f>
        <v>0.97674947202088114</v>
      </c>
      <c r="AD9" s="83">
        <v>1896240858</v>
      </c>
      <c r="AE9" s="84">
        <v>338926746</v>
      </c>
      <c r="AF9" s="84">
        <f>$AD9       +$AE9</f>
        <v>2235167604</v>
      </c>
      <c r="AG9" s="84">
        <v>8011886964</v>
      </c>
      <c r="AH9" s="84">
        <v>7830441643</v>
      </c>
      <c r="AI9" s="85">
        <v>8506705481</v>
      </c>
      <c r="AJ9" s="120">
        <f>IF(($AH9       =0),0,($AI9       /$AH9       ))</f>
        <v>1.0863634350183229</v>
      </c>
      <c r="AK9" s="121">
        <f>IF(($AF9       =0),0,(($X9       /$AF9       )-1))</f>
        <v>-6.8141158957133796E-2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7450828738</v>
      </c>
      <c r="E10" s="87">
        <f>E9</f>
        <v>1221005654</v>
      </c>
      <c r="F10" s="88">
        <f t="shared" ref="F10:F37" si="0">$D10      +$E10</f>
        <v>8671834392</v>
      </c>
      <c r="G10" s="86">
        <f>G9</f>
        <v>7441805770</v>
      </c>
      <c r="H10" s="87">
        <f>H9</f>
        <v>1195936400</v>
      </c>
      <c r="I10" s="88">
        <f t="shared" ref="I10:I37" si="1">$G10      +$H10</f>
        <v>8637742170</v>
      </c>
      <c r="J10" s="86">
        <f>J9</f>
        <v>1792003063</v>
      </c>
      <c r="K10" s="87">
        <f>K9</f>
        <v>140043882</v>
      </c>
      <c r="L10" s="87">
        <f t="shared" ref="L10:L37" si="2">$J10      +$K10</f>
        <v>1932046945</v>
      </c>
      <c r="M10" s="102">
        <f t="shared" ref="M10:M37" si="3">IF(($F10      =0),0,($L10      /$F10      ))</f>
        <v>0.22279564595725734</v>
      </c>
      <c r="N10" s="86">
        <f>N9</f>
        <v>2401697220</v>
      </c>
      <c r="O10" s="87">
        <f>O9</f>
        <v>259377150</v>
      </c>
      <c r="P10" s="87">
        <f t="shared" ref="P10:P37" si="4">$N10      +$O10</f>
        <v>2661074370</v>
      </c>
      <c r="Q10" s="102">
        <f t="shared" ref="Q10:Q37" si="5">IF(($F10      =0),0,($P10      /$F10      ))</f>
        <v>0.30686406701388491</v>
      </c>
      <c r="R10" s="86">
        <f>R9</f>
        <v>1603031522</v>
      </c>
      <c r="S10" s="87">
        <f>S9</f>
        <v>157896574</v>
      </c>
      <c r="T10" s="87">
        <f t="shared" ref="T10:T37" si="6">$R10      +$S10</f>
        <v>1760928096</v>
      </c>
      <c r="U10" s="102">
        <f t="shared" ref="U10:U37" si="7">IF(($I10      =0),0,($T10      /$I10      ))</f>
        <v>0.20386439666096215</v>
      </c>
      <c r="V10" s="86">
        <f>V9</f>
        <v>1849553732</v>
      </c>
      <c r="W10" s="87">
        <f>W9</f>
        <v>233306961</v>
      </c>
      <c r="X10" s="87">
        <f t="shared" ref="X10:X37" si="8">$V10      +$W10</f>
        <v>2082860693</v>
      </c>
      <c r="Y10" s="102">
        <f t="shared" ref="Y10:Y37" si="9">IF(($I10      =0),0,($X10      /$I10      ))</f>
        <v>0.24113485353082725</v>
      </c>
      <c r="Z10" s="86">
        <f t="shared" ref="Z10:Z37" si="10">$J10      +$N10      +$R10      +$V10</f>
        <v>7646285537</v>
      </c>
      <c r="AA10" s="87">
        <f t="shared" ref="AA10:AA37" si="11">$K10      +$O10      +$S10      +$W10</f>
        <v>790624567</v>
      </c>
      <c r="AB10" s="87">
        <f t="shared" ref="AB10:AB37" si="12">$Z10      +$AA10</f>
        <v>8436910104</v>
      </c>
      <c r="AC10" s="102">
        <f t="shared" ref="AC10:AC37" si="13">IF(($I10      =0),0,($AB10      /$I10      ))</f>
        <v>0.97674947202088114</v>
      </c>
      <c r="AD10" s="86">
        <f>AD9</f>
        <v>1896240858</v>
      </c>
      <c r="AE10" s="87">
        <f>AE9</f>
        <v>338926746</v>
      </c>
      <c r="AF10" s="87">
        <f t="shared" ref="AF10:AF37" si="14">$AD10      +$AE10</f>
        <v>2235167604</v>
      </c>
      <c r="AG10" s="87">
        <f>AG9</f>
        <v>8011886964</v>
      </c>
      <c r="AH10" s="87">
        <f>AH9</f>
        <v>7830441643</v>
      </c>
      <c r="AI10" s="88">
        <f>AI9</f>
        <v>8506705481</v>
      </c>
      <c r="AJ10" s="122">
        <f t="shared" ref="AJ10:AJ37" si="15">IF(($AH10      =0),0,($AI10      /$AH10      ))</f>
        <v>1.0863634350183229</v>
      </c>
      <c r="AK10" s="123">
        <f t="shared" ref="AK10:AK37" si="16">IF(($AF10      =0),0,(($X10      /$AF10      )-1))</f>
        <v>-6.8141158957133796E-2</v>
      </c>
    </row>
    <row r="11" spans="1:37" x14ac:dyDescent="0.2">
      <c r="A11" s="61" t="s">
        <v>101</v>
      </c>
      <c r="B11" s="62" t="s">
        <v>184</v>
      </c>
      <c r="C11" s="63" t="s">
        <v>185</v>
      </c>
      <c r="D11" s="83">
        <v>218222025</v>
      </c>
      <c r="E11" s="84">
        <v>51283301</v>
      </c>
      <c r="F11" s="85">
        <f t="shared" si="0"/>
        <v>269505326</v>
      </c>
      <c r="G11" s="83">
        <v>230020868</v>
      </c>
      <c r="H11" s="84">
        <v>51242801</v>
      </c>
      <c r="I11" s="85">
        <f t="shared" si="1"/>
        <v>281263669</v>
      </c>
      <c r="J11" s="83">
        <v>38190781</v>
      </c>
      <c r="K11" s="84">
        <v>1835740</v>
      </c>
      <c r="L11" s="84">
        <f t="shared" si="2"/>
        <v>40026521</v>
      </c>
      <c r="M11" s="101">
        <f t="shared" si="3"/>
        <v>0.1485184786292498</v>
      </c>
      <c r="N11" s="83">
        <v>35187363</v>
      </c>
      <c r="O11" s="84">
        <v>701622</v>
      </c>
      <c r="P11" s="84">
        <f t="shared" si="4"/>
        <v>35888985</v>
      </c>
      <c r="Q11" s="101">
        <f t="shared" si="5"/>
        <v>0.13316614381119873</v>
      </c>
      <c r="R11" s="83">
        <v>22650637</v>
      </c>
      <c r="S11" s="84">
        <v>2362209</v>
      </c>
      <c r="T11" s="84">
        <f t="shared" si="6"/>
        <v>25012846</v>
      </c>
      <c r="U11" s="101">
        <f t="shared" si="7"/>
        <v>8.893024146677117E-2</v>
      </c>
      <c r="V11" s="83">
        <v>44045536</v>
      </c>
      <c r="W11" s="84">
        <v>4485048</v>
      </c>
      <c r="X11" s="84">
        <f t="shared" si="8"/>
        <v>48530584</v>
      </c>
      <c r="Y11" s="101">
        <f t="shared" si="9"/>
        <v>0.17254480172481856</v>
      </c>
      <c r="Z11" s="83">
        <f t="shared" si="10"/>
        <v>140074317</v>
      </c>
      <c r="AA11" s="84">
        <f t="shared" si="11"/>
        <v>9384619</v>
      </c>
      <c r="AB11" s="84">
        <f t="shared" si="12"/>
        <v>149458936</v>
      </c>
      <c r="AC11" s="101">
        <f t="shared" si="13"/>
        <v>0.53138372450087035</v>
      </c>
      <c r="AD11" s="83">
        <v>18820857</v>
      </c>
      <c r="AE11" s="84">
        <v>3235771</v>
      </c>
      <c r="AF11" s="84">
        <f t="shared" si="14"/>
        <v>22056628</v>
      </c>
      <c r="AG11" s="84">
        <v>499780126</v>
      </c>
      <c r="AH11" s="84">
        <v>348365377</v>
      </c>
      <c r="AI11" s="85">
        <v>144129109</v>
      </c>
      <c r="AJ11" s="120">
        <f t="shared" si="15"/>
        <v>0.4137297174627087</v>
      </c>
      <c r="AK11" s="121">
        <f t="shared" si="16"/>
        <v>1.2002721358858661</v>
      </c>
    </row>
    <row r="12" spans="1:37" x14ac:dyDescent="0.2">
      <c r="A12" s="61" t="s">
        <v>101</v>
      </c>
      <c r="B12" s="62" t="s">
        <v>186</v>
      </c>
      <c r="C12" s="63" t="s">
        <v>187</v>
      </c>
      <c r="D12" s="83">
        <v>414917705</v>
      </c>
      <c r="E12" s="84">
        <v>62567000</v>
      </c>
      <c r="F12" s="85">
        <f t="shared" si="0"/>
        <v>477484705</v>
      </c>
      <c r="G12" s="83">
        <v>396266080</v>
      </c>
      <c r="H12" s="84">
        <v>62567000</v>
      </c>
      <c r="I12" s="85">
        <f t="shared" si="1"/>
        <v>458833080</v>
      </c>
      <c r="J12" s="83">
        <v>37259152</v>
      </c>
      <c r="K12" s="84">
        <v>6179178</v>
      </c>
      <c r="L12" s="84">
        <f t="shared" si="2"/>
        <v>43438330</v>
      </c>
      <c r="M12" s="101">
        <f t="shared" si="3"/>
        <v>9.0973238608763399E-2</v>
      </c>
      <c r="N12" s="83">
        <v>450739376</v>
      </c>
      <c r="O12" s="84">
        <v>0</v>
      </c>
      <c r="P12" s="84">
        <f t="shared" si="4"/>
        <v>450739376</v>
      </c>
      <c r="Q12" s="101">
        <f t="shared" si="5"/>
        <v>0.9439870456164664</v>
      </c>
      <c r="R12" s="83">
        <v>-265384691</v>
      </c>
      <c r="S12" s="84">
        <v>0</v>
      </c>
      <c r="T12" s="84">
        <f t="shared" si="6"/>
        <v>-265384691</v>
      </c>
      <c r="U12" s="101">
        <f t="shared" si="7"/>
        <v>-0.57839049224611272</v>
      </c>
      <c r="V12" s="83">
        <v>71682065</v>
      </c>
      <c r="W12" s="84">
        <v>0</v>
      </c>
      <c r="X12" s="84">
        <f t="shared" si="8"/>
        <v>71682065</v>
      </c>
      <c r="Y12" s="101">
        <f t="shared" si="9"/>
        <v>0.15622688974386939</v>
      </c>
      <c r="Z12" s="83">
        <f t="shared" si="10"/>
        <v>294295902</v>
      </c>
      <c r="AA12" s="84">
        <f t="shared" si="11"/>
        <v>6179178</v>
      </c>
      <c r="AB12" s="84">
        <f t="shared" si="12"/>
        <v>300475080</v>
      </c>
      <c r="AC12" s="101">
        <f t="shared" si="13"/>
        <v>0.65486795328706471</v>
      </c>
      <c r="AD12" s="83">
        <v>230382112</v>
      </c>
      <c r="AE12" s="84">
        <v>7009188</v>
      </c>
      <c r="AF12" s="84">
        <f t="shared" si="14"/>
        <v>237391300</v>
      </c>
      <c r="AG12" s="84">
        <v>398829080</v>
      </c>
      <c r="AH12" s="84">
        <v>406946353</v>
      </c>
      <c r="AI12" s="85">
        <v>329416510</v>
      </c>
      <c r="AJ12" s="120">
        <f t="shared" si="15"/>
        <v>0.80948387317283566</v>
      </c>
      <c r="AK12" s="121">
        <f t="shared" si="16"/>
        <v>-0.69804257780297763</v>
      </c>
    </row>
    <row r="13" spans="1:37" x14ac:dyDescent="0.2">
      <c r="A13" s="61" t="s">
        <v>101</v>
      </c>
      <c r="B13" s="62" t="s">
        <v>188</v>
      </c>
      <c r="C13" s="63" t="s">
        <v>189</v>
      </c>
      <c r="D13" s="83">
        <v>230593257</v>
      </c>
      <c r="E13" s="84">
        <v>81887150</v>
      </c>
      <c r="F13" s="85">
        <f t="shared" si="0"/>
        <v>312480407</v>
      </c>
      <c r="G13" s="83">
        <v>234155545</v>
      </c>
      <c r="H13" s="84">
        <v>78522150</v>
      </c>
      <c r="I13" s="85">
        <f t="shared" si="1"/>
        <v>312677695</v>
      </c>
      <c r="J13" s="83">
        <v>18402629</v>
      </c>
      <c r="K13" s="84">
        <v>8140302</v>
      </c>
      <c r="L13" s="84">
        <f t="shared" si="2"/>
        <v>26542931</v>
      </c>
      <c r="M13" s="101">
        <f t="shared" si="3"/>
        <v>8.494270490373497E-2</v>
      </c>
      <c r="N13" s="83">
        <v>28857132</v>
      </c>
      <c r="O13" s="84">
        <v>5651976</v>
      </c>
      <c r="P13" s="84">
        <f t="shared" si="4"/>
        <v>34509108</v>
      </c>
      <c r="Q13" s="101">
        <f t="shared" si="5"/>
        <v>0.11043606967652216</v>
      </c>
      <c r="R13" s="83">
        <v>12209631</v>
      </c>
      <c r="S13" s="84">
        <v>197886</v>
      </c>
      <c r="T13" s="84">
        <f t="shared" si="6"/>
        <v>12407517</v>
      </c>
      <c r="U13" s="101">
        <f t="shared" si="7"/>
        <v>3.968149055211629E-2</v>
      </c>
      <c r="V13" s="83">
        <v>38588147</v>
      </c>
      <c r="W13" s="84">
        <v>5684493</v>
      </c>
      <c r="X13" s="84">
        <f t="shared" si="8"/>
        <v>44272640</v>
      </c>
      <c r="Y13" s="101">
        <f t="shared" si="9"/>
        <v>0.14159193542730958</v>
      </c>
      <c r="Z13" s="83">
        <f t="shared" si="10"/>
        <v>98057539</v>
      </c>
      <c r="AA13" s="84">
        <f t="shared" si="11"/>
        <v>19674657</v>
      </c>
      <c r="AB13" s="84">
        <f t="shared" si="12"/>
        <v>117732196</v>
      </c>
      <c r="AC13" s="101">
        <f t="shared" si="13"/>
        <v>0.37652892381722336</v>
      </c>
      <c r="AD13" s="83">
        <v>33086306</v>
      </c>
      <c r="AE13" s="84">
        <v>12583795</v>
      </c>
      <c r="AF13" s="84">
        <f t="shared" si="14"/>
        <v>45670101</v>
      </c>
      <c r="AG13" s="84">
        <v>313497084</v>
      </c>
      <c r="AH13" s="84">
        <v>323548214</v>
      </c>
      <c r="AI13" s="85">
        <v>146190584</v>
      </c>
      <c r="AJ13" s="120">
        <f t="shared" si="15"/>
        <v>0.45183554621630517</v>
      </c>
      <c r="AK13" s="121">
        <f t="shared" si="16"/>
        <v>-3.059903458501223E-2</v>
      </c>
    </row>
    <row r="14" spans="1:37" x14ac:dyDescent="0.2">
      <c r="A14" s="61" t="s">
        <v>116</v>
      </c>
      <c r="B14" s="62" t="s">
        <v>190</v>
      </c>
      <c r="C14" s="63" t="s">
        <v>191</v>
      </c>
      <c r="D14" s="83">
        <v>62985185</v>
      </c>
      <c r="E14" s="84">
        <v>486000</v>
      </c>
      <c r="F14" s="85">
        <f t="shared" si="0"/>
        <v>63471185</v>
      </c>
      <c r="G14" s="83">
        <v>62314518</v>
      </c>
      <c r="H14" s="84">
        <v>970000</v>
      </c>
      <c r="I14" s="85">
        <f t="shared" si="1"/>
        <v>63284518</v>
      </c>
      <c r="J14" s="83">
        <v>12635374</v>
      </c>
      <c r="K14" s="84">
        <v>15477</v>
      </c>
      <c r="L14" s="84">
        <f t="shared" si="2"/>
        <v>12650851</v>
      </c>
      <c r="M14" s="101">
        <f t="shared" si="3"/>
        <v>0.19931644572257473</v>
      </c>
      <c r="N14" s="83">
        <v>14566410</v>
      </c>
      <c r="O14" s="84">
        <v>0</v>
      </c>
      <c r="P14" s="84">
        <f t="shared" si="4"/>
        <v>14566410</v>
      </c>
      <c r="Q14" s="101">
        <f t="shared" si="5"/>
        <v>0.22949642424353667</v>
      </c>
      <c r="R14" s="83">
        <v>12814828</v>
      </c>
      <c r="S14" s="84">
        <v>40166</v>
      </c>
      <c r="T14" s="84">
        <f t="shared" si="6"/>
        <v>12854994</v>
      </c>
      <c r="U14" s="101">
        <f t="shared" si="7"/>
        <v>0.20313015578312535</v>
      </c>
      <c r="V14" s="83">
        <v>18677364</v>
      </c>
      <c r="W14" s="84">
        <v>73154</v>
      </c>
      <c r="X14" s="84">
        <f t="shared" si="8"/>
        <v>18750518</v>
      </c>
      <c r="Y14" s="101">
        <f t="shared" si="9"/>
        <v>0.29628918087043027</v>
      </c>
      <c r="Z14" s="83">
        <f t="shared" si="10"/>
        <v>58693976</v>
      </c>
      <c r="AA14" s="84">
        <f t="shared" si="11"/>
        <v>128797</v>
      </c>
      <c r="AB14" s="84">
        <f t="shared" si="12"/>
        <v>58822773</v>
      </c>
      <c r="AC14" s="101">
        <f t="shared" si="13"/>
        <v>0.92949705329192833</v>
      </c>
      <c r="AD14" s="83">
        <v>13863832</v>
      </c>
      <c r="AE14" s="84">
        <v>41167</v>
      </c>
      <c r="AF14" s="84">
        <f t="shared" si="14"/>
        <v>13904999</v>
      </c>
      <c r="AG14" s="84">
        <v>67946987</v>
      </c>
      <c r="AH14" s="84">
        <v>66034673</v>
      </c>
      <c r="AI14" s="85">
        <v>38059257</v>
      </c>
      <c r="AJ14" s="120">
        <f t="shared" si="15"/>
        <v>0.5763526231136179</v>
      </c>
      <c r="AK14" s="121">
        <f t="shared" si="16"/>
        <v>0.34847316421957308</v>
      </c>
    </row>
    <row r="15" spans="1:37" ht="16.5" x14ac:dyDescent="0.3">
      <c r="A15" s="64" t="s">
        <v>0</v>
      </c>
      <c r="B15" s="65" t="s">
        <v>192</v>
      </c>
      <c r="C15" s="66" t="s">
        <v>0</v>
      </c>
      <c r="D15" s="86">
        <f>SUM(D11:D14)</f>
        <v>926718172</v>
      </c>
      <c r="E15" s="87">
        <f>SUM(E11:E14)</f>
        <v>196223451</v>
      </c>
      <c r="F15" s="88">
        <f t="shared" si="0"/>
        <v>1122941623</v>
      </c>
      <c r="G15" s="86">
        <f>SUM(G11:G14)</f>
        <v>922757011</v>
      </c>
      <c r="H15" s="87">
        <f>SUM(H11:H14)</f>
        <v>193301951</v>
      </c>
      <c r="I15" s="88">
        <f t="shared" si="1"/>
        <v>1116058962</v>
      </c>
      <c r="J15" s="86">
        <f>SUM(J11:J14)</f>
        <v>106487936</v>
      </c>
      <c r="K15" s="87">
        <f>SUM(K11:K14)</f>
        <v>16170697</v>
      </c>
      <c r="L15" s="87">
        <f t="shared" si="2"/>
        <v>122658633</v>
      </c>
      <c r="M15" s="102">
        <f t="shared" si="3"/>
        <v>0.10922975022718523</v>
      </c>
      <c r="N15" s="86">
        <f>SUM(N11:N14)</f>
        <v>529350281</v>
      </c>
      <c r="O15" s="87">
        <f>SUM(O11:O14)</f>
        <v>6353598</v>
      </c>
      <c r="P15" s="87">
        <f t="shared" si="4"/>
        <v>535703879</v>
      </c>
      <c r="Q15" s="102">
        <f t="shared" si="5"/>
        <v>0.47705407656796778</v>
      </c>
      <c r="R15" s="86">
        <f>SUM(R11:R14)</f>
        <v>-217709595</v>
      </c>
      <c r="S15" s="87">
        <f>SUM(S11:S14)</f>
        <v>2600261</v>
      </c>
      <c r="T15" s="87">
        <f t="shared" si="6"/>
        <v>-215109334</v>
      </c>
      <c r="U15" s="102">
        <f t="shared" si="7"/>
        <v>-0.19274011618034925</v>
      </c>
      <c r="V15" s="86">
        <f>SUM(V11:V14)</f>
        <v>172993112</v>
      </c>
      <c r="W15" s="87">
        <f>SUM(W11:W14)</f>
        <v>10242695</v>
      </c>
      <c r="X15" s="87">
        <f t="shared" si="8"/>
        <v>183235807</v>
      </c>
      <c r="Y15" s="102">
        <f t="shared" si="9"/>
        <v>0.1641811169829574</v>
      </c>
      <c r="Z15" s="86">
        <f t="shared" si="10"/>
        <v>591121734</v>
      </c>
      <c r="AA15" s="87">
        <f t="shared" si="11"/>
        <v>35367251</v>
      </c>
      <c r="AB15" s="87">
        <f t="shared" si="12"/>
        <v>626488985</v>
      </c>
      <c r="AC15" s="102">
        <f t="shared" si="13"/>
        <v>0.56134040075922087</v>
      </c>
      <c r="AD15" s="86">
        <f>SUM(AD11:AD14)</f>
        <v>296153107</v>
      </c>
      <c r="AE15" s="87">
        <f>SUM(AE11:AE14)</f>
        <v>22869921</v>
      </c>
      <c r="AF15" s="87">
        <f t="shared" si="14"/>
        <v>319023028</v>
      </c>
      <c r="AG15" s="87">
        <f>SUM(AG11:AG14)</f>
        <v>1280053277</v>
      </c>
      <c r="AH15" s="87">
        <f>SUM(AH11:AH14)</f>
        <v>1144894617</v>
      </c>
      <c r="AI15" s="88">
        <f>SUM(AI11:AI14)</f>
        <v>657795460</v>
      </c>
      <c r="AJ15" s="122">
        <f t="shared" si="15"/>
        <v>0.5745467314045376</v>
      </c>
      <c r="AK15" s="123">
        <f t="shared" si="16"/>
        <v>-0.42563454384866539</v>
      </c>
    </row>
    <row r="16" spans="1:37" x14ac:dyDescent="0.2">
      <c r="A16" s="61" t="s">
        <v>101</v>
      </c>
      <c r="B16" s="62" t="s">
        <v>193</v>
      </c>
      <c r="C16" s="63" t="s">
        <v>194</v>
      </c>
      <c r="D16" s="83">
        <v>366799239</v>
      </c>
      <c r="E16" s="84">
        <v>35148400</v>
      </c>
      <c r="F16" s="85">
        <f t="shared" si="0"/>
        <v>401947639</v>
      </c>
      <c r="G16" s="83">
        <v>373984239</v>
      </c>
      <c r="H16" s="84">
        <v>37448400</v>
      </c>
      <c r="I16" s="85">
        <f t="shared" si="1"/>
        <v>411432639</v>
      </c>
      <c r="J16" s="83">
        <v>195766</v>
      </c>
      <c r="K16" s="84">
        <v>0</v>
      </c>
      <c r="L16" s="84">
        <f t="shared" si="2"/>
        <v>195766</v>
      </c>
      <c r="M16" s="101">
        <f t="shared" si="3"/>
        <v>4.8704353752902627E-4</v>
      </c>
      <c r="N16" s="83">
        <v>921624</v>
      </c>
      <c r="O16" s="84">
        <v>466459</v>
      </c>
      <c r="P16" s="84">
        <f t="shared" si="4"/>
        <v>1388083</v>
      </c>
      <c r="Q16" s="101">
        <f t="shared" si="5"/>
        <v>3.4533925947503822E-3</v>
      </c>
      <c r="R16" s="83">
        <v>608034</v>
      </c>
      <c r="S16" s="84">
        <v>1082484</v>
      </c>
      <c r="T16" s="84">
        <f t="shared" si="6"/>
        <v>1690518</v>
      </c>
      <c r="U16" s="101">
        <f t="shared" si="7"/>
        <v>4.1088572946202254E-3</v>
      </c>
      <c r="V16" s="83">
        <v>278466</v>
      </c>
      <c r="W16" s="84">
        <v>1259409</v>
      </c>
      <c r="X16" s="84">
        <f t="shared" si="8"/>
        <v>1537875</v>
      </c>
      <c r="Y16" s="101">
        <f t="shared" si="9"/>
        <v>3.7378536708654268E-3</v>
      </c>
      <c r="Z16" s="83">
        <f t="shared" si="10"/>
        <v>2003890</v>
      </c>
      <c r="AA16" s="84">
        <f t="shared" si="11"/>
        <v>2808352</v>
      </c>
      <c r="AB16" s="84">
        <f t="shared" si="12"/>
        <v>4812242</v>
      </c>
      <c r="AC16" s="101">
        <f t="shared" si="13"/>
        <v>1.1696305892736914E-2</v>
      </c>
      <c r="AD16" s="83">
        <v>58170</v>
      </c>
      <c r="AE16" s="84">
        <v>943080</v>
      </c>
      <c r="AF16" s="84">
        <f t="shared" si="14"/>
        <v>1001250</v>
      </c>
      <c r="AG16" s="84">
        <v>1117790695</v>
      </c>
      <c r="AH16" s="84">
        <v>361317192</v>
      </c>
      <c r="AI16" s="85">
        <v>9892051</v>
      </c>
      <c r="AJ16" s="120">
        <f t="shared" si="15"/>
        <v>2.7377747915189155E-2</v>
      </c>
      <c r="AK16" s="121">
        <f t="shared" si="16"/>
        <v>0.53595505617977524</v>
      </c>
    </row>
    <row r="17" spans="1:37" x14ac:dyDescent="0.2">
      <c r="A17" s="61" t="s">
        <v>101</v>
      </c>
      <c r="B17" s="62" t="s">
        <v>195</v>
      </c>
      <c r="C17" s="63" t="s">
        <v>196</v>
      </c>
      <c r="D17" s="83">
        <v>136008907</v>
      </c>
      <c r="E17" s="84">
        <v>137131901</v>
      </c>
      <c r="F17" s="85">
        <f t="shared" si="0"/>
        <v>273140808</v>
      </c>
      <c r="G17" s="83">
        <v>162389557</v>
      </c>
      <c r="H17" s="84">
        <v>136331901</v>
      </c>
      <c r="I17" s="85">
        <f t="shared" si="1"/>
        <v>298721458</v>
      </c>
      <c r="J17" s="83">
        <v>33171627</v>
      </c>
      <c r="K17" s="84">
        <v>22148140</v>
      </c>
      <c r="L17" s="84">
        <f t="shared" si="2"/>
        <v>55319767</v>
      </c>
      <c r="M17" s="101">
        <f t="shared" si="3"/>
        <v>0.202532047133726</v>
      </c>
      <c r="N17" s="83">
        <v>25570376</v>
      </c>
      <c r="O17" s="84">
        <v>13692488</v>
      </c>
      <c r="P17" s="84">
        <f t="shared" si="4"/>
        <v>39262864</v>
      </c>
      <c r="Q17" s="101">
        <f t="shared" si="5"/>
        <v>0.14374587337385339</v>
      </c>
      <c r="R17" s="83">
        <v>20897587</v>
      </c>
      <c r="S17" s="84">
        <v>19185777</v>
      </c>
      <c r="T17" s="84">
        <f t="shared" si="6"/>
        <v>40083364</v>
      </c>
      <c r="U17" s="101">
        <f t="shared" si="7"/>
        <v>0.13418307565973384</v>
      </c>
      <c r="V17" s="83">
        <v>26167375</v>
      </c>
      <c r="W17" s="84">
        <v>0</v>
      </c>
      <c r="X17" s="84">
        <f t="shared" si="8"/>
        <v>26167375</v>
      </c>
      <c r="Y17" s="101">
        <f t="shared" si="9"/>
        <v>8.7597908684551209E-2</v>
      </c>
      <c r="Z17" s="83">
        <f t="shared" si="10"/>
        <v>105806965</v>
      </c>
      <c r="AA17" s="84">
        <f t="shared" si="11"/>
        <v>55026405</v>
      </c>
      <c r="AB17" s="84">
        <f t="shared" si="12"/>
        <v>160833370</v>
      </c>
      <c r="AC17" s="101">
        <f t="shared" si="13"/>
        <v>0.5384058148243237</v>
      </c>
      <c r="AD17" s="83">
        <v>22368871</v>
      </c>
      <c r="AE17" s="84">
        <v>4396174</v>
      </c>
      <c r="AF17" s="84">
        <f t="shared" si="14"/>
        <v>26765045</v>
      </c>
      <c r="AG17" s="84">
        <v>248478556</v>
      </c>
      <c r="AH17" s="84">
        <v>228155119</v>
      </c>
      <c r="AI17" s="85">
        <v>249618273</v>
      </c>
      <c r="AJ17" s="120">
        <f t="shared" si="15"/>
        <v>1.0940726383614474</v>
      </c>
      <c r="AK17" s="121">
        <f t="shared" si="16"/>
        <v>-2.2330244540967548E-2</v>
      </c>
    </row>
    <row r="18" spans="1:37" x14ac:dyDescent="0.2">
      <c r="A18" s="61" t="s">
        <v>101</v>
      </c>
      <c r="B18" s="62" t="s">
        <v>197</v>
      </c>
      <c r="C18" s="63" t="s">
        <v>198</v>
      </c>
      <c r="D18" s="83">
        <v>206710542</v>
      </c>
      <c r="E18" s="84">
        <v>30181999</v>
      </c>
      <c r="F18" s="85">
        <f t="shared" si="0"/>
        <v>236892541</v>
      </c>
      <c r="G18" s="83">
        <v>213597752</v>
      </c>
      <c r="H18" s="84">
        <v>31442232</v>
      </c>
      <c r="I18" s="85">
        <f t="shared" si="1"/>
        <v>245039984</v>
      </c>
      <c r="J18" s="83">
        <v>18783127</v>
      </c>
      <c r="K18" s="84">
        <v>1440944</v>
      </c>
      <c r="L18" s="84">
        <f t="shared" si="2"/>
        <v>20224071</v>
      </c>
      <c r="M18" s="101">
        <f t="shared" si="3"/>
        <v>8.5372341883909297E-2</v>
      </c>
      <c r="N18" s="83">
        <v>24775881</v>
      </c>
      <c r="O18" s="84">
        <v>1142188</v>
      </c>
      <c r="P18" s="84">
        <f t="shared" si="4"/>
        <v>25918069</v>
      </c>
      <c r="Q18" s="101">
        <f t="shared" si="5"/>
        <v>0.10940854824128886</v>
      </c>
      <c r="R18" s="83">
        <v>93166106</v>
      </c>
      <c r="S18" s="84">
        <v>5828</v>
      </c>
      <c r="T18" s="84">
        <f t="shared" si="6"/>
        <v>93171934</v>
      </c>
      <c r="U18" s="101">
        <f t="shared" si="7"/>
        <v>0.38023155437359152</v>
      </c>
      <c r="V18" s="83">
        <v>63430362</v>
      </c>
      <c r="W18" s="84">
        <v>508608</v>
      </c>
      <c r="X18" s="84">
        <f t="shared" si="8"/>
        <v>63938970</v>
      </c>
      <c r="Y18" s="101">
        <f t="shared" si="9"/>
        <v>0.26093280352156734</v>
      </c>
      <c r="Z18" s="83">
        <f t="shared" si="10"/>
        <v>200155476</v>
      </c>
      <c r="AA18" s="84">
        <f t="shared" si="11"/>
        <v>3097568</v>
      </c>
      <c r="AB18" s="84">
        <f t="shared" si="12"/>
        <v>203253044</v>
      </c>
      <c r="AC18" s="101">
        <f t="shared" si="13"/>
        <v>0.82946889190133155</v>
      </c>
      <c r="AD18" s="83">
        <v>37954821</v>
      </c>
      <c r="AE18" s="84">
        <v>2576608</v>
      </c>
      <c r="AF18" s="84">
        <f t="shared" si="14"/>
        <v>40531429</v>
      </c>
      <c r="AG18" s="84">
        <v>157528799</v>
      </c>
      <c r="AH18" s="84">
        <v>284040692</v>
      </c>
      <c r="AI18" s="85">
        <v>117910550</v>
      </c>
      <c r="AJ18" s="120">
        <f t="shared" si="15"/>
        <v>0.41511851407544098</v>
      </c>
      <c r="AK18" s="121">
        <f t="shared" si="16"/>
        <v>0.57751580878137809</v>
      </c>
    </row>
    <row r="19" spans="1:37" x14ac:dyDescent="0.2">
      <c r="A19" s="61" t="s">
        <v>101</v>
      </c>
      <c r="B19" s="62" t="s">
        <v>61</v>
      </c>
      <c r="C19" s="63" t="s">
        <v>62</v>
      </c>
      <c r="D19" s="83">
        <v>3499848307</v>
      </c>
      <c r="E19" s="84">
        <v>157832518</v>
      </c>
      <c r="F19" s="85">
        <f t="shared" si="0"/>
        <v>3657680825</v>
      </c>
      <c r="G19" s="83">
        <v>3230972293</v>
      </c>
      <c r="H19" s="84">
        <v>159213435</v>
      </c>
      <c r="I19" s="85">
        <f t="shared" si="1"/>
        <v>3390185728</v>
      </c>
      <c r="J19" s="83">
        <v>260396866</v>
      </c>
      <c r="K19" s="84">
        <v>7459636</v>
      </c>
      <c r="L19" s="84">
        <f t="shared" si="2"/>
        <v>267856502</v>
      </c>
      <c r="M19" s="101">
        <f t="shared" si="3"/>
        <v>7.3231239907325704E-2</v>
      </c>
      <c r="N19" s="83">
        <v>603240958</v>
      </c>
      <c r="O19" s="84">
        <v>22549843</v>
      </c>
      <c r="P19" s="84">
        <f t="shared" si="4"/>
        <v>625790801</v>
      </c>
      <c r="Q19" s="101">
        <f t="shared" si="5"/>
        <v>0.1710895047820363</v>
      </c>
      <c r="R19" s="83">
        <v>491178846</v>
      </c>
      <c r="S19" s="84">
        <v>11572236</v>
      </c>
      <c r="T19" s="84">
        <f t="shared" si="6"/>
        <v>502751082</v>
      </c>
      <c r="U19" s="101">
        <f t="shared" si="7"/>
        <v>0.1482960292846823</v>
      </c>
      <c r="V19" s="83">
        <v>530542903</v>
      </c>
      <c r="W19" s="84">
        <v>62923010</v>
      </c>
      <c r="X19" s="84">
        <f t="shared" si="8"/>
        <v>593465913</v>
      </c>
      <c r="Y19" s="101">
        <f t="shared" si="9"/>
        <v>0.17505410045782602</v>
      </c>
      <c r="Z19" s="83">
        <f t="shared" si="10"/>
        <v>1885359573</v>
      </c>
      <c r="AA19" s="84">
        <f t="shared" si="11"/>
        <v>104504725</v>
      </c>
      <c r="AB19" s="84">
        <f t="shared" si="12"/>
        <v>1989864298</v>
      </c>
      <c r="AC19" s="101">
        <f t="shared" si="13"/>
        <v>0.58694846172156379</v>
      </c>
      <c r="AD19" s="83">
        <v>553251309</v>
      </c>
      <c r="AE19" s="84">
        <v>35683863</v>
      </c>
      <c r="AF19" s="84">
        <f t="shared" si="14"/>
        <v>588935172</v>
      </c>
      <c r="AG19" s="84">
        <v>3111610955</v>
      </c>
      <c r="AH19" s="84">
        <v>3176259988</v>
      </c>
      <c r="AI19" s="85">
        <v>2261631131</v>
      </c>
      <c r="AJ19" s="120">
        <f t="shared" si="15"/>
        <v>0.71204219413540026</v>
      </c>
      <c r="AK19" s="121">
        <f t="shared" si="16"/>
        <v>7.693106500353597E-3</v>
      </c>
    </row>
    <row r="20" spans="1:37" x14ac:dyDescent="0.2">
      <c r="A20" s="61" t="s">
        <v>101</v>
      </c>
      <c r="B20" s="62" t="s">
        <v>199</v>
      </c>
      <c r="C20" s="63" t="s">
        <v>200</v>
      </c>
      <c r="D20" s="83">
        <v>527273896</v>
      </c>
      <c r="E20" s="84">
        <v>42672950</v>
      </c>
      <c r="F20" s="85">
        <f t="shared" si="0"/>
        <v>569946846</v>
      </c>
      <c r="G20" s="83">
        <v>530740862</v>
      </c>
      <c r="H20" s="84">
        <v>44672950</v>
      </c>
      <c r="I20" s="85">
        <f t="shared" si="1"/>
        <v>575413812</v>
      </c>
      <c r="J20" s="83">
        <v>55308701</v>
      </c>
      <c r="K20" s="84">
        <v>4213170</v>
      </c>
      <c r="L20" s="84">
        <f t="shared" si="2"/>
        <v>59521871</v>
      </c>
      <c r="M20" s="101">
        <f t="shared" si="3"/>
        <v>0.10443407383993138</v>
      </c>
      <c r="N20" s="83">
        <v>102577049</v>
      </c>
      <c r="O20" s="84">
        <v>9772956</v>
      </c>
      <c r="P20" s="84">
        <f t="shared" si="4"/>
        <v>112350005</v>
      </c>
      <c r="Q20" s="101">
        <f t="shared" si="5"/>
        <v>0.1971236542293279</v>
      </c>
      <c r="R20" s="83">
        <v>98433124</v>
      </c>
      <c r="S20" s="84">
        <v>10056208</v>
      </c>
      <c r="T20" s="84">
        <f t="shared" si="6"/>
        <v>108489332</v>
      </c>
      <c r="U20" s="101">
        <f t="shared" si="7"/>
        <v>0.18854141095938795</v>
      </c>
      <c r="V20" s="83">
        <v>108514232</v>
      </c>
      <c r="W20" s="84">
        <v>16469476</v>
      </c>
      <c r="X20" s="84">
        <f t="shared" si="8"/>
        <v>124983708</v>
      </c>
      <c r="Y20" s="101">
        <f t="shared" si="9"/>
        <v>0.21720665266199762</v>
      </c>
      <c r="Z20" s="83">
        <f t="shared" si="10"/>
        <v>364833106</v>
      </c>
      <c r="AA20" s="84">
        <f t="shared" si="11"/>
        <v>40511810</v>
      </c>
      <c r="AB20" s="84">
        <f t="shared" si="12"/>
        <v>405344916</v>
      </c>
      <c r="AC20" s="101">
        <f t="shared" si="13"/>
        <v>0.7044407130081195</v>
      </c>
      <c r="AD20" s="83">
        <v>96505597</v>
      </c>
      <c r="AE20" s="84">
        <v>11920344</v>
      </c>
      <c r="AF20" s="84">
        <f t="shared" si="14"/>
        <v>108425941</v>
      </c>
      <c r="AG20" s="84">
        <v>524678041</v>
      </c>
      <c r="AH20" s="84">
        <v>552148676</v>
      </c>
      <c r="AI20" s="85">
        <v>406614958</v>
      </c>
      <c r="AJ20" s="120">
        <f t="shared" si="15"/>
        <v>0.73642295213979647</v>
      </c>
      <c r="AK20" s="121">
        <f t="shared" si="16"/>
        <v>0.15271038320986308</v>
      </c>
    </row>
    <row r="21" spans="1:37" x14ac:dyDescent="0.2">
      <c r="A21" s="61" t="s">
        <v>116</v>
      </c>
      <c r="B21" s="62" t="s">
        <v>201</v>
      </c>
      <c r="C21" s="63" t="s">
        <v>202</v>
      </c>
      <c r="D21" s="83">
        <v>181251304</v>
      </c>
      <c r="E21" s="84">
        <v>13150000</v>
      </c>
      <c r="F21" s="85">
        <f t="shared" si="0"/>
        <v>194401304</v>
      </c>
      <c r="G21" s="83">
        <v>179567430</v>
      </c>
      <c r="H21" s="84">
        <v>13150000</v>
      </c>
      <c r="I21" s="85">
        <f t="shared" si="1"/>
        <v>192717430</v>
      </c>
      <c r="J21" s="83">
        <v>41432748</v>
      </c>
      <c r="K21" s="84">
        <v>253038</v>
      </c>
      <c r="L21" s="84">
        <f t="shared" si="2"/>
        <v>41685786</v>
      </c>
      <c r="M21" s="101">
        <f t="shared" si="3"/>
        <v>0.21443161718709458</v>
      </c>
      <c r="N21" s="83">
        <v>34080413</v>
      </c>
      <c r="O21" s="84">
        <v>2663950</v>
      </c>
      <c r="P21" s="84">
        <f t="shared" si="4"/>
        <v>36744363</v>
      </c>
      <c r="Q21" s="101">
        <f t="shared" si="5"/>
        <v>0.18901294509835181</v>
      </c>
      <c r="R21" s="83">
        <v>36341920</v>
      </c>
      <c r="S21" s="84">
        <v>1364088</v>
      </c>
      <c r="T21" s="84">
        <f t="shared" si="6"/>
        <v>37706008</v>
      </c>
      <c r="U21" s="101">
        <f t="shared" si="7"/>
        <v>0.19565437334858607</v>
      </c>
      <c r="V21" s="83">
        <v>41973348</v>
      </c>
      <c r="W21" s="84">
        <v>1187280</v>
      </c>
      <c r="X21" s="84">
        <f t="shared" si="8"/>
        <v>43160628</v>
      </c>
      <c r="Y21" s="101">
        <f t="shared" si="9"/>
        <v>0.22395809242578629</v>
      </c>
      <c r="Z21" s="83">
        <f t="shared" si="10"/>
        <v>153828429</v>
      </c>
      <c r="AA21" s="84">
        <f t="shared" si="11"/>
        <v>5468356</v>
      </c>
      <c r="AB21" s="84">
        <f t="shared" si="12"/>
        <v>159296785</v>
      </c>
      <c r="AC21" s="101">
        <f t="shared" si="13"/>
        <v>0.82658213634334998</v>
      </c>
      <c r="AD21" s="83">
        <v>39684030</v>
      </c>
      <c r="AE21" s="84">
        <v>558302</v>
      </c>
      <c r="AF21" s="84">
        <f t="shared" si="14"/>
        <v>40242332</v>
      </c>
      <c r="AG21" s="84">
        <v>190270493</v>
      </c>
      <c r="AH21" s="84">
        <v>205119366</v>
      </c>
      <c r="AI21" s="85">
        <v>163749737</v>
      </c>
      <c r="AJ21" s="120">
        <f t="shared" si="15"/>
        <v>0.798314367839846</v>
      </c>
      <c r="AK21" s="121">
        <f t="shared" si="16"/>
        <v>7.2518063813995726E-2</v>
      </c>
    </row>
    <row r="22" spans="1:37" ht="16.5" x14ac:dyDescent="0.3">
      <c r="A22" s="64" t="s">
        <v>0</v>
      </c>
      <c r="B22" s="65" t="s">
        <v>203</v>
      </c>
      <c r="C22" s="66" t="s">
        <v>0</v>
      </c>
      <c r="D22" s="86">
        <f>SUM(D16:D21)</f>
        <v>4917892195</v>
      </c>
      <c r="E22" s="87">
        <f>SUM(E16:E21)</f>
        <v>416117768</v>
      </c>
      <c r="F22" s="88">
        <f t="shared" si="0"/>
        <v>5334009963</v>
      </c>
      <c r="G22" s="86">
        <f>SUM(G16:G21)</f>
        <v>4691252133</v>
      </c>
      <c r="H22" s="87">
        <f>SUM(H16:H21)</f>
        <v>422258918</v>
      </c>
      <c r="I22" s="88">
        <f t="shared" si="1"/>
        <v>5113511051</v>
      </c>
      <c r="J22" s="86">
        <f>SUM(J16:J21)</f>
        <v>409288835</v>
      </c>
      <c r="K22" s="87">
        <f>SUM(K16:K21)</f>
        <v>35514928</v>
      </c>
      <c r="L22" s="87">
        <f t="shared" si="2"/>
        <v>444803763</v>
      </c>
      <c r="M22" s="102">
        <f t="shared" si="3"/>
        <v>8.3390126018780361E-2</v>
      </c>
      <c r="N22" s="86">
        <f>SUM(N16:N21)</f>
        <v>791166301</v>
      </c>
      <c r="O22" s="87">
        <f>SUM(O16:O21)</f>
        <v>50287884</v>
      </c>
      <c r="P22" s="87">
        <f t="shared" si="4"/>
        <v>841454185</v>
      </c>
      <c r="Q22" s="102">
        <f t="shared" si="5"/>
        <v>0.15775264591495852</v>
      </c>
      <c r="R22" s="86">
        <f>SUM(R16:R21)</f>
        <v>740625617</v>
      </c>
      <c r="S22" s="87">
        <f>SUM(S16:S21)</f>
        <v>43266621</v>
      </c>
      <c r="T22" s="87">
        <f t="shared" si="6"/>
        <v>783892238</v>
      </c>
      <c r="U22" s="102">
        <f t="shared" si="7"/>
        <v>0.15329823876037224</v>
      </c>
      <c r="V22" s="86">
        <f>SUM(V16:V21)</f>
        <v>770906686</v>
      </c>
      <c r="W22" s="87">
        <f>SUM(W16:W21)</f>
        <v>82347783</v>
      </c>
      <c r="X22" s="87">
        <f t="shared" si="8"/>
        <v>853254469</v>
      </c>
      <c r="Y22" s="102">
        <f t="shared" si="9"/>
        <v>0.16686274078416966</v>
      </c>
      <c r="Z22" s="86">
        <f t="shared" si="10"/>
        <v>2711987439</v>
      </c>
      <c r="AA22" s="87">
        <f t="shared" si="11"/>
        <v>211417216</v>
      </c>
      <c r="AB22" s="87">
        <f t="shared" si="12"/>
        <v>2923404655</v>
      </c>
      <c r="AC22" s="102">
        <f t="shared" si="13"/>
        <v>0.57170203131335717</v>
      </c>
      <c r="AD22" s="86">
        <f>SUM(AD16:AD21)</f>
        <v>749822798</v>
      </c>
      <c r="AE22" s="87">
        <f>SUM(AE16:AE21)</f>
        <v>56078371</v>
      </c>
      <c r="AF22" s="87">
        <f t="shared" si="14"/>
        <v>805901169</v>
      </c>
      <c r="AG22" s="87">
        <f>SUM(AG16:AG21)</f>
        <v>5350357539</v>
      </c>
      <c r="AH22" s="87">
        <f>SUM(AH16:AH21)</f>
        <v>4807041033</v>
      </c>
      <c r="AI22" s="88">
        <f>SUM(AI16:AI21)</f>
        <v>3209416700</v>
      </c>
      <c r="AJ22" s="122">
        <f t="shared" si="15"/>
        <v>0.66764911677840466</v>
      </c>
      <c r="AK22" s="123">
        <f t="shared" si="16"/>
        <v>5.875819743351185E-2</v>
      </c>
    </row>
    <row r="23" spans="1:37" x14ac:dyDescent="0.2">
      <c r="A23" s="61" t="s">
        <v>101</v>
      </c>
      <c r="B23" s="62" t="s">
        <v>204</v>
      </c>
      <c r="C23" s="63" t="s">
        <v>205</v>
      </c>
      <c r="D23" s="83">
        <v>634744608</v>
      </c>
      <c r="E23" s="84">
        <v>204601404</v>
      </c>
      <c r="F23" s="85">
        <f t="shared" si="0"/>
        <v>839346012</v>
      </c>
      <c r="G23" s="83">
        <v>663277315</v>
      </c>
      <c r="H23" s="84">
        <v>202914846</v>
      </c>
      <c r="I23" s="85">
        <f t="shared" si="1"/>
        <v>866192161</v>
      </c>
      <c r="J23" s="83">
        <v>103232510</v>
      </c>
      <c r="K23" s="84">
        <v>29023272</v>
      </c>
      <c r="L23" s="84">
        <f t="shared" si="2"/>
        <v>132255782</v>
      </c>
      <c r="M23" s="101">
        <f t="shared" si="3"/>
        <v>0.15757003680146156</v>
      </c>
      <c r="N23" s="83">
        <v>109216531</v>
      </c>
      <c r="O23" s="84">
        <v>36363586</v>
      </c>
      <c r="P23" s="84">
        <f t="shared" si="4"/>
        <v>145580117</v>
      </c>
      <c r="Q23" s="101">
        <f t="shared" si="5"/>
        <v>0.17344469970508419</v>
      </c>
      <c r="R23" s="83">
        <v>126500740</v>
      </c>
      <c r="S23" s="84">
        <v>19714305</v>
      </c>
      <c r="T23" s="84">
        <f t="shared" si="6"/>
        <v>146215045</v>
      </c>
      <c r="U23" s="101">
        <f t="shared" si="7"/>
        <v>0.16880208755433426</v>
      </c>
      <c r="V23" s="83">
        <v>192304420</v>
      </c>
      <c r="W23" s="84">
        <v>35254722</v>
      </c>
      <c r="X23" s="84">
        <f t="shared" si="8"/>
        <v>227559142</v>
      </c>
      <c r="Y23" s="101">
        <f t="shared" si="9"/>
        <v>0.26271207734931235</v>
      </c>
      <c r="Z23" s="83">
        <f t="shared" si="10"/>
        <v>531254201</v>
      </c>
      <c r="AA23" s="84">
        <f t="shared" si="11"/>
        <v>120355885</v>
      </c>
      <c r="AB23" s="84">
        <f t="shared" si="12"/>
        <v>651610086</v>
      </c>
      <c r="AC23" s="101">
        <f t="shared" si="13"/>
        <v>0.75226966409824159</v>
      </c>
      <c r="AD23" s="83">
        <v>155514171</v>
      </c>
      <c r="AE23" s="84">
        <v>55823668</v>
      </c>
      <c r="AF23" s="84">
        <f t="shared" si="14"/>
        <v>211337839</v>
      </c>
      <c r="AG23" s="84">
        <v>836334132</v>
      </c>
      <c r="AH23" s="84">
        <v>825900100</v>
      </c>
      <c r="AI23" s="85">
        <v>604161099</v>
      </c>
      <c r="AJ23" s="120">
        <f t="shared" si="15"/>
        <v>0.73151837492210015</v>
      </c>
      <c r="AK23" s="121">
        <f t="shared" si="16"/>
        <v>7.6755317820771385E-2</v>
      </c>
    </row>
    <row r="24" spans="1:37" x14ac:dyDescent="0.2">
      <c r="A24" s="61" t="s">
        <v>101</v>
      </c>
      <c r="B24" s="62" t="s">
        <v>206</v>
      </c>
      <c r="C24" s="63" t="s">
        <v>207</v>
      </c>
      <c r="D24" s="83">
        <v>819556559</v>
      </c>
      <c r="E24" s="84">
        <v>122360779</v>
      </c>
      <c r="F24" s="85">
        <f t="shared" si="0"/>
        <v>941917338</v>
      </c>
      <c r="G24" s="83">
        <v>840884036</v>
      </c>
      <c r="H24" s="84">
        <v>121537106</v>
      </c>
      <c r="I24" s="85">
        <f t="shared" si="1"/>
        <v>962421142</v>
      </c>
      <c r="J24" s="83">
        <v>152746128</v>
      </c>
      <c r="K24" s="84">
        <v>18678717</v>
      </c>
      <c r="L24" s="84">
        <f t="shared" si="2"/>
        <v>171424845</v>
      </c>
      <c r="M24" s="101">
        <f t="shared" si="3"/>
        <v>0.18199563601195756</v>
      </c>
      <c r="N24" s="83">
        <v>224111373</v>
      </c>
      <c r="O24" s="84">
        <v>8812273</v>
      </c>
      <c r="P24" s="84">
        <f t="shared" si="4"/>
        <v>232923646</v>
      </c>
      <c r="Q24" s="101">
        <f t="shared" si="5"/>
        <v>0.24728671678830483</v>
      </c>
      <c r="R24" s="83">
        <v>205681170</v>
      </c>
      <c r="S24" s="84">
        <v>15990438</v>
      </c>
      <c r="T24" s="84">
        <f t="shared" si="6"/>
        <v>221671608</v>
      </c>
      <c r="U24" s="101">
        <f t="shared" si="7"/>
        <v>0.23032703493955456</v>
      </c>
      <c r="V24" s="83">
        <v>142704297</v>
      </c>
      <c r="W24" s="84">
        <v>20386826</v>
      </c>
      <c r="X24" s="84">
        <f t="shared" si="8"/>
        <v>163091123</v>
      </c>
      <c r="Y24" s="101">
        <f t="shared" si="9"/>
        <v>0.16945920645621063</v>
      </c>
      <c r="Z24" s="83">
        <f t="shared" si="10"/>
        <v>725242968</v>
      </c>
      <c r="AA24" s="84">
        <f t="shared" si="11"/>
        <v>63868254</v>
      </c>
      <c r="AB24" s="84">
        <f t="shared" si="12"/>
        <v>789111222</v>
      </c>
      <c r="AC24" s="101">
        <f t="shared" si="13"/>
        <v>0.81992299167509353</v>
      </c>
      <c r="AD24" s="83">
        <v>131327501</v>
      </c>
      <c r="AE24" s="84">
        <v>46553209</v>
      </c>
      <c r="AF24" s="84">
        <f t="shared" si="14"/>
        <v>177880710</v>
      </c>
      <c r="AG24" s="84">
        <v>867206046</v>
      </c>
      <c r="AH24" s="84">
        <v>893521046</v>
      </c>
      <c r="AI24" s="85">
        <v>717095606</v>
      </c>
      <c r="AJ24" s="120">
        <f t="shared" si="15"/>
        <v>0.80255032515484814</v>
      </c>
      <c r="AK24" s="121">
        <f t="shared" si="16"/>
        <v>-8.3143287431222901E-2</v>
      </c>
    </row>
    <row r="25" spans="1:37" x14ac:dyDescent="0.2">
      <c r="A25" s="61" t="s">
        <v>101</v>
      </c>
      <c r="B25" s="62" t="s">
        <v>208</v>
      </c>
      <c r="C25" s="63" t="s">
        <v>209</v>
      </c>
      <c r="D25" s="83">
        <v>416242884</v>
      </c>
      <c r="E25" s="84">
        <v>51620976</v>
      </c>
      <c r="F25" s="85">
        <f t="shared" si="0"/>
        <v>467863860</v>
      </c>
      <c r="G25" s="83">
        <v>445958473</v>
      </c>
      <c r="H25" s="84">
        <v>51621000</v>
      </c>
      <c r="I25" s="85">
        <f t="shared" si="1"/>
        <v>497579473</v>
      </c>
      <c r="J25" s="83">
        <v>62256232</v>
      </c>
      <c r="K25" s="84">
        <v>5438008</v>
      </c>
      <c r="L25" s="84">
        <f t="shared" si="2"/>
        <v>67694240</v>
      </c>
      <c r="M25" s="101">
        <f t="shared" si="3"/>
        <v>0.14468790130530707</v>
      </c>
      <c r="N25" s="83">
        <v>64445202</v>
      </c>
      <c r="O25" s="84">
        <v>10074869</v>
      </c>
      <c r="P25" s="84">
        <f t="shared" si="4"/>
        <v>74520071</v>
      </c>
      <c r="Q25" s="101">
        <f t="shared" si="5"/>
        <v>0.15927725428503925</v>
      </c>
      <c r="R25" s="83">
        <v>123775842</v>
      </c>
      <c r="S25" s="84">
        <v>14197964</v>
      </c>
      <c r="T25" s="84">
        <f t="shared" si="6"/>
        <v>137973806</v>
      </c>
      <c r="U25" s="101">
        <f t="shared" si="7"/>
        <v>0.2772899878046215</v>
      </c>
      <c r="V25" s="83">
        <v>193243713</v>
      </c>
      <c r="W25" s="84">
        <v>1543177</v>
      </c>
      <c r="X25" s="84">
        <f t="shared" si="8"/>
        <v>194786890</v>
      </c>
      <c r="Y25" s="101">
        <f t="shared" si="9"/>
        <v>0.39146890209435953</v>
      </c>
      <c r="Z25" s="83">
        <f t="shared" si="10"/>
        <v>443720989</v>
      </c>
      <c r="AA25" s="84">
        <f t="shared" si="11"/>
        <v>31254018</v>
      </c>
      <c r="AB25" s="84">
        <f t="shared" si="12"/>
        <v>474975007</v>
      </c>
      <c r="AC25" s="101">
        <f t="shared" si="13"/>
        <v>0.95457114445715896</v>
      </c>
      <c r="AD25" s="83">
        <v>209232726</v>
      </c>
      <c r="AE25" s="84">
        <v>2432190</v>
      </c>
      <c r="AF25" s="84">
        <f t="shared" si="14"/>
        <v>211664916</v>
      </c>
      <c r="AG25" s="84">
        <v>463777104</v>
      </c>
      <c r="AH25" s="84">
        <v>463777104</v>
      </c>
      <c r="AI25" s="85">
        <v>432986086</v>
      </c>
      <c r="AJ25" s="120">
        <f t="shared" si="15"/>
        <v>0.93360815414466858</v>
      </c>
      <c r="AK25" s="121">
        <f t="shared" si="16"/>
        <v>-7.9739365025425335E-2</v>
      </c>
    </row>
    <row r="26" spans="1:37" x14ac:dyDescent="0.2">
      <c r="A26" s="61" t="s">
        <v>101</v>
      </c>
      <c r="B26" s="62" t="s">
        <v>210</v>
      </c>
      <c r="C26" s="63" t="s">
        <v>211</v>
      </c>
      <c r="D26" s="83">
        <v>2504010578</v>
      </c>
      <c r="E26" s="84">
        <v>266961134</v>
      </c>
      <c r="F26" s="85">
        <f t="shared" si="0"/>
        <v>2770971712</v>
      </c>
      <c r="G26" s="83">
        <v>2870902218</v>
      </c>
      <c r="H26" s="84">
        <v>289972865</v>
      </c>
      <c r="I26" s="85">
        <f t="shared" si="1"/>
        <v>3160875083</v>
      </c>
      <c r="J26" s="83">
        <v>383649915</v>
      </c>
      <c r="K26" s="84">
        <v>46228196</v>
      </c>
      <c r="L26" s="84">
        <f t="shared" si="2"/>
        <v>429878111</v>
      </c>
      <c r="M26" s="101">
        <f t="shared" si="3"/>
        <v>0.15513623222437284</v>
      </c>
      <c r="N26" s="83">
        <v>576269668</v>
      </c>
      <c r="O26" s="84">
        <v>71218085</v>
      </c>
      <c r="P26" s="84">
        <f t="shared" si="4"/>
        <v>647487753</v>
      </c>
      <c r="Q26" s="101">
        <f t="shared" si="5"/>
        <v>0.23366812089635652</v>
      </c>
      <c r="R26" s="83">
        <v>528217967</v>
      </c>
      <c r="S26" s="84">
        <v>24648460</v>
      </c>
      <c r="T26" s="84">
        <f t="shared" si="6"/>
        <v>552866427</v>
      </c>
      <c r="U26" s="101">
        <f t="shared" si="7"/>
        <v>0.17490929330724203</v>
      </c>
      <c r="V26" s="83">
        <v>687721955</v>
      </c>
      <c r="W26" s="84">
        <v>75067702</v>
      </c>
      <c r="X26" s="84">
        <f t="shared" si="8"/>
        <v>762789657</v>
      </c>
      <c r="Y26" s="101">
        <f t="shared" si="9"/>
        <v>0.2413223037830502</v>
      </c>
      <c r="Z26" s="83">
        <f t="shared" si="10"/>
        <v>2175859505</v>
      </c>
      <c r="AA26" s="84">
        <f t="shared" si="11"/>
        <v>217162443</v>
      </c>
      <c r="AB26" s="84">
        <f t="shared" si="12"/>
        <v>2393021948</v>
      </c>
      <c r="AC26" s="101">
        <f t="shared" si="13"/>
        <v>0.75707577337373699</v>
      </c>
      <c r="AD26" s="83">
        <v>1057820388</v>
      </c>
      <c r="AE26" s="84">
        <v>100331401</v>
      </c>
      <c r="AF26" s="84">
        <f t="shared" si="14"/>
        <v>1158151789</v>
      </c>
      <c r="AG26" s="84">
        <v>2978986932</v>
      </c>
      <c r="AH26" s="84">
        <v>3042765273</v>
      </c>
      <c r="AI26" s="85">
        <v>1904654431</v>
      </c>
      <c r="AJ26" s="120">
        <f t="shared" si="15"/>
        <v>0.62596166976827461</v>
      </c>
      <c r="AK26" s="121">
        <f t="shared" si="16"/>
        <v>-0.34137332926055686</v>
      </c>
    </row>
    <row r="27" spans="1:37" x14ac:dyDescent="0.2">
      <c r="A27" s="61" t="s">
        <v>101</v>
      </c>
      <c r="B27" s="62" t="s">
        <v>212</v>
      </c>
      <c r="C27" s="63" t="s">
        <v>213</v>
      </c>
      <c r="D27" s="83">
        <v>168582896</v>
      </c>
      <c r="E27" s="84">
        <v>60293000</v>
      </c>
      <c r="F27" s="85">
        <f t="shared" si="0"/>
        <v>228875896</v>
      </c>
      <c r="G27" s="83">
        <v>173874610</v>
      </c>
      <c r="H27" s="84">
        <v>63218761</v>
      </c>
      <c r="I27" s="85">
        <f t="shared" si="1"/>
        <v>237093371</v>
      </c>
      <c r="J27" s="83">
        <v>30768974</v>
      </c>
      <c r="K27" s="84">
        <v>2827219</v>
      </c>
      <c r="L27" s="84">
        <f t="shared" si="2"/>
        <v>33596193</v>
      </c>
      <c r="M27" s="101">
        <f t="shared" si="3"/>
        <v>0.14678781639810598</v>
      </c>
      <c r="N27" s="83">
        <v>59632098</v>
      </c>
      <c r="O27" s="84">
        <v>13115120</v>
      </c>
      <c r="P27" s="84">
        <f t="shared" si="4"/>
        <v>72747218</v>
      </c>
      <c r="Q27" s="101">
        <f t="shared" si="5"/>
        <v>0.31784569398255902</v>
      </c>
      <c r="R27" s="83">
        <v>37024286</v>
      </c>
      <c r="S27" s="84">
        <v>2359937</v>
      </c>
      <c r="T27" s="84">
        <f t="shared" si="6"/>
        <v>39384223</v>
      </c>
      <c r="U27" s="101">
        <f t="shared" si="7"/>
        <v>0.16611271261565555</v>
      </c>
      <c r="V27" s="83">
        <v>20587314</v>
      </c>
      <c r="W27" s="84">
        <v>7037359</v>
      </c>
      <c r="X27" s="84">
        <f t="shared" si="8"/>
        <v>27624673</v>
      </c>
      <c r="Y27" s="101">
        <f t="shared" si="9"/>
        <v>0.1165138986530332</v>
      </c>
      <c r="Z27" s="83">
        <f t="shared" si="10"/>
        <v>148012672</v>
      </c>
      <c r="AA27" s="84">
        <f t="shared" si="11"/>
        <v>25339635</v>
      </c>
      <c r="AB27" s="84">
        <f t="shared" si="12"/>
        <v>173352307</v>
      </c>
      <c r="AC27" s="101">
        <f t="shared" si="13"/>
        <v>0.73115627935460081</v>
      </c>
      <c r="AD27" s="83">
        <v>78624247</v>
      </c>
      <c r="AE27" s="84">
        <v>35807553</v>
      </c>
      <c r="AF27" s="84">
        <f t="shared" si="14"/>
        <v>114431800</v>
      </c>
      <c r="AG27" s="84">
        <v>236175934</v>
      </c>
      <c r="AH27" s="84">
        <v>269397794</v>
      </c>
      <c r="AI27" s="85">
        <v>243000900</v>
      </c>
      <c r="AJ27" s="120">
        <f t="shared" si="15"/>
        <v>0.90201518131213798</v>
      </c>
      <c r="AK27" s="121">
        <f t="shared" si="16"/>
        <v>-0.75859269014382369</v>
      </c>
    </row>
    <row r="28" spans="1:37" x14ac:dyDescent="0.2">
      <c r="A28" s="61" t="s">
        <v>101</v>
      </c>
      <c r="B28" s="62" t="s">
        <v>214</v>
      </c>
      <c r="C28" s="63" t="s">
        <v>215</v>
      </c>
      <c r="D28" s="83">
        <v>313587970</v>
      </c>
      <c r="E28" s="84">
        <v>43044569</v>
      </c>
      <c r="F28" s="85">
        <f t="shared" si="0"/>
        <v>356632539</v>
      </c>
      <c r="G28" s="83">
        <v>309004851</v>
      </c>
      <c r="H28" s="84">
        <v>46310895</v>
      </c>
      <c r="I28" s="85">
        <f t="shared" si="1"/>
        <v>355315746</v>
      </c>
      <c r="J28" s="83">
        <v>47858466</v>
      </c>
      <c r="K28" s="84">
        <v>11733609</v>
      </c>
      <c r="L28" s="84">
        <f t="shared" si="2"/>
        <v>59592075</v>
      </c>
      <c r="M28" s="101">
        <f t="shared" si="3"/>
        <v>0.16709657275552189</v>
      </c>
      <c r="N28" s="83">
        <v>28712924</v>
      </c>
      <c r="O28" s="84">
        <v>4104225</v>
      </c>
      <c r="P28" s="84">
        <f t="shared" si="4"/>
        <v>32817149</v>
      </c>
      <c r="Q28" s="101">
        <f t="shared" si="5"/>
        <v>9.2019503021287696E-2</v>
      </c>
      <c r="R28" s="83">
        <v>43433319</v>
      </c>
      <c r="S28" s="84">
        <v>3001649</v>
      </c>
      <c r="T28" s="84">
        <f t="shared" si="6"/>
        <v>46434968</v>
      </c>
      <c r="U28" s="101">
        <f t="shared" si="7"/>
        <v>0.13068649088239392</v>
      </c>
      <c r="V28" s="83">
        <v>33165252</v>
      </c>
      <c r="W28" s="84">
        <v>2042910</v>
      </c>
      <c r="X28" s="84">
        <f t="shared" si="8"/>
        <v>35208162</v>
      </c>
      <c r="Y28" s="101">
        <f t="shared" si="9"/>
        <v>9.9089788157038214E-2</v>
      </c>
      <c r="Z28" s="83">
        <f t="shared" si="10"/>
        <v>153169961</v>
      </c>
      <c r="AA28" s="84">
        <f t="shared" si="11"/>
        <v>20882393</v>
      </c>
      <c r="AB28" s="84">
        <f t="shared" si="12"/>
        <v>174052354</v>
      </c>
      <c r="AC28" s="101">
        <f t="shared" si="13"/>
        <v>0.48985263377548149</v>
      </c>
      <c r="AD28" s="83">
        <v>111704462</v>
      </c>
      <c r="AE28" s="84">
        <v>23808411</v>
      </c>
      <c r="AF28" s="84">
        <f t="shared" si="14"/>
        <v>135512873</v>
      </c>
      <c r="AG28" s="84">
        <v>355892378</v>
      </c>
      <c r="AH28" s="84">
        <v>348704734</v>
      </c>
      <c r="AI28" s="85">
        <v>202426472</v>
      </c>
      <c r="AJ28" s="120">
        <f t="shared" si="15"/>
        <v>0.58050967555834787</v>
      </c>
      <c r="AK28" s="121">
        <f t="shared" si="16"/>
        <v>-0.74018584935469556</v>
      </c>
    </row>
    <row r="29" spans="1:37" x14ac:dyDescent="0.2">
      <c r="A29" s="61" t="s">
        <v>116</v>
      </c>
      <c r="B29" s="62" t="s">
        <v>216</v>
      </c>
      <c r="C29" s="63" t="s">
        <v>217</v>
      </c>
      <c r="D29" s="83">
        <v>151643821</v>
      </c>
      <c r="E29" s="84">
        <v>3626354</v>
      </c>
      <c r="F29" s="85">
        <f t="shared" si="0"/>
        <v>155270175</v>
      </c>
      <c r="G29" s="83">
        <v>173835203</v>
      </c>
      <c r="H29" s="84">
        <v>8600412</v>
      </c>
      <c r="I29" s="85">
        <f t="shared" si="1"/>
        <v>182435615</v>
      </c>
      <c r="J29" s="83">
        <v>36344182</v>
      </c>
      <c r="K29" s="84">
        <v>824491</v>
      </c>
      <c r="L29" s="84">
        <f t="shared" si="2"/>
        <v>37168673</v>
      </c>
      <c r="M29" s="101">
        <f t="shared" si="3"/>
        <v>0.23938063443285229</v>
      </c>
      <c r="N29" s="83">
        <v>45080539</v>
      </c>
      <c r="O29" s="84">
        <v>0</v>
      </c>
      <c r="P29" s="84">
        <f t="shared" si="4"/>
        <v>45080539</v>
      </c>
      <c r="Q29" s="101">
        <f t="shared" si="5"/>
        <v>0.29033611252128749</v>
      </c>
      <c r="R29" s="83">
        <v>31684938</v>
      </c>
      <c r="S29" s="84">
        <v>1473025</v>
      </c>
      <c r="T29" s="84">
        <f t="shared" si="6"/>
        <v>33157963</v>
      </c>
      <c r="U29" s="101">
        <f t="shared" si="7"/>
        <v>0.18175158945801234</v>
      </c>
      <c r="V29" s="83">
        <v>44207484</v>
      </c>
      <c r="W29" s="84">
        <v>328334</v>
      </c>
      <c r="X29" s="84">
        <f t="shared" si="8"/>
        <v>44535818</v>
      </c>
      <c r="Y29" s="101">
        <f t="shared" si="9"/>
        <v>0.2441180029458612</v>
      </c>
      <c r="Z29" s="83">
        <f t="shared" si="10"/>
        <v>157317143</v>
      </c>
      <c r="AA29" s="84">
        <f t="shared" si="11"/>
        <v>2625850</v>
      </c>
      <c r="AB29" s="84">
        <f t="shared" si="12"/>
        <v>159942993</v>
      </c>
      <c r="AC29" s="101">
        <f t="shared" si="13"/>
        <v>0.87670925986683024</v>
      </c>
      <c r="AD29" s="83">
        <v>40478269</v>
      </c>
      <c r="AE29" s="84">
        <v>1558679</v>
      </c>
      <c r="AF29" s="84">
        <f t="shared" si="14"/>
        <v>42036948</v>
      </c>
      <c r="AG29" s="84">
        <v>145029995</v>
      </c>
      <c r="AH29" s="84">
        <v>154532021</v>
      </c>
      <c r="AI29" s="85">
        <v>147485034</v>
      </c>
      <c r="AJ29" s="120">
        <f t="shared" si="15"/>
        <v>0.9543978849535657</v>
      </c>
      <c r="AK29" s="121">
        <f t="shared" si="16"/>
        <v>5.9444610488849081E-2</v>
      </c>
    </row>
    <row r="30" spans="1:37" ht="16.5" x14ac:dyDescent="0.3">
      <c r="A30" s="64" t="s">
        <v>0</v>
      </c>
      <c r="B30" s="65" t="s">
        <v>218</v>
      </c>
      <c r="C30" s="66" t="s">
        <v>0</v>
      </c>
      <c r="D30" s="86">
        <f>SUM(D23:D29)</f>
        <v>5008369316</v>
      </c>
      <c r="E30" s="87">
        <f>SUM(E23:E29)</f>
        <v>752508216</v>
      </c>
      <c r="F30" s="88">
        <f t="shared" si="0"/>
        <v>5760877532</v>
      </c>
      <c r="G30" s="86">
        <f>SUM(G23:G29)</f>
        <v>5477736706</v>
      </c>
      <c r="H30" s="87">
        <f>SUM(H23:H29)</f>
        <v>784175885</v>
      </c>
      <c r="I30" s="88">
        <f t="shared" si="1"/>
        <v>6261912591</v>
      </c>
      <c r="J30" s="86">
        <f>SUM(J23:J29)</f>
        <v>816856407</v>
      </c>
      <c r="K30" s="87">
        <f>SUM(K23:K29)</f>
        <v>114753512</v>
      </c>
      <c r="L30" s="87">
        <f t="shared" si="2"/>
        <v>931609919</v>
      </c>
      <c r="M30" s="102">
        <f t="shared" si="3"/>
        <v>0.16171319626657185</v>
      </c>
      <c r="N30" s="86">
        <f>SUM(N23:N29)</f>
        <v>1107468335</v>
      </c>
      <c r="O30" s="87">
        <f>SUM(O23:O29)</f>
        <v>143688158</v>
      </c>
      <c r="P30" s="87">
        <f t="shared" si="4"/>
        <v>1251156493</v>
      </c>
      <c r="Q30" s="102">
        <f t="shared" si="5"/>
        <v>0.21718158146049615</v>
      </c>
      <c r="R30" s="86">
        <f>SUM(R23:R29)</f>
        <v>1096318262</v>
      </c>
      <c r="S30" s="87">
        <f>SUM(S23:S29)</f>
        <v>81385778</v>
      </c>
      <c r="T30" s="87">
        <f t="shared" si="6"/>
        <v>1177704040</v>
      </c>
      <c r="U30" s="102">
        <f t="shared" si="7"/>
        <v>0.18807417428545195</v>
      </c>
      <c r="V30" s="86">
        <f>SUM(V23:V29)</f>
        <v>1313934435</v>
      </c>
      <c r="W30" s="87">
        <f>SUM(W23:W29)</f>
        <v>141661030</v>
      </c>
      <c r="X30" s="87">
        <f t="shared" si="8"/>
        <v>1455595465</v>
      </c>
      <c r="Y30" s="102">
        <f t="shared" si="9"/>
        <v>0.23245221708972272</v>
      </c>
      <c r="Z30" s="86">
        <f t="shared" si="10"/>
        <v>4334577439</v>
      </c>
      <c r="AA30" s="87">
        <f t="shared" si="11"/>
        <v>481488478</v>
      </c>
      <c r="AB30" s="87">
        <f t="shared" si="12"/>
        <v>4816065917</v>
      </c>
      <c r="AC30" s="102">
        <f t="shared" si="13"/>
        <v>0.76910462211209107</v>
      </c>
      <c r="AD30" s="86">
        <f>SUM(AD23:AD29)</f>
        <v>1784701764</v>
      </c>
      <c r="AE30" s="87">
        <f>SUM(AE23:AE29)</f>
        <v>266315111</v>
      </c>
      <c r="AF30" s="87">
        <f t="shared" si="14"/>
        <v>2051016875</v>
      </c>
      <c r="AG30" s="87">
        <f>SUM(AG23:AG29)</f>
        <v>5883402521</v>
      </c>
      <c r="AH30" s="87">
        <f>SUM(AH23:AH29)</f>
        <v>5998598072</v>
      </c>
      <c r="AI30" s="88">
        <f>SUM(AI23:AI29)</f>
        <v>4251809628</v>
      </c>
      <c r="AJ30" s="122">
        <f t="shared" si="15"/>
        <v>0.70880055255684082</v>
      </c>
      <c r="AK30" s="123">
        <f t="shared" si="16"/>
        <v>-0.29030546616053565</v>
      </c>
    </row>
    <row r="31" spans="1:37" x14ac:dyDescent="0.2">
      <c r="A31" s="61" t="s">
        <v>101</v>
      </c>
      <c r="B31" s="62" t="s">
        <v>219</v>
      </c>
      <c r="C31" s="63" t="s">
        <v>220</v>
      </c>
      <c r="D31" s="83">
        <v>998409655</v>
      </c>
      <c r="E31" s="84">
        <v>79057672</v>
      </c>
      <c r="F31" s="85">
        <f t="shared" si="0"/>
        <v>1077467327</v>
      </c>
      <c r="G31" s="83">
        <v>1029370896</v>
      </c>
      <c r="H31" s="84">
        <v>80818237</v>
      </c>
      <c r="I31" s="85">
        <f t="shared" si="1"/>
        <v>1110189133</v>
      </c>
      <c r="J31" s="83">
        <v>133446118</v>
      </c>
      <c r="K31" s="84">
        <v>2992246</v>
      </c>
      <c r="L31" s="84">
        <f t="shared" si="2"/>
        <v>136438364</v>
      </c>
      <c r="M31" s="101">
        <f t="shared" si="3"/>
        <v>0.12662877154696311</v>
      </c>
      <c r="N31" s="83">
        <v>159016340</v>
      </c>
      <c r="O31" s="84">
        <v>16847504</v>
      </c>
      <c r="P31" s="84">
        <f t="shared" si="4"/>
        <v>175863844</v>
      </c>
      <c r="Q31" s="101">
        <f t="shared" si="5"/>
        <v>0.1632196537129891</v>
      </c>
      <c r="R31" s="83">
        <v>159190905</v>
      </c>
      <c r="S31" s="84">
        <v>10163712</v>
      </c>
      <c r="T31" s="84">
        <f t="shared" si="6"/>
        <v>169354617</v>
      </c>
      <c r="U31" s="101">
        <f t="shared" si="7"/>
        <v>0.15254573474554087</v>
      </c>
      <c r="V31" s="83">
        <v>128066570</v>
      </c>
      <c r="W31" s="84">
        <v>25819915</v>
      </c>
      <c r="X31" s="84">
        <f t="shared" si="8"/>
        <v>153886485</v>
      </c>
      <c r="Y31" s="101">
        <f t="shared" si="9"/>
        <v>0.13861285471617024</v>
      </c>
      <c r="Z31" s="83">
        <f t="shared" si="10"/>
        <v>579719933</v>
      </c>
      <c r="AA31" s="84">
        <f t="shared" si="11"/>
        <v>55823377</v>
      </c>
      <c r="AB31" s="84">
        <f t="shared" si="12"/>
        <v>635543310</v>
      </c>
      <c r="AC31" s="101">
        <f t="shared" si="13"/>
        <v>0.57246399834828865</v>
      </c>
      <c r="AD31" s="83">
        <v>125462380</v>
      </c>
      <c r="AE31" s="84">
        <v>24045957</v>
      </c>
      <c r="AF31" s="84">
        <f t="shared" si="14"/>
        <v>149508337</v>
      </c>
      <c r="AG31" s="84">
        <v>996022983</v>
      </c>
      <c r="AH31" s="84">
        <v>1071345648</v>
      </c>
      <c r="AI31" s="85">
        <v>564797772</v>
      </c>
      <c r="AJ31" s="120">
        <f t="shared" si="15"/>
        <v>0.52718538881860466</v>
      </c>
      <c r="AK31" s="121">
        <f t="shared" si="16"/>
        <v>2.9283637874990109E-2</v>
      </c>
    </row>
    <row r="32" spans="1:37" x14ac:dyDescent="0.2">
      <c r="A32" s="61" t="s">
        <v>101</v>
      </c>
      <c r="B32" s="62" t="s">
        <v>221</v>
      </c>
      <c r="C32" s="63" t="s">
        <v>222</v>
      </c>
      <c r="D32" s="83">
        <v>902413449</v>
      </c>
      <c r="E32" s="84">
        <v>157403751</v>
      </c>
      <c r="F32" s="85">
        <f t="shared" si="0"/>
        <v>1059817200</v>
      </c>
      <c r="G32" s="83">
        <v>866508229</v>
      </c>
      <c r="H32" s="84">
        <v>169339890</v>
      </c>
      <c r="I32" s="85">
        <f t="shared" si="1"/>
        <v>1035848119</v>
      </c>
      <c r="J32" s="83">
        <v>178366845</v>
      </c>
      <c r="K32" s="84">
        <v>12391684</v>
      </c>
      <c r="L32" s="84">
        <f t="shared" si="2"/>
        <v>190758529</v>
      </c>
      <c r="M32" s="101">
        <f t="shared" si="3"/>
        <v>0.17999191653051111</v>
      </c>
      <c r="N32" s="83">
        <v>237687859</v>
      </c>
      <c r="O32" s="84">
        <v>30067890</v>
      </c>
      <c r="P32" s="84">
        <f t="shared" si="4"/>
        <v>267755749</v>
      </c>
      <c r="Q32" s="101">
        <f t="shared" si="5"/>
        <v>0.25264333226522462</v>
      </c>
      <c r="R32" s="83">
        <v>195483355</v>
      </c>
      <c r="S32" s="84">
        <v>17956094</v>
      </c>
      <c r="T32" s="84">
        <f t="shared" si="6"/>
        <v>213439449</v>
      </c>
      <c r="U32" s="101">
        <f t="shared" si="7"/>
        <v>0.20605284219278483</v>
      </c>
      <c r="V32" s="83">
        <v>146492353</v>
      </c>
      <c r="W32" s="84">
        <v>33492095</v>
      </c>
      <c r="X32" s="84">
        <f t="shared" si="8"/>
        <v>179984448</v>
      </c>
      <c r="Y32" s="101">
        <f t="shared" si="9"/>
        <v>0.17375563530853891</v>
      </c>
      <c r="Z32" s="83">
        <f t="shared" si="10"/>
        <v>758030412</v>
      </c>
      <c r="AA32" s="84">
        <f t="shared" si="11"/>
        <v>93907763</v>
      </c>
      <c r="AB32" s="84">
        <f t="shared" si="12"/>
        <v>851938175</v>
      </c>
      <c r="AC32" s="101">
        <f t="shared" si="13"/>
        <v>0.82245472031406952</v>
      </c>
      <c r="AD32" s="83">
        <v>242416489</v>
      </c>
      <c r="AE32" s="84">
        <v>39609857</v>
      </c>
      <c r="AF32" s="84">
        <f t="shared" si="14"/>
        <v>282026346</v>
      </c>
      <c r="AG32" s="84">
        <v>944460926</v>
      </c>
      <c r="AH32" s="84">
        <v>995470229</v>
      </c>
      <c r="AI32" s="85">
        <v>790209749</v>
      </c>
      <c r="AJ32" s="120">
        <f t="shared" si="15"/>
        <v>0.79380550616145051</v>
      </c>
      <c r="AK32" s="121">
        <f t="shared" si="16"/>
        <v>-0.36181689919139681</v>
      </c>
    </row>
    <row r="33" spans="1:37" x14ac:dyDescent="0.2">
      <c r="A33" s="61" t="s">
        <v>101</v>
      </c>
      <c r="B33" s="62" t="s">
        <v>223</v>
      </c>
      <c r="C33" s="63" t="s">
        <v>224</v>
      </c>
      <c r="D33" s="83">
        <v>1499194442</v>
      </c>
      <c r="E33" s="84">
        <v>259033550</v>
      </c>
      <c r="F33" s="85">
        <f t="shared" si="0"/>
        <v>1758227992</v>
      </c>
      <c r="G33" s="83">
        <v>1529182502</v>
      </c>
      <c r="H33" s="84">
        <v>290640800</v>
      </c>
      <c r="I33" s="85">
        <f t="shared" si="1"/>
        <v>1819823302</v>
      </c>
      <c r="J33" s="83">
        <v>280403524</v>
      </c>
      <c r="K33" s="84">
        <v>18639276</v>
      </c>
      <c r="L33" s="84">
        <f t="shared" si="2"/>
        <v>299042800</v>
      </c>
      <c r="M33" s="101">
        <f t="shared" si="3"/>
        <v>0.17008192416492934</v>
      </c>
      <c r="N33" s="83">
        <v>311332701</v>
      </c>
      <c r="O33" s="84">
        <v>37259916</v>
      </c>
      <c r="P33" s="84">
        <f t="shared" si="4"/>
        <v>348592617</v>
      </c>
      <c r="Q33" s="101">
        <f t="shared" si="5"/>
        <v>0.19826360323354469</v>
      </c>
      <c r="R33" s="83">
        <v>311527690</v>
      </c>
      <c r="S33" s="84">
        <v>17891358</v>
      </c>
      <c r="T33" s="84">
        <f t="shared" si="6"/>
        <v>329419048</v>
      </c>
      <c r="U33" s="101">
        <f t="shared" si="7"/>
        <v>0.1810170512917193</v>
      </c>
      <c r="V33" s="83">
        <v>308355239</v>
      </c>
      <c r="W33" s="84">
        <v>75634057</v>
      </c>
      <c r="X33" s="84">
        <f t="shared" si="8"/>
        <v>383989296</v>
      </c>
      <c r="Y33" s="101">
        <f t="shared" si="9"/>
        <v>0.21100361533891382</v>
      </c>
      <c r="Z33" s="83">
        <f t="shared" si="10"/>
        <v>1211619154</v>
      </c>
      <c r="AA33" s="84">
        <f t="shared" si="11"/>
        <v>149424607</v>
      </c>
      <c r="AB33" s="84">
        <f t="shared" si="12"/>
        <v>1361043761</v>
      </c>
      <c r="AC33" s="101">
        <f t="shared" si="13"/>
        <v>0.74789885342395734</v>
      </c>
      <c r="AD33" s="83">
        <v>348271510</v>
      </c>
      <c r="AE33" s="84">
        <v>30072419</v>
      </c>
      <c r="AF33" s="84">
        <f t="shared" si="14"/>
        <v>378343929</v>
      </c>
      <c r="AG33" s="84">
        <v>1656833990</v>
      </c>
      <c r="AH33" s="84">
        <v>1664217990</v>
      </c>
      <c r="AI33" s="85">
        <v>1215715028</v>
      </c>
      <c r="AJ33" s="120">
        <f t="shared" si="15"/>
        <v>0.73050227512562826</v>
      </c>
      <c r="AK33" s="121">
        <f t="shared" si="16"/>
        <v>1.492125700264646E-2</v>
      </c>
    </row>
    <row r="34" spans="1:37" x14ac:dyDescent="0.2">
      <c r="A34" s="61" t="s">
        <v>101</v>
      </c>
      <c r="B34" s="62" t="s">
        <v>225</v>
      </c>
      <c r="C34" s="63" t="s">
        <v>226</v>
      </c>
      <c r="D34" s="83">
        <v>228603194</v>
      </c>
      <c r="E34" s="84">
        <v>109689375</v>
      </c>
      <c r="F34" s="85">
        <f t="shared" si="0"/>
        <v>338292569</v>
      </c>
      <c r="G34" s="83">
        <v>244641051</v>
      </c>
      <c r="H34" s="84">
        <v>105088937</v>
      </c>
      <c r="I34" s="85">
        <f t="shared" si="1"/>
        <v>349729988</v>
      </c>
      <c r="J34" s="83">
        <v>39387544</v>
      </c>
      <c r="K34" s="84">
        <v>8612958</v>
      </c>
      <c r="L34" s="84">
        <f t="shared" si="2"/>
        <v>48000502</v>
      </c>
      <c r="M34" s="101">
        <f t="shared" si="3"/>
        <v>0.1418905007044361</v>
      </c>
      <c r="N34" s="83">
        <v>44900578</v>
      </c>
      <c r="O34" s="84">
        <v>6508284</v>
      </c>
      <c r="P34" s="84">
        <f t="shared" si="4"/>
        <v>51408862</v>
      </c>
      <c r="Q34" s="101">
        <f t="shared" si="5"/>
        <v>0.15196568506356992</v>
      </c>
      <c r="R34" s="83">
        <v>44746055</v>
      </c>
      <c r="S34" s="84">
        <v>6204708</v>
      </c>
      <c r="T34" s="84">
        <f t="shared" si="6"/>
        <v>50950763</v>
      </c>
      <c r="U34" s="101">
        <f t="shared" si="7"/>
        <v>0.1456859999091642</v>
      </c>
      <c r="V34" s="83">
        <v>45299031</v>
      </c>
      <c r="W34" s="84">
        <v>4229426</v>
      </c>
      <c r="X34" s="84">
        <f t="shared" si="8"/>
        <v>49528457</v>
      </c>
      <c r="Y34" s="101">
        <f t="shared" si="9"/>
        <v>0.14161913104231713</v>
      </c>
      <c r="Z34" s="83">
        <f t="shared" si="10"/>
        <v>174333208</v>
      </c>
      <c r="AA34" s="84">
        <f t="shared" si="11"/>
        <v>25555376</v>
      </c>
      <c r="AB34" s="84">
        <f t="shared" si="12"/>
        <v>199888584</v>
      </c>
      <c r="AC34" s="101">
        <f t="shared" si="13"/>
        <v>0.57155117049899651</v>
      </c>
      <c r="AD34" s="83">
        <v>126511418</v>
      </c>
      <c r="AE34" s="84">
        <v>6307105</v>
      </c>
      <c r="AF34" s="84">
        <f t="shared" si="14"/>
        <v>132818523</v>
      </c>
      <c r="AG34" s="84">
        <v>493498589</v>
      </c>
      <c r="AH34" s="84">
        <v>336504955</v>
      </c>
      <c r="AI34" s="85">
        <v>273004168</v>
      </c>
      <c r="AJ34" s="120">
        <f t="shared" si="15"/>
        <v>0.81129315911559163</v>
      </c>
      <c r="AK34" s="121">
        <f t="shared" si="16"/>
        <v>-0.62709676420660099</v>
      </c>
    </row>
    <row r="35" spans="1:37" x14ac:dyDescent="0.2">
      <c r="A35" s="61" t="s">
        <v>116</v>
      </c>
      <c r="B35" s="62" t="s">
        <v>227</v>
      </c>
      <c r="C35" s="63" t="s">
        <v>228</v>
      </c>
      <c r="D35" s="83">
        <v>195376099</v>
      </c>
      <c r="E35" s="84">
        <v>630000</v>
      </c>
      <c r="F35" s="85">
        <f t="shared" si="0"/>
        <v>196006099</v>
      </c>
      <c r="G35" s="83">
        <v>191637099</v>
      </c>
      <c r="H35" s="84">
        <v>5126401</v>
      </c>
      <c r="I35" s="85">
        <f t="shared" si="1"/>
        <v>196763500</v>
      </c>
      <c r="J35" s="83">
        <v>39669884</v>
      </c>
      <c r="K35" s="84">
        <v>0</v>
      </c>
      <c r="L35" s="84">
        <f t="shared" si="2"/>
        <v>39669884</v>
      </c>
      <c r="M35" s="101">
        <f t="shared" si="3"/>
        <v>0.20239106947381266</v>
      </c>
      <c r="N35" s="83">
        <v>46114444</v>
      </c>
      <c r="O35" s="84">
        <v>99377</v>
      </c>
      <c r="P35" s="84">
        <f t="shared" si="4"/>
        <v>46213821</v>
      </c>
      <c r="Q35" s="101">
        <f t="shared" si="5"/>
        <v>0.23577746425125271</v>
      </c>
      <c r="R35" s="83">
        <v>40353116</v>
      </c>
      <c r="S35" s="84">
        <v>1665793</v>
      </c>
      <c r="T35" s="84">
        <f t="shared" si="6"/>
        <v>42018909</v>
      </c>
      <c r="U35" s="101">
        <f t="shared" si="7"/>
        <v>0.2135503231036244</v>
      </c>
      <c r="V35" s="83">
        <v>43574690</v>
      </c>
      <c r="W35" s="84">
        <v>525312</v>
      </c>
      <c r="X35" s="84">
        <f t="shared" si="8"/>
        <v>44100002</v>
      </c>
      <c r="Y35" s="101">
        <f t="shared" si="9"/>
        <v>0.2241269442757422</v>
      </c>
      <c r="Z35" s="83">
        <f t="shared" si="10"/>
        <v>169712134</v>
      </c>
      <c r="AA35" s="84">
        <f t="shared" si="11"/>
        <v>2290482</v>
      </c>
      <c r="AB35" s="84">
        <f t="shared" si="12"/>
        <v>172002616</v>
      </c>
      <c r="AC35" s="101">
        <f t="shared" si="13"/>
        <v>0.87415916061667942</v>
      </c>
      <c r="AD35" s="83">
        <v>45075642</v>
      </c>
      <c r="AE35" s="84">
        <v>469452</v>
      </c>
      <c r="AF35" s="84">
        <f t="shared" si="14"/>
        <v>45545094</v>
      </c>
      <c r="AG35" s="84">
        <v>188501150</v>
      </c>
      <c r="AH35" s="84">
        <v>195423850</v>
      </c>
      <c r="AI35" s="85">
        <v>162683431</v>
      </c>
      <c r="AJ35" s="120">
        <f t="shared" si="15"/>
        <v>0.83246456867982077</v>
      </c>
      <c r="AK35" s="121">
        <f t="shared" si="16"/>
        <v>-3.1728818036910855E-2</v>
      </c>
    </row>
    <row r="36" spans="1:37" ht="16.5" x14ac:dyDescent="0.3">
      <c r="A36" s="64" t="s">
        <v>0</v>
      </c>
      <c r="B36" s="65" t="s">
        <v>229</v>
      </c>
      <c r="C36" s="66" t="s">
        <v>0</v>
      </c>
      <c r="D36" s="86">
        <f>SUM(D31:D35)</f>
        <v>3823996839</v>
      </c>
      <c r="E36" s="87">
        <f>SUM(E31:E35)</f>
        <v>605814348</v>
      </c>
      <c r="F36" s="88">
        <f t="shared" si="0"/>
        <v>4429811187</v>
      </c>
      <c r="G36" s="86">
        <f>SUM(G31:G35)</f>
        <v>3861339777</v>
      </c>
      <c r="H36" s="87">
        <f>SUM(H31:H35)</f>
        <v>651014265</v>
      </c>
      <c r="I36" s="88">
        <f t="shared" si="1"/>
        <v>4512354042</v>
      </c>
      <c r="J36" s="86">
        <f>SUM(J31:J35)</f>
        <v>671273915</v>
      </c>
      <c r="K36" s="87">
        <f>SUM(K31:K35)</f>
        <v>42636164</v>
      </c>
      <c r="L36" s="87">
        <f t="shared" si="2"/>
        <v>713910079</v>
      </c>
      <c r="M36" s="102">
        <f t="shared" si="3"/>
        <v>0.16116038559275056</v>
      </c>
      <c r="N36" s="86">
        <f>SUM(N31:N35)</f>
        <v>799051922</v>
      </c>
      <c r="O36" s="87">
        <f>SUM(O31:O35)</f>
        <v>90782971</v>
      </c>
      <c r="P36" s="87">
        <f t="shared" si="4"/>
        <v>889834893</v>
      </c>
      <c r="Q36" s="102">
        <f t="shared" si="5"/>
        <v>0.200874225883795</v>
      </c>
      <c r="R36" s="86">
        <f>SUM(R31:R35)</f>
        <v>751301121</v>
      </c>
      <c r="S36" s="87">
        <f>SUM(S31:S35)</f>
        <v>53881665</v>
      </c>
      <c r="T36" s="87">
        <f t="shared" si="6"/>
        <v>805182786</v>
      </c>
      <c r="U36" s="102">
        <f t="shared" si="7"/>
        <v>0.17843963007014421</v>
      </c>
      <c r="V36" s="86">
        <f>SUM(V31:V35)</f>
        <v>671787883</v>
      </c>
      <c r="W36" s="87">
        <f>SUM(W31:W35)</f>
        <v>139700805</v>
      </c>
      <c r="X36" s="87">
        <f t="shared" si="8"/>
        <v>811488688</v>
      </c>
      <c r="Y36" s="102">
        <f t="shared" si="9"/>
        <v>0.17983710507793529</v>
      </c>
      <c r="Z36" s="86">
        <f t="shared" si="10"/>
        <v>2893414841</v>
      </c>
      <c r="AA36" s="87">
        <f t="shared" si="11"/>
        <v>327001605</v>
      </c>
      <c r="AB36" s="87">
        <f t="shared" si="12"/>
        <v>3220416446</v>
      </c>
      <c r="AC36" s="102">
        <f t="shared" si="13"/>
        <v>0.71368877885579707</v>
      </c>
      <c r="AD36" s="86">
        <f>SUM(AD31:AD35)</f>
        <v>887737439</v>
      </c>
      <c r="AE36" s="87">
        <f>SUM(AE31:AE35)</f>
        <v>100504790</v>
      </c>
      <c r="AF36" s="87">
        <f t="shared" si="14"/>
        <v>988242229</v>
      </c>
      <c r="AG36" s="87">
        <f>SUM(AG31:AG35)</f>
        <v>4279317638</v>
      </c>
      <c r="AH36" s="87">
        <f>SUM(AH31:AH35)</f>
        <v>4262962672</v>
      </c>
      <c r="AI36" s="88">
        <f>SUM(AI31:AI35)</f>
        <v>3006410148</v>
      </c>
      <c r="AJ36" s="122">
        <f t="shared" si="15"/>
        <v>0.70523961369558996</v>
      </c>
      <c r="AK36" s="123">
        <f t="shared" si="16"/>
        <v>-0.17885649470662324</v>
      </c>
    </row>
    <row r="37" spans="1:37" ht="16.5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22127805260</v>
      </c>
      <c r="E37" s="90">
        <f>SUM(E9,E11:E14,E16:E21,E23:E29,E31:E35)</f>
        <v>3191669437</v>
      </c>
      <c r="F37" s="91">
        <f t="shared" si="0"/>
        <v>25319474697</v>
      </c>
      <c r="G37" s="89">
        <f>SUM(G9,G11:G14,G16:G21,G23:G29,G31:G35)</f>
        <v>22394891397</v>
      </c>
      <c r="H37" s="90">
        <f>SUM(H9,H11:H14,H16:H21,H23:H29,H31:H35)</f>
        <v>3246687419</v>
      </c>
      <c r="I37" s="91">
        <f t="shared" si="1"/>
        <v>25641578816</v>
      </c>
      <c r="J37" s="89">
        <f>SUM(J9,J11:J14,J16:J21,J23:J29,J31:J35)</f>
        <v>3795910156</v>
      </c>
      <c r="K37" s="90">
        <f>SUM(K9,K11:K14,K16:K21,K23:K29,K31:K35)</f>
        <v>349119183</v>
      </c>
      <c r="L37" s="90">
        <f t="shared" si="2"/>
        <v>4145029339</v>
      </c>
      <c r="M37" s="103">
        <f t="shared" si="3"/>
        <v>0.16370913648896229</v>
      </c>
      <c r="N37" s="89">
        <f>SUM(N9,N11:N14,N16:N21,N23:N29,N31:N35)</f>
        <v>5628734059</v>
      </c>
      <c r="O37" s="90">
        <f>SUM(O9,O11:O14,O16:O21,O23:O29,O31:O35)</f>
        <v>550489761</v>
      </c>
      <c r="P37" s="90">
        <f t="shared" si="4"/>
        <v>6179223820</v>
      </c>
      <c r="Q37" s="103">
        <f t="shared" si="5"/>
        <v>0.2440502377694333</v>
      </c>
      <c r="R37" s="89">
        <f>SUM(R9,R11:R14,R16:R21,R23:R29,R31:R35)</f>
        <v>3973566927</v>
      </c>
      <c r="S37" s="90">
        <f>SUM(S9,S11:S14,S16:S21,S23:S29,S31:S35)</f>
        <v>339030899</v>
      </c>
      <c r="T37" s="90">
        <f t="shared" si="6"/>
        <v>4312597826</v>
      </c>
      <c r="U37" s="103">
        <f t="shared" si="7"/>
        <v>0.16818768676244683</v>
      </c>
      <c r="V37" s="89">
        <f>SUM(V9,V11:V14,V16:V21,V23:V29,V31:V35)</f>
        <v>4779175848</v>
      </c>
      <c r="W37" s="90">
        <f>SUM(W9,W11:W14,W16:W21,W23:W29,W31:W35)</f>
        <v>607259274</v>
      </c>
      <c r="X37" s="90">
        <f t="shared" si="8"/>
        <v>5386435122</v>
      </c>
      <c r="Y37" s="103">
        <f t="shared" si="9"/>
        <v>0.21006643782164214</v>
      </c>
      <c r="Z37" s="89">
        <f t="shared" si="10"/>
        <v>18177386990</v>
      </c>
      <c r="AA37" s="90">
        <f t="shared" si="11"/>
        <v>1845899117</v>
      </c>
      <c r="AB37" s="90">
        <f t="shared" si="12"/>
        <v>20023286107</v>
      </c>
      <c r="AC37" s="103">
        <f t="shared" si="13"/>
        <v>0.78089131136128553</v>
      </c>
      <c r="AD37" s="89">
        <f>SUM(AD9,AD11:AD14,AD16:AD21,AD23:AD29,AD31:AD35)</f>
        <v>5614655966</v>
      </c>
      <c r="AE37" s="90">
        <f>SUM(AE9,AE11:AE14,AE16:AE21,AE23:AE29,AE31:AE35)</f>
        <v>784694939</v>
      </c>
      <c r="AF37" s="90">
        <f t="shared" si="14"/>
        <v>6399350905</v>
      </c>
      <c r="AG37" s="90">
        <f>SUM(AG9,AG11:AG14,AG16:AG21,AG23:AG29,AG31:AG35)</f>
        <v>24805017939</v>
      </c>
      <c r="AH37" s="90">
        <f>SUM(AH9,AH11:AH14,AH16:AH21,AH23:AH29,AH31:AH35)</f>
        <v>24043938037</v>
      </c>
      <c r="AI37" s="91">
        <f>SUM(AI9,AI11:AI14,AI16:AI21,AI23:AI29,AI31:AI35)</f>
        <v>19632137417</v>
      </c>
      <c r="AJ37" s="124">
        <f t="shared" si="15"/>
        <v>0.81651089712463476</v>
      </c>
      <c r="AK37" s="125">
        <f t="shared" si="16"/>
        <v>-0.15828414444480288</v>
      </c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4"/>
  <sheetViews>
    <sheetView showGridLines="0" view="pageBreakPreview" zoomScale="60" zoomScaleNormal="100" workbookViewId="0">
      <selection activeCell="AC5" sqref="AC5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2.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48</v>
      </c>
      <c r="C9" s="63" t="s">
        <v>49</v>
      </c>
      <c r="D9" s="83">
        <v>42677384954</v>
      </c>
      <c r="E9" s="84">
        <v>4081635584</v>
      </c>
      <c r="F9" s="85">
        <f>$D9       +$E9</f>
        <v>46759020538</v>
      </c>
      <c r="G9" s="83">
        <v>45267433626</v>
      </c>
      <c r="H9" s="84">
        <v>3318675850</v>
      </c>
      <c r="I9" s="85">
        <f>$G9       +$H9</f>
        <v>48586109476</v>
      </c>
      <c r="J9" s="83">
        <v>10658788700</v>
      </c>
      <c r="K9" s="84">
        <v>149993053</v>
      </c>
      <c r="L9" s="84">
        <f>$J9       +$K9</f>
        <v>10808781753</v>
      </c>
      <c r="M9" s="101">
        <f>IF(($F9       =0),0,($L9       /$F9       ))</f>
        <v>0.23115928496012758</v>
      </c>
      <c r="N9" s="83">
        <v>10568537596</v>
      </c>
      <c r="O9" s="84">
        <v>687942266</v>
      </c>
      <c r="P9" s="84">
        <f>$N9       +$O9</f>
        <v>11256479862</v>
      </c>
      <c r="Q9" s="101">
        <f>IF(($F9       =0),0,($P9       /$F9       ))</f>
        <v>0.24073386765773061</v>
      </c>
      <c r="R9" s="83">
        <v>10468175404</v>
      </c>
      <c r="S9" s="84">
        <v>655471119</v>
      </c>
      <c r="T9" s="84">
        <f>$R9       +$S9</f>
        <v>11123646523</v>
      </c>
      <c r="U9" s="101">
        <f>IF(($I9       =0),0,($T9       /$I9       ))</f>
        <v>0.22894705180077712</v>
      </c>
      <c r="V9" s="83">
        <v>13092548547</v>
      </c>
      <c r="W9" s="84">
        <v>1468515236</v>
      </c>
      <c r="X9" s="84">
        <f>$V9       +$W9</f>
        <v>14561063783</v>
      </c>
      <c r="Y9" s="101">
        <f>IF(($I9       =0),0,($X9       /$I9       ))</f>
        <v>0.29969602300000381</v>
      </c>
      <c r="Z9" s="83">
        <f>$J9       +$N9       +$R9       +$V9</f>
        <v>44788050247</v>
      </c>
      <c r="AA9" s="84">
        <f>$K9       +$O9       +$S9       +$W9</f>
        <v>2961921674</v>
      </c>
      <c r="AB9" s="84">
        <f>$Z9       +$AA9</f>
        <v>47749971921</v>
      </c>
      <c r="AC9" s="101">
        <f>IF(($I9       =0),0,($AB9       /$I9       ))</f>
        <v>0.98279060488650516</v>
      </c>
      <c r="AD9" s="83">
        <v>11277255990</v>
      </c>
      <c r="AE9" s="84">
        <v>1532063273</v>
      </c>
      <c r="AF9" s="84">
        <f>$AD9       +$AE9</f>
        <v>12809319263</v>
      </c>
      <c r="AG9" s="84">
        <v>46685951644</v>
      </c>
      <c r="AH9" s="84">
        <v>46488934374</v>
      </c>
      <c r="AI9" s="85">
        <v>44301021336</v>
      </c>
      <c r="AJ9" s="120">
        <f>IF(($AH9       =0),0,($AI9       /$AH9       ))</f>
        <v>0.95293690708420198</v>
      </c>
      <c r="AK9" s="121">
        <f>IF(($AF9       =0),0,(($X9       /$AF9       )-1))</f>
        <v>0.1367554734200398</v>
      </c>
    </row>
    <row r="10" spans="1:37" x14ac:dyDescent="0.2">
      <c r="A10" s="61" t="s">
        <v>99</v>
      </c>
      <c r="B10" s="62" t="s">
        <v>52</v>
      </c>
      <c r="C10" s="63" t="s">
        <v>53</v>
      </c>
      <c r="D10" s="83">
        <v>65363298070</v>
      </c>
      <c r="E10" s="84">
        <v>8157478000</v>
      </c>
      <c r="F10" s="85">
        <f t="shared" ref="F10:F23" si="0">$D10      +$E10</f>
        <v>73520776070</v>
      </c>
      <c r="G10" s="83">
        <v>64170562143</v>
      </c>
      <c r="H10" s="84">
        <v>7318681350</v>
      </c>
      <c r="I10" s="85">
        <f t="shared" ref="I10:I23" si="1">$G10      +$H10</f>
        <v>71489243493</v>
      </c>
      <c r="J10" s="83">
        <v>18175200265</v>
      </c>
      <c r="K10" s="84">
        <v>543044852</v>
      </c>
      <c r="L10" s="84">
        <f t="shared" ref="L10:L23" si="2">$J10      +$K10</f>
        <v>18718245117</v>
      </c>
      <c r="M10" s="101">
        <f t="shared" ref="M10:M23" si="3">IF(($F10      =0),0,($L10      /$F10      ))</f>
        <v>0.25459803497147715</v>
      </c>
      <c r="N10" s="83">
        <v>16971017560</v>
      </c>
      <c r="O10" s="84">
        <v>715182245</v>
      </c>
      <c r="P10" s="84">
        <f t="shared" ref="P10:P23" si="4">$N10      +$O10</f>
        <v>17686199805</v>
      </c>
      <c r="Q10" s="101">
        <f t="shared" ref="Q10:Q23" si="5">IF(($F10      =0),0,($P10      /$F10      ))</f>
        <v>0.24056057009192558</v>
      </c>
      <c r="R10" s="83">
        <v>16479503034</v>
      </c>
      <c r="S10" s="84">
        <v>1275515200</v>
      </c>
      <c r="T10" s="84">
        <f t="shared" ref="T10:T23" si="6">$R10      +$S10</f>
        <v>17755018234</v>
      </c>
      <c r="U10" s="101">
        <f t="shared" ref="U10:U23" si="7">IF(($I10      =0),0,($T10      /$I10      ))</f>
        <v>0.24835929667850681</v>
      </c>
      <c r="V10" s="83">
        <v>16262157243</v>
      </c>
      <c r="W10" s="84">
        <v>3764245317</v>
      </c>
      <c r="X10" s="84">
        <f t="shared" ref="X10:X23" si="8">$V10      +$W10</f>
        <v>20026402560</v>
      </c>
      <c r="Y10" s="101">
        <f t="shared" ref="Y10:Y23" si="9">IF(($I10      =0),0,($X10      /$I10      ))</f>
        <v>0.28013168948921557</v>
      </c>
      <c r="Z10" s="83">
        <f t="shared" ref="Z10:Z23" si="10">$J10      +$N10      +$R10      +$V10</f>
        <v>67887878102</v>
      </c>
      <c r="AA10" s="84">
        <f t="shared" ref="AA10:AA23" si="11">$K10      +$O10      +$S10      +$W10</f>
        <v>6297987614</v>
      </c>
      <c r="AB10" s="84">
        <f t="shared" ref="AB10:AB23" si="12">$Z10      +$AA10</f>
        <v>74185865716</v>
      </c>
      <c r="AC10" s="101">
        <f t="shared" ref="AC10:AC23" si="13">IF(($I10      =0),0,($AB10      /$I10      ))</f>
        <v>1.0377206708483919</v>
      </c>
      <c r="AD10" s="83">
        <v>14831559683</v>
      </c>
      <c r="AE10" s="84">
        <v>2656611997</v>
      </c>
      <c r="AF10" s="84">
        <f t="shared" ref="AF10:AF23" si="14">$AD10      +$AE10</f>
        <v>17488171680</v>
      </c>
      <c r="AG10" s="84">
        <v>74327365792</v>
      </c>
      <c r="AH10" s="84">
        <v>68521710782</v>
      </c>
      <c r="AI10" s="85">
        <v>69178336444</v>
      </c>
      <c r="AJ10" s="120">
        <f t="shared" ref="AJ10:AJ23" si="15">IF(($AH10      =0),0,($AI10      /$AH10      ))</f>
        <v>1.0095827388794922</v>
      </c>
      <c r="AK10" s="121">
        <f t="shared" ref="AK10:AK23" si="16">IF(($AF10      =0),0,(($X10      /$AF10      )-1))</f>
        <v>0.14513986518686783</v>
      </c>
    </row>
    <row r="11" spans="1:37" x14ac:dyDescent="0.2">
      <c r="A11" s="61" t="s">
        <v>99</v>
      </c>
      <c r="B11" s="62" t="s">
        <v>58</v>
      </c>
      <c r="C11" s="63" t="s">
        <v>59</v>
      </c>
      <c r="D11" s="83">
        <v>39140051677</v>
      </c>
      <c r="E11" s="84">
        <v>3956871493</v>
      </c>
      <c r="F11" s="85">
        <f t="shared" si="0"/>
        <v>43096923170</v>
      </c>
      <c r="G11" s="83">
        <v>39572633067</v>
      </c>
      <c r="H11" s="84">
        <v>3254195834</v>
      </c>
      <c r="I11" s="85">
        <f t="shared" si="1"/>
        <v>42826828901</v>
      </c>
      <c r="J11" s="83">
        <v>8298284640</v>
      </c>
      <c r="K11" s="84">
        <v>231855272</v>
      </c>
      <c r="L11" s="84">
        <f t="shared" si="2"/>
        <v>8530139912</v>
      </c>
      <c r="M11" s="101">
        <f t="shared" si="3"/>
        <v>0.19792920896816774</v>
      </c>
      <c r="N11" s="83">
        <v>9016569769</v>
      </c>
      <c r="O11" s="84">
        <v>763599825</v>
      </c>
      <c r="P11" s="84">
        <f t="shared" si="4"/>
        <v>9780169594</v>
      </c>
      <c r="Q11" s="101">
        <f t="shared" si="5"/>
        <v>0.22693428845073629</v>
      </c>
      <c r="R11" s="83">
        <v>6772691558</v>
      </c>
      <c r="S11" s="84">
        <v>49548887</v>
      </c>
      <c r="T11" s="84">
        <f t="shared" si="6"/>
        <v>6822240445</v>
      </c>
      <c r="U11" s="101">
        <f t="shared" si="7"/>
        <v>0.15929828614606351</v>
      </c>
      <c r="V11" s="83">
        <v>5917197078</v>
      </c>
      <c r="W11" s="84">
        <v>0</v>
      </c>
      <c r="X11" s="84">
        <f t="shared" si="8"/>
        <v>5917197078</v>
      </c>
      <c r="Y11" s="101">
        <f t="shared" si="9"/>
        <v>0.13816565993429961</v>
      </c>
      <c r="Z11" s="83">
        <f t="shared" si="10"/>
        <v>30004743045</v>
      </c>
      <c r="AA11" s="84">
        <f t="shared" si="11"/>
        <v>1045003984</v>
      </c>
      <c r="AB11" s="84">
        <f t="shared" si="12"/>
        <v>31049747029</v>
      </c>
      <c r="AC11" s="101">
        <f t="shared" si="13"/>
        <v>0.72500691332472189</v>
      </c>
      <c r="AD11" s="83">
        <v>8184442065</v>
      </c>
      <c r="AE11" s="84">
        <v>1457317667</v>
      </c>
      <c r="AF11" s="84">
        <f t="shared" si="14"/>
        <v>9641759732</v>
      </c>
      <c r="AG11" s="84">
        <v>41744205048</v>
      </c>
      <c r="AH11" s="84">
        <v>41339479675</v>
      </c>
      <c r="AI11" s="85">
        <v>38928455412</v>
      </c>
      <c r="AJ11" s="120">
        <f t="shared" si="15"/>
        <v>0.94167744050106983</v>
      </c>
      <c r="AK11" s="121">
        <f t="shared" si="16"/>
        <v>-0.38629490440822367</v>
      </c>
    </row>
    <row r="12" spans="1:37" ht="16.5" x14ac:dyDescent="0.3">
      <c r="A12" s="64" t="s">
        <v>0</v>
      </c>
      <c r="B12" s="65" t="s">
        <v>100</v>
      </c>
      <c r="C12" s="66" t="s">
        <v>0</v>
      </c>
      <c r="D12" s="86">
        <f>SUM(D9:D11)</f>
        <v>147180734701</v>
      </c>
      <c r="E12" s="87">
        <f>SUM(E9:E11)</f>
        <v>16195985077</v>
      </c>
      <c r="F12" s="88">
        <f t="shared" si="0"/>
        <v>163376719778</v>
      </c>
      <c r="G12" s="86">
        <f>SUM(G9:G11)</f>
        <v>149010628836</v>
      </c>
      <c r="H12" s="87">
        <f>SUM(H9:H11)</f>
        <v>13891553034</v>
      </c>
      <c r="I12" s="88">
        <f t="shared" si="1"/>
        <v>162902181870</v>
      </c>
      <c r="J12" s="86">
        <f>SUM(J9:J11)</f>
        <v>37132273605</v>
      </c>
      <c r="K12" s="87">
        <f>SUM(K9:K11)</f>
        <v>924893177</v>
      </c>
      <c r="L12" s="87">
        <f t="shared" si="2"/>
        <v>38057166782</v>
      </c>
      <c r="M12" s="102">
        <f t="shared" si="3"/>
        <v>0.23294118546212056</v>
      </c>
      <c r="N12" s="86">
        <f>SUM(N9:N11)</f>
        <v>36556124925</v>
      </c>
      <c r="O12" s="87">
        <f>SUM(O9:O11)</f>
        <v>2166724336</v>
      </c>
      <c r="P12" s="87">
        <f t="shared" si="4"/>
        <v>38722849261</v>
      </c>
      <c r="Q12" s="102">
        <f t="shared" si="5"/>
        <v>0.23701571015514014</v>
      </c>
      <c r="R12" s="86">
        <f>SUM(R9:R11)</f>
        <v>33720369996</v>
      </c>
      <c r="S12" s="87">
        <f>SUM(S9:S11)</f>
        <v>1980535206</v>
      </c>
      <c r="T12" s="87">
        <f t="shared" si="6"/>
        <v>35700905202</v>
      </c>
      <c r="U12" s="102">
        <f t="shared" si="7"/>
        <v>0.21915547595605694</v>
      </c>
      <c r="V12" s="86">
        <f>SUM(V9:V11)</f>
        <v>35271902868</v>
      </c>
      <c r="W12" s="87">
        <f>SUM(W9:W11)</f>
        <v>5232760553</v>
      </c>
      <c r="X12" s="87">
        <f t="shared" si="8"/>
        <v>40504663421</v>
      </c>
      <c r="Y12" s="102">
        <f t="shared" si="9"/>
        <v>0.24864408171846175</v>
      </c>
      <c r="Z12" s="86">
        <f t="shared" si="10"/>
        <v>142680671394</v>
      </c>
      <c r="AA12" s="87">
        <f t="shared" si="11"/>
        <v>10304913272</v>
      </c>
      <c r="AB12" s="87">
        <f t="shared" si="12"/>
        <v>152985584666</v>
      </c>
      <c r="AC12" s="102">
        <f t="shared" si="13"/>
        <v>0.93912544884197013</v>
      </c>
      <c r="AD12" s="86">
        <f>SUM(AD9:AD11)</f>
        <v>34293257738</v>
      </c>
      <c r="AE12" s="87">
        <f>SUM(AE9:AE11)</f>
        <v>5645992937</v>
      </c>
      <c r="AF12" s="87">
        <f t="shared" si="14"/>
        <v>39939250675</v>
      </c>
      <c r="AG12" s="87">
        <f>SUM(AG9:AG11)</f>
        <v>162757522484</v>
      </c>
      <c r="AH12" s="87">
        <f>SUM(AH9:AH11)</f>
        <v>156350124831</v>
      </c>
      <c r="AI12" s="88">
        <f>SUM(AI9:AI11)</f>
        <v>152407813192</v>
      </c>
      <c r="AJ12" s="122">
        <f t="shared" si="15"/>
        <v>0.97478536302250307</v>
      </c>
      <c r="AK12" s="123">
        <f t="shared" si="16"/>
        <v>1.4156819080081595E-2</v>
      </c>
    </row>
    <row r="13" spans="1:37" x14ac:dyDescent="0.2">
      <c r="A13" s="61" t="s">
        <v>101</v>
      </c>
      <c r="B13" s="62" t="s">
        <v>63</v>
      </c>
      <c r="C13" s="63" t="s">
        <v>64</v>
      </c>
      <c r="D13" s="83">
        <v>6521451584</v>
      </c>
      <c r="E13" s="84">
        <v>428631550</v>
      </c>
      <c r="F13" s="85">
        <f t="shared" si="0"/>
        <v>6950083134</v>
      </c>
      <c r="G13" s="83">
        <v>6264737259</v>
      </c>
      <c r="H13" s="84">
        <v>286625183</v>
      </c>
      <c r="I13" s="85">
        <f t="shared" si="1"/>
        <v>6551362442</v>
      </c>
      <c r="J13" s="83">
        <v>6127076805</v>
      </c>
      <c r="K13" s="84">
        <v>3042391</v>
      </c>
      <c r="L13" s="84">
        <f t="shared" si="2"/>
        <v>6130119196</v>
      </c>
      <c r="M13" s="101">
        <f t="shared" si="3"/>
        <v>0.88202098849886934</v>
      </c>
      <c r="N13" s="83">
        <v>2343513834</v>
      </c>
      <c r="O13" s="84">
        <v>15219543</v>
      </c>
      <c r="P13" s="84">
        <f t="shared" si="4"/>
        <v>2358733377</v>
      </c>
      <c r="Q13" s="101">
        <f t="shared" si="5"/>
        <v>0.33938203781491633</v>
      </c>
      <c r="R13" s="83">
        <v>-4099107392</v>
      </c>
      <c r="S13" s="84">
        <v>39185377</v>
      </c>
      <c r="T13" s="84">
        <f t="shared" si="6"/>
        <v>-4059922015</v>
      </c>
      <c r="U13" s="101">
        <f t="shared" si="7"/>
        <v>-0.61970651920771869</v>
      </c>
      <c r="V13" s="83">
        <v>1987363421</v>
      </c>
      <c r="W13" s="84">
        <v>319757457</v>
      </c>
      <c r="X13" s="84">
        <f t="shared" si="8"/>
        <v>2307120878</v>
      </c>
      <c r="Y13" s="101">
        <f t="shared" si="9"/>
        <v>0.35215894379607582</v>
      </c>
      <c r="Z13" s="83">
        <f t="shared" si="10"/>
        <v>6358846668</v>
      </c>
      <c r="AA13" s="84">
        <f t="shared" si="11"/>
        <v>377204768</v>
      </c>
      <c r="AB13" s="84">
        <f t="shared" si="12"/>
        <v>6736051436</v>
      </c>
      <c r="AC13" s="101">
        <f t="shared" si="13"/>
        <v>1.0281909290830837</v>
      </c>
      <c r="AD13" s="83">
        <v>2002322942</v>
      </c>
      <c r="AE13" s="84">
        <v>156822585</v>
      </c>
      <c r="AF13" s="84">
        <f t="shared" si="14"/>
        <v>2159145527</v>
      </c>
      <c r="AG13" s="84">
        <v>6400348599</v>
      </c>
      <c r="AH13" s="84">
        <v>6572607099</v>
      </c>
      <c r="AI13" s="85">
        <v>7165434465</v>
      </c>
      <c r="AJ13" s="120">
        <f t="shared" si="15"/>
        <v>1.0901966840662356</v>
      </c>
      <c r="AK13" s="121">
        <f t="shared" si="16"/>
        <v>6.8534218351461673E-2</v>
      </c>
    </row>
    <row r="14" spans="1:37" x14ac:dyDescent="0.2">
      <c r="A14" s="61" t="s">
        <v>101</v>
      </c>
      <c r="B14" s="62" t="s">
        <v>231</v>
      </c>
      <c r="C14" s="63" t="s">
        <v>232</v>
      </c>
      <c r="D14" s="83">
        <v>1419373695</v>
      </c>
      <c r="E14" s="84">
        <v>144993658</v>
      </c>
      <c r="F14" s="85">
        <f t="shared" si="0"/>
        <v>1564367353</v>
      </c>
      <c r="G14" s="83">
        <v>1428074235</v>
      </c>
      <c r="H14" s="84">
        <v>178121324</v>
      </c>
      <c r="I14" s="85">
        <f t="shared" si="1"/>
        <v>1606195559</v>
      </c>
      <c r="J14" s="83">
        <v>269678200</v>
      </c>
      <c r="K14" s="84">
        <v>16445450</v>
      </c>
      <c r="L14" s="84">
        <f t="shared" si="2"/>
        <v>286123650</v>
      </c>
      <c r="M14" s="101">
        <f t="shared" si="3"/>
        <v>0.18290055046936279</v>
      </c>
      <c r="N14" s="83">
        <v>383552692</v>
      </c>
      <c r="O14" s="84">
        <v>47726322</v>
      </c>
      <c r="P14" s="84">
        <f t="shared" si="4"/>
        <v>431279014</v>
      </c>
      <c r="Q14" s="101">
        <f t="shared" si="5"/>
        <v>0.27568909129491403</v>
      </c>
      <c r="R14" s="83">
        <v>288322048</v>
      </c>
      <c r="S14" s="84">
        <v>30777066</v>
      </c>
      <c r="T14" s="84">
        <f t="shared" si="6"/>
        <v>319099114</v>
      </c>
      <c r="U14" s="101">
        <f t="shared" si="7"/>
        <v>0.19866766049251666</v>
      </c>
      <c r="V14" s="83">
        <v>308098885</v>
      </c>
      <c r="W14" s="84">
        <v>52027242</v>
      </c>
      <c r="X14" s="84">
        <f t="shared" si="8"/>
        <v>360126127</v>
      </c>
      <c r="Y14" s="101">
        <f t="shared" si="9"/>
        <v>0.22421063548713249</v>
      </c>
      <c r="Z14" s="83">
        <f t="shared" si="10"/>
        <v>1249651825</v>
      </c>
      <c r="AA14" s="84">
        <f t="shared" si="11"/>
        <v>146976080</v>
      </c>
      <c r="AB14" s="84">
        <f t="shared" si="12"/>
        <v>1396627905</v>
      </c>
      <c r="AC14" s="101">
        <f t="shared" si="13"/>
        <v>0.86952544300989443</v>
      </c>
      <c r="AD14" s="83">
        <v>358075434</v>
      </c>
      <c r="AE14" s="84">
        <v>109404862</v>
      </c>
      <c r="AF14" s="84">
        <f t="shared" si="14"/>
        <v>467480296</v>
      </c>
      <c r="AG14" s="84">
        <v>1461664433</v>
      </c>
      <c r="AH14" s="84">
        <v>1584807491</v>
      </c>
      <c r="AI14" s="85">
        <v>1500708350</v>
      </c>
      <c r="AJ14" s="120">
        <f t="shared" si="15"/>
        <v>0.94693415984112106</v>
      </c>
      <c r="AK14" s="121">
        <f t="shared" si="16"/>
        <v>-0.2296442650494086</v>
      </c>
    </row>
    <row r="15" spans="1:37" x14ac:dyDescent="0.2">
      <c r="A15" s="61" t="s">
        <v>101</v>
      </c>
      <c r="B15" s="62" t="s">
        <v>233</v>
      </c>
      <c r="C15" s="63" t="s">
        <v>234</v>
      </c>
      <c r="D15" s="83">
        <v>1046430219</v>
      </c>
      <c r="E15" s="84">
        <v>111106860</v>
      </c>
      <c r="F15" s="85">
        <f t="shared" si="0"/>
        <v>1157537079</v>
      </c>
      <c r="G15" s="83">
        <v>1084821438</v>
      </c>
      <c r="H15" s="84">
        <v>135766844</v>
      </c>
      <c r="I15" s="85">
        <f t="shared" si="1"/>
        <v>1220588282</v>
      </c>
      <c r="J15" s="83">
        <v>187750459</v>
      </c>
      <c r="K15" s="84">
        <v>10436279</v>
      </c>
      <c r="L15" s="84">
        <f t="shared" si="2"/>
        <v>198186738</v>
      </c>
      <c r="M15" s="101">
        <f t="shared" si="3"/>
        <v>0.17121415943860233</v>
      </c>
      <c r="N15" s="83">
        <v>200892150</v>
      </c>
      <c r="O15" s="84">
        <v>35121661</v>
      </c>
      <c r="P15" s="84">
        <f t="shared" si="4"/>
        <v>236013811</v>
      </c>
      <c r="Q15" s="101">
        <f t="shared" si="5"/>
        <v>0.20389308928565217</v>
      </c>
      <c r="R15" s="83">
        <v>191598033</v>
      </c>
      <c r="S15" s="84">
        <v>15499825</v>
      </c>
      <c r="T15" s="84">
        <f t="shared" si="6"/>
        <v>207097858</v>
      </c>
      <c r="U15" s="101">
        <f t="shared" si="7"/>
        <v>0.16967052777260727</v>
      </c>
      <c r="V15" s="83">
        <v>212597207</v>
      </c>
      <c r="W15" s="84">
        <v>24170332</v>
      </c>
      <c r="X15" s="84">
        <f t="shared" si="8"/>
        <v>236767539</v>
      </c>
      <c r="Y15" s="101">
        <f t="shared" si="9"/>
        <v>0.1939782173003034</v>
      </c>
      <c r="Z15" s="83">
        <f t="shared" si="10"/>
        <v>792837849</v>
      </c>
      <c r="AA15" s="84">
        <f t="shared" si="11"/>
        <v>85228097</v>
      </c>
      <c r="AB15" s="84">
        <f t="shared" si="12"/>
        <v>878065946</v>
      </c>
      <c r="AC15" s="101">
        <f t="shared" si="13"/>
        <v>0.71937930172591968</v>
      </c>
      <c r="AD15" s="83">
        <v>181834449</v>
      </c>
      <c r="AE15" s="84">
        <v>22815705</v>
      </c>
      <c r="AF15" s="84">
        <f t="shared" si="14"/>
        <v>204650154</v>
      </c>
      <c r="AG15" s="84">
        <v>1045639792</v>
      </c>
      <c r="AH15" s="84">
        <v>1093438193</v>
      </c>
      <c r="AI15" s="85">
        <v>781695992</v>
      </c>
      <c r="AJ15" s="120">
        <f t="shared" si="15"/>
        <v>0.71489728180731293</v>
      </c>
      <c r="AK15" s="121">
        <f t="shared" si="16"/>
        <v>0.15693799575640677</v>
      </c>
    </row>
    <row r="16" spans="1:37" x14ac:dyDescent="0.2">
      <c r="A16" s="61" t="s">
        <v>116</v>
      </c>
      <c r="B16" s="62" t="s">
        <v>235</v>
      </c>
      <c r="C16" s="63" t="s">
        <v>236</v>
      </c>
      <c r="D16" s="83">
        <v>398924090</v>
      </c>
      <c r="E16" s="84">
        <v>2370000</v>
      </c>
      <c r="F16" s="85">
        <f t="shared" si="0"/>
        <v>401294090</v>
      </c>
      <c r="G16" s="83">
        <v>398808786</v>
      </c>
      <c r="H16" s="84">
        <v>2143240</v>
      </c>
      <c r="I16" s="85">
        <f t="shared" si="1"/>
        <v>400952026</v>
      </c>
      <c r="J16" s="83">
        <v>91299966</v>
      </c>
      <c r="K16" s="84">
        <v>134014</v>
      </c>
      <c r="L16" s="84">
        <f t="shared" si="2"/>
        <v>91433980</v>
      </c>
      <c r="M16" s="101">
        <f t="shared" si="3"/>
        <v>0.2278478110654458</v>
      </c>
      <c r="N16" s="83">
        <v>96324166</v>
      </c>
      <c r="O16" s="84">
        <v>854921</v>
      </c>
      <c r="P16" s="84">
        <f t="shared" si="4"/>
        <v>97179087</v>
      </c>
      <c r="Q16" s="101">
        <f t="shared" si="5"/>
        <v>0.24216426162667884</v>
      </c>
      <c r="R16" s="83">
        <v>105976918</v>
      </c>
      <c r="S16" s="84">
        <v>623010</v>
      </c>
      <c r="T16" s="84">
        <f t="shared" si="6"/>
        <v>106599928</v>
      </c>
      <c r="U16" s="101">
        <f t="shared" si="7"/>
        <v>0.26586703916542875</v>
      </c>
      <c r="V16" s="83">
        <v>93563794</v>
      </c>
      <c r="W16" s="84">
        <v>193685</v>
      </c>
      <c r="X16" s="84">
        <f t="shared" si="8"/>
        <v>93757479</v>
      </c>
      <c r="Y16" s="101">
        <f t="shared" si="9"/>
        <v>0.23383714988386167</v>
      </c>
      <c r="Z16" s="83">
        <f t="shared" si="10"/>
        <v>387164844</v>
      </c>
      <c r="AA16" s="84">
        <f t="shared" si="11"/>
        <v>1805630</v>
      </c>
      <c r="AB16" s="84">
        <f t="shared" si="12"/>
        <v>388970474</v>
      </c>
      <c r="AC16" s="101">
        <f t="shared" si="13"/>
        <v>0.97011724290426704</v>
      </c>
      <c r="AD16" s="83">
        <v>113750103</v>
      </c>
      <c r="AE16" s="84">
        <v>1427660</v>
      </c>
      <c r="AF16" s="84">
        <f t="shared" si="14"/>
        <v>115177763</v>
      </c>
      <c r="AG16" s="84">
        <v>419411171</v>
      </c>
      <c r="AH16" s="84">
        <v>406442545</v>
      </c>
      <c r="AI16" s="85">
        <v>390418880</v>
      </c>
      <c r="AJ16" s="120">
        <f t="shared" si="15"/>
        <v>0.96057581767184341</v>
      </c>
      <c r="AK16" s="121">
        <f t="shared" si="16"/>
        <v>-0.18597586410842171</v>
      </c>
    </row>
    <row r="17" spans="1:37" ht="16.5" x14ac:dyDescent="0.3">
      <c r="A17" s="64" t="s">
        <v>0</v>
      </c>
      <c r="B17" s="65" t="s">
        <v>237</v>
      </c>
      <c r="C17" s="66" t="s">
        <v>0</v>
      </c>
      <c r="D17" s="86">
        <f>SUM(D13:D16)</f>
        <v>9386179588</v>
      </c>
      <c r="E17" s="87">
        <f>SUM(E13:E16)</f>
        <v>687102068</v>
      </c>
      <c r="F17" s="88">
        <f t="shared" si="0"/>
        <v>10073281656</v>
      </c>
      <c r="G17" s="86">
        <f>SUM(G13:G16)</f>
        <v>9176441718</v>
      </c>
      <c r="H17" s="87">
        <f>SUM(H13:H16)</f>
        <v>602656591</v>
      </c>
      <c r="I17" s="88">
        <f t="shared" si="1"/>
        <v>9779098309</v>
      </c>
      <c r="J17" s="86">
        <f>SUM(J13:J16)</f>
        <v>6675805430</v>
      </c>
      <c r="K17" s="87">
        <f>SUM(K13:K16)</f>
        <v>30058134</v>
      </c>
      <c r="L17" s="87">
        <f t="shared" si="2"/>
        <v>6705863564</v>
      </c>
      <c r="M17" s="102">
        <f t="shared" si="3"/>
        <v>0.66570793838627085</v>
      </c>
      <c r="N17" s="86">
        <f>SUM(N13:N16)</f>
        <v>3024282842</v>
      </c>
      <c r="O17" s="87">
        <f>SUM(O13:O16)</f>
        <v>98922447</v>
      </c>
      <c r="P17" s="87">
        <f t="shared" si="4"/>
        <v>3123205289</v>
      </c>
      <c r="Q17" s="102">
        <f t="shared" si="5"/>
        <v>0.31004844256883352</v>
      </c>
      <c r="R17" s="86">
        <f>SUM(R13:R16)</f>
        <v>-3513210393</v>
      </c>
      <c r="S17" s="87">
        <f>SUM(S13:S16)</f>
        <v>86085278</v>
      </c>
      <c r="T17" s="87">
        <f t="shared" si="6"/>
        <v>-3427125115</v>
      </c>
      <c r="U17" s="102">
        <f t="shared" si="7"/>
        <v>-0.35045410187214432</v>
      </c>
      <c r="V17" s="86">
        <f>SUM(V13:V16)</f>
        <v>2601623307</v>
      </c>
      <c r="W17" s="87">
        <f>SUM(W13:W16)</f>
        <v>396148716</v>
      </c>
      <c r="X17" s="87">
        <f t="shared" si="8"/>
        <v>2997772023</v>
      </c>
      <c r="Y17" s="102">
        <f t="shared" si="9"/>
        <v>0.30654891977525778</v>
      </c>
      <c r="Z17" s="86">
        <f t="shared" si="10"/>
        <v>8788501186</v>
      </c>
      <c r="AA17" s="87">
        <f t="shared" si="11"/>
        <v>611214575</v>
      </c>
      <c r="AB17" s="87">
        <f t="shared" si="12"/>
        <v>9399715761</v>
      </c>
      <c r="AC17" s="102">
        <f t="shared" si="13"/>
        <v>0.96120475160262553</v>
      </c>
      <c r="AD17" s="86">
        <f>SUM(AD13:AD16)</f>
        <v>2655982928</v>
      </c>
      <c r="AE17" s="87">
        <f>SUM(AE13:AE16)</f>
        <v>290470812</v>
      </c>
      <c r="AF17" s="87">
        <f t="shared" si="14"/>
        <v>2946453740</v>
      </c>
      <c r="AG17" s="87">
        <f>SUM(AG13:AG16)</f>
        <v>9327063995</v>
      </c>
      <c r="AH17" s="87">
        <f>SUM(AH13:AH16)</f>
        <v>9657295328</v>
      </c>
      <c r="AI17" s="88">
        <f>SUM(AI13:AI16)</f>
        <v>9838257687</v>
      </c>
      <c r="AJ17" s="122">
        <f t="shared" si="15"/>
        <v>1.0187384099640533</v>
      </c>
      <c r="AK17" s="123">
        <f t="shared" si="16"/>
        <v>1.7416965453528555E-2</v>
      </c>
    </row>
    <row r="18" spans="1:37" x14ac:dyDescent="0.2">
      <c r="A18" s="61" t="s">
        <v>101</v>
      </c>
      <c r="B18" s="62" t="s">
        <v>65</v>
      </c>
      <c r="C18" s="63" t="s">
        <v>66</v>
      </c>
      <c r="D18" s="83">
        <v>3451947757</v>
      </c>
      <c r="E18" s="84">
        <v>259784080</v>
      </c>
      <c r="F18" s="85">
        <f t="shared" si="0"/>
        <v>3711731837</v>
      </c>
      <c r="G18" s="83">
        <v>3409299531</v>
      </c>
      <c r="H18" s="84">
        <v>351333723</v>
      </c>
      <c r="I18" s="85">
        <f t="shared" si="1"/>
        <v>3760633254</v>
      </c>
      <c r="J18" s="83">
        <v>733797865</v>
      </c>
      <c r="K18" s="84">
        <v>18954877</v>
      </c>
      <c r="L18" s="84">
        <f t="shared" si="2"/>
        <v>752752742</v>
      </c>
      <c r="M18" s="101">
        <f t="shared" si="3"/>
        <v>0.20280364397456335</v>
      </c>
      <c r="N18" s="83">
        <v>741354108</v>
      </c>
      <c r="O18" s="84">
        <v>62073132</v>
      </c>
      <c r="P18" s="84">
        <f t="shared" si="4"/>
        <v>803427240</v>
      </c>
      <c r="Q18" s="101">
        <f t="shared" si="5"/>
        <v>0.21645616528411937</v>
      </c>
      <c r="R18" s="83">
        <v>699678156</v>
      </c>
      <c r="S18" s="84">
        <v>63543039</v>
      </c>
      <c r="T18" s="84">
        <f t="shared" si="6"/>
        <v>763221195</v>
      </c>
      <c r="U18" s="101">
        <f t="shared" si="7"/>
        <v>0.20295017978373703</v>
      </c>
      <c r="V18" s="83">
        <v>814291602</v>
      </c>
      <c r="W18" s="84">
        <v>136403074</v>
      </c>
      <c r="X18" s="84">
        <f t="shared" si="8"/>
        <v>950694676</v>
      </c>
      <c r="Y18" s="101">
        <f t="shared" si="9"/>
        <v>0.25280175220191786</v>
      </c>
      <c r="Z18" s="83">
        <f t="shared" si="10"/>
        <v>2989121731</v>
      </c>
      <c r="AA18" s="84">
        <f t="shared" si="11"/>
        <v>280974122</v>
      </c>
      <c r="AB18" s="84">
        <f t="shared" si="12"/>
        <v>3270095853</v>
      </c>
      <c r="AC18" s="101">
        <f t="shared" si="13"/>
        <v>0.86955989380824639</v>
      </c>
      <c r="AD18" s="83">
        <v>851734636</v>
      </c>
      <c r="AE18" s="84">
        <v>67786576</v>
      </c>
      <c r="AF18" s="84">
        <f t="shared" si="14"/>
        <v>919521212</v>
      </c>
      <c r="AG18" s="84">
        <v>3489447406</v>
      </c>
      <c r="AH18" s="84">
        <v>3487588726</v>
      </c>
      <c r="AI18" s="85">
        <v>3093415536</v>
      </c>
      <c r="AJ18" s="120">
        <f t="shared" si="15"/>
        <v>0.88697830479223772</v>
      </c>
      <c r="AK18" s="121">
        <f t="shared" si="16"/>
        <v>3.3901843256227027E-2</v>
      </c>
    </row>
    <row r="19" spans="1:37" x14ac:dyDescent="0.2">
      <c r="A19" s="61" t="s">
        <v>101</v>
      </c>
      <c r="B19" s="62" t="s">
        <v>238</v>
      </c>
      <c r="C19" s="63" t="s">
        <v>239</v>
      </c>
      <c r="D19" s="83">
        <v>1901475651</v>
      </c>
      <c r="E19" s="84">
        <v>134993250</v>
      </c>
      <c r="F19" s="85">
        <f t="shared" si="0"/>
        <v>2036468901</v>
      </c>
      <c r="G19" s="83">
        <v>1968056341</v>
      </c>
      <c r="H19" s="84">
        <v>161352251</v>
      </c>
      <c r="I19" s="85">
        <f t="shared" si="1"/>
        <v>2129408592</v>
      </c>
      <c r="J19" s="83">
        <v>306576216</v>
      </c>
      <c r="K19" s="84">
        <v>27609570</v>
      </c>
      <c r="L19" s="84">
        <f t="shared" si="2"/>
        <v>334185786</v>
      </c>
      <c r="M19" s="101">
        <f t="shared" si="3"/>
        <v>0.16410060857590283</v>
      </c>
      <c r="N19" s="83">
        <v>249579586</v>
      </c>
      <c r="O19" s="84">
        <v>26863313</v>
      </c>
      <c r="P19" s="84">
        <f t="shared" si="4"/>
        <v>276442899</v>
      </c>
      <c r="Q19" s="101">
        <f t="shared" si="5"/>
        <v>0.135746192276373</v>
      </c>
      <c r="R19" s="83">
        <v>345773412</v>
      </c>
      <c r="S19" s="84">
        <v>24984697</v>
      </c>
      <c r="T19" s="84">
        <f t="shared" si="6"/>
        <v>370758109</v>
      </c>
      <c r="U19" s="101">
        <f t="shared" si="7"/>
        <v>0.17411318353504604</v>
      </c>
      <c r="V19" s="83">
        <v>204427749</v>
      </c>
      <c r="W19" s="84">
        <v>10153059</v>
      </c>
      <c r="X19" s="84">
        <f t="shared" si="8"/>
        <v>214580808</v>
      </c>
      <c r="Y19" s="101">
        <f t="shared" si="9"/>
        <v>0.10077014284912776</v>
      </c>
      <c r="Z19" s="83">
        <f t="shared" si="10"/>
        <v>1106356963</v>
      </c>
      <c r="AA19" s="84">
        <f t="shared" si="11"/>
        <v>89610639</v>
      </c>
      <c r="AB19" s="84">
        <f t="shared" si="12"/>
        <v>1195967602</v>
      </c>
      <c r="AC19" s="101">
        <f t="shared" si="13"/>
        <v>0.56164308085030967</v>
      </c>
      <c r="AD19" s="83">
        <v>227696038</v>
      </c>
      <c r="AE19" s="84">
        <v>50605358</v>
      </c>
      <c r="AF19" s="84">
        <f t="shared" si="14"/>
        <v>278301396</v>
      </c>
      <c r="AG19" s="84">
        <v>1968442046</v>
      </c>
      <c r="AH19" s="84">
        <v>1987683877</v>
      </c>
      <c r="AI19" s="85">
        <v>3975872594</v>
      </c>
      <c r="AJ19" s="120">
        <f t="shared" si="15"/>
        <v>2.000253984049396</v>
      </c>
      <c r="AK19" s="121">
        <f t="shared" si="16"/>
        <v>-0.2289625165947784</v>
      </c>
    </row>
    <row r="20" spans="1:37" x14ac:dyDescent="0.2">
      <c r="A20" s="61" t="s">
        <v>101</v>
      </c>
      <c r="B20" s="62" t="s">
        <v>240</v>
      </c>
      <c r="C20" s="63" t="s">
        <v>241</v>
      </c>
      <c r="D20" s="83">
        <v>2186566793</v>
      </c>
      <c r="E20" s="84">
        <v>193420000</v>
      </c>
      <c r="F20" s="85">
        <f t="shared" si="0"/>
        <v>2379986793</v>
      </c>
      <c r="G20" s="83">
        <v>2187509371</v>
      </c>
      <c r="H20" s="84">
        <v>287001780</v>
      </c>
      <c r="I20" s="85">
        <f t="shared" si="1"/>
        <v>2474511151</v>
      </c>
      <c r="J20" s="83">
        <v>428032627</v>
      </c>
      <c r="K20" s="84">
        <v>27267271</v>
      </c>
      <c r="L20" s="84">
        <f t="shared" si="2"/>
        <v>455299898</v>
      </c>
      <c r="M20" s="101">
        <f t="shared" si="3"/>
        <v>0.19130353972514672</v>
      </c>
      <c r="N20" s="83">
        <v>742399397</v>
      </c>
      <c r="O20" s="84">
        <v>77294779</v>
      </c>
      <c r="P20" s="84">
        <f t="shared" si="4"/>
        <v>819694176</v>
      </c>
      <c r="Q20" s="101">
        <f t="shared" si="5"/>
        <v>0.34441122883995767</v>
      </c>
      <c r="R20" s="83">
        <v>518214067</v>
      </c>
      <c r="S20" s="84">
        <v>81700632</v>
      </c>
      <c r="T20" s="84">
        <f t="shared" si="6"/>
        <v>599914699</v>
      </c>
      <c r="U20" s="101">
        <f t="shared" si="7"/>
        <v>0.24243766238740219</v>
      </c>
      <c r="V20" s="83">
        <v>643480405</v>
      </c>
      <c r="W20" s="84">
        <v>42917399</v>
      </c>
      <c r="X20" s="84">
        <f t="shared" si="8"/>
        <v>686397804</v>
      </c>
      <c r="Y20" s="101">
        <f t="shared" si="9"/>
        <v>0.27738723413010796</v>
      </c>
      <c r="Z20" s="83">
        <f t="shared" si="10"/>
        <v>2332126496</v>
      </c>
      <c r="AA20" s="84">
        <f t="shared" si="11"/>
        <v>229180081</v>
      </c>
      <c r="AB20" s="84">
        <f t="shared" si="12"/>
        <v>2561306577</v>
      </c>
      <c r="AC20" s="101">
        <f t="shared" si="13"/>
        <v>1.0350757869751059</v>
      </c>
      <c r="AD20" s="83">
        <v>757807762</v>
      </c>
      <c r="AE20" s="84">
        <v>68093065</v>
      </c>
      <c r="AF20" s="84">
        <f t="shared" si="14"/>
        <v>825900827</v>
      </c>
      <c r="AG20" s="84">
        <v>2277324196</v>
      </c>
      <c r="AH20" s="84">
        <v>2413605414</v>
      </c>
      <c r="AI20" s="85">
        <v>1506493237</v>
      </c>
      <c r="AJ20" s="120">
        <f t="shared" si="15"/>
        <v>0.62416716015868201</v>
      </c>
      <c r="AK20" s="121">
        <f t="shared" si="16"/>
        <v>-0.16891013840817959</v>
      </c>
    </row>
    <row r="21" spans="1:37" x14ac:dyDescent="0.2">
      <c r="A21" s="61" t="s">
        <v>116</v>
      </c>
      <c r="B21" s="62" t="s">
        <v>242</v>
      </c>
      <c r="C21" s="63" t="s">
        <v>243</v>
      </c>
      <c r="D21" s="83">
        <v>287136473</v>
      </c>
      <c r="E21" s="84">
        <v>0</v>
      </c>
      <c r="F21" s="85">
        <f t="shared" si="0"/>
        <v>287136473</v>
      </c>
      <c r="G21" s="83">
        <v>255854284</v>
      </c>
      <c r="H21" s="84">
        <v>7600000</v>
      </c>
      <c r="I21" s="85">
        <f t="shared" si="1"/>
        <v>263454284</v>
      </c>
      <c r="J21" s="83">
        <v>57835880</v>
      </c>
      <c r="K21" s="84">
        <v>20990</v>
      </c>
      <c r="L21" s="84">
        <f t="shared" si="2"/>
        <v>57856870</v>
      </c>
      <c r="M21" s="101">
        <f t="shared" si="3"/>
        <v>0.20149606699389944</v>
      </c>
      <c r="N21" s="83">
        <v>50454173</v>
      </c>
      <c r="O21" s="84">
        <v>237659</v>
      </c>
      <c r="P21" s="84">
        <f t="shared" si="4"/>
        <v>50691832</v>
      </c>
      <c r="Q21" s="101">
        <f t="shared" si="5"/>
        <v>0.17654264353940155</v>
      </c>
      <c r="R21" s="83">
        <v>71635327</v>
      </c>
      <c r="S21" s="84">
        <v>801515</v>
      </c>
      <c r="T21" s="84">
        <f t="shared" si="6"/>
        <v>72436842</v>
      </c>
      <c r="U21" s="101">
        <f t="shared" si="7"/>
        <v>0.27495032876368031</v>
      </c>
      <c r="V21" s="83">
        <v>58931954</v>
      </c>
      <c r="W21" s="84">
        <v>5754071</v>
      </c>
      <c r="X21" s="84">
        <f t="shared" si="8"/>
        <v>64686025</v>
      </c>
      <c r="Y21" s="101">
        <f t="shared" si="9"/>
        <v>0.24553035926339312</v>
      </c>
      <c r="Z21" s="83">
        <f t="shared" si="10"/>
        <v>238857334</v>
      </c>
      <c r="AA21" s="84">
        <f t="shared" si="11"/>
        <v>6814235</v>
      </c>
      <c r="AB21" s="84">
        <f t="shared" si="12"/>
        <v>245671569</v>
      </c>
      <c r="AC21" s="101">
        <f t="shared" si="13"/>
        <v>0.93250170492577755</v>
      </c>
      <c r="AD21" s="83">
        <v>54963398</v>
      </c>
      <c r="AE21" s="84">
        <v>320310</v>
      </c>
      <c r="AF21" s="84">
        <f t="shared" si="14"/>
        <v>55283708</v>
      </c>
      <c r="AG21" s="84">
        <v>265445396</v>
      </c>
      <c r="AH21" s="84">
        <v>250906176</v>
      </c>
      <c r="AI21" s="85">
        <v>247584508</v>
      </c>
      <c r="AJ21" s="120">
        <f t="shared" si="15"/>
        <v>0.98676131431695013</v>
      </c>
      <c r="AK21" s="121">
        <f t="shared" si="16"/>
        <v>0.17007392123552934</v>
      </c>
    </row>
    <row r="22" spans="1:37" ht="16.5" x14ac:dyDescent="0.3">
      <c r="A22" s="64" t="s">
        <v>0</v>
      </c>
      <c r="B22" s="65" t="s">
        <v>244</v>
      </c>
      <c r="C22" s="66" t="s">
        <v>0</v>
      </c>
      <c r="D22" s="86">
        <f>SUM(D18:D21)</f>
        <v>7827126674</v>
      </c>
      <c r="E22" s="87">
        <f>SUM(E18:E21)</f>
        <v>588197330</v>
      </c>
      <c r="F22" s="88">
        <f t="shared" si="0"/>
        <v>8415324004</v>
      </c>
      <c r="G22" s="86">
        <f>SUM(G18:G21)</f>
        <v>7820719527</v>
      </c>
      <c r="H22" s="87">
        <f>SUM(H18:H21)</f>
        <v>807287754</v>
      </c>
      <c r="I22" s="88">
        <f t="shared" si="1"/>
        <v>8628007281</v>
      </c>
      <c r="J22" s="86">
        <f>SUM(J18:J21)</f>
        <v>1526242588</v>
      </c>
      <c r="K22" s="87">
        <f>SUM(K18:K21)</f>
        <v>73852708</v>
      </c>
      <c r="L22" s="87">
        <f t="shared" si="2"/>
        <v>1600095296</v>
      </c>
      <c r="M22" s="102">
        <f t="shared" si="3"/>
        <v>0.19014066425005588</v>
      </c>
      <c r="N22" s="86">
        <f>SUM(N18:N21)</f>
        <v>1783787264</v>
      </c>
      <c r="O22" s="87">
        <f>SUM(O18:O21)</f>
        <v>166468883</v>
      </c>
      <c r="P22" s="87">
        <f t="shared" si="4"/>
        <v>1950256147</v>
      </c>
      <c r="Q22" s="102">
        <f t="shared" si="5"/>
        <v>0.23175057146617262</v>
      </c>
      <c r="R22" s="86">
        <f>SUM(R18:R21)</f>
        <v>1635300962</v>
      </c>
      <c r="S22" s="87">
        <f>SUM(S18:S21)</f>
        <v>171029883</v>
      </c>
      <c r="T22" s="87">
        <f t="shared" si="6"/>
        <v>1806330845</v>
      </c>
      <c r="U22" s="102">
        <f t="shared" si="7"/>
        <v>0.20935666674479711</v>
      </c>
      <c r="V22" s="86">
        <f>SUM(V18:V21)</f>
        <v>1721131710</v>
      </c>
      <c r="W22" s="87">
        <f>SUM(W18:W21)</f>
        <v>195227603</v>
      </c>
      <c r="X22" s="87">
        <f t="shared" si="8"/>
        <v>1916359313</v>
      </c>
      <c r="Y22" s="102">
        <f t="shared" si="9"/>
        <v>0.22210914416125654</v>
      </c>
      <c r="Z22" s="86">
        <f t="shared" si="10"/>
        <v>6666462524</v>
      </c>
      <c r="AA22" s="87">
        <f t="shared" si="11"/>
        <v>606579077</v>
      </c>
      <c r="AB22" s="87">
        <f t="shared" si="12"/>
        <v>7273041601</v>
      </c>
      <c r="AC22" s="102">
        <f t="shared" si="13"/>
        <v>0.84295728597913777</v>
      </c>
      <c r="AD22" s="86">
        <f>SUM(AD18:AD21)</f>
        <v>1892201834</v>
      </c>
      <c r="AE22" s="87">
        <f>SUM(AE18:AE21)</f>
        <v>186805309</v>
      </c>
      <c r="AF22" s="87">
        <f t="shared" si="14"/>
        <v>2079007143</v>
      </c>
      <c r="AG22" s="87">
        <f>SUM(AG18:AG21)</f>
        <v>8000659044</v>
      </c>
      <c r="AH22" s="87">
        <f>SUM(AH18:AH21)</f>
        <v>8139784193</v>
      </c>
      <c r="AI22" s="88">
        <f>SUM(AI18:AI21)</f>
        <v>8823365875</v>
      </c>
      <c r="AJ22" s="122">
        <f t="shared" si="15"/>
        <v>1.0839803200910243</v>
      </c>
      <c r="AK22" s="123">
        <f t="shared" si="16"/>
        <v>-7.8233415670376116E-2</v>
      </c>
    </row>
    <row r="23" spans="1:37" ht="16.5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164394040963</v>
      </c>
      <c r="E23" s="90">
        <f>SUM(E9:E11,E13:E16,E18:E21)</f>
        <v>17471284475</v>
      </c>
      <c r="F23" s="91">
        <f t="shared" si="0"/>
        <v>181865325438</v>
      </c>
      <c r="G23" s="89">
        <f>SUM(G9:G11,G13:G16,G18:G21)</f>
        <v>166007790081</v>
      </c>
      <c r="H23" s="90">
        <f>SUM(H9:H11,H13:H16,H18:H21)</f>
        <v>15301497379</v>
      </c>
      <c r="I23" s="91">
        <f t="shared" si="1"/>
        <v>181309287460</v>
      </c>
      <c r="J23" s="89">
        <f>SUM(J9:J11,J13:J16,J18:J21)</f>
        <v>45334321623</v>
      </c>
      <c r="K23" s="90">
        <f>SUM(K9:K11,K13:K16,K18:K21)</f>
        <v>1028804019</v>
      </c>
      <c r="L23" s="90">
        <f t="shared" si="2"/>
        <v>46363125642</v>
      </c>
      <c r="M23" s="103">
        <f t="shared" si="3"/>
        <v>0.25493108997187991</v>
      </c>
      <c r="N23" s="89">
        <f>SUM(N9:N11,N13:N16,N18:N21)</f>
        <v>41364195031</v>
      </c>
      <c r="O23" s="90">
        <f>SUM(O9:O11,O13:O16,O18:O21)</f>
        <v>2432115666</v>
      </c>
      <c r="P23" s="90">
        <f t="shared" si="4"/>
        <v>43796310697</v>
      </c>
      <c r="Q23" s="103">
        <f t="shared" si="5"/>
        <v>0.24081726734616418</v>
      </c>
      <c r="R23" s="89">
        <f>SUM(R9:R11,R13:R16,R18:R21)</f>
        <v>31842460565</v>
      </c>
      <c r="S23" s="90">
        <f>SUM(S9:S11,S13:S16,S18:S21)</f>
        <v>2237650367</v>
      </c>
      <c r="T23" s="90">
        <f t="shared" si="6"/>
        <v>34080110932</v>
      </c>
      <c r="U23" s="103">
        <f t="shared" si="7"/>
        <v>0.18796671372677845</v>
      </c>
      <c r="V23" s="89">
        <f>SUM(V9:V11,V13:V16,V18:V21)</f>
        <v>39594657885</v>
      </c>
      <c r="W23" s="90">
        <f>SUM(W9:W11,W13:W16,W18:W21)</f>
        <v>5824136872</v>
      </c>
      <c r="X23" s="90">
        <f t="shared" si="8"/>
        <v>45418794757</v>
      </c>
      <c r="Y23" s="103">
        <f t="shared" si="9"/>
        <v>0.25050451299699789</v>
      </c>
      <c r="Z23" s="89">
        <f t="shared" si="10"/>
        <v>158135635104</v>
      </c>
      <c r="AA23" s="90">
        <f t="shared" si="11"/>
        <v>11522706924</v>
      </c>
      <c r="AB23" s="90">
        <f t="shared" si="12"/>
        <v>169658342028</v>
      </c>
      <c r="AC23" s="103">
        <f t="shared" si="13"/>
        <v>0.93573994142704686</v>
      </c>
      <c r="AD23" s="89">
        <f>SUM(AD9:AD11,AD13:AD16,AD18:AD21)</f>
        <v>38841442500</v>
      </c>
      <c r="AE23" s="90">
        <f>SUM(AE9:AE11,AE13:AE16,AE18:AE21)</f>
        <v>6123269058</v>
      </c>
      <c r="AF23" s="90">
        <f t="shared" si="14"/>
        <v>44964711558</v>
      </c>
      <c r="AG23" s="90">
        <f>SUM(AG9:AG11,AG13:AG16,AG18:AG21)</f>
        <v>180085245523</v>
      </c>
      <c r="AH23" s="90">
        <f>SUM(AH9:AH11,AH13:AH16,AH18:AH21)</f>
        <v>174147204352</v>
      </c>
      <c r="AI23" s="91">
        <f>SUM(AI9:AI11,AI13:AI16,AI18:AI21)</f>
        <v>171069436754</v>
      </c>
      <c r="AJ23" s="124">
        <f t="shared" si="15"/>
        <v>0.98232663217619631</v>
      </c>
      <c r="AK23" s="125">
        <f t="shared" si="16"/>
        <v>1.0098656997149291E-2</v>
      </c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4"/>
  <sheetViews>
    <sheetView showGridLines="0" view="pageBreakPreview" topLeftCell="A11" zoomScale="60" zoomScaleNormal="100" workbookViewId="0">
      <selection activeCell="Y14" sqref="Y1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7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50</v>
      </c>
      <c r="C9" s="63" t="s">
        <v>51</v>
      </c>
      <c r="D9" s="83">
        <v>43464626110</v>
      </c>
      <c r="E9" s="84">
        <v>5321542000</v>
      </c>
      <c r="F9" s="85">
        <f>$D9       +$E9</f>
        <v>48786168110</v>
      </c>
      <c r="G9" s="83">
        <v>43327071486</v>
      </c>
      <c r="H9" s="84">
        <v>5328607000</v>
      </c>
      <c r="I9" s="85">
        <f>$G9       +$H9</f>
        <v>48655678486</v>
      </c>
      <c r="J9" s="83">
        <v>10858517975</v>
      </c>
      <c r="K9" s="84">
        <v>454031654</v>
      </c>
      <c r="L9" s="84">
        <f>$J9       +$K9</f>
        <v>11312549629</v>
      </c>
      <c r="M9" s="101">
        <f>IF(($F9       =0),0,($L9       /$F9       ))</f>
        <v>0.23188026580593848</v>
      </c>
      <c r="N9" s="83">
        <v>10484466613</v>
      </c>
      <c r="O9" s="84">
        <v>1096692023</v>
      </c>
      <c r="P9" s="84">
        <f>$N9       +$O9</f>
        <v>11581158636</v>
      </c>
      <c r="Q9" s="101">
        <f>IF(($F9       =0),0,($P9       /$F9       ))</f>
        <v>0.23738610931458129</v>
      </c>
      <c r="R9" s="83">
        <v>10465837579</v>
      </c>
      <c r="S9" s="84">
        <v>662090039</v>
      </c>
      <c r="T9" s="84">
        <f>$R9       +$S9</f>
        <v>11127927618</v>
      </c>
      <c r="U9" s="101">
        <f>IF(($I9       =0),0,($T9       /$I9       ))</f>
        <v>0.22870768560347807</v>
      </c>
      <c r="V9" s="83">
        <v>7883616178</v>
      </c>
      <c r="W9" s="84">
        <v>839606175</v>
      </c>
      <c r="X9" s="84">
        <f>$V9       +$W9</f>
        <v>8723222353</v>
      </c>
      <c r="Y9" s="101">
        <f>IF(($I9       =0),0,($X9       /$I9       ))</f>
        <v>0.17928477465400028</v>
      </c>
      <c r="Z9" s="83">
        <f>$J9       +$N9       +$R9       +$V9</f>
        <v>39692438345</v>
      </c>
      <c r="AA9" s="84">
        <f>$K9       +$O9       +$S9       +$W9</f>
        <v>3052419891</v>
      </c>
      <c r="AB9" s="84">
        <f>$Z9       +$AA9</f>
        <v>42744858236</v>
      </c>
      <c r="AC9" s="101">
        <f>IF(($I9       =0),0,($AB9       /$I9       ))</f>
        <v>0.87851736048237916</v>
      </c>
      <c r="AD9" s="83">
        <v>10979103491</v>
      </c>
      <c r="AE9" s="84">
        <v>1395101167</v>
      </c>
      <c r="AF9" s="84">
        <f>$AD9       +$AE9</f>
        <v>12374204658</v>
      </c>
      <c r="AG9" s="84">
        <v>44954579560</v>
      </c>
      <c r="AH9" s="84">
        <v>46404935922</v>
      </c>
      <c r="AI9" s="85">
        <v>39169293407</v>
      </c>
      <c r="AJ9" s="120">
        <f>IF(($AH9       =0),0,($AI9       /$AH9       ))</f>
        <v>0.84407601537987098</v>
      </c>
      <c r="AK9" s="121">
        <f>IF(($AF9       =0),0,(($X9       /$AF9       )-1))</f>
        <v>-0.29504783587360639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43464626110</v>
      </c>
      <c r="E10" s="87">
        <f>E9</f>
        <v>5321542000</v>
      </c>
      <c r="F10" s="88">
        <f t="shared" ref="F10:F41" si="0">$D10      +$E10</f>
        <v>48786168110</v>
      </c>
      <c r="G10" s="86">
        <f>G9</f>
        <v>43327071486</v>
      </c>
      <c r="H10" s="87">
        <f>H9</f>
        <v>5328607000</v>
      </c>
      <c r="I10" s="88">
        <f t="shared" ref="I10:I41" si="1">$G10      +$H10</f>
        <v>48655678486</v>
      </c>
      <c r="J10" s="86">
        <f>J9</f>
        <v>10858517975</v>
      </c>
      <c r="K10" s="87">
        <f>K9</f>
        <v>454031654</v>
      </c>
      <c r="L10" s="87">
        <f t="shared" ref="L10:L41" si="2">$J10      +$K10</f>
        <v>11312549629</v>
      </c>
      <c r="M10" s="102">
        <f t="shared" ref="M10:M41" si="3">IF(($F10      =0),0,($L10      /$F10      ))</f>
        <v>0.23188026580593848</v>
      </c>
      <c r="N10" s="86">
        <f>N9</f>
        <v>10484466613</v>
      </c>
      <c r="O10" s="87">
        <f>O9</f>
        <v>1096692023</v>
      </c>
      <c r="P10" s="87">
        <f t="shared" ref="P10:P41" si="4">$N10      +$O10</f>
        <v>11581158636</v>
      </c>
      <c r="Q10" s="102">
        <f t="shared" ref="Q10:Q41" si="5">IF(($F10      =0),0,($P10      /$F10      ))</f>
        <v>0.23738610931458129</v>
      </c>
      <c r="R10" s="86">
        <f>R9</f>
        <v>10465837579</v>
      </c>
      <c r="S10" s="87">
        <f>S9</f>
        <v>662090039</v>
      </c>
      <c r="T10" s="87">
        <f t="shared" ref="T10:T41" si="6">$R10      +$S10</f>
        <v>11127927618</v>
      </c>
      <c r="U10" s="102">
        <f t="shared" ref="U10:U41" si="7">IF(($I10      =0),0,($T10      /$I10      ))</f>
        <v>0.22870768560347807</v>
      </c>
      <c r="V10" s="86">
        <f>V9</f>
        <v>7883616178</v>
      </c>
      <c r="W10" s="87">
        <f>W9</f>
        <v>839606175</v>
      </c>
      <c r="X10" s="87">
        <f t="shared" ref="X10:X41" si="8">$V10      +$W10</f>
        <v>8723222353</v>
      </c>
      <c r="Y10" s="102">
        <f t="shared" ref="Y10:Y41" si="9">IF(($I10      =0),0,($X10      /$I10      ))</f>
        <v>0.17928477465400028</v>
      </c>
      <c r="Z10" s="86">
        <f t="shared" ref="Z10:Z41" si="10">$J10      +$N10      +$R10      +$V10</f>
        <v>39692438345</v>
      </c>
      <c r="AA10" s="87">
        <f t="shared" ref="AA10:AA41" si="11">$K10      +$O10      +$S10      +$W10</f>
        <v>3052419891</v>
      </c>
      <c r="AB10" s="87">
        <f t="shared" ref="AB10:AB41" si="12">$Z10      +$AA10</f>
        <v>42744858236</v>
      </c>
      <c r="AC10" s="102">
        <f t="shared" ref="AC10:AC41" si="13">IF(($I10      =0),0,($AB10      /$I10      ))</f>
        <v>0.87851736048237916</v>
      </c>
      <c r="AD10" s="86">
        <f>AD9</f>
        <v>10979103491</v>
      </c>
      <c r="AE10" s="87">
        <f>AE9</f>
        <v>1395101167</v>
      </c>
      <c r="AF10" s="87">
        <f t="shared" ref="AF10:AF41" si="14">$AD10      +$AE10</f>
        <v>12374204658</v>
      </c>
      <c r="AG10" s="87">
        <f>AG9</f>
        <v>44954579560</v>
      </c>
      <c r="AH10" s="87">
        <f>AH9</f>
        <v>46404935922</v>
      </c>
      <c r="AI10" s="88">
        <f>AI9</f>
        <v>39169293407</v>
      </c>
      <c r="AJ10" s="122">
        <f t="shared" ref="AJ10:AJ41" si="15">IF(($AH10      =0),0,($AI10      /$AH10      ))</f>
        <v>0.84407601537987098</v>
      </c>
      <c r="AK10" s="123">
        <f t="shared" ref="AK10:AK41" si="16">IF(($AF10      =0),0,(($X10      /$AF10      )-1))</f>
        <v>-0.29504783587360639</v>
      </c>
    </row>
    <row r="11" spans="1:37" x14ac:dyDescent="0.2">
      <c r="A11" s="61" t="s">
        <v>101</v>
      </c>
      <c r="B11" s="62" t="s">
        <v>246</v>
      </c>
      <c r="C11" s="63" t="s">
        <v>247</v>
      </c>
      <c r="D11" s="83">
        <v>326350494</v>
      </c>
      <c r="E11" s="84">
        <v>38595086</v>
      </c>
      <c r="F11" s="85">
        <f t="shared" si="0"/>
        <v>364945580</v>
      </c>
      <c r="G11" s="83">
        <v>370044866</v>
      </c>
      <c r="H11" s="84">
        <v>50864814</v>
      </c>
      <c r="I11" s="85">
        <f t="shared" si="1"/>
        <v>420909680</v>
      </c>
      <c r="J11" s="83">
        <v>66750127</v>
      </c>
      <c r="K11" s="84">
        <v>8006652</v>
      </c>
      <c r="L11" s="84">
        <f t="shared" si="2"/>
        <v>74756779</v>
      </c>
      <c r="M11" s="101">
        <f t="shared" si="3"/>
        <v>0.20484363449476495</v>
      </c>
      <c r="N11" s="83">
        <v>85909919</v>
      </c>
      <c r="O11" s="84">
        <v>16434024</v>
      </c>
      <c r="P11" s="84">
        <f t="shared" si="4"/>
        <v>102343943</v>
      </c>
      <c r="Q11" s="101">
        <f t="shared" si="5"/>
        <v>0.28043617626496531</v>
      </c>
      <c r="R11" s="83">
        <v>75438477</v>
      </c>
      <c r="S11" s="84">
        <v>7998729</v>
      </c>
      <c r="T11" s="84">
        <f t="shared" si="6"/>
        <v>83437206</v>
      </c>
      <c r="U11" s="101">
        <f t="shared" si="7"/>
        <v>0.19823066554325861</v>
      </c>
      <c r="V11" s="83">
        <v>65798640</v>
      </c>
      <c r="W11" s="84">
        <v>14939896</v>
      </c>
      <c r="X11" s="84">
        <f t="shared" si="8"/>
        <v>80738536</v>
      </c>
      <c r="Y11" s="101">
        <f t="shared" si="9"/>
        <v>0.1918191475187741</v>
      </c>
      <c r="Z11" s="83">
        <f t="shared" si="10"/>
        <v>293897163</v>
      </c>
      <c r="AA11" s="84">
        <f t="shared" si="11"/>
        <v>47379301</v>
      </c>
      <c r="AB11" s="84">
        <f t="shared" si="12"/>
        <v>341276464</v>
      </c>
      <c r="AC11" s="101">
        <f t="shared" si="13"/>
        <v>0.81080687904350401</v>
      </c>
      <c r="AD11" s="83">
        <v>78369495</v>
      </c>
      <c r="AE11" s="84">
        <v>15820615</v>
      </c>
      <c r="AF11" s="84">
        <f t="shared" si="14"/>
        <v>94190110</v>
      </c>
      <c r="AG11" s="84">
        <v>338553515</v>
      </c>
      <c r="AH11" s="84">
        <v>425349115</v>
      </c>
      <c r="AI11" s="85">
        <v>319868923</v>
      </c>
      <c r="AJ11" s="120">
        <f t="shared" si="15"/>
        <v>0.75201501947406191</v>
      </c>
      <c r="AK11" s="121">
        <f t="shared" si="16"/>
        <v>-0.14281301932867474</v>
      </c>
    </row>
    <row r="12" spans="1:37" x14ac:dyDescent="0.2">
      <c r="A12" s="61" t="s">
        <v>101</v>
      </c>
      <c r="B12" s="62" t="s">
        <v>248</v>
      </c>
      <c r="C12" s="63" t="s">
        <v>249</v>
      </c>
      <c r="D12" s="83">
        <v>234878288</v>
      </c>
      <c r="E12" s="84">
        <v>62184535</v>
      </c>
      <c r="F12" s="85">
        <f t="shared" si="0"/>
        <v>297062823</v>
      </c>
      <c r="G12" s="83">
        <v>267864338</v>
      </c>
      <c r="H12" s="84">
        <v>114100003</v>
      </c>
      <c r="I12" s="85">
        <f t="shared" si="1"/>
        <v>381964341</v>
      </c>
      <c r="J12" s="83">
        <v>48483407</v>
      </c>
      <c r="K12" s="84">
        <v>11179084</v>
      </c>
      <c r="L12" s="84">
        <f t="shared" si="2"/>
        <v>59662491</v>
      </c>
      <c r="M12" s="101">
        <f t="shared" si="3"/>
        <v>0.20084132506880539</v>
      </c>
      <c r="N12" s="83">
        <v>57300649</v>
      </c>
      <c r="O12" s="84">
        <v>27739659</v>
      </c>
      <c r="P12" s="84">
        <f t="shared" si="4"/>
        <v>85040308</v>
      </c>
      <c r="Q12" s="101">
        <f t="shared" si="5"/>
        <v>0.28627044993778977</v>
      </c>
      <c r="R12" s="83">
        <v>52842249</v>
      </c>
      <c r="S12" s="84">
        <v>10442591</v>
      </c>
      <c r="T12" s="84">
        <f t="shared" si="6"/>
        <v>63284840</v>
      </c>
      <c r="U12" s="101">
        <f t="shared" si="7"/>
        <v>0.165682586584699</v>
      </c>
      <c r="V12" s="83">
        <v>56341093</v>
      </c>
      <c r="W12" s="84">
        <v>20268483</v>
      </c>
      <c r="X12" s="84">
        <f t="shared" si="8"/>
        <v>76609576</v>
      </c>
      <c r="Y12" s="101">
        <f t="shared" si="9"/>
        <v>0.20056735086692293</v>
      </c>
      <c r="Z12" s="83">
        <f t="shared" si="10"/>
        <v>214967398</v>
      </c>
      <c r="AA12" s="84">
        <f t="shared" si="11"/>
        <v>69629817</v>
      </c>
      <c r="AB12" s="84">
        <f t="shared" si="12"/>
        <v>284597215</v>
      </c>
      <c r="AC12" s="101">
        <f t="shared" si="13"/>
        <v>0.74508844007509067</v>
      </c>
      <c r="AD12" s="83">
        <v>45086203</v>
      </c>
      <c r="AE12" s="84">
        <v>534814551</v>
      </c>
      <c r="AF12" s="84">
        <f t="shared" si="14"/>
        <v>579900754</v>
      </c>
      <c r="AG12" s="84">
        <v>335373604</v>
      </c>
      <c r="AH12" s="84">
        <v>420489576</v>
      </c>
      <c r="AI12" s="85">
        <v>734701334</v>
      </c>
      <c r="AJ12" s="120">
        <f t="shared" si="15"/>
        <v>1.7472521934764917</v>
      </c>
      <c r="AK12" s="121">
        <f t="shared" si="16"/>
        <v>-0.86789191862302695</v>
      </c>
    </row>
    <row r="13" spans="1:37" x14ac:dyDescent="0.2">
      <c r="A13" s="61" t="s">
        <v>101</v>
      </c>
      <c r="B13" s="62" t="s">
        <v>250</v>
      </c>
      <c r="C13" s="63" t="s">
        <v>251</v>
      </c>
      <c r="D13" s="83">
        <v>237513800</v>
      </c>
      <c r="E13" s="84">
        <v>46090795</v>
      </c>
      <c r="F13" s="85">
        <f t="shared" si="0"/>
        <v>283604595</v>
      </c>
      <c r="G13" s="83">
        <v>237373650</v>
      </c>
      <c r="H13" s="84">
        <v>47198959</v>
      </c>
      <c r="I13" s="85">
        <f t="shared" si="1"/>
        <v>284572609</v>
      </c>
      <c r="J13" s="83">
        <v>55954212</v>
      </c>
      <c r="K13" s="84">
        <v>6157109</v>
      </c>
      <c r="L13" s="84">
        <f t="shared" si="2"/>
        <v>62111321</v>
      </c>
      <c r="M13" s="101">
        <f t="shared" si="3"/>
        <v>0.21900675128341979</v>
      </c>
      <c r="N13" s="83">
        <v>44330869</v>
      </c>
      <c r="O13" s="84">
        <v>10179303</v>
      </c>
      <c r="P13" s="84">
        <f t="shared" si="4"/>
        <v>54510172</v>
      </c>
      <c r="Q13" s="101">
        <f t="shared" si="5"/>
        <v>0.19220482658258764</v>
      </c>
      <c r="R13" s="83">
        <v>51810067</v>
      </c>
      <c r="S13" s="84">
        <v>12192573</v>
      </c>
      <c r="T13" s="84">
        <f t="shared" si="6"/>
        <v>64002640</v>
      </c>
      <c r="U13" s="101">
        <f t="shared" si="7"/>
        <v>0.22490794256308766</v>
      </c>
      <c r="V13" s="83">
        <v>69524464</v>
      </c>
      <c r="W13" s="84">
        <v>8556685</v>
      </c>
      <c r="X13" s="84">
        <f t="shared" si="8"/>
        <v>78081149</v>
      </c>
      <c r="Y13" s="101">
        <f t="shared" si="9"/>
        <v>0.27438040953547993</v>
      </c>
      <c r="Z13" s="83">
        <f t="shared" si="10"/>
        <v>221619612</v>
      </c>
      <c r="AA13" s="84">
        <f t="shared" si="11"/>
        <v>37085670</v>
      </c>
      <c r="AB13" s="84">
        <f t="shared" si="12"/>
        <v>258705282</v>
      </c>
      <c r="AC13" s="101">
        <f t="shared" si="13"/>
        <v>0.90910113559102235</v>
      </c>
      <c r="AD13" s="83">
        <v>77575989</v>
      </c>
      <c r="AE13" s="84">
        <v>9401571</v>
      </c>
      <c r="AF13" s="84">
        <f t="shared" si="14"/>
        <v>86977560</v>
      </c>
      <c r="AG13" s="84">
        <v>276076692</v>
      </c>
      <c r="AH13" s="84">
        <v>282686143</v>
      </c>
      <c r="AI13" s="85">
        <v>272452639</v>
      </c>
      <c r="AJ13" s="120">
        <f t="shared" si="15"/>
        <v>0.96379906035931873</v>
      </c>
      <c r="AK13" s="121">
        <f t="shared" si="16"/>
        <v>-0.10228397991389959</v>
      </c>
    </row>
    <row r="14" spans="1:37" x14ac:dyDescent="0.2">
      <c r="A14" s="61" t="s">
        <v>101</v>
      </c>
      <c r="B14" s="62" t="s">
        <v>252</v>
      </c>
      <c r="C14" s="63" t="s">
        <v>253</v>
      </c>
      <c r="D14" s="83">
        <v>1116811362</v>
      </c>
      <c r="E14" s="84">
        <v>161345276</v>
      </c>
      <c r="F14" s="85">
        <f t="shared" si="0"/>
        <v>1278156638</v>
      </c>
      <c r="G14" s="83">
        <v>1152419061</v>
      </c>
      <c r="H14" s="84">
        <v>190484011</v>
      </c>
      <c r="I14" s="85">
        <f t="shared" si="1"/>
        <v>1342903072</v>
      </c>
      <c r="J14" s="83">
        <v>210513797</v>
      </c>
      <c r="K14" s="84">
        <v>29287156</v>
      </c>
      <c r="L14" s="84">
        <f t="shared" si="2"/>
        <v>239800953</v>
      </c>
      <c r="M14" s="101">
        <f t="shared" si="3"/>
        <v>0.1876146834203587</v>
      </c>
      <c r="N14" s="83">
        <v>302380596</v>
      </c>
      <c r="O14" s="84">
        <v>43702950</v>
      </c>
      <c r="P14" s="84">
        <f t="shared" si="4"/>
        <v>346083546</v>
      </c>
      <c r="Q14" s="101">
        <f t="shared" si="5"/>
        <v>0.27076771008405937</v>
      </c>
      <c r="R14" s="83">
        <v>220349867</v>
      </c>
      <c r="S14" s="84">
        <v>41460617</v>
      </c>
      <c r="T14" s="84">
        <f t="shared" si="6"/>
        <v>261810484</v>
      </c>
      <c r="U14" s="101">
        <f t="shared" si="7"/>
        <v>0.19495858596114671</v>
      </c>
      <c r="V14" s="83">
        <v>281639759</v>
      </c>
      <c r="W14" s="84">
        <v>55791327</v>
      </c>
      <c r="X14" s="84">
        <f t="shared" si="8"/>
        <v>337431086</v>
      </c>
      <c r="Y14" s="101">
        <f t="shared" si="9"/>
        <v>0.25126987422663366</v>
      </c>
      <c r="Z14" s="83">
        <f t="shared" si="10"/>
        <v>1014884019</v>
      </c>
      <c r="AA14" s="84">
        <f t="shared" si="11"/>
        <v>170242050</v>
      </c>
      <c r="AB14" s="84">
        <f t="shared" si="12"/>
        <v>1185126069</v>
      </c>
      <c r="AC14" s="101">
        <f t="shared" si="13"/>
        <v>0.88251050556834232</v>
      </c>
      <c r="AD14" s="83">
        <v>254164577</v>
      </c>
      <c r="AE14" s="84">
        <v>26370569</v>
      </c>
      <c r="AF14" s="84">
        <f t="shared" si="14"/>
        <v>280535146</v>
      </c>
      <c r="AG14" s="84">
        <v>1212599245</v>
      </c>
      <c r="AH14" s="84">
        <v>1246876871</v>
      </c>
      <c r="AI14" s="85">
        <v>1073248140</v>
      </c>
      <c r="AJ14" s="120">
        <f t="shared" si="15"/>
        <v>0.86074909637168173</v>
      </c>
      <c r="AK14" s="121">
        <f t="shared" si="16"/>
        <v>0.20281216386341838</v>
      </c>
    </row>
    <row r="15" spans="1:37" x14ac:dyDescent="0.2">
      <c r="A15" s="61" t="s">
        <v>116</v>
      </c>
      <c r="B15" s="62" t="s">
        <v>254</v>
      </c>
      <c r="C15" s="63" t="s">
        <v>255</v>
      </c>
      <c r="D15" s="83">
        <v>1349216968</v>
      </c>
      <c r="E15" s="84">
        <v>333687300</v>
      </c>
      <c r="F15" s="85">
        <f t="shared" si="0"/>
        <v>1682904268</v>
      </c>
      <c r="G15" s="83">
        <v>1248191986</v>
      </c>
      <c r="H15" s="84">
        <v>318870581</v>
      </c>
      <c r="I15" s="85">
        <f t="shared" si="1"/>
        <v>1567062567</v>
      </c>
      <c r="J15" s="83">
        <v>262317420</v>
      </c>
      <c r="K15" s="84">
        <v>25074210</v>
      </c>
      <c r="L15" s="84">
        <f t="shared" si="2"/>
        <v>287391630</v>
      </c>
      <c r="M15" s="101">
        <f t="shared" si="3"/>
        <v>0.17077122891936239</v>
      </c>
      <c r="N15" s="83">
        <v>307113330</v>
      </c>
      <c r="O15" s="84">
        <v>93411730</v>
      </c>
      <c r="P15" s="84">
        <f t="shared" si="4"/>
        <v>400525060</v>
      </c>
      <c r="Q15" s="101">
        <f t="shared" si="5"/>
        <v>0.23799634216626753</v>
      </c>
      <c r="R15" s="83">
        <v>340143887</v>
      </c>
      <c r="S15" s="84">
        <v>69171063</v>
      </c>
      <c r="T15" s="84">
        <f t="shared" si="6"/>
        <v>409314950</v>
      </c>
      <c r="U15" s="101">
        <f t="shared" si="7"/>
        <v>0.26119885613986465</v>
      </c>
      <c r="V15" s="83">
        <v>298424882</v>
      </c>
      <c r="W15" s="84">
        <v>97842701</v>
      </c>
      <c r="X15" s="84">
        <f t="shared" si="8"/>
        <v>396267583</v>
      </c>
      <c r="Y15" s="101">
        <f t="shared" si="9"/>
        <v>0.25287285354446221</v>
      </c>
      <c r="Z15" s="83">
        <f t="shared" si="10"/>
        <v>1207999519</v>
      </c>
      <c r="AA15" s="84">
        <f t="shared" si="11"/>
        <v>285499704</v>
      </c>
      <c r="AB15" s="84">
        <f t="shared" si="12"/>
        <v>1493499223</v>
      </c>
      <c r="AC15" s="101">
        <f t="shared" si="13"/>
        <v>0.95305653676558022</v>
      </c>
      <c r="AD15" s="83">
        <v>227801660</v>
      </c>
      <c r="AE15" s="84">
        <v>113875173</v>
      </c>
      <c r="AF15" s="84">
        <f t="shared" si="14"/>
        <v>341676833</v>
      </c>
      <c r="AG15" s="84">
        <v>1556541802</v>
      </c>
      <c r="AH15" s="84">
        <v>1512948742</v>
      </c>
      <c r="AI15" s="85">
        <v>1102189495</v>
      </c>
      <c r="AJ15" s="120">
        <f t="shared" si="15"/>
        <v>0.72850418814783613</v>
      </c>
      <c r="AK15" s="121">
        <f t="shared" si="16"/>
        <v>0.15977305081143744</v>
      </c>
    </row>
    <row r="16" spans="1:37" ht="16.5" x14ac:dyDescent="0.3">
      <c r="A16" s="64" t="s">
        <v>0</v>
      </c>
      <c r="B16" s="65" t="s">
        <v>256</v>
      </c>
      <c r="C16" s="66" t="s">
        <v>0</v>
      </c>
      <c r="D16" s="86">
        <f>SUM(D11:D15)</f>
        <v>3264770912</v>
      </c>
      <c r="E16" s="87">
        <f>SUM(E11:E15)</f>
        <v>641902992</v>
      </c>
      <c r="F16" s="88">
        <f t="shared" si="0"/>
        <v>3906673904</v>
      </c>
      <c r="G16" s="86">
        <f>SUM(G11:G15)</f>
        <v>3275893901</v>
      </c>
      <c r="H16" s="87">
        <f>SUM(H11:H15)</f>
        <v>721518368</v>
      </c>
      <c r="I16" s="88">
        <f t="shared" si="1"/>
        <v>3997412269</v>
      </c>
      <c r="J16" s="86">
        <f>SUM(J11:J15)</f>
        <v>644018963</v>
      </c>
      <c r="K16" s="87">
        <f>SUM(K11:K15)</f>
        <v>79704211</v>
      </c>
      <c r="L16" s="87">
        <f t="shared" si="2"/>
        <v>723723174</v>
      </c>
      <c r="M16" s="102">
        <f t="shared" si="3"/>
        <v>0.18525302899199952</v>
      </c>
      <c r="N16" s="86">
        <f>SUM(N11:N15)</f>
        <v>797035363</v>
      </c>
      <c r="O16" s="87">
        <f>SUM(O11:O15)</f>
        <v>191467666</v>
      </c>
      <c r="P16" s="87">
        <f t="shared" si="4"/>
        <v>988503029</v>
      </c>
      <c r="Q16" s="102">
        <f t="shared" si="5"/>
        <v>0.25302931682828267</v>
      </c>
      <c r="R16" s="86">
        <f>SUM(R11:R15)</f>
        <v>740584547</v>
      </c>
      <c r="S16" s="87">
        <f>SUM(S11:S15)</f>
        <v>141265573</v>
      </c>
      <c r="T16" s="87">
        <f t="shared" si="6"/>
        <v>881850120</v>
      </c>
      <c r="U16" s="102">
        <f t="shared" si="7"/>
        <v>0.22060524675895019</v>
      </c>
      <c r="V16" s="86">
        <f>SUM(V11:V15)</f>
        <v>771728838</v>
      </c>
      <c r="W16" s="87">
        <f>SUM(W11:W15)</f>
        <v>197399092</v>
      </c>
      <c r="X16" s="87">
        <f t="shared" si="8"/>
        <v>969127930</v>
      </c>
      <c r="Y16" s="102">
        <f t="shared" si="9"/>
        <v>0.2424388241151916</v>
      </c>
      <c r="Z16" s="86">
        <f t="shared" si="10"/>
        <v>2953367711</v>
      </c>
      <c r="AA16" s="87">
        <f t="shared" si="11"/>
        <v>609836542</v>
      </c>
      <c r="AB16" s="87">
        <f t="shared" si="12"/>
        <v>3563204253</v>
      </c>
      <c r="AC16" s="102">
        <f t="shared" si="13"/>
        <v>0.89137772469272425</v>
      </c>
      <c r="AD16" s="86">
        <f>SUM(AD11:AD15)</f>
        <v>682997924</v>
      </c>
      <c r="AE16" s="87">
        <f>SUM(AE11:AE15)</f>
        <v>700282479</v>
      </c>
      <c r="AF16" s="87">
        <f t="shared" si="14"/>
        <v>1383280403</v>
      </c>
      <c r="AG16" s="87">
        <f>SUM(AG11:AG15)</f>
        <v>3719144858</v>
      </c>
      <c r="AH16" s="87">
        <f>SUM(AH11:AH15)</f>
        <v>3888350447</v>
      </c>
      <c r="AI16" s="88">
        <f>SUM(AI11:AI15)</f>
        <v>3502460531</v>
      </c>
      <c r="AJ16" s="122">
        <f t="shared" si="15"/>
        <v>0.90075742367879219</v>
      </c>
      <c r="AK16" s="123">
        <f t="shared" si="16"/>
        <v>-0.299398785742792</v>
      </c>
    </row>
    <row r="17" spans="1:37" x14ac:dyDescent="0.2">
      <c r="A17" s="61" t="s">
        <v>101</v>
      </c>
      <c r="B17" s="62" t="s">
        <v>257</v>
      </c>
      <c r="C17" s="63" t="s">
        <v>258</v>
      </c>
      <c r="D17" s="83">
        <v>187227000</v>
      </c>
      <c r="E17" s="84">
        <v>29977000</v>
      </c>
      <c r="F17" s="85">
        <f t="shared" si="0"/>
        <v>217204000</v>
      </c>
      <c r="G17" s="83">
        <v>190953239</v>
      </c>
      <c r="H17" s="84">
        <v>42477000</v>
      </c>
      <c r="I17" s="85">
        <f t="shared" si="1"/>
        <v>233430239</v>
      </c>
      <c r="J17" s="83">
        <v>42253236</v>
      </c>
      <c r="K17" s="84">
        <v>10423623</v>
      </c>
      <c r="L17" s="84">
        <f t="shared" si="2"/>
        <v>52676859</v>
      </c>
      <c r="M17" s="101">
        <f t="shared" si="3"/>
        <v>0.24252250879357654</v>
      </c>
      <c r="N17" s="83">
        <v>53094597</v>
      </c>
      <c r="O17" s="84">
        <v>4578674</v>
      </c>
      <c r="P17" s="84">
        <f t="shared" si="4"/>
        <v>57673271</v>
      </c>
      <c r="Q17" s="101">
        <f t="shared" si="5"/>
        <v>0.26552582364965654</v>
      </c>
      <c r="R17" s="83">
        <v>33217247</v>
      </c>
      <c r="S17" s="84">
        <v>5762043</v>
      </c>
      <c r="T17" s="84">
        <f t="shared" si="6"/>
        <v>38979290</v>
      </c>
      <c r="U17" s="101">
        <f t="shared" si="7"/>
        <v>0.16698474956365872</v>
      </c>
      <c r="V17" s="83">
        <v>52900023</v>
      </c>
      <c r="W17" s="84">
        <v>10179379</v>
      </c>
      <c r="X17" s="84">
        <f t="shared" si="8"/>
        <v>63079402</v>
      </c>
      <c r="Y17" s="101">
        <f t="shared" si="9"/>
        <v>0.27022806586767878</v>
      </c>
      <c r="Z17" s="83">
        <f t="shared" si="10"/>
        <v>181465103</v>
      </c>
      <c r="AA17" s="84">
        <f t="shared" si="11"/>
        <v>30943719</v>
      </c>
      <c r="AB17" s="84">
        <f t="shared" si="12"/>
        <v>212408822</v>
      </c>
      <c r="AC17" s="101">
        <f t="shared" si="13"/>
        <v>0.90994561334446478</v>
      </c>
      <c r="AD17" s="83">
        <v>68594003</v>
      </c>
      <c r="AE17" s="84">
        <v>9745945</v>
      </c>
      <c r="AF17" s="84">
        <f t="shared" si="14"/>
        <v>78339948</v>
      </c>
      <c r="AG17" s="84">
        <v>198469000</v>
      </c>
      <c r="AH17" s="84">
        <v>226082000</v>
      </c>
      <c r="AI17" s="85">
        <v>1321030634</v>
      </c>
      <c r="AJ17" s="120">
        <f t="shared" si="15"/>
        <v>5.8431482117107949</v>
      </c>
      <c r="AK17" s="121">
        <f t="shared" si="16"/>
        <v>-0.19479903152348277</v>
      </c>
    </row>
    <row r="18" spans="1:37" x14ac:dyDescent="0.2">
      <c r="A18" s="61" t="s">
        <v>101</v>
      </c>
      <c r="B18" s="62" t="s">
        <v>259</v>
      </c>
      <c r="C18" s="63" t="s">
        <v>260</v>
      </c>
      <c r="D18" s="83">
        <v>488256367</v>
      </c>
      <c r="E18" s="84">
        <v>29048451</v>
      </c>
      <c r="F18" s="85">
        <f t="shared" si="0"/>
        <v>517304818</v>
      </c>
      <c r="G18" s="83">
        <v>498242569</v>
      </c>
      <c r="H18" s="84">
        <v>37653435</v>
      </c>
      <c r="I18" s="85">
        <f t="shared" si="1"/>
        <v>535896004</v>
      </c>
      <c r="J18" s="83">
        <v>128475772</v>
      </c>
      <c r="K18" s="84">
        <v>-492033</v>
      </c>
      <c r="L18" s="84">
        <f t="shared" si="2"/>
        <v>127983739</v>
      </c>
      <c r="M18" s="101">
        <f t="shared" si="3"/>
        <v>0.24740488498601226</v>
      </c>
      <c r="N18" s="83">
        <v>118251302</v>
      </c>
      <c r="O18" s="84">
        <v>4775312</v>
      </c>
      <c r="P18" s="84">
        <f t="shared" si="4"/>
        <v>123026614</v>
      </c>
      <c r="Q18" s="101">
        <f t="shared" si="5"/>
        <v>0.23782228527397942</v>
      </c>
      <c r="R18" s="83">
        <v>106398782</v>
      </c>
      <c r="S18" s="84">
        <v>8839333</v>
      </c>
      <c r="T18" s="84">
        <f t="shared" si="6"/>
        <v>115238115</v>
      </c>
      <c r="U18" s="101">
        <f t="shared" si="7"/>
        <v>0.2150382054350978</v>
      </c>
      <c r="V18" s="83">
        <v>126556618</v>
      </c>
      <c r="W18" s="84">
        <v>12633323</v>
      </c>
      <c r="X18" s="84">
        <f t="shared" si="8"/>
        <v>139189941</v>
      </c>
      <c r="Y18" s="101">
        <f t="shared" si="9"/>
        <v>0.25973311978642782</v>
      </c>
      <c r="Z18" s="83">
        <f t="shared" si="10"/>
        <v>479682474</v>
      </c>
      <c r="AA18" s="84">
        <f t="shared" si="11"/>
        <v>25755935</v>
      </c>
      <c r="AB18" s="84">
        <f t="shared" si="12"/>
        <v>505438409</v>
      </c>
      <c r="AC18" s="101">
        <f t="shared" si="13"/>
        <v>0.94316510148860899</v>
      </c>
      <c r="AD18" s="83">
        <v>109313320</v>
      </c>
      <c r="AE18" s="84">
        <v>7465453</v>
      </c>
      <c r="AF18" s="84">
        <f t="shared" si="14"/>
        <v>116778773</v>
      </c>
      <c r="AG18" s="84">
        <v>476444764</v>
      </c>
      <c r="AH18" s="84">
        <v>502435103</v>
      </c>
      <c r="AI18" s="85">
        <v>457538214</v>
      </c>
      <c r="AJ18" s="120">
        <f t="shared" si="15"/>
        <v>0.91064141670849774</v>
      </c>
      <c r="AK18" s="121">
        <f t="shared" si="16"/>
        <v>0.19191131593752919</v>
      </c>
    </row>
    <row r="19" spans="1:37" x14ac:dyDescent="0.2">
      <c r="A19" s="61" t="s">
        <v>101</v>
      </c>
      <c r="B19" s="62" t="s">
        <v>261</v>
      </c>
      <c r="C19" s="63" t="s">
        <v>262</v>
      </c>
      <c r="D19" s="83">
        <v>168754313</v>
      </c>
      <c r="E19" s="84">
        <v>11839850</v>
      </c>
      <c r="F19" s="85">
        <f t="shared" si="0"/>
        <v>180594163</v>
      </c>
      <c r="G19" s="83">
        <v>192062476</v>
      </c>
      <c r="H19" s="84">
        <v>17463001</v>
      </c>
      <c r="I19" s="85">
        <f t="shared" si="1"/>
        <v>209525477</v>
      </c>
      <c r="J19" s="83">
        <v>53247847</v>
      </c>
      <c r="K19" s="84">
        <v>5687156</v>
      </c>
      <c r="L19" s="84">
        <f t="shared" si="2"/>
        <v>58935003</v>
      </c>
      <c r="M19" s="101">
        <f t="shared" si="3"/>
        <v>0.32633946757182847</v>
      </c>
      <c r="N19" s="83">
        <v>41948563</v>
      </c>
      <c r="O19" s="84">
        <v>3164607</v>
      </c>
      <c r="P19" s="84">
        <f t="shared" si="4"/>
        <v>45113170</v>
      </c>
      <c r="Q19" s="101">
        <f t="shared" si="5"/>
        <v>0.24980414234096812</v>
      </c>
      <c r="R19" s="83">
        <v>40998424</v>
      </c>
      <c r="S19" s="84">
        <v>2130503</v>
      </c>
      <c r="T19" s="84">
        <f t="shared" si="6"/>
        <v>43128927</v>
      </c>
      <c r="U19" s="101">
        <f t="shared" si="7"/>
        <v>0.20584096796973286</v>
      </c>
      <c r="V19" s="83">
        <v>51658136</v>
      </c>
      <c r="W19" s="84">
        <v>7801335</v>
      </c>
      <c r="X19" s="84">
        <f t="shared" si="8"/>
        <v>59459471</v>
      </c>
      <c r="Y19" s="101">
        <f t="shared" si="9"/>
        <v>0.28378158041372697</v>
      </c>
      <c r="Z19" s="83">
        <f t="shared" si="10"/>
        <v>187852970</v>
      </c>
      <c r="AA19" s="84">
        <f t="shared" si="11"/>
        <v>18783601</v>
      </c>
      <c r="AB19" s="84">
        <f t="shared" si="12"/>
        <v>206636571</v>
      </c>
      <c r="AC19" s="101">
        <f t="shared" si="13"/>
        <v>0.98621214927481116</v>
      </c>
      <c r="AD19" s="83">
        <v>38200058</v>
      </c>
      <c r="AE19" s="84">
        <v>6000</v>
      </c>
      <c r="AF19" s="84">
        <f t="shared" si="14"/>
        <v>38206058</v>
      </c>
      <c r="AG19" s="84">
        <v>185803396</v>
      </c>
      <c r="AH19" s="84">
        <v>157555056</v>
      </c>
      <c r="AI19" s="85">
        <v>127278409</v>
      </c>
      <c r="AJ19" s="120">
        <f t="shared" si="15"/>
        <v>0.80783449437509636</v>
      </c>
      <c r="AK19" s="121">
        <f t="shared" si="16"/>
        <v>0.55628384901682337</v>
      </c>
    </row>
    <row r="20" spans="1:37" x14ac:dyDescent="0.2">
      <c r="A20" s="61" t="s">
        <v>101</v>
      </c>
      <c r="B20" s="62" t="s">
        <v>263</v>
      </c>
      <c r="C20" s="63" t="s">
        <v>264</v>
      </c>
      <c r="D20" s="83">
        <v>68537597</v>
      </c>
      <c r="E20" s="84">
        <v>20687010</v>
      </c>
      <c r="F20" s="85">
        <f t="shared" si="0"/>
        <v>89224607</v>
      </c>
      <c r="G20" s="83">
        <v>66917739</v>
      </c>
      <c r="H20" s="84">
        <v>21697391</v>
      </c>
      <c r="I20" s="85">
        <f t="shared" si="1"/>
        <v>88615130</v>
      </c>
      <c r="J20" s="83">
        <v>17914753</v>
      </c>
      <c r="K20" s="84">
        <v>5738554</v>
      </c>
      <c r="L20" s="84">
        <f t="shared" si="2"/>
        <v>23653307</v>
      </c>
      <c r="M20" s="101">
        <f t="shared" si="3"/>
        <v>0.26509847221854393</v>
      </c>
      <c r="N20" s="83">
        <v>17439660</v>
      </c>
      <c r="O20" s="84">
        <v>5033358</v>
      </c>
      <c r="P20" s="84">
        <f t="shared" si="4"/>
        <v>22473018</v>
      </c>
      <c r="Q20" s="101">
        <f t="shared" si="5"/>
        <v>0.25187018195552263</v>
      </c>
      <c r="R20" s="83">
        <v>14659667</v>
      </c>
      <c r="S20" s="84">
        <v>5988327</v>
      </c>
      <c r="T20" s="84">
        <f t="shared" si="6"/>
        <v>20647994</v>
      </c>
      <c r="U20" s="101">
        <f t="shared" si="7"/>
        <v>0.23300754622827952</v>
      </c>
      <c r="V20" s="83">
        <v>14438383</v>
      </c>
      <c r="W20" s="84">
        <v>4920162</v>
      </c>
      <c r="X20" s="84">
        <f t="shared" si="8"/>
        <v>19358545</v>
      </c>
      <c r="Y20" s="101">
        <f t="shared" si="9"/>
        <v>0.21845643063436232</v>
      </c>
      <c r="Z20" s="83">
        <f t="shared" si="10"/>
        <v>64452463</v>
      </c>
      <c r="AA20" s="84">
        <f t="shared" si="11"/>
        <v>21680401</v>
      </c>
      <c r="AB20" s="84">
        <f t="shared" si="12"/>
        <v>86132864</v>
      </c>
      <c r="AC20" s="101">
        <f t="shared" si="13"/>
        <v>0.97198823722314687</v>
      </c>
      <c r="AD20" s="83">
        <v>37707970</v>
      </c>
      <c r="AE20" s="84">
        <v>5012439</v>
      </c>
      <c r="AF20" s="84">
        <f t="shared" si="14"/>
        <v>42720409</v>
      </c>
      <c r="AG20" s="84">
        <v>71365678</v>
      </c>
      <c r="AH20" s="84">
        <v>79240014</v>
      </c>
      <c r="AI20" s="85">
        <v>47247817</v>
      </c>
      <c r="AJ20" s="120">
        <f t="shared" si="15"/>
        <v>0.59626209808594932</v>
      </c>
      <c r="AK20" s="121">
        <f t="shared" si="16"/>
        <v>-0.54685487678734535</v>
      </c>
    </row>
    <row r="21" spans="1:37" x14ac:dyDescent="0.2">
      <c r="A21" s="61" t="s">
        <v>101</v>
      </c>
      <c r="B21" s="62" t="s">
        <v>67</v>
      </c>
      <c r="C21" s="63" t="s">
        <v>68</v>
      </c>
      <c r="D21" s="83">
        <v>6118413962</v>
      </c>
      <c r="E21" s="84">
        <v>576301627</v>
      </c>
      <c r="F21" s="85">
        <f t="shared" si="0"/>
        <v>6694715589</v>
      </c>
      <c r="G21" s="83">
        <v>6240522841</v>
      </c>
      <c r="H21" s="84">
        <v>655206970</v>
      </c>
      <c r="I21" s="85">
        <f t="shared" si="1"/>
        <v>6895729811</v>
      </c>
      <c r="J21" s="83">
        <v>1604218058</v>
      </c>
      <c r="K21" s="84">
        <v>95927186</v>
      </c>
      <c r="L21" s="84">
        <f t="shared" si="2"/>
        <v>1700145244</v>
      </c>
      <c r="M21" s="101">
        <f t="shared" si="3"/>
        <v>0.25395331906160235</v>
      </c>
      <c r="N21" s="83">
        <v>3996698354</v>
      </c>
      <c r="O21" s="84">
        <v>359742682</v>
      </c>
      <c r="P21" s="84">
        <f t="shared" si="4"/>
        <v>4356441036</v>
      </c>
      <c r="Q21" s="101">
        <f t="shared" si="5"/>
        <v>0.65072832117887303</v>
      </c>
      <c r="R21" s="83">
        <v>-1288159622</v>
      </c>
      <c r="S21" s="84">
        <v>5574848519</v>
      </c>
      <c r="T21" s="84">
        <f t="shared" si="6"/>
        <v>4286688897</v>
      </c>
      <c r="U21" s="101">
        <f t="shared" si="7"/>
        <v>0.62164397598089127</v>
      </c>
      <c r="V21" s="83">
        <v>1436480252</v>
      </c>
      <c r="W21" s="84">
        <v>-5492822074</v>
      </c>
      <c r="X21" s="84">
        <f t="shared" si="8"/>
        <v>-4056341822</v>
      </c>
      <c r="Y21" s="101">
        <f t="shared" si="9"/>
        <v>-0.58823966906727754</v>
      </c>
      <c r="Z21" s="83">
        <f t="shared" si="10"/>
        <v>5749237042</v>
      </c>
      <c r="AA21" s="84">
        <f t="shared" si="11"/>
        <v>537696313</v>
      </c>
      <c r="AB21" s="84">
        <f t="shared" si="12"/>
        <v>6286933355</v>
      </c>
      <c r="AC21" s="101">
        <f t="shared" si="13"/>
        <v>0.91171399218269056</v>
      </c>
      <c r="AD21" s="83">
        <v>1348728053</v>
      </c>
      <c r="AE21" s="84">
        <v>357456428</v>
      </c>
      <c r="AF21" s="84">
        <f t="shared" si="14"/>
        <v>1706184481</v>
      </c>
      <c r="AG21" s="84">
        <v>6097369039</v>
      </c>
      <c r="AH21" s="84">
        <v>6416437498</v>
      </c>
      <c r="AI21" s="85">
        <v>19681653777</v>
      </c>
      <c r="AJ21" s="120">
        <f t="shared" si="15"/>
        <v>3.0673802687448855</v>
      </c>
      <c r="AK21" s="121">
        <f t="shared" si="16"/>
        <v>-3.3774344844717881</v>
      </c>
    </row>
    <row r="22" spans="1:37" x14ac:dyDescent="0.2">
      <c r="A22" s="61" t="s">
        <v>101</v>
      </c>
      <c r="B22" s="62" t="s">
        <v>265</v>
      </c>
      <c r="C22" s="63" t="s">
        <v>266</v>
      </c>
      <c r="D22" s="83">
        <v>142902464</v>
      </c>
      <c r="E22" s="84">
        <v>31621000</v>
      </c>
      <c r="F22" s="85">
        <f t="shared" si="0"/>
        <v>174523464</v>
      </c>
      <c r="G22" s="83">
        <v>141150743</v>
      </c>
      <c r="H22" s="84">
        <v>70067321</v>
      </c>
      <c r="I22" s="85">
        <f t="shared" si="1"/>
        <v>211218064</v>
      </c>
      <c r="J22" s="83">
        <v>34632068</v>
      </c>
      <c r="K22" s="84">
        <v>8158879</v>
      </c>
      <c r="L22" s="84">
        <f t="shared" si="2"/>
        <v>42790947</v>
      </c>
      <c r="M22" s="101">
        <f t="shared" si="3"/>
        <v>0.24518735772973196</v>
      </c>
      <c r="N22" s="83">
        <v>51880035</v>
      </c>
      <c r="O22" s="84">
        <v>9066241</v>
      </c>
      <c r="P22" s="84">
        <f t="shared" si="4"/>
        <v>60946276</v>
      </c>
      <c r="Q22" s="101">
        <f t="shared" si="5"/>
        <v>0.34921536968805522</v>
      </c>
      <c r="R22" s="83">
        <v>26714513</v>
      </c>
      <c r="S22" s="84">
        <v>3011942</v>
      </c>
      <c r="T22" s="84">
        <f t="shared" si="6"/>
        <v>29726455</v>
      </c>
      <c r="U22" s="101">
        <f t="shared" si="7"/>
        <v>0.14073822303380265</v>
      </c>
      <c r="V22" s="83">
        <v>26504368</v>
      </c>
      <c r="W22" s="84">
        <v>19899664</v>
      </c>
      <c r="X22" s="84">
        <f t="shared" si="8"/>
        <v>46404032</v>
      </c>
      <c r="Y22" s="101">
        <f t="shared" si="9"/>
        <v>0.21969726983199694</v>
      </c>
      <c r="Z22" s="83">
        <f t="shared" si="10"/>
        <v>139730984</v>
      </c>
      <c r="AA22" s="84">
        <f t="shared" si="11"/>
        <v>40136726</v>
      </c>
      <c r="AB22" s="84">
        <f t="shared" si="12"/>
        <v>179867710</v>
      </c>
      <c r="AC22" s="101">
        <f t="shared" si="13"/>
        <v>0.85157351882554888</v>
      </c>
      <c r="AD22" s="83">
        <v>28772832</v>
      </c>
      <c r="AE22" s="84">
        <v>14952344</v>
      </c>
      <c r="AF22" s="84">
        <f t="shared" si="14"/>
        <v>43725176</v>
      </c>
      <c r="AG22" s="84">
        <v>147232902</v>
      </c>
      <c r="AH22" s="84">
        <v>186302457</v>
      </c>
      <c r="AI22" s="85">
        <v>160709702</v>
      </c>
      <c r="AJ22" s="120">
        <f t="shared" si="15"/>
        <v>0.86262792551361789</v>
      </c>
      <c r="AK22" s="121">
        <f t="shared" si="16"/>
        <v>6.1265756826227591E-2</v>
      </c>
    </row>
    <row r="23" spans="1:37" x14ac:dyDescent="0.2">
      <c r="A23" s="61" t="s">
        <v>101</v>
      </c>
      <c r="B23" s="62" t="s">
        <v>267</v>
      </c>
      <c r="C23" s="63" t="s">
        <v>268</v>
      </c>
      <c r="D23" s="83">
        <v>143419688</v>
      </c>
      <c r="E23" s="84">
        <v>33629580</v>
      </c>
      <c r="F23" s="85">
        <f t="shared" si="0"/>
        <v>177049268</v>
      </c>
      <c r="G23" s="83">
        <v>142493543</v>
      </c>
      <c r="H23" s="84">
        <v>41382926</v>
      </c>
      <c r="I23" s="85">
        <f t="shared" si="1"/>
        <v>183876469</v>
      </c>
      <c r="J23" s="83">
        <v>28172966</v>
      </c>
      <c r="K23" s="84">
        <v>6691281</v>
      </c>
      <c r="L23" s="84">
        <f t="shared" si="2"/>
        <v>34864247</v>
      </c>
      <c r="M23" s="101">
        <f t="shared" si="3"/>
        <v>0.19691833461858763</v>
      </c>
      <c r="N23" s="83">
        <v>39220752</v>
      </c>
      <c r="O23" s="84">
        <v>6815167</v>
      </c>
      <c r="P23" s="84">
        <f t="shared" si="4"/>
        <v>46035919</v>
      </c>
      <c r="Q23" s="101">
        <f t="shared" si="5"/>
        <v>0.26001756189130359</v>
      </c>
      <c r="R23" s="83">
        <v>34987981</v>
      </c>
      <c r="S23" s="84">
        <v>102859</v>
      </c>
      <c r="T23" s="84">
        <f t="shared" si="6"/>
        <v>35090840</v>
      </c>
      <c r="U23" s="101">
        <f t="shared" si="7"/>
        <v>0.1908392095564985</v>
      </c>
      <c r="V23" s="83">
        <v>38109967</v>
      </c>
      <c r="W23" s="84">
        <v>7500940</v>
      </c>
      <c r="X23" s="84">
        <f t="shared" si="8"/>
        <v>45610907</v>
      </c>
      <c r="Y23" s="101">
        <f t="shared" si="9"/>
        <v>0.2480518972767527</v>
      </c>
      <c r="Z23" s="83">
        <f t="shared" si="10"/>
        <v>140491666</v>
      </c>
      <c r="AA23" s="84">
        <f t="shared" si="11"/>
        <v>21110247</v>
      </c>
      <c r="AB23" s="84">
        <f t="shared" si="12"/>
        <v>161601913</v>
      </c>
      <c r="AC23" s="101">
        <f t="shared" si="13"/>
        <v>0.87886130225831127</v>
      </c>
      <c r="AD23" s="83">
        <v>24259380</v>
      </c>
      <c r="AE23" s="84">
        <v>17085445</v>
      </c>
      <c r="AF23" s="84">
        <f t="shared" si="14"/>
        <v>41344825</v>
      </c>
      <c r="AG23" s="84">
        <v>170766714</v>
      </c>
      <c r="AH23" s="84">
        <v>173593288</v>
      </c>
      <c r="AI23" s="85">
        <v>155811806</v>
      </c>
      <c r="AJ23" s="120">
        <f t="shared" si="15"/>
        <v>0.89756814791134087</v>
      </c>
      <c r="AK23" s="121">
        <f t="shared" si="16"/>
        <v>0.10318297392720854</v>
      </c>
    </row>
    <row r="24" spans="1:37" x14ac:dyDescent="0.2">
      <c r="A24" s="61" t="s">
        <v>116</v>
      </c>
      <c r="B24" s="62" t="s">
        <v>269</v>
      </c>
      <c r="C24" s="63" t="s">
        <v>270</v>
      </c>
      <c r="D24" s="83">
        <v>849995166</v>
      </c>
      <c r="E24" s="84">
        <v>195479000</v>
      </c>
      <c r="F24" s="85">
        <f t="shared" si="0"/>
        <v>1045474166</v>
      </c>
      <c r="G24" s="83">
        <v>919208675</v>
      </c>
      <c r="H24" s="84">
        <v>213686310</v>
      </c>
      <c r="I24" s="85">
        <f t="shared" si="1"/>
        <v>1132894985</v>
      </c>
      <c r="J24" s="83">
        <v>157734389</v>
      </c>
      <c r="K24" s="84">
        <v>57046168</v>
      </c>
      <c r="L24" s="84">
        <f t="shared" si="2"/>
        <v>214780557</v>
      </c>
      <c r="M24" s="101">
        <f t="shared" si="3"/>
        <v>0.20543841635203064</v>
      </c>
      <c r="N24" s="83">
        <v>218047418</v>
      </c>
      <c r="O24" s="84">
        <v>-107566175</v>
      </c>
      <c r="P24" s="84">
        <f t="shared" si="4"/>
        <v>110481243</v>
      </c>
      <c r="Q24" s="101">
        <f t="shared" si="5"/>
        <v>0.10567572742873495</v>
      </c>
      <c r="R24" s="83">
        <v>223706147</v>
      </c>
      <c r="S24" s="84">
        <v>35455702</v>
      </c>
      <c r="T24" s="84">
        <f t="shared" si="6"/>
        <v>259161849</v>
      </c>
      <c r="U24" s="101">
        <f t="shared" si="7"/>
        <v>0.22876069929817899</v>
      </c>
      <c r="V24" s="83">
        <v>238782479</v>
      </c>
      <c r="W24" s="84">
        <v>322698426</v>
      </c>
      <c r="X24" s="84">
        <f t="shared" si="8"/>
        <v>561480905</v>
      </c>
      <c r="Y24" s="101">
        <f t="shared" si="9"/>
        <v>0.49561602128550336</v>
      </c>
      <c r="Z24" s="83">
        <f t="shared" si="10"/>
        <v>838270433</v>
      </c>
      <c r="AA24" s="84">
        <f t="shared" si="11"/>
        <v>307634121</v>
      </c>
      <c r="AB24" s="84">
        <f t="shared" si="12"/>
        <v>1145904554</v>
      </c>
      <c r="AC24" s="101">
        <f t="shared" si="13"/>
        <v>1.0114834730246423</v>
      </c>
      <c r="AD24" s="83">
        <v>224074959</v>
      </c>
      <c r="AE24" s="84">
        <v>2620978720</v>
      </c>
      <c r="AF24" s="84">
        <f t="shared" si="14"/>
        <v>2845053679</v>
      </c>
      <c r="AG24" s="84">
        <v>987410970</v>
      </c>
      <c r="AH24" s="84">
        <v>1178494813</v>
      </c>
      <c r="AI24" s="85">
        <v>3477450633</v>
      </c>
      <c r="AJ24" s="120">
        <f t="shared" si="15"/>
        <v>2.9507559936965118</v>
      </c>
      <c r="AK24" s="121">
        <f t="shared" si="16"/>
        <v>-0.80264663927277691</v>
      </c>
    </row>
    <row r="25" spans="1:37" ht="16.5" x14ac:dyDescent="0.3">
      <c r="A25" s="64" t="s">
        <v>0</v>
      </c>
      <c r="B25" s="65" t="s">
        <v>271</v>
      </c>
      <c r="C25" s="66" t="s">
        <v>0</v>
      </c>
      <c r="D25" s="86">
        <f>SUM(D17:D24)</f>
        <v>8167506557</v>
      </c>
      <c r="E25" s="87">
        <f>SUM(E17:E24)</f>
        <v>928583518</v>
      </c>
      <c r="F25" s="88">
        <f t="shared" si="0"/>
        <v>9096090075</v>
      </c>
      <c r="G25" s="86">
        <f>SUM(G17:G24)</f>
        <v>8391551825</v>
      </c>
      <c r="H25" s="87">
        <f>SUM(H17:H24)</f>
        <v>1099634354</v>
      </c>
      <c r="I25" s="88">
        <f t="shared" si="1"/>
        <v>9491186179</v>
      </c>
      <c r="J25" s="86">
        <f>SUM(J17:J24)</f>
        <v>2066649089</v>
      </c>
      <c r="K25" s="87">
        <f>SUM(K17:K24)</f>
        <v>189180814</v>
      </c>
      <c r="L25" s="87">
        <f t="shared" si="2"/>
        <v>2255829903</v>
      </c>
      <c r="M25" s="102">
        <f t="shared" si="3"/>
        <v>0.24799995211129217</v>
      </c>
      <c r="N25" s="86">
        <f>SUM(N17:N24)</f>
        <v>4536580681</v>
      </c>
      <c r="O25" s="87">
        <f>SUM(O17:O24)</f>
        <v>285609866</v>
      </c>
      <c r="P25" s="87">
        <f t="shared" si="4"/>
        <v>4822190547</v>
      </c>
      <c r="Q25" s="102">
        <f t="shared" si="5"/>
        <v>0.53013882967732151</v>
      </c>
      <c r="R25" s="86">
        <f>SUM(R17:R24)</f>
        <v>-807476861</v>
      </c>
      <c r="S25" s="87">
        <f>SUM(S17:S24)</f>
        <v>5636139228</v>
      </c>
      <c r="T25" s="87">
        <f t="shared" si="6"/>
        <v>4828662367</v>
      </c>
      <c r="U25" s="102">
        <f t="shared" si="7"/>
        <v>0.50875225455842366</v>
      </c>
      <c r="V25" s="86">
        <f>SUM(V17:V24)</f>
        <v>1985430226</v>
      </c>
      <c r="W25" s="87">
        <f>SUM(W17:W24)</f>
        <v>-5107188845</v>
      </c>
      <c r="X25" s="87">
        <f t="shared" si="8"/>
        <v>-3121758619</v>
      </c>
      <c r="Y25" s="102">
        <f t="shared" si="9"/>
        <v>-0.32891132468849232</v>
      </c>
      <c r="Z25" s="86">
        <f t="shared" si="10"/>
        <v>7781183135</v>
      </c>
      <c r="AA25" s="87">
        <f t="shared" si="11"/>
        <v>1003741063</v>
      </c>
      <c r="AB25" s="87">
        <f t="shared" si="12"/>
        <v>8784924198</v>
      </c>
      <c r="AC25" s="102">
        <f t="shared" si="13"/>
        <v>0.9255875959358314</v>
      </c>
      <c r="AD25" s="86">
        <f>SUM(AD17:AD24)</f>
        <v>1879650575</v>
      </c>
      <c r="AE25" s="87">
        <f>SUM(AE17:AE24)</f>
        <v>3032702774</v>
      </c>
      <c r="AF25" s="87">
        <f t="shared" si="14"/>
        <v>4912353349</v>
      </c>
      <c r="AG25" s="87">
        <f>SUM(AG17:AG24)</f>
        <v>8334862463</v>
      </c>
      <c r="AH25" s="87">
        <f>SUM(AH17:AH24)</f>
        <v>8920140229</v>
      </c>
      <c r="AI25" s="88">
        <f>SUM(AI17:AI24)</f>
        <v>25428720992</v>
      </c>
      <c r="AJ25" s="122">
        <f t="shared" si="15"/>
        <v>2.8507086591900705</v>
      </c>
      <c r="AK25" s="123">
        <f t="shared" si="16"/>
        <v>-1.6354914635030258</v>
      </c>
    </row>
    <row r="26" spans="1:37" x14ac:dyDescent="0.2">
      <c r="A26" s="61" t="s">
        <v>101</v>
      </c>
      <c r="B26" s="62" t="s">
        <v>272</v>
      </c>
      <c r="C26" s="63" t="s">
        <v>273</v>
      </c>
      <c r="D26" s="83">
        <v>216950243</v>
      </c>
      <c r="E26" s="84">
        <v>29734000</v>
      </c>
      <c r="F26" s="85">
        <f t="shared" si="0"/>
        <v>246684243</v>
      </c>
      <c r="G26" s="83">
        <v>230200967</v>
      </c>
      <c r="H26" s="84">
        <v>44903563</v>
      </c>
      <c r="I26" s="85">
        <f t="shared" si="1"/>
        <v>275104530</v>
      </c>
      <c r="J26" s="83">
        <v>41505696</v>
      </c>
      <c r="K26" s="84">
        <v>8649369</v>
      </c>
      <c r="L26" s="84">
        <f t="shared" si="2"/>
        <v>50155065</v>
      </c>
      <c r="M26" s="101">
        <f t="shared" si="3"/>
        <v>0.20331685716951123</v>
      </c>
      <c r="N26" s="83">
        <v>62624334</v>
      </c>
      <c r="O26" s="84">
        <v>6698985</v>
      </c>
      <c r="P26" s="84">
        <f t="shared" si="4"/>
        <v>69323319</v>
      </c>
      <c r="Q26" s="101">
        <f t="shared" si="5"/>
        <v>0.28102045820575577</v>
      </c>
      <c r="R26" s="83">
        <v>53840620</v>
      </c>
      <c r="S26" s="84">
        <v>11961855</v>
      </c>
      <c r="T26" s="84">
        <f t="shared" si="6"/>
        <v>65802475</v>
      </c>
      <c r="U26" s="101">
        <f t="shared" si="7"/>
        <v>0.23919080867188919</v>
      </c>
      <c r="V26" s="83">
        <v>67067294</v>
      </c>
      <c r="W26" s="84">
        <v>13005870</v>
      </c>
      <c r="X26" s="84">
        <f t="shared" si="8"/>
        <v>80073164</v>
      </c>
      <c r="Y26" s="101">
        <f t="shared" si="9"/>
        <v>0.29106450555357993</v>
      </c>
      <c r="Z26" s="83">
        <f t="shared" si="10"/>
        <v>225037944</v>
      </c>
      <c r="AA26" s="84">
        <f t="shared" si="11"/>
        <v>40316079</v>
      </c>
      <c r="AB26" s="84">
        <f t="shared" si="12"/>
        <v>265354023</v>
      </c>
      <c r="AC26" s="101">
        <f t="shared" si="13"/>
        <v>0.964557083084019</v>
      </c>
      <c r="AD26" s="83">
        <v>52797782</v>
      </c>
      <c r="AE26" s="84">
        <v>27371034</v>
      </c>
      <c r="AF26" s="84">
        <f t="shared" si="14"/>
        <v>80168816</v>
      </c>
      <c r="AG26" s="84">
        <v>252740029</v>
      </c>
      <c r="AH26" s="84">
        <v>289482174</v>
      </c>
      <c r="AI26" s="85">
        <v>261827774</v>
      </c>
      <c r="AJ26" s="120">
        <f t="shared" si="15"/>
        <v>0.9044694199374087</v>
      </c>
      <c r="AK26" s="121">
        <f t="shared" si="16"/>
        <v>-1.1931322523212051E-3</v>
      </c>
    </row>
    <row r="27" spans="1:37" x14ac:dyDescent="0.2">
      <c r="A27" s="61" t="s">
        <v>101</v>
      </c>
      <c r="B27" s="62" t="s">
        <v>274</v>
      </c>
      <c r="C27" s="63" t="s">
        <v>275</v>
      </c>
      <c r="D27" s="83">
        <v>625942658</v>
      </c>
      <c r="E27" s="84">
        <v>40347731</v>
      </c>
      <c r="F27" s="85">
        <f t="shared" si="0"/>
        <v>666290389</v>
      </c>
      <c r="G27" s="83">
        <v>598331912</v>
      </c>
      <c r="H27" s="84">
        <v>40347731</v>
      </c>
      <c r="I27" s="85">
        <f t="shared" si="1"/>
        <v>638679643</v>
      </c>
      <c r="J27" s="83">
        <v>136178544</v>
      </c>
      <c r="K27" s="84">
        <v>8067741</v>
      </c>
      <c r="L27" s="84">
        <f t="shared" si="2"/>
        <v>144246285</v>
      </c>
      <c r="M27" s="101">
        <f t="shared" si="3"/>
        <v>0.21649161894184249</v>
      </c>
      <c r="N27" s="83">
        <v>138414423</v>
      </c>
      <c r="O27" s="84">
        <v>5186050</v>
      </c>
      <c r="P27" s="84">
        <f t="shared" si="4"/>
        <v>143600473</v>
      </c>
      <c r="Q27" s="101">
        <f t="shared" si="5"/>
        <v>0.21552235387264457</v>
      </c>
      <c r="R27" s="83">
        <v>124610856</v>
      </c>
      <c r="S27" s="84">
        <v>5127136</v>
      </c>
      <c r="T27" s="84">
        <f t="shared" si="6"/>
        <v>129737992</v>
      </c>
      <c r="U27" s="101">
        <f t="shared" si="7"/>
        <v>0.20313469111148733</v>
      </c>
      <c r="V27" s="83">
        <v>126054658</v>
      </c>
      <c r="W27" s="84">
        <v>28139797</v>
      </c>
      <c r="X27" s="84">
        <f t="shared" si="8"/>
        <v>154194455</v>
      </c>
      <c r="Y27" s="101">
        <f t="shared" si="9"/>
        <v>0.24142691361778693</v>
      </c>
      <c r="Z27" s="83">
        <f t="shared" si="10"/>
        <v>525258481</v>
      </c>
      <c r="AA27" s="84">
        <f t="shared" si="11"/>
        <v>46520724</v>
      </c>
      <c r="AB27" s="84">
        <f t="shared" si="12"/>
        <v>571779205</v>
      </c>
      <c r="AC27" s="101">
        <f t="shared" si="13"/>
        <v>0.89525196437175314</v>
      </c>
      <c r="AD27" s="83">
        <v>158236916</v>
      </c>
      <c r="AE27" s="84">
        <v>16894883</v>
      </c>
      <c r="AF27" s="84">
        <f t="shared" si="14"/>
        <v>175131799</v>
      </c>
      <c r="AG27" s="84">
        <v>658056689</v>
      </c>
      <c r="AH27" s="84">
        <v>735784017</v>
      </c>
      <c r="AI27" s="85">
        <v>481148550</v>
      </c>
      <c r="AJ27" s="120">
        <f t="shared" si="15"/>
        <v>0.65392634099579794</v>
      </c>
      <c r="AK27" s="121">
        <f t="shared" si="16"/>
        <v>-0.11955192671777437</v>
      </c>
    </row>
    <row r="28" spans="1:37" x14ac:dyDescent="0.2">
      <c r="A28" s="61" t="s">
        <v>101</v>
      </c>
      <c r="B28" s="62" t="s">
        <v>276</v>
      </c>
      <c r="C28" s="63" t="s">
        <v>277</v>
      </c>
      <c r="D28" s="83">
        <v>1169383652</v>
      </c>
      <c r="E28" s="84">
        <v>122911000</v>
      </c>
      <c r="F28" s="85">
        <f t="shared" si="0"/>
        <v>1292294652</v>
      </c>
      <c r="G28" s="83">
        <v>1127032064</v>
      </c>
      <c r="H28" s="84">
        <v>141978527</v>
      </c>
      <c r="I28" s="85">
        <f t="shared" si="1"/>
        <v>1269010591</v>
      </c>
      <c r="J28" s="83">
        <v>205478378</v>
      </c>
      <c r="K28" s="84">
        <v>12892096</v>
      </c>
      <c r="L28" s="84">
        <f t="shared" si="2"/>
        <v>218370474</v>
      </c>
      <c r="M28" s="101">
        <f t="shared" si="3"/>
        <v>0.16897885761737255</v>
      </c>
      <c r="N28" s="83">
        <v>208241710</v>
      </c>
      <c r="O28" s="84">
        <v>25970389</v>
      </c>
      <c r="P28" s="84">
        <f t="shared" si="4"/>
        <v>234212099</v>
      </c>
      <c r="Q28" s="101">
        <f t="shared" si="5"/>
        <v>0.18123738161225478</v>
      </c>
      <c r="R28" s="83">
        <v>245210862</v>
      </c>
      <c r="S28" s="84">
        <v>24076633</v>
      </c>
      <c r="T28" s="84">
        <f t="shared" si="6"/>
        <v>269287495</v>
      </c>
      <c r="U28" s="101">
        <f t="shared" si="7"/>
        <v>0.21220271675415828</v>
      </c>
      <c r="V28" s="83">
        <v>209162887</v>
      </c>
      <c r="W28" s="84">
        <v>44061633</v>
      </c>
      <c r="X28" s="84">
        <f t="shared" si="8"/>
        <v>253224520</v>
      </c>
      <c r="Y28" s="101">
        <f t="shared" si="9"/>
        <v>0.19954484367262465</v>
      </c>
      <c r="Z28" s="83">
        <f t="shared" si="10"/>
        <v>868093837</v>
      </c>
      <c r="AA28" s="84">
        <f t="shared" si="11"/>
        <v>107000751</v>
      </c>
      <c r="AB28" s="84">
        <f t="shared" si="12"/>
        <v>975094588</v>
      </c>
      <c r="AC28" s="101">
        <f t="shared" si="13"/>
        <v>0.76838963749830513</v>
      </c>
      <c r="AD28" s="83">
        <v>185226755</v>
      </c>
      <c r="AE28" s="84">
        <v>29069016</v>
      </c>
      <c r="AF28" s="84">
        <f t="shared" si="14"/>
        <v>214295771</v>
      </c>
      <c r="AG28" s="84">
        <v>1180295196</v>
      </c>
      <c r="AH28" s="84">
        <v>1214266027</v>
      </c>
      <c r="AI28" s="85">
        <v>802881717</v>
      </c>
      <c r="AJ28" s="120">
        <f t="shared" si="15"/>
        <v>0.66120742831257684</v>
      </c>
      <c r="AK28" s="121">
        <f t="shared" si="16"/>
        <v>0.18165896983566698</v>
      </c>
    </row>
    <row r="29" spans="1:37" x14ac:dyDescent="0.2">
      <c r="A29" s="61" t="s">
        <v>116</v>
      </c>
      <c r="B29" s="62" t="s">
        <v>278</v>
      </c>
      <c r="C29" s="63" t="s">
        <v>279</v>
      </c>
      <c r="D29" s="83">
        <v>921556584</v>
      </c>
      <c r="E29" s="84">
        <v>251809032</v>
      </c>
      <c r="F29" s="85">
        <f t="shared" si="0"/>
        <v>1173365616</v>
      </c>
      <c r="G29" s="83">
        <v>1052324268</v>
      </c>
      <c r="H29" s="84">
        <v>258381097</v>
      </c>
      <c r="I29" s="85">
        <f t="shared" si="1"/>
        <v>1310705365</v>
      </c>
      <c r="J29" s="83">
        <v>148803151</v>
      </c>
      <c r="K29" s="84">
        <v>37532306</v>
      </c>
      <c r="L29" s="84">
        <f t="shared" si="2"/>
        <v>186335457</v>
      </c>
      <c r="M29" s="101">
        <f t="shared" si="3"/>
        <v>0.15880425884236921</v>
      </c>
      <c r="N29" s="83">
        <v>201428438</v>
      </c>
      <c r="O29" s="84">
        <v>85675150</v>
      </c>
      <c r="P29" s="84">
        <f t="shared" si="4"/>
        <v>287103588</v>
      </c>
      <c r="Q29" s="101">
        <f t="shared" si="5"/>
        <v>0.24468382581273798</v>
      </c>
      <c r="R29" s="83">
        <v>218376803</v>
      </c>
      <c r="S29" s="84">
        <v>64541990</v>
      </c>
      <c r="T29" s="84">
        <f t="shared" si="6"/>
        <v>282918793</v>
      </c>
      <c r="U29" s="101">
        <f t="shared" si="7"/>
        <v>0.2158523193349407</v>
      </c>
      <c r="V29" s="83">
        <v>199389532</v>
      </c>
      <c r="W29" s="84">
        <v>34554237</v>
      </c>
      <c r="X29" s="84">
        <f t="shared" si="8"/>
        <v>233943769</v>
      </c>
      <c r="Y29" s="101">
        <f t="shared" si="9"/>
        <v>0.17848692409983383</v>
      </c>
      <c r="Z29" s="83">
        <f t="shared" si="10"/>
        <v>767997924</v>
      </c>
      <c r="AA29" s="84">
        <f t="shared" si="11"/>
        <v>222303683</v>
      </c>
      <c r="AB29" s="84">
        <f t="shared" si="12"/>
        <v>990301607</v>
      </c>
      <c r="AC29" s="101">
        <f t="shared" si="13"/>
        <v>0.75554860264114354</v>
      </c>
      <c r="AD29" s="83">
        <v>227417022</v>
      </c>
      <c r="AE29" s="84">
        <v>63315901</v>
      </c>
      <c r="AF29" s="84">
        <f t="shared" si="14"/>
        <v>290732923</v>
      </c>
      <c r="AG29" s="84">
        <v>1173606138</v>
      </c>
      <c r="AH29" s="84">
        <v>1255780528</v>
      </c>
      <c r="AI29" s="85">
        <v>936976271</v>
      </c>
      <c r="AJ29" s="120">
        <f t="shared" si="15"/>
        <v>0.74613059376885005</v>
      </c>
      <c r="AK29" s="121">
        <f t="shared" si="16"/>
        <v>-0.1953310048755641</v>
      </c>
    </row>
    <row r="30" spans="1:37" ht="16.5" x14ac:dyDescent="0.3">
      <c r="A30" s="64" t="s">
        <v>0</v>
      </c>
      <c r="B30" s="65" t="s">
        <v>280</v>
      </c>
      <c r="C30" s="66" t="s">
        <v>0</v>
      </c>
      <c r="D30" s="86">
        <f>SUM(D26:D29)</f>
        <v>2933833137</v>
      </c>
      <c r="E30" s="87">
        <f>SUM(E26:E29)</f>
        <v>444801763</v>
      </c>
      <c r="F30" s="88">
        <f t="shared" si="0"/>
        <v>3378634900</v>
      </c>
      <c r="G30" s="86">
        <f>SUM(G26:G29)</f>
        <v>3007889211</v>
      </c>
      <c r="H30" s="87">
        <f>SUM(H26:H29)</f>
        <v>485610918</v>
      </c>
      <c r="I30" s="88">
        <f t="shared" si="1"/>
        <v>3493500129</v>
      </c>
      <c r="J30" s="86">
        <f>SUM(J26:J29)</f>
        <v>531965769</v>
      </c>
      <c r="K30" s="87">
        <f>SUM(K26:K29)</f>
        <v>67141512</v>
      </c>
      <c r="L30" s="87">
        <f t="shared" si="2"/>
        <v>599107281</v>
      </c>
      <c r="M30" s="102">
        <f t="shared" si="3"/>
        <v>0.17732229102351366</v>
      </c>
      <c r="N30" s="86">
        <f>SUM(N26:N29)</f>
        <v>610708905</v>
      </c>
      <c r="O30" s="87">
        <f>SUM(O26:O29)</f>
        <v>123530574</v>
      </c>
      <c r="P30" s="87">
        <f t="shared" si="4"/>
        <v>734239479</v>
      </c>
      <c r="Q30" s="102">
        <f t="shared" si="5"/>
        <v>0.21731838471212145</v>
      </c>
      <c r="R30" s="86">
        <f>SUM(R26:R29)</f>
        <v>642039141</v>
      </c>
      <c r="S30" s="87">
        <f>SUM(S26:S29)</f>
        <v>105707614</v>
      </c>
      <c r="T30" s="87">
        <f t="shared" si="6"/>
        <v>747746755</v>
      </c>
      <c r="U30" s="102">
        <f t="shared" si="7"/>
        <v>0.21403942389835817</v>
      </c>
      <c r="V30" s="86">
        <f>SUM(V26:V29)</f>
        <v>601674371</v>
      </c>
      <c r="W30" s="87">
        <f>SUM(W26:W29)</f>
        <v>119761537</v>
      </c>
      <c r="X30" s="87">
        <f t="shared" si="8"/>
        <v>721435908</v>
      </c>
      <c r="Y30" s="102">
        <f t="shared" si="9"/>
        <v>0.20650805248617754</v>
      </c>
      <c r="Z30" s="86">
        <f t="shared" si="10"/>
        <v>2386388186</v>
      </c>
      <c r="AA30" s="87">
        <f t="shared" si="11"/>
        <v>416141237</v>
      </c>
      <c r="AB30" s="87">
        <f t="shared" si="12"/>
        <v>2802529423</v>
      </c>
      <c r="AC30" s="102">
        <f t="shared" si="13"/>
        <v>0.80221248590656624</v>
      </c>
      <c r="AD30" s="86">
        <f>SUM(AD26:AD29)</f>
        <v>623678475</v>
      </c>
      <c r="AE30" s="87">
        <f>SUM(AE26:AE29)</f>
        <v>136650834</v>
      </c>
      <c r="AF30" s="87">
        <f t="shared" si="14"/>
        <v>760329309</v>
      </c>
      <c r="AG30" s="87">
        <f>SUM(AG26:AG29)</f>
        <v>3264698052</v>
      </c>
      <c r="AH30" s="87">
        <f>SUM(AH26:AH29)</f>
        <v>3495312746</v>
      </c>
      <c r="AI30" s="88">
        <f>SUM(AI26:AI29)</f>
        <v>2482834312</v>
      </c>
      <c r="AJ30" s="122">
        <f t="shared" si="15"/>
        <v>0.71033252027056237</v>
      </c>
      <c r="AK30" s="123">
        <f t="shared" si="16"/>
        <v>-5.1153362812165426E-2</v>
      </c>
    </row>
    <row r="31" spans="1:37" x14ac:dyDescent="0.2">
      <c r="A31" s="61" t="s">
        <v>101</v>
      </c>
      <c r="B31" s="62" t="s">
        <v>281</v>
      </c>
      <c r="C31" s="63" t="s">
        <v>282</v>
      </c>
      <c r="D31" s="83">
        <v>381749013</v>
      </c>
      <c r="E31" s="84">
        <v>26429192</v>
      </c>
      <c r="F31" s="85">
        <f t="shared" si="0"/>
        <v>408178205</v>
      </c>
      <c r="G31" s="83">
        <v>380512898</v>
      </c>
      <c r="H31" s="84">
        <v>24883000</v>
      </c>
      <c r="I31" s="85">
        <f t="shared" si="1"/>
        <v>405395898</v>
      </c>
      <c r="J31" s="83">
        <v>27954153</v>
      </c>
      <c r="K31" s="84">
        <v>3059108</v>
      </c>
      <c r="L31" s="84">
        <f t="shared" si="2"/>
        <v>31013261</v>
      </c>
      <c r="M31" s="101">
        <f t="shared" si="3"/>
        <v>7.5979708421717418E-2</v>
      </c>
      <c r="N31" s="83">
        <v>38469997</v>
      </c>
      <c r="O31" s="84">
        <v>3832355</v>
      </c>
      <c r="P31" s="84">
        <f t="shared" si="4"/>
        <v>42302352</v>
      </c>
      <c r="Q31" s="101">
        <f t="shared" si="5"/>
        <v>0.10363696905374946</v>
      </c>
      <c r="R31" s="83">
        <v>68524925</v>
      </c>
      <c r="S31" s="84">
        <v>4349842</v>
      </c>
      <c r="T31" s="84">
        <f t="shared" si="6"/>
        <v>72874767</v>
      </c>
      <c r="U31" s="101">
        <f t="shared" si="7"/>
        <v>0.17976197430591664</v>
      </c>
      <c r="V31" s="83">
        <v>117861714</v>
      </c>
      <c r="W31" s="84">
        <v>10213944</v>
      </c>
      <c r="X31" s="84">
        <f t="shared" si="8"/>
        <v>128075658</v>
      </c>
      <c r="Y31" s="101">
        <f t="shared" si="9"/>
        <v>0.31592736540220245</v>
      </c>
      <c r="Z31" s="83">
        <f t="shared" si="10"/>
        <v>252810789</v>
      </c>
      <c r="AA31" s="84">
        <f t="shared" si="11"/>
        <v>21455249</v>
      </c>
      <c r="AB31" s="84">
        <f t="shared" si="12"/>
        <v>274266038</v>
      </c>
      <c r="AC31" s="101">
        <f t="shared" si="13"/>
        <v>0.67653875964970911</v>
      </c>
      <c r="AD31" s="83">
        <v>100171287</v>
      </c>
      <c r="AE31" s="84">
        <v>11200669</v>
      </c>
      <c r="AF31" s="84">
        <f t="shared" si="14"/>
        <v>111371956</v>
      </c>
      <c r="AG31" s="84">
        <v>373140187</v>
      </c>
      <c r="AH31" s="84">
        <v>370180723</v>
      </c>
      <c r="AI31" s="85">
        <v>266113034</v>
      </c>
      <c r="AJ31" s="120">
        <f t="shared" si="15"/>
        <v>0.71887328935818195</v>
      </c>
      <c r="AK31" s="121">
        <f t="shared" si="16"/>
        <v>0.14998122148451798</v>
      </c>
    </row>
    <row r="32" spans="1:37" x14ac:dyDescent="0.2">
      <c r="A32" s="61" t="s">
        <v>101</v>
      </c>
      <c r="B32" s="62" t="s">
        <v>283</v>
      </c>
      <c r="C32" s="63" t="s">
        <v>284</v>
      </c>
      <c r="D32" s="83">
        <v>233762081</v>
      </c>
      <c r="E32" s="84">
        <v>92505232</v>
      </c>
      <c r="F32" s="85">
        <f t="shared" si="0"/>
        <v>326267313</v>
      </c>
      <c r="G32" s="83">
        <v>284195862</v>
      </c>
      <c r="H32" s="84">
        <v>134112213</v>
      </c>
      <c r="I32" s="85">
        <f t="shared" si="1"/>
        <v>418308075</v>
      </c>
      <c r="J32" s="83">
        <v>23763535</v>
      </c>
      <c r="K32" s="84">
        <v>8873407</v>
      </c>
      <c r="L32" s="84">
        <f t="shared" si="2"/>
        <v>32636942</v>
      </c>
      <c r="M32" s="101">
        <f t="shared" si="3"/>
        <v>0.10003129550400287</v>
      </c>
      <c r="N32" s="83">
        <v>26918698</v>
      </c>
      <c r="O32" s="84">
        <v>16943645</v>
      </c>
      <c r="P32" s="84">
        <f t="shared" si="4"/>
        <v>43862343</v>
      </c>
      <c r="Q32" s="101">
        <f t="shared" si="5"/>
        <v>0.13443682910399302</v>
      </c>
      <c r="R32" s="83">
        <v>21079563</v>
      </c>
      <c r="S32" s="84">
        <v>7563239</v>
      </c>
      <c r="T32" s="84">
        <f t="shared" si="6"/>
        <v>28642802</v>
      </c>
      <c r="U32" s="101">
        <f t="shared" si="7"/>
        <v>6.847298369748181E-2</v>
      </c>
      <c r="V32" s="83">
        <v>35533515</v>
      </c>
      <c r="W32" s="84">
        <v>32127040</v>
      </c>
      <c r="X32" s="84">
        <f t="shared" si="8"/>
        <v>67660555</v>
      </c>
      <c r="Y32" s="101">
        <f t="shared" si="9"/>
        <v>0.16174814459414871</v>
      </c>
      <c r="Z32" s="83">
        <f t="shared" si="10"/>
        <v>107295311</v>
      </c>
      <c r="AA32" s="84">
        <f t="shared" si="11"/>
        <v>65507331</v>
      </c>
      <c r="AB32" s="84">
        <f t="shared" si="12"/>
        <v>172802642</v>
      </c>
      <c r="AC32" s="101">
        <f t="shared" si="13"/>
        <v>0.4130989869129349</v>
      </c>
      <c r="AD32" s="83">
        <v>59710280</v>
      </c>
      <c r="AE32" s="84">
        <v>51073568</v>
      </c>
      <c r="AF32" s="84">
        <f t="shared" si="14"/>
        <v>110783848</v>
      </c>
      <c r="AG32" s="84">
        <v>299427635</v>
      </c>
      <c r="AH32" s="84">
        <v>440743860</v>
      </c>
      <c r="AI32" s="85">
        <v>266158997</v>
      </c>
      <c r="AJ32" s="120">
        <f t="shared" si="15"/>
        <v>0.60388588737231641</v>
      </c>
      <c r="AK32" s="121">
        <f t="shared" si="16"/>
        <v>-0.38925613957731453</v>
      </c>
    </row>
    <row r="33" spans="1:37" x14ac:dyDescent="0.2">
      <c r="A33" s="61" t="s">
        <v>101</v>
      </c>
      <c r="B33" s="62" t="s">
        <v>285</v>
      </c>
      <c r="C33" s="63" t="s">
        <v>286</v>
      </c>
      <c r="D33" s="83">
        <v>261376716</v>
      </c>
      <c r="E33" s="84">
        <v>68451826</v>
      </c>
      <c r="F33" s="85">
        <f t="shared" si="0"/>
        <v>329828542</v>
      </c>
      <c r="G33" s="83">
        <v>261280161</v>
      </c>
      <c r="H33" s="84">
        <v>64450615</v>
      </c>
      <c r="I33" s="85">
        <f t="shared" si="1"/>
        <v>325730776</v>
      </c>
      <c r="J33" s="83">
        <v>31914573</v>
      </c>
      <c r="K33" s="84">
        <v>13802669</v>
      </c>
      <c r="L33" s="84">
        <f t="shared" si="2"/>
        <v>45717242</v>
      </c>
      <c r="M33" s="101">
        <f t="shared" si="3"/>
        <v>0.138609114065089</v>
      </c>
      <c r="N33" s="83">
        <v>89141208</v>
      </c>
      <c r="O33" s="84">
        <v>14662296</v>
      </c>
      <c r="P33" s="84">
        <f t="shared" si="4"/>
        <v>103803504</v>
      </c>
      <c r="Q33" s="101">
        <f t="shared" si="5"/>
        <v>0.31471959149005363</v>
      </c>
      <c r="R33" s="83">
        <v>53300885</v>
      </c>
      <c r="S33" s="84">
        <v>8313484</v>
      </c>
      <c r="T33" s="84">
        <f t="shared" si="6"/>
        <v>61614369</v>
      </c>
      <c r="U33" s="101">
        <f t="shared" si="7"/>
        <v>0.1891573456970489</v>
      </c>
      <c r="V33" s="83">
        <v>75723563</v>
      </c>
      <c r="W33" s="84">
        <v>23207087</v>
      </c>
      <c r="X33" s="84">
        <f t="shared" si="8"/>
        <v>98930650</v>
      </c>
      <c r="Y33" s="101">
        <f t="shared" si="9"/>
        <v>0.30371907504374102</v>
      </c>
      <c r="Z33" s="83">
        <f t="shared" si="10"/>
        <v>250080229</v>
      </c>
      <c r="AA33" s="84">
        <f t="shared" si="11"/>
        <v>59985536</v>
      </c>
      <c r="AB33" s="84">
        <f t="shared" si="12"/>
        <v>310065765</v>
      </c>
      <c r="AC33" s="101">
        <f t="shared" si="13"/>
        <v>0.95190810278240334</v>
      </c>
      <c r="AD33" s="83">
        <v>69322900</v>
      </c>
      <c r="AE33" s="84">
        <v>13274113</v>
      </c>
      <c r="AF33" s="84">
        <f t="shared" si="14"/>
        <v>82597013</v>
      </c>
      <c r="AG33" s="84">
        <v>284017648</v>
      </c>
      <c r="AH33" s="84">
        <v>322334426</v>
      </c>
      <c r="AI33" s="85">
        <v>259882385</v>
      </c>
      <c r="AJ33" s="120">
        <f t="shared" si="15"/>
        <v>0.80625078811780404</v>
      </c>
      <c r="AK33" s="121">
        <f t="shared" si="16"/>
        <v>0.19775094046076469</v>
      </c>
    </row>
    <row r="34" spans="1:37" x14ac:dyDescent="0.2">
      <c r="A34" s="61" t="s">
        <v>101</v>
      </c>
      <c r="B34" s="62" t="s">
        <v>287</v>
      </c>
      <c r="C34" s="63" t="s">
        <v>288</v>
      </c>
      <c r="D34" s="83">
        <v>341010446</v>
      </c>
      <c r="E34" s="84">
        <v>40762156</v>
      </c>
      <c r="F34" s="85">
        <f t="shared" si="0"/>
        <v>381772602</v>
      </c>
      <c r="G34" s="83">
        <v>403980574</v>
      </c>
      <c r="H34" s="84">
        <v>47281773</v>
      </c>
      <c r="I34" s="85">
        <f t="shared" si="1"/>
        <v>451262347</v>
      </c>
      <c r="J34" s="83">
        <v>81957399</v>
      </c>
      <c r="K34" s="84">
        <v>6070243</v>
      </c>
      <c r="L34" s="84">
        <f t="shared" si="2"/>
        <v>88027642</v>
      </c>
      <c r="M34" s="101">
        <f t="shared" si="3"/>
        <v>0.23057611137846923</v>
      </c>
      <c r="N34" s="83">
        <v>93577626</v>
      </c>
      <c r="O34" s="84">
        <v>11242386</v>
      </c>
      <c r="P34" s="84">
        <f t="shared" si="4"/>
        <v>104820012</v>
      </c>
      <c r="Q34" s="101">
        <f t="shared" si="5"/>
        <v>0.27456137881785453</v>
      </c>
      <c r="R34" s="83">
        <v>73283349</v>
      </c>
      <c r="S34" s="84">
        <v>9994777</v>
      </c>
      <c r="T34" s="84">
        <f t="shared" si="6"/>
        <v>83278126</v>
      </c>
      <c r="U34" s="101">
        <f t="shared" si="7"/>
        <v>0.18454481423862293</v>
      </c>
      <c r="V34" s="83">
        <v>130784378</v>
      </c>
      <c r="W34" s="84">
        <v>47956842</v>
      </c>
      <c r="X34" s="84">
        <f t="shared" si="8"/>
        <v>178741220</v>
      </c>
      <c r="Y34" s="101">
        <f t="shared" si="9"/>
        <v>0.39609158882471529</v>
      </c>
      <c r="Z34" s="83">
        <f t="shared" si="10"/>
        <v>379602752</v>
      </c>
      <c r="AA34" s="84">
        <f t="shared" si="11"/>
        <v>75264248</v>
      </c>
      <c r="AB34" s="84">
        <f t="shared" si="12"/>
        <v>454867000</v>
      </c>
      <c r="AC34" s="101">
        <f t="shared" si="13"/>
        <v>1.0079879321285363</v>
      </c>
      <c r="AD34" s="83">
        <v>108591343</v>
      </c>
      <c r="AE34" s="84">
        <v>17588870</v>
      </c>
      <c r="AF34" s="84">
        <f t="shared" si="14"/>
        <v>126180213</v>
      </c>
      <c r="AG34" s="84">
        <v>362555807</v>
      </c>
      <c r="AH34" s="84">
        <v>394303574</v>
      </c>
      <c r="AI34" s="85">
        <v>367419980</v>
      </c>
      <c r="AJ34" s="120">
        <f t="shared" si="15"/>
        <v>0.93182006004338169</v>
      </c>
      <c r="AK34" s="121">
        <f t="shared" si="16"/>
        <v>0.41655506636369366</v>
      </c>
    </row>
    <row r="35" spans="1:37" x14ac:dyDescent="0.2">
      <c r="A35" s="61" t="s">
        <v>116</v>
      </c>
      <c r="B35" s="62" t="s">
        <v>289</v>
      </c>
      <c r="C35" s="63" t="s">
        <v>290</v>
      </c>
      <c r="D35" s="83">
        <v>575315348</v>
      </c>
      <c r="E35" s="84">
        <v>287572000</v>
      </c>
      <c r="F35" s="85">
        <f t="shared" si="0"/>
        <v>862887348</v>
      </c>
      <c r="G35" s="83">
        <v>596579958</v>
      </c>
      <c r="H35" s="84">
        <v>298005559</v>
      </c>
      <c r="I35" s="85">
        <f t="shared" si="1"/>
        <v>894585517</v>
      </c>
      <c r="J35" s="83">
        <v>130788275</v>
      </c>
      <c r="K35" s="84">
        <v>83016220</v>
      </c>
      <c r="L35" s="84">
        <f t="shared" si="2"/>
        <v>213804495</v>
      </c>
      <c r="M35" s="101">
        <f t="shared" si="3"/>
        <v>0.24777799268416206</v>
      </c>
      <c r="N35" s="83">
        <v>192613830</v>
      </c>
      <c r="O35" s="84">
        <v>88206775</v>
      </c>
      <c r="P35" s="84">
        <f t="shared" si="4"/>
        <v>280820605</v>
      </c>
      <c r="Q35" s="101">
        <f t="shared" si="5"/>
        <v>0.32544295110003169</v>
      </c>
      <c r="R35" s="83">
        <v>207156007</v>
      </c>
      <c r="S35" s="84">
        <v>35314038</v>
      </c>
      <c r="T35" s="84">
        <f t="shared" si="6"/>
        <v>242470045</v>
      </c>
      <c r="U35" s="101">
        <f t="shared" si="7"/>
        <v>0.27104177341605679</v>
      </c>
      <c r="V35" s="83">
        <v>398731107</v>
      </c>
      <c r="W35" s="84">
        <v>26884347</v>
      </c>
      <c r="X35" s="84">
        <f t="shared" si="8"/>
        <v>425615454</v>
      </c>
      <c r="Y35" s="101">
        <f t="shared" si="9"/>
        <v>0.47576832612638864</v>
      </c>
      <c r="Z35" s="83">
        <f t="shared" si="10"/>
        <v>929289219</v>
      </c>
      <c r="AA35" s="84">
        <f t="shared" si="11"/>
        <v>233421380</v>
      </c>
      <c r="AB35" s="84">
        <f t="shared" si="12"/>
        <v>1162710599</v>
      </c>
      <c r="AC35" s="101">
        <f t="shared" si="13"/>
        <v>1.2997199003390527</v>
      </c>
      <c r="AD35" s="83">
        <v>152059140</v>
      </c>
      <c r="AE35" s="84">
        <v>47989683</v>
      </c>
      <c r="AF35" s="84">
        <f t="shared" si="14"/>
        <v>200048823</v>
      </c>
      <c r="AG35" s="84">
        <v>773328344</v>
      </c>
      <c r="AH35" s="84">
        <v>790682422</v>
      </c>
      <c r="AI35" s="85">
        <v>788782197</v>
      </c>
      <c r="AJ35" s="120">
        <f t="shared" si="15"/>
        <v>0.99759672790601128</v>
      </c>
      <c r="AK35" s="121">
        <f t="shared" si="16"/>
        <v>1.1275579012029477</v>
      </c>
    </row>
    <row r="36" spans="1:37" ht="16.5" x14ac:dyDescent="0.3">
      <c r="A36" s="64" t="s">
        <v>0</v>
      </c>
      <c r="B36" s="65" t="s">
        <v>291</v>
      </c>
      <c r="C36" s="66" t="s">
        <v>0</v>
      </c>
      <c r="D36" s="86">
        <f>SUM(D31:D35)</f>
        <v>1793213604</v>
      </c>
      <c r="E36" s="87">
        <f>SUM(E31:E35)</f>
        <v>515720406</v>
      </c>
      <c r="F36" s="88">
        <f t="shared" si="0"/>
        <v>2308934010</v>
      </c>
      <c r="G36" s="86">
        <f>SUM(G31:G35)</f>
        <v>1926549453</v>
      </c>
      <c r="H36" s="87">
        <f>SUM(H31:H35)</f>
        <v>568733160</v>
      </c>
      <c r="I36" s="88">
        <f t="shared" si="1"/>
        <v>2495282613</v>
      </c>
      <c r="J36" s="86">
        <f>SUM(J31:J35)</f>
        <v>296377935</v>
      </c>
      <c r="K36" s="87">
        <f>SUM(K31:K35)</f>
        <v>114821647</v>
      </c>
      <c r="L36" s="87">
        <f t="shared" si="2"/>
        <v>411199582</v>
      </c>
      <c r="M36" s="102">
        <f t="shared" si="3"/>
        <v>0.17809066011375527</v>
      </c>
      <c r="N36" s="86">
        <f>SUM(N31:N35)</f>
        <v>440721359</v>
      </c>
      <c r="O36" s="87">
        <f>SUM(O31:O35)</f>
        <v>134887457</v>
      </c>
      <c r="P36" s="87">
        <f t="shared" si="4"/>
        <v>575608816</v>
      </c>
      <c r="Q36" s="102">
        <f t="shared" si="5"/>
        <v>0.24929634779817722</v>
      </c>
      <c r="R36" s="86">
        <f>SUM(R31:R35)</f>
        <v>423344729</v>
      </c>
      <c r="S36" s="87">
        <f>SUM(S31:S35)</f>
        <v>65535380</v>
      </c>
      <c r="T36" s="87">
        <f t="shared" si="6"/>
        <v>488880109</v>
      </c>
      <c r="U36" s="102">
        <f t="shared" si="7"/>
        <v>0.19592173906595486</v>
      </c>
      <c r="V36" s="86">
        <f>SUM(V31:V35)</f>
        <v>758634277</v>
      </c>
      <c r="W36" s="87">
        <f>SUM(W31:W35)</f>
        <v>140389260</v>
      </c>
      <c r="X36" s="87">
        <f t="shared" si="8"/>
        <v>899023537</v>
      </c>
      <c r="Y36" s="102">
        <f t="shared" si="9"/>
        <v>0.36028926435676645</v>
      </c>
      <c r="Z36" s="86">
        <f t="shared" si="10"/>
        <v>1919078300</v>
      </c>
      <c r="AA36" s="87">
        <f t="shared" si="11"/>
        <v>455633744</v>
      </c>
      <c r="AB36" s="87">
        <f t="shared" si="12"/>
        <v>2374712044</v>
      </c>
      <c r="AC36" s="102">
        <f t="shared" si="13"/>
        <v>0.95168059586844078</v>
      </c>
      <c r="AD36" s="86">
        <f>SUM(AD31:AD35)</f>
        <v>489854950</v>
      </c>
      <c r="AE36" s="87">
        <f>SUM(AE31:AE35)</f>
        <v>141126903</v>
      </c>
      <c r="AF36" s="87">
        <f t="shared" si="14"/>
        <v>630981853</v>
      </c>
      <c r="AG36" s="87">
        <f>SUM(AG31:AG35)</f>
        <v>2092469621</v>
      </c>
      <c r="AH36" s="87">
        <f>SUM(AH31:AH35)</f>
        <v>2318245005</v>
      </c>
      <c r="AI36" s="88">
        <f>SUM(AI31:AI35)</f>
        <v>1948356593</v>
      </c>
      <c r="AJ36" s="122">
        <f t="shared" si="15"/>
        <v>0.84044464187252721</v>
      </c>
      <c r="AK36" s="123">
        <f t="shared" si="16"/>
        <v>0.42480093956045994</v>
      </c>
    </row>
    <row r="37" spans="1:37" x14ac:dyDescent="0.2">
      <c r="A37" s="61" t="s">
        <v>101</v>
      </c>
      <c r="B37" s="62" t="s">
        <v>69</v>
      </c>
      <c r="C37" s="63" t="s">
        <v>70</v>
      </c>
      <c r="D37" s="83">
        <v>2488930750</v>
      </c>
      <c r="E37" s="84">
        <v>68830696</v>
      </c>
      <c r="F37" s="85">
        <f t="shared" si="0"/>
        <v>2557761446</v>
      </c>
      <c r="G37" s="83">
        <v>2654252420</v>
      </c>
      <c r="H37" s="84">
        <v>185364249</v>
      </c>
      <c r="I37" s="85">
        <f t="shared" si="1"/>
        <v>2839616669</v>
      </c>
      <c r="J37" s="83">
        <v>498182293</v>
      </c>
      <c r="K37" s="84">
        <v>12862352</v>
      </c>
      <c r="L37" s="84">
        <f t="shared" si="2"/>
        <v>511044645</v>
      </c>
      <c r="M37" s="101">
        <f t="shared" si="3"/>
        <v>0.19980152793342246</v>
      </c>
      <c r="N37" s="83">
        <v>581644633</v>
      </c>
      <c r="O37" s="84">
        <v>49089234</v>
      </c>
      <c r="P37" s="84">
        <f t="shared" si="4"/>
        <v>630733867</v>
      </c>
      <c r="Q37" s="101">
        <f t="shared" si="5"/>
        <v>0.24659604905155802</v>
      </c>
      <c r="R37" s="83">
        <v>598674938</v>
      </c>
      <c r="S37" s="84">
        <v>52757127</v>
      </c>
      <c r="T37" s="84">
        <f t="shared" si="6"/>
        <v>651432065</v>
      </c>
      <c r="U37" s="101">
        <f t="shared" si="7"/>
        <v>0.22940845224345316</v>
      </c>
      <c r="V37" s="83">
        <v>663462233</v>
      </c>
      <c r="W37" s="84">
        <v>68559272</v>
      </c>
      <c r="X37" s="84">
        <f t="shared" si="8"/>
        <v>732021505</v>
      </c>
      <c r="Y37" s="101">
        <f t="shared" si="9"/>
        <v>0.25778884628740711</v>
      </c>
      <c r="Z37" s="83">
        <f t="shared" si="10"/>
        <v>2341964097</v>
      </c>
      <c r="AA37" s="84">
        <f t="shared" si="11"/>
        <v>183267985</v>
      </c>
      <c r="AB37" s="84">
        <f t="shared" si="12"/>
        <v>2525232082</v>
      </c>
      <c r="AC37" s="101">
        <f t="shared" si="13"/>
        <v>0.88928625809528239</v>
      </c>
      <c r="AD37" s="83">
        <v>528286326</v>
      </c>
      <c r="AE37" s="84">
        <v>52773370</v>
      </c>
      <c r="AF37" s="84">
        <f t="shared" si="14"/>
        <v>581059696</v>
      </c>
      <c r="AG37" s="84">
        <v>2421795547</v>
      </c>
      <c r="AH37" s="84">
        <v>2546045331</v>
      </c>
      <c r="AI37" s="85">
        <v>2118120843</v>
      </c>
      <c r="AJ37" s="120">
        <f t="shared" si="15"/>
        <v>0.83192581734908633</v>
      </c>
      <c r="AK37" s="121">
        <f t="shared" si="16"/>
        <v>0.2598043024481258</v>
      </c>
    </row>
    <row r="38" spans="1:37" x14ac:dyDescent="0.2">
      <c r="A38" s="61" t="s">
        <v>101</v>
      </c>
      <c r="B38" s="62" t="s">
        <v>292</v>
      </c>
      <c r="C38" s="63" t="s">
        <v>293</v>
      </c>
      <c r="D38" s="83">
        <v>101496659</v>
      </c>
      <c r="E38" s="84">
        <v>18986533</v>
      </c>
      <c r="F38" s="85">
        <f t="shared" si="0"/>
        <v>120483192</v>
      </c>
      <c r="G38" s="83">
        <v>98957824</v>
      </c>
      <c r="H38" s="84">
        <v>18699650</v>
      </c>
      <c r="I38" s="85">
        <f t="shared" si="1"/>
        <v>117657474</v>
      </c>
      <c r="J38" s="83">
        <v>6415445</v>
      </c>
      <c r="K38" s="84">
        <v>1069</v>
      </c>
      <c r="L38" s="84">
        <f t="shared" si="2"/>
        <v>6416514</v>
      </c>
      <c r="M38" s="101">
        <f t="shared" si="3"/>
        <v>5.3256507347514498E-2</v>
      </c>
      <c r="N38" s="83">
        <v>17944548</v>
      </c>
      <c r="O38" s="84">
        <v>2622533</v>
      </c>
      <c r="P38" s="84">
        <f t="shared" si="4"/>
        <v>20567081</v>
      </c>
      <c r="Q38" s="101">
        <f t="shared" si="5"/>
        <v>0.17070498099021147</v>
      </c>
      <c r="R38" s="83">
        <v>23416140</v>
      </c>
      <c r="S38" s="84">
        <v>4732489</v>
      </c>
      <c r="T38" s="84">
        <f t="shared" si="6"/>
        <v>28148629</v>
      </c>
      <c r="U38" s="101">
        <f t="shared" si="7"/>
        <v>0.2392421666302304</v>
      </c>
      <c r="V38" s="83">
        <v>20629902</v>
      </c>
      <c r="W38" s="84">
        <v>3685085</v>
      </c>
      <c r="X38" s="84">
        <f t="shared" si="8"/>
        <v>24314987</v>
      </c>
      <c r="Y38" s="101">
        <f t="shared" si="9"/>
        <v>0.20665909417705161</v>
      </c>
      <c r="Z38" s="83">
        <f t="shared" si="10"/>
        <v>68406035</v>
      </c>
      <c r="AA38" s="84">
        <f t="shared" si="11"/>
        <v>11041176</v>
      </c>
      <c r="AB38" s="84">
        <f t="shared" si="12"/>
        <v>79447211</v>
      </c>
      <c r="AC38" s="101">
        <f t="shared" si="13"/>
        <v>0.67524151504391472</v>
      </c>
      <c r="AD38" s="83">
        <v>17978463</v>
      </c>
      <c r="AE38" s="84">
        <v>3732031</v>
      </c>
      <c r="AF38" s="84">
        <f t="shared" si="14"/>
        <v>21710494</v>
      </c>
      <c r="AG38" s="84">
        <v>115546419</v>
      </c>
      <c r="AH38" s="84">
        <v>109556787</v>
      </c>
      <c r="AI38" s="85">
        <v>80884802</v>
      </c>
      <c r="AJ38" s="120">
        <f t="shared" si="15"/>
        <v>0.73829111107466117</v>
      </c>
      <c r="AK38" s="121">
        <f t="shared" si="16"/>
        <v>0.11996470462625131</v>
      </c>
    </row>
    <row r="39" spans="1:37" x14ac:dyDescent="0.2">
      <c r="A39" s="61" t="s">
        <v>101</v>
      </c>
      <c r="B39" s="62" t="s">
        <v>294</v>
      </c>
      <c r="C39" s="63" t="s">
        <v>295</v>
      </c>
      <c r="D39" s="83">
        <v>160623591</v>
      </c>
      <c r="E39" s="84">
        <v>63516188</v>
      </c>
      <c r="F39" s="85">
        <f t="shared" si="0"/>
        <v>224139779</v>
      </c>
      <c r="G39" s="83">
        <v>152475839</v>
      </c>
      <c r="H39" s="84">
        <v>68124696</v>
      </c>
      <c r="I39" s="85">
        <f t="shared" si="1"/>
        <v>220600535</v>
      </c>
      <c r="J39" s="83">
        <v>39780679</v>
      </c>
      <c r="K39" s="84">
        <v>19501414</v>
      </c>
      <c r="L39" s="84">
        <f t="shared" si="2"/>
        <v>59282093</v>
      </c>
      <c r="M39" s="101">
        <f t="shared" si="3"/>
        <v>0.26448715736442302</v>
      </c>
      <c r="N39" s="83">
        <v>34331738</v>
      </c>
      <c r="O39" s="84">
        <v>19258969</v>
      </c>
      <c r="P39" s="84">
        <f t="shared" si="4"/>
        <v>53590707</v>
      </c>
      <c r="Q39" s="101">
        <f t="shared" si="5"/>
        <v>0.23909502917819866</v>
      </c>
      <c r="R39" s="83">
        <v>39352934</v>
      </c>
      <c r="S39" s="84">
        <v>12159880</v>
      </c>
      <c r="T39" s="84">
        <f t="shared" si="6"/>
        <v>51512814</v>
      </c>
      <c r="U39" s="101">
        <f t="shared" si="7"/>
        <v>0.23351173649692192</v>
      </c>
      <c r="V39" s="83">
        <v>24033270</v>
      </c>
      <c r="W39" s="84">
        <v>-83857</v>
      </c>
      <c r="X39" s="84">
        <f t="shared" si="8"/>
        <v>23949413</v>
      </c>
      <c r="Y39" s="101">
        <f t="shared" si="9"/>
        <v>0.10856461884827251</v>
      </c>
      <c r="Z39" s="83">
        <f t="shared" si="10"/>
        <v>137498621</v>
      </c>
      <c r="AA39" s="84">
        <f t="shared" si="11"/>
        <v>50836406</v>
      </c>
      <c r="AB39" s="84">
        <f t="shared" si="12"/>
        <v>188335027</v>
      </c>
      <c r="AC39" s="101">
        <f t="shared" si="13"/>
        <v>0.85373785244899791</v>
      </c>
      <c r="AD39" s="83">
        <v>57997002</v>
      </c>
      <c r="AE39" s="84">
        <v>14745983</v>
      </c>
      <c r="AF39" s="84">
        <f t="shared" si="14"/>
        <v>72742985</v>
      </c>
      <c r="AG39" s="84">
        <v>205587926</v>
      </c>
      <c r="AH39" s="84">
        <v>230477668</v>
      </c>
      <c r="AI39" s="85">
        <v>219722858</v>
      </c>
      <c r="AJ39" s="120">
        <f t="shared" si="15"/>
        <v>0.95333686732720668</v>
      </c>
      <c r="AK39" s="121">
        <f t="shared" si="16"/>
        <v>-0.67076670004674677</v>
      </c>
    </row>
    <row r="40" spans="1:37" x14ac:dyDescent="0.2">
      <c r="A40" s="61" t="s">
        <v>116</v>
      </c>
      <c r="B40" s="62" t="s">
        <v>296</v>
      </c>
      <c r="C40" s="63" t="s">
        <v>297</v>
      </c>
      <c r="D40" s="83">
        <v>254650497</v>
      </c>
      <c r="E40" s="84">
        <v>108562800</v>
      </c>
      <c r="F40" s="85">
        <f t="shared" si="0"/>
        <v>363213297</v>
      </c>
      <c r="G40" s="83">
        <v>210618113</v>
      </c>
      <c r="H40" s="84">
        <v>219473498</v>
      </c>
      <c r="I40" s="85">
        <f t="shared" si="1"/>
        <v>430091611</v>
      </c>
      <c r="J40" s="83">
        <v>49292399</v>
      </c>
      <c r="K40" s="84">
        <v>13807366</v>
      </c>
      <c r="L40" s="84">
        <f t="shared" si="2"/>
        <v>63099765</v>
      </c>
      <c r="M40" s="101">
        <f t="shared" si="3"/>
        <v>0.17372647290498289</v>
      </c>
      <c r="N40" s="83">
        <v>57538594</v>
      </c>
      <c r="O40" s="84">
        <v>11119776</v>
      </c>
      <c r="P40" s="84">
        <f t="shared" si="4"/>
        <v>68658370</v>
      </c>
      <c r="Q40" s="101">
        <f t="shared" si="5"/>
        <v>0.18903044180125378</v>
      </c>
      <c r="R40" s="83">
        <v>57375729</v>
      </c>
      <c r="S40" s="84">
        <v>10235443</v>
      </c>
      <c r="T40" s="84">
        <f t="shared" si="6"/>
        <v>67611172</v>
      </c>
      <c r="U40" s="101">
        <f t="shared" si="7"/>
        <v>0.15720179206192422</v>
      </c>
      <c r="V40" s="83">
        <v>61296897</v>
      </c>
      <c r="W40" s="84">
        <v>31477713</v>
      </c>
      <c r="X40" s="84">
        <f t="shared" si="8"/>
        <v>92774610</v>
      </c>
      <c r="Y40" s="101">
        <f t="shared" si="9"/>
        <v>0.21570895043567823</v>
      </c>
      <c r="Z40" s="83">
        <f t="shared" si="10"/>
        <v>225503619</v>
      </c>
      <c r="AA40" s="84">
        <f t="shared" si="11"/>
        <v>66640298</v>
      </c>
      <c r="AB40" s="84">
        <f t="shared" si="12"/>
        <v>292143917</v>
      </c>
      <c r="AC40" s="101">
        <f t="shared" si="13"/>
        <v>0.67925974264120204</v>
      </c>
      <c r="AD40" s="83">
        <v>37322490</v>
      </c>
      <c r="AE40" s="84">
        <v>25400530</v>
      </c>
      <c r="AF40" s="84">
        <f t="shared" si="14"/>
        <v>62723020</v>
      </c>
      <c r="AG40" s="84">
        <v>368650629</v>
      </c>
      <c r="AH40" s="84">
        <v>378050331</v>
      </c>
      <c r="AI40" s="85">
        <v>220507421</v>
      </c>
      <c r="AJ40" s="120">
        <f t="shared" si="15"/>
        <v>0.58327530203908218</v>
      </c>
      <c r="AK40" s="121">
        <f t="shared" si="16"/>
        <v>0.47911580150318023</v>
      </c>
    </row>
    <row r="41" spans="1:37" ht="16.5" x14ac:dyDescent="0.3">
      <c r="A41" s="64" t="s">
        <v>0</v>
      </c>
      <c r="B41" s="65" t="s">
        <v>298</v>
      </c>
      <c r="C41" s="66" t="s">
        <v>0</v>
      </c>
      <c r="D41" s="86">
        <f>SUM(D37:D40)</f>
        <v>3005701497</v>
      </c>
      <c r="E41" s="87">
        <f>SUM(E37:E40)</f>
        <v>259896217</v>
      </c>
      <c r="F41" s="88">
        <f t="shared" si="0"/>
        <v>3265597714</v>
      </c>
      <c r="G41" s="86">
        <f>SUM(G37:G40)</f>
        <v>3116304196</v>
      </c>
      <c r="H41" s="87">
        <f>SUM(H37:H40)</f>
        <v>491662093</v>
      </c>
      <c r="I41" s="88">
        <f t="shared" si="1"/>
        <v>3607966289</v>
      </c>
      <c r="J41" s="86">
        <f>SUM(J37:J40)</f>
        <v>593670816</v>
      </c>
      <c r="K41" s="87">
        <f>SUM(K37:K40)</f>
        <v>46172201</v>
      </c>
      <c r="L41" s="87">
        <f t="shared" si="2"/>
        <v>639843017</v>
      </c>
      <c r="M41" s="102">
        <f t="shared" si="3"/>
        <v>0.19593442702906055</v>
      </c>
      <c r="N41" s="86">
        <f>SUM(N37:N40)</f>
        <v>691459513</v>
      </c>
      <c r="O41" s="87">
        <f>SUM(O37:O40)</f>
        <v>82090512</v>
      </c>
      <c r="P41" s="87">
        <f t="shared" si="4"/>
        <v>773550025</v>
      </c>
      <c r="Q41" s="102">
        <f t="shared" si="5"/>
        <v>0.23687854192318314</v>
      </c>
      <c r="R41" s="86">
        <f>SUM(R37:R40)</f>
        <v>718819741</v>
      </c>
      <c r="S41" s="87">
        <f>SUM(S37:S40)</f>
        <v>79884939</v>
      </c>
      <c r="T41" s="87">
        <f t="shared" si="6"/>
        <v>798704680</v>
      </c>
      <c r="U41" s="102">
        <f t="shared" si="7"/>
        <v>0.2213725450914267</v>
      </c>
      <c r="V41" s="86">
        <f>SUM(V37:V40)</f>
        <v>769422302</v>
      </c>
      <c r="W41" s="87">
        <f>SUM(W37:W40)</f>
        <v>103638213</v>
      </c>
      <c r="X41" s="87">
        <f t="shared" si="8"/>
        <v>873060515</v>
      </c>
      <c r="Y41" s="102">
        <f t="shared" si="9"/>
        <v>0.2419813393661118</v>
      </c>
      <c r="Z41" s="86">
        <f t="shared" si="10"/>
        <v>2773372372</v>
      </c>
      <c r="AA41" s="87">
        <f t="shared" si="11"/>
        <v>311785865</v>
      </c>
      <c r="AB41" s="87">
        <f t="shared" si="12"/>
        <v>3085158237</v>
      </c>
      <c r="AC41" s="102">
        <f t="shared" si="13"/>
        <v>0.85509619266844539</v>
      </c>
      <c r="AD41" s="86">
        <f>SUM(AD37:AD40)</f>
        <v>641584281</v>
      </c>
      <c r="AE41" s="87">
        <f>SUM(AE37:AE40)</f>
        <v>96651914</v>
      </c>
      <c r="AF41" s="87">
        <f t="shared" si="14"/>
        <v>738236195</v>
      </c>
      <c r="AG41" s="87">
        <f>SUM(AG37:AG40)</f>
        <v>3111580521</v>
      </c>
      <c r="AH41" s="87">
        <f>SUM(AH37:AH40)</f>
        <v>3264130117</v>
      </c>
      <c r="AI41" s="88">
        <f>SUM(AI37:AI40)</f>
        <v>2639235924</v>
      </c>
      <c r="AJ41" s="122">
        <f t="shared" si="15"/>
        <v>0.80855720495164318</v>
      </c>
      <c r="AK41" s="123">
        <f t="shared" si="16"/>
        <v>0.18263033012083629</v>
      </c>
    </row>
    <row r="42" spans="1:37" x14ac:dyDescent="0.2">
      <c r="A42" s="61" t="s">
        <v>101</v>
      </c>
      <c r="B42" s="62" t="s">
        <v>299</v>
      </c>
      <c r="C42" s="63" t="s">
        <v>300</v>
      </c>
      <c r="D42" s="83">
        <v>165237339</v>
      </c>
      <c r="E42" s="84">
        <v>46208650</v>
      </c>
      <c r="F42" s="85">
        <f t="shared" ref="F42:F74" si="17">$D42      +$E42</f>
        <v>211445989</v>
      </c>
      <c r="G42" s="83">
        <v>175771242</v>
      </c>
      <c r="H42" s="84">
        <v>55208650</v>
      </c>
      <c r="I42" s="85">
        <f t="shared" ref="I42:I74" si="18">$G42      +$H42</f>
        <v>230979892</v>
      </c>
      <c r="J42" s="83">
        <v>37014733</v>
      </c>
      <c r="K42" s="84">
        <v>11289038</v>
      </c>
      <c r="L42" s="84">
        <f t="shared" ref="L42:L74" si="19">$J42      +$K42</f>
        <v>48303771</v>
      </c>
      <c r="M42" s="101">
        <f t="shared" ref="M42:M74" si="20">IF(($F42      =0),0,($L42      /$F42      ))</f>
        <v>0.22844496236814404</v>
      </c>
      <c r="N42" s="83">
        <v>38991922</v>
      </c>
      <c r="O42" s="84">
        <v>17514641</v>
      </c>
      <c r="P42" s="84">
        <f t="shared" ref="P42:P74" si="21">$N42      +$O42</f>
        <v>56506563</v>
      </c>
      <c r="Q42" s="101">
        <f t="shared" ref="Q42:Q74" si="22">IF(($F42      =0),0,($P42      /$F42      ))</f>
        <v>0.26723875570891059</v>
      </c>
      <c r="R42" s="83">
        <v>33240917</v>
      </c>
      <c r="S42" s="84">
        <v>10308553</v>
      </c>
      <c r="T42" s="84">
        <f t="shared" ref="T42:T74" si="23">$R42      +$S42</f>
        <v>43549470</v>
      </c>
      <c r="U42" s="101">
        <f t="shared" ref="U42:U74" si="24">IF(($I42      =0),0,($T42      /$I42      ))</f>
        <v>0.18854225631034582</v>
      </c>
      <c r="V42" s="83">
        <v>38984278</v>
      </c>
      <c r="W42" s="84">
        <v>5776422</v>
      </c>
      <c r="X42" s="84">
        <f t="shared" ref="X42:X74" si="25">$V42      +$W42</f>
        <v>44760700</v>
      </c>
      <c r="Y42" s="101">
        <f t="shared" ref="Y42:Y74" si="26">IF(($I42      =0),0,($X42      /$I42      ))</f>
        <v>0.19378613269071923</v>
      </c>
      <c r="Z42" s="83">
        <f t="shared" ref="Z42:Z74" si="27">$J42      +$N42      +$R42      +$V42</f>
        <v>148231850</v>
      </c>
      <c r="AA42" s="84">
        <f t="shared" ref="AA42:AA74" si="28">$K42      +$O42      +$S42      +$W42</f>
        <v>44888654</v>
      </c>
      <c r="AB42" s="84">
        <f t="shared" ref="AB42:AB74" si="29">$Z42      +$AA42</f>
        <v>193120504</v>
      </c>
      <c r="AC42" s="101">
        <f t="shared" ref="AC42:AC74" si="30">IF(($I42      =0),0,($AB42      /$I42      ))</f>
        <v>0.83609227767757377</v>
      </c>
      <c r="AD42" s="83">
        <v>33584272</v>
      </c>
      <c r="AE42" s="84">
        <v>14890573</v>
      </c>
      <c r="AF42" s="84">
        <f t="shared" ref="AF42:AF74" si="31">$AD42      +$AE42</f>
        <v>48474845</v>
      </c>
      <c r="AG42" s="84">
        <v>189128949</v>
      </c>
      <c r="AH42" s="84">
        <v>203507996</v>
      </c>
      <c r="AI42" s="85">
        <v>-115958544</v>
      </c>
      <c r="AJ42" s="120">
        <f t="shared" ref="AJ42:AJ74" si="32">IF(($AH42      =0),0,($AI42      /$AH42      ))</f>
        <v>-0.56979846629711783</v>
      </c>
      <c r="AK42" s="121">
        <f t="shared" ref="AK42:AK74" si="33">IF(($AF42      =0),0,(($X42      /$AF42      )-1))</f>
        <v>-7.6620049017175784E-2</v>
      </c>
    </row>
    <row r="43" spans="1:37" x14ac:dyDescent="0.2">
      <c r="A43" s="61" t="s">
        <v>101</v>
      </c>
      <c r="B43" s="62" t="s">
        <v>301</v>
      </c>
      <c r="C43" s="63" t="s">
        <v>302</v>
      </c>
      <c r="D43" s="83">
        <v>282300228</v>
      </c>
      <c r="E43" s="84">
        <v>52075948</v>
      </c>
      <c r="F43" s="85">
        <f t="shared" si="17"/>
        <v>334376176</v>
      </c>
      <c r="G43" s="83">
        <v>294520520</v>
      </c>
      <c r="H43" s="84">
        <v>43652332</v>
      </c>
      <c r="I43" s="85">
        <f t="shared" si="18"/>
        <v>338172852</v>
      </c>
      <c r="J43" s="83">
        <v>69293066</v>
      </c>
      <c r="K43" s="84">
        <v>8788471</v>
      </c>
      <c r="L43" s="84">
        <f t="shared" si="19"/>
        <v>78081537</v>
      </c>
      <c r="M43" s="101">
        <f t="shared" si="20"/>
        <v>0.23351405573822939</v>
      </c>
      <c r="N43" s="83">
        <v>74832461</v>
      </c>
      <c r="O43" s="84">
        <v>12780217</v>
      </c>
      <c r="P43" s="84">
        <f t="shared" si="21"/>
        <v>87612678</v>
      </c>
      <c r="Q43" s="101">
        <f t="shared" si="22"/>
        <v>0.26201830240441532</v>
      </c>
      <c r="R43" s="83">
        <v>58164989</v>
      </c>
      <c r="S43" s="84">
        <v>2127979</v>
      </c>
      <c r="T43" s="84">
        <f t="shared" si="23"/>
        <v>60292968</v>
      </c>
      <c r="U43" s="101">
        <f t="shared" si="24"/>
        <v>0.17829038506024134</v>
      </c>
      <c r="V43" s="83">
        <v>72539465</v>
      </c>
      <c r="W43" s="84">
        <v>9579281</v>
      </c>
      <c r="X43" s="84">
        <f t="shared" si="25"/>
        <v>82118746</v>
      </c>
      <c r="Y43" s="101">
        <f t="shared" si="26"/>
        <v>0.24283068707123776</v>
      </c>
      <c r="Z43" s="83">
        <f t="shared" si="27"/>
        <v>274829981</v>
      </c>
      <c r="AA43" s="84">
        <f t="shared" si="28"/>
        <v>33275948</v>
      </c>
      <c r="AB43" s="84">
        <f t="shared" si="29"/>
        <v>308105929</v>
      </c>
      <c r="AC43" s="101">
        <f t="shared" si="30"/>
        <v>0.91109007472900283</v>
      </c>
      <c r="AD43" s="83">
        <v>46117364</v>
      </c>
      <c r="AE43" s="84">
        <v>9116668</v>
      </c>
      <c r="AF43" s="84">
        <f t="shared" si="31"/>
        <v>55234032</v>
      </c>
      <c r="AG43" s="84">
        <v>324044488</v>
      </c>
      <c r="AH43" s="84">
        <v>358485455</v>
      </c>
      <c r="AI43" s="85">
        <v>234598118</v>
      </c>
      <c r="AJ43" s="120">
        <f t="shared" si="32"/>
        <v>0.65441460658424766</v>
      </c>
      <c r="AK43" s="121">
        <f t="shared" si="33"/>
        <v>0.4867418333682394</v>
      </c>
    </row>
    <row r="44" spans="1:37" x14ac:dyDescent="0.2">
      <c r="A44" s="61" t="s">
        <v>101</v>
      </c>
      <c r="B44" s="62" t="s">
        <v>303</v>
      </c>
      <c r="C44" s="63" t="s">
        <v>304</v>
      </c>
      <c r="D44" s="83">
        <v>613553388</v>
      </c>
      <c r="E44" s="84">
        <v>44908437</v>
      </c>
      <c r="F44" s="85">
        <f t="shared" si="17"/>
        <v>658461825</v>
      </c>
      <c r="G44" s="83">
        <v>683248866</v>
      </c>
      <c r="H44" s="84">
        <v>47330293</v>
      </c>
      <c r="I44" s="85">
        <f t="shared" si="18"/>
        <v>730579159</v>
      </c>
      <c r="J44" s="83">
        <v>132147043</v>
      </c>
      <c r="K44" s="84">
        <v>8824203</v>
      </c>
      <c r="L44" s="84">
        <f t="shared" si="19"/>
        <v>140971246</v>
      </c>
      <c r="M44" s="101">
        <f t="shared" si="20"/>
        <v>0.21409175239582037</v>
      </c>
      <c r="N44" s="83">
        <v>153288026</v>
      </c>
      <c r="O44" s="84">
        <v>7325719</v>
      </c>
      <c r="P44" s="84">
        <f t="shared" si="21"/>
        <v>160613745</v>
      </c>
      <c r="Q44" s="101">
        <f t="shared" si="22"/>
        <v>0.24392263742852519</v>
      </c>
      <c r="R44" s="83">
        <v>146059143</v>
      </c>
      <c r="S44" s="84">
        <v>5813918</v>
      </c>
      <c r="T44" s="84">
        <f t="shared" si="23"/>
        <v>151873061</v>
      </c>
      <c r="U44" s="101">
        <f t="shared" si="24"/>
        <v>0.20788036331050061</v>
      </c>
      <c r="V44" s="83">
        <v>142986757</v>
      </c>
      <c r="W44" s="84">
        <v>15988607</v>
      </c>
      <c r="X44" s="84">
        <f t="shared" si="25"/>
        <v>158975364</v>
      </c>
      <c r="Y44" s="101">
        <f t="shared" si="26"/>
        <v>0.21760183279468556</v>
      </c>
      <c r="Z44" s="83">
        <f t="shared" si="27"/>
        <v>574480969</v>
      </c>
      <c r="AA44" s="84">
        <f t="shared" si="28"/>
        <v>37952447</v>
      </c>
      <c r="AB44" s="84">
        <f t="shared" si="29"/>
        <v>612433416</v>
      </c>
      <c r="AC44" s="101">
        <f t="shared" si="30"/>
        <v>0.83828481617007089</v>
      </c>
      <c r="AD44" s="83">
        <v>143141110</v>
      </c>
      <c r="AE44" s="84">
        <v>9585140</v>
      </c>
      <c r="AF44" s="84">
        <f t="shared" si="31"/>
        <v>152726250</v>
      </c>
      <c r="AG44" s="84">
        <v>608174562</v>
      </c>
      <c r="AH44" s="84">
        <v>627045440</v>
      </c>
      <c r="AI44" s="85">
        <v>566820040</v>
      </c>
      <c r="AJ44" s="120">
        <f t="shared" si="32"/>
        <v>0.90395369113919399</v>
      </c>
      <c r="AK44" s="121">
        <f t="shared" si="33"/>
        <v>4.0917091855525722E-2</v>
      </c>
    </row>
    <row r="45" spans="1:37" x14ac:dyDescent="0.2">
      <c r="A45" s="61" t="s">
        <v>101</v>
      </c>
      <c r="B45" s="62" t="s">
        <v>305</v>
      </c>
      <c r="C45" s="63" t="s">
        <v>306</v>
      </c>
      <c r="D45" s="83">
        <v>212171349</v>
      </c>
      <c r="E45" s="84">
        <v>51254049</v>
      </c>
      <c r="F45" s="85">
        <f t="shared" si="17"/>
        <v>263425398</v>
      </c>
      <c r="G45" s="83">
        <v>213775279</v>
      </c>
      <c r="H45" s="84">
        <v>50814049</v>
      </c>
      <c r="I45" s="85">
        <f t="shared" si="18"/>
        <v>264589328</v>
      </c>
      <c r="J45" s="83">
        <v>59288480</v>
      </c>
      <c r="K45" s="84">
        <v>6841915</v>
      </c>
      <c r="L45" s="84">
        <f t="shared" si="19"/>
        <v>66130395</v>
      </c>
      <c r="M45" s="101">
        <f t="shared" si="20"/>
        <v>0.25104031540648941</v>
      </c>
      <c r="N45" s="83">
        <v>70231540</v>
      </c>
      <c r="O45" s="84">
        <v>9351930</v>
      </c>
      <c r="P45" s="84">
        <f t="shared" si="21"/>
        <v>79583470</v>
      </c>
      <c r="Q45" s="101">
        <f t="shared" si="22"/>
        <v>0.30211008735004358</v>
      </c>
      <c r="R45" s="83">
        <v>36571078</v>
      </c>
      <c r="S45" s="84">
        <v>4035499</v>
      </c>
      <c r="T45" s="84">
        <f t="shared" si="23"/>
        <v>40606577</v>
      </c>
      <c r="U45" s="101">
        <f t="shared" si="24"/>
        <v>0.15347019967487124</v>
      </c>
      <c r="V45" s="83">
        <v>68329064</v>
      </c>
      <c r="W45" s="84">
        <v>7453416</v>
      </c>
      <c r="X45" s="84">
        <f t="shared" si="25"/>
        <v>75782480</v>
      </c>
      <c r="Y45" s="101">
        <f t="shared" si="26"/>
        <v>0.2864154823357048</v>
      </c>
      <c r="Z45" s="83">
        <f t="shared" si="27"/>
        <v>234420162</v>
      </c>
      <c r="AA45" s="84">
        <f t="shared" si="28"/>
        <v>27682760</v>
      </c>
      <c r="AB45" s="84">
        <f t="shared" si="29"/>
        <v>262102922</v>
      </c>
      <c r="AC45" s="101">
        <f t="shared" si="30"/>
        <v>0.9906027729130481</v>
      </c>
      <c r="AD45" s="83">
        <v>63770557</v>
      </c>
      <c r="AE45" s="84">
        <v>6790473</v>
      </c>
      <c r="AF45" s="84">
        <f t="shared" si="31"/>
        <v>70561030</v>
      </c>
      <c r="AG45" s="84">
        <v>232819074</v>
      </c>
      <c r="AH45" s="84">
        <v>272326017</v>
      </c>
      <c r="AI45" s="85">
        <v>292240916</v>
      </c>
      <c r="AJ45" s="120">
        <f t="shared" si="32"/>
        <v>1.0731288887466084</v>
      </c>
      <c r="AK45" s="121">
        <f t="shared" si="33"/>
        <v>7.3999061521635934E-2</v>
      </c>
    </row>
    <row r="46" spans="1:37" x14ac:dyDescent="0.2">
      <c r="A46" s="61" t="s">
        <v>101</v>
      </c>
      <c r="B46" s="62" t="s">
        <v>307</v>
      </c>
      <c r="C46" s="63" t="s">
        <v>308</v>
      </c>
      <c r="D46" s="83">
        <v>425662795</v>
      </c>
      <c r="E46" s="84">
        <v>33577207</v>
      </c>
      <c r="F46" s="85">
        <f t="shared" si="17"/>
        <v>459240002</v>
      </c>
      <c r="G46" s="83">
        <v>428727034</v>
      </c>
      <c r="H46" s="84">
        <v>52877082</v>
      </c>
      <c r="I46" s="85">
        <f t="shared" si="18"/>
        <v>481604116</v>
      </c>
      <c r="J46" s="83">
        <v>116201089</v>
      </c>
      <c r="K46" s="84">
        <v>19311573</v>
      </c>
      <c r="L46" s="84">
        <f t="shared" si="19"/>
        <v>135512662</v>
      </c>
      <c r="M46" s="101">
        <f t="shared" si="20"/>
        <v>0.29508026611322941</v>
      </c>
      <c r="N46" s="83">
        <v>105885559</v>
      </c>
      <c r="O46" s="84">
        <v>5776335</v>
      </c>
      <c r="P46" s="84">
        <f t="shared" si="21"/>
        <v>111661894</v>
      </c>
      <c r="Q46" s="101">
        <f t="shared" si="22"/>
        <v>0.24314496453642992</v>
      </c>
      <c r="R46" s="83">
        <v>107781257</v>
      </c>
      <c r="S46" s="84">
        <v>1638669</v>
      </c>
      <c r="T46" s="84">
        <f t="shared" si="23"/>
        <v>109419926</v>
      </c>
      <c r="U46" s="101">
        <f t="shared" si="24"/>
        <v>0.22719890126520431</v>
      </c>
      <c r="V46" s="83">
        <v>120576320</v>
      </c>
      <c r="W46" s="84">
        <v>17448994</v>
      </c>
      <c r="X46" s="84">
        <f t="shared" si="25"/>
        <v>138025314</v>
      </c>
      <c r="Y46" s="101">
        <f t="shared" si="26"/>
        <v>0.28659496340351043</v>
      </c>
      <c r="Z46" s="83">
        <f t="shared" si="27"/>
        <v>450444225</v>
      </c>
      <c r="AA46" s="84">
        <f t="shared" si="28"/>
        <v>44175571</v>
      </c>
      <c r="AB46" s="84">
        <f t="shared" si="29"/>
        <v>494619796</v>
      </c>
      <c r="AC46" s="101">
        <f t="shared" si="30"/>
        <v>1.0270256826459514</v>
      </c>
      <c r="AD46" s="83">
        <v>93814831</v>
      </c>
      <c r="AE46" s="84">
        <v>14479388</v>
      </c>
      <c r="AF46" s="84">
        <f t="shared" si="31"/>
        <v>108294219</v>
      </c>
      <c r="AG46" s="84">
        <v>427611125</v>
      </c>
      <c r="AH46" s="84">
        <v>447254839</v>
      </c>
      <c r="AI46" s="85">
        <v>416640526</v>
      </c>
      <c r="AJ46" s="120">
        <f t="shared" si="32"/>
        <v>0.9315506276724711</v>
      </c>
      <c r="AK46" s="121">
        <f t="shared" si="33"/>
        <v>0.27454000106875509</v>
      </c>
    </row>
    <row r="47" spans="1:37" x14ac:dyDescent="0.2">
      <c r="A47" s="61" t="s">
        <v>116</v>
      </c>
      <c r="B47" s="62" t="s">
        <v>309</v>
      </c>
      <c r="C47" s="63" t="s">
        <v>310</v>
      </c>
      <c r="D47" s="83">
        <v>596622999</v>
      </c>
      <c r="E47" s="84">
        <v>580277001</v>
      </c>
      <c r="F47" s="85">
        <f t="shared" si="17"/>
        <v>1176900000</v>
      </c>
      <c r="G47" s="83">
        <v>689210473</v>
      </c>
      <c r="H47" s="84">
        <v>541618148</v>
      </c>
      <c r="I47" s="85">
        <f t="shared" si="18"/>
        <v>1230828621</v>
      </c>
      <c r="J47" s="83">
        <v>176142546</v>
      </c>
      <c r="K47" s="84">
        <v>141580329</v>
      </c>
      <c r="L47" s="84">
        <f t="shared" si="19"/>
        <v>317722875</v>
      </c>
      <c r="M47" s="101">
        <f t="shared" si="20"/>
        <v>0.2699659061942391</v>
      </c>
      <c r="N47" s="83">
        <v>212631277</v>
      </c>
      <c r="O47" s="84">
        <v>129426303</v>
      </c>
      <c r="P47" s="84">
        <f t="shared" si="21"/>
        <v>342057580</v>
      </c>
      <c r="Q47" s="101">
        <f t="shared" si="22"/>
        <v>0.29064285835669978</v>
      </c>
      <c r="R47" s="83">
        <v>170439147</v>
      </c>
      <c r="S47" s="84">
        <v>89577724</v>
      </c>
      <c r="T47" s="84">
        <f t="shared" si="23"/>
        <v>260016871</v>
      </c>
      <c r="U47" s="101">
        <f t="shared" si="24"/>
        <v>0.2112535137416178</v>
      </c>
      <c r="V47" s="83">
        <v>160961403</v>
      </c>
      <c r="W47" s="84">
        <v>56146535</v>
      </c>
      <c r="X47" s="84">
        <f t="shared" si="25"/>
        <v>217107938</v>
      </c>
      <c r="Y47" s="101">
        <f t="shared" si="26"/>
        <v>0.17639168792127072</v>
      </c>
      <c r="Z47" s="83">
        <f t="shared" si="27"/>
        <v>720174373</v>
      </c>
      <c r="AA47" s="84">
        <f t="shared" si="28"/>
        <v>416730891</v>
      </c>
      <c r="AB47" s="84">
        <f t="shared" si="29"/>
        <v>1136905264</v>
      </c>
      <c r="AC47" s="101">
        <f t="shared" si="30"/>
        <v>0.92369095469709583</v>
      </c>
      <c r="AD47" s="83">
        <v>187853472</v>
      </c>
      <c r="AE47" s="84">
        <v>84193504</v>
      </c>
      <c r="AF47" s="84">
        <f t="shared" si="31"/>
        <v>272046976</v>
      </c>
      <c r="AG47" s="84">
        <v>1017996445</v>
      </c>
      <c r="AH47" s="84">
        <v>1041769445</v>
      </c>
      <c r="AI47" s="85">
        <v>1089803517</v>
      </c>
      <c r="AJ47" s="120">
        <f t="shared" si="32"/>
        <v>1.0461081597569797</v>
      </c>
      <c r="AK47" s="121">
        <f t="shared" si="33"/>
        <v>-0.20194687993885296</v>
      </c>
    </row>
    <row r="48" spans="1:37" ht="16.5" x14ac:dyDescent="0.3">
      <c r="A48" s="64" t="s">
        <v>0</v>
      </c>
      <c r="B48" s="65" t="s">
        <v>311</v>
      </c>
      <c r="C48" s="66" t="s">
        <v>0</v>
      </c>
      <c r="D48" s="86">
        <f>SUM(D42:D47)</f>
        <v>2295548098</v>
      </c>
      <c r="E48" s="87">
        <f>SUM(E42:E47)</f>
        <v>808301292</v>
      </c>
      <c r="F48" s="88">
        <f t="shared" si="17"/>
        <v>3103849390</v>
      </c>
      <c r="G48" s="86">
        <f>SUM(G42:G47)</f>
        <v>2485253414</v>
      </c>
      <c r="H48" s="87">
        <f>SUM(H42:H47)</f>
        <v>791500554</v>
      </c>
      <c r="I48" s="88">
        <f t="shared" si="18"/>
        <v>3276753968</v>
      </c>
      <c r="J48" s="86">
        <f>SUM(J42:J47)</f>
        <v>590086957</v>
      </c>
      <c r="K48" s="87">
        <f>SUM(K42:K47)</f>
        <v>196635529</v>
      </c>
      <c r="L48" s="87">
        <f t="shared" si="19"/>
        <v>786722486</v>
      </c>
      <c r="M48" s="102">
        <f t="shared" si="20"/>
        <v>0.25346670767424062</v>
      </c>
      <c r="N48" s="86">
        <f>SUM(N42:N47)</f>
        <v>655860785</v>
      </c>
      <c r="O48" s="87">
        <f>SUM(O42:O47)</f>
        <v>182175145</v>
      </c>
      <c r="P48" s="87">
        <f t="shared" si="21"/>
        <v>838035930</v>
      </c>
      <c r="Q48" s="102">
        <f t="shared" si="22"/>
        <v>0.26999890287846728</v>
      </c>
      <c r="R48" s="86">
        <f>SUM(R42:R47)</f>
        <v>552256531</v>
      </c>
      <c r="S48" s="87">
        <f>SUM(S42:S47)</f>
        <v>113502342</v>
      </c>
      <c r="T48" s="87">
        <f t="shared" si="23"/>
        <v>665758873</v>
      </c>
      <c r="U48" s="102">
        <f t="shared" si="24"/>
        <v>0.20317633838293714</v>
      </c>
      <c r="V48" s="86">
        <f>SUM(V42:V47)</f>
        <v>604377287</v>
      </c>
      <c r="W48" s="87">
        <f>SUM(W42:W47)</f>
        <v>112393255</v>
      </c>
      <c r="X48" s="87">
        <f t="shared" si="25"/>
        <v>716770542</v>
      </c>
      <c r="Y48" s="102">
        <f t="shared" si="26"/>
        <v>0.21874408301624432</v>
      </c>
      <c r="Z48" s="86">
        <f t="shared" si="27"/>
        <v>2402581560</v>
      </c>
      <c r="AA48" s="87">
        <f t="shared" si="28"/>
        <v>604706271</v>
      </c>
      <c r="AB48" s="87">
        <f t="shared" si="29"/>
        <v>3007287831</v>
      </c>
      <c r="AC48" s="102">
        <f t="shared" si="30"/>
        <v>0.9177643058857814</v>
      </c>
      <c r="AD48" s="86">
        <f>SUM(AD42:AD47)</f>
        <v>568281606</v>
      </c>
      <c r="AE48" s="87">
        <f>SUM(AE42:AE47)</f>
        <v>139055746</v>
      </c>
      <c r="AF48" s="87">
        <f t="shared" si="31"/>
        <v>707337352</v>
      </c>
      <c r="AG48" s="87">
        <f>SUM(AG42:AG47)</f>
        <v>2799774643</v>
      </c>
      <c r="AH48" s="87">
        <f>SUM(AH42:AH47)</f>
        <v>2950389192</v>
      </c>
      <c r="AI48" s="88">
        <f>SUM(AI42:AI47)</f>
        <v>2484144573</v>
      </c>
      <c r="AJ48" s="122">
        <f t="shared" si="32"/>
        <v>0.84197182518691926</v>
      </c>
      <c r="AK48" s="123">
        <f t="shared" si="33"/>
        <v>1.3336196615840512E-2</v>
      </c>
    </row>
    <row r="49" spans="1:37" x14ac:dyDescent="0.2">
      <c r="A49" s="61" t="s">
        <v>101</v>
      </c>
      <c r="B49" s="62" t="s">
        <v>312</v>
      </c>
      <c r="C49" s="63" t="s">
        <v>313</v>
      </c>
      <c r="D49" s="83">
        <v>216283136</v>
      </c>
      <c r="E49" s="84">
        <v>47208016</v>
      </c>
      <c r="F49" s="85">
        <f t="shared" si="17"/>
        <v>263491152</v>
      </c>
      <c r="G49" s="83">
        <v>221989753</v>
      </c>
      <c r="H49" s="84">
        <v>56811174</v>
      </c>
      <c r="I49" s="85">
        <f t="shared" si="18"/>
        <v>278800927</v>
      </c>
      <c r="J49" s="83">
        <v>57753632</v>
      </c>
      <c r="K49" s="84">
        <v>9958533</v>
      </c>
      <c r="L49" s="84">
        <f t="shared" si="19"/>
        <v>67712165</v>
      </c>
      <c r="M49" s="101">
        <f t="shared" si="20"/>
        <v>0.25698079228102505</v>
      </c>
      <c r="N49" s="83">
        <v>77108765</v>
      </c>
      <c r="O49" s="84">
        <v>11916959</v>
      </c>
      <c r="P49" s="84">
        <f t="shared" si="21"/>
        <v>89025724</v>
      </c>
      <c r="Q49" s="101">
        <f t="shared" si="22"/>
        <v>0.33786988035180782</v>
      </c>
      <c r="R49" s="83">
        <v>43936992</v>
      </c>
      <c r="S49" s="84">
        <v>7160665</v>
      </c>
      <c r="T49" s="84">
        <f t="shared" si="23"/>
        <v>51097657</v>
      </c>
      <c r="U49" s="101">
        <f t="shared" si="24"/>
        <v>0.18327649606416122</v>
      </c>
      <c r="V49" s="83">
        <v>38974667</v>
      </c>
      <c r="W49" s="84">
        <v>9600483</v>
      </c>
      <c r="X49" s="84">
        <f t="shared" si="25"/>
        <v>48575150</v>
      </c>
      <c r="Y49" s="101">
        <f t="shared" si="26"/>
        <v>0.17422879659220072</v>
      </c>
      <c r="Z49" s="83">
        <f t="shared" si="27"/>
        <v>217774056</v>
      </c>
      <c r="AA49" s="84">
        <f t="shared" si="28"/>
        <v>38636640</v>
      </c>
      <c r="AB49" s="84">
        <f t="shared" si="29"/>
        <v>256410696</v>
      </c>
      <c r="AC49" s="101">
        <f t="shared" si="30"/>
        <v>0.91969097362434526</v>
      </c>
      <c r="AD49" s="83">
        <v>46722186</v>
      </c>
      <c r="AE49" s="84">
        <v>-263581451</v>
      </c>
      <c r="AF49" s="84">
        <f t="shared" si="31"/>
        <v>-216859265</v>
      </c>
      <c r="AG49" s="84">
        <v>277817974</v>
      </c>
      <c r="AH49" s="84">
        <v>299355752</v>
      </c>
      <c r="AI49" s="85">
        <v>-30222032</v>
      </c>
      <c r="AJ49" s="120">
        <f t="shared" si="32"/>
        <v>-0.100956910959907</v>
      </c>
      <c r="AK49" s="121">
        <f t="shared" si="33"/>
        <v>-1.2239938883865533</v>
      </c>
    </row>
    <row r="50" spans="1:37" x14ac:dyDescent="0.2">
      <c r="A50" s="61" t="s">
        <v>101</v>
      </c>
      <c r="B50" s="62" t="s">
        <v>314</v>
      </c>
      <c r="C50" s="63" t="s">
        <v>315</v>
      </c>
      <c r="D50" s="83">
        <v>279078053</v>
      </c>
      <c r="E50" s="84">
        <v>45321950</v>
      </c>
      <c r="F50" s="85">
        <f t="shared" si="17"/>
        <v>324400003</v>
      </c>
      <c r="G50" s="83">
        <v>296742054</v>
      </c>
      <c r="H50" s="84">
        <v>61041535</v>
      </c>
      <c r="I50" s="85">
        <f t="shared" si="18"/>
        <v>357783589</v>
      </c>
      <c r="J50" s="83">
        <v>74324587</v>
      </c>
      <c r="K50" s="84">
        <v>24140742</v>
      </c>
      <c r="L50" s="84">
        <f t="shared" si="19"/>
        <v>98465329</v>
      </c>
      <c r="M50" s="101">
        <f t="shared" si="20"/>
        <v>0.30353060446796604</v>
      </c>
      <c r="N50" s="83">
        <v>96676232</v>
      </c>
      <c r="O50" s="84">
        <v>22882808</v>
      </c>
      <c r="P50" s="84">
        <f t="shared" si="21"/>
        <v>119559040</v>
      </c>
      <c r="Q50" s="101">
        <f t="shared" si="22"/>
        <v>0.36855437390362789</v>
      </c>
      <c r="R50" s="83">
        <v>65046284</v>
      </c>
      <c r="S50" s="84">
        <v>8796997</v>
      </c>
      <c r="T50" s="84">
        <f t="shared" si="23"/>
        <v>73843281</v>
      </c>
      <c r="U50" s="101">
        <f t="shared" si="24"/>
        <v>0.20639091135060417</v>
      </c>
      <c r="V50" s="83">
        <v>82939189</v>
      </c>
      <c r="W50" s="84">
        <v>18748757</v>
      </c>
      <c r="X50" s="84">
        <f t="shared" si="25"/>
        <v>101687946</v>
      </c>
      <c r="Y50" s="101">
        <f t="shared" si="26"/>
        <v>0.28421635068342949</v>
      </c>
      <c r="Z50" s="83">
        <f t="shared" si="27"/>
        <v>318986292</v>
      </c>
      <c r="AA50" s="84">
        <f t="shared" si="28"/>
        <v>74569304</v>
      </c>
      <c r="AB50" s="84">
        <f t="shared" si="29"/>
        <v>393555596</v>
      </c>
      <c r="AC50" s="101">
        <f t="shared" si="30"/>
        <v>1.0999822465305975</v>
      </c>
      <c r="AD50" s="83">
        <v>98491682</v>
      </c>
      <c r="AE50" s="84">
        <v>20309223</v>
      </c>
      <c r="AF50" s="84">
        <f t="shared" si="31"/>
        <v>118800905</v>
      </c>
      <c r="AG50" s="84">
        <v>334816862</v>
      </c>
      <c r="AH50" s="84">
        <v>342148372</v>
      </c>
      <c r="AI50" s="85">
        <v>366325547</v>
      </c>
      <c r="AJ50" s="120">
        <f t="shared" si="32"/>
        <v>1.0706628380508558</v>
      </c>
      <c r="AK50" s="121">
        <f t="shared" si="33"/>
        <v>-0.14404737910035281</v>
      </c>
    </row>
    <row r="51" spans="1:37" x14ac:dyDescent="0.2">
      <c r="A51" s="61" t="s">
        <v>101</v>
      </c>
      <c r="B51" s="62" t="s">
        <v>316</v>
      </c>
      <c r="C51" s="63" t="s">
        <v>317</v>
      </c>
      <c r="D51" s="83">
        <v>273724065</v>
      </c>
      <c r="E51" s="84">
        <v>50266951</v>
      </c>
      <c r="F51" s="85">
        <f t="shared" si="17"/>
        <v>323991016</v>
      </c>
      <c r="G51" s="83">
        <v>293106601</v>
      </c>
      <c r="H51" s="84">
        <v>64336449</v>
      </c>
      <c r="I51" s="85">
        <f t="shared" si="18"/>
        <v>357443050</v>
      </c>
      <c r="J51" s="83">
        <v>61432999</v>
      </c>
      <c r="K51" s="84">
        <v>10669887</v>
      </c>
      <c r="L51" s="84">
        <f t="shared" si="19"/>
        <v>72102886</v>
      </c>
      <c r="M51" s="101">
        <f t="shared" si="20"/>
        <v>0.22254594244674983</v>
      </c>
      <c r="N51" s="83">
        <v>69458950</v>
      </c>
      <c r="O51" s="84">
        <v>9727204</v>
      </c>
      <c r="P51" s="84">
        <f t="shared" si="21"/>
        <v>79186154</v>
      </c>
      <c r="Q51" s="101">
        <f t="shared" si="22"/>
        <v>0.24440848693162529</v>
      </c>
      <c r="R51" s="83">
        <v>52943075</v>
      </c>
      <c r="S51" s="84">
        <v>3331664</v>
      </c>
      <c r="T51" s="84">
        <f t="shared" si="23"/>
        <v>56274739</v>
      </c>
      <c r="U51" s="101">
        <f t="shared" si="24"/>
        <v>0.15743693715684218</v>
      </c>
      <c r="V51" s="83">
        <v>55013683</v>
      </c>
      <c r="W51" s="84">
        <v>20230488</v>
      </c>
      <c r="X51" s="84">
        <f t="shared" si="25"/>
        <v>75244171</v>
      </c>
      <c r="Y51" s="101">
        <f t="shared" si="26"/>
        <v>0.21050673946520992</v>
      </c>
      <c r="Z51" s="83">
        <f t="shared" si="27"/>
        <v>238848707</v>
      </c>
      <c r="AA51" s="84">
        <f t="shared" si="28"/>
        <v>43959243</v>
      </c>
      <c r="AB51" s="84">
        <f t="shared" si="29"/>
        <v>282807950</v>
      </c>
      <c r="AC51" s="101">
        <f t="shared" si="30"/>
        <v>0.79119722708274787</v>
      </c>
      <c r="AD51" s="83">
        <v>64494058</v>
      </c>
      <c r="AE51" s="84">
        <v>16273882</v>
      </c>
      <c r="AF51" s="84">
        <f t="shared" si="31"/>
        <v>80767940</v>
      </c>
      <c r="AG51" s="84">
        <v>320277927</v>
      </c>
      <c r="AH51" s="84">
        <v>352108578</v>
      </c>
      <c r="AI51" s="85">
        <v>290244152</v>
      </c>
      <c r="AJ51" s="120">
        <f t="shared" si="32"/>
        <v>0.82430298531380852</v>
      </c>
      <c r="AK51" s="121">
        <f t="shared" si="33"/>
        <v>-6.8390613899524944E-2</v>
      </c>
    </row>
    <row r="52" spans="1:37" x14ac:dyDescent="0.2">
      <c r="A52" s="61" t="s">
        <v>101</v>
      </c>
      <c r="B52" s="62" t="s">
        <v>318</v>
      </c>
      <c r="C52" s="63" t="s">
        <v>319</v>
      </c>
      <c r="D52" s="83">
        <v>215383334</v>
      </c>
      <c r="E52" s="84">
        <v>25565000</v>
      </c>
      <c r="F52" s="85">
        <f t="shared" si="17"/>
        <v>240948334</v>
      </c>
      <c r="G52" s="83">
        <v>216780336</v>
      </c>
      <c r="H52" s="84">
        <v>28565000</v>
      </c>
      <c r="I52" s="85">
        <f t="shared" si="18"/>
        <v>245345336</v>
      </c>
      <c r="J52" s="83">
        <v>35113905</v>
      </c>
      <c r="K52" s="84">
        <v>4796315</v>
      </c>
      <c r="L52" s="84">
        <f t="shared" si="19"/>
        <v>39910220</v>
      </c>
      <c r="M52" s="101">
        <f t="shared" si="20"/>
        <v>0.16563808239487557</v>
      </c>
      <c r="N52" s="83">
        <v>55025829</v>
      </c>
      <c r="O52" s="84">
        <v>7866598</v>
      </c>
      <c r="P52" s="84">
        <f t="shared" si="21"/>
        <v>62892427</v>
      </c>
      <c r="Q52" s="101">
        <f t="shared" si="22"/>
        <v>0.26102038539100253</v>
      </c>
      <c r="R52" s="83">
        <v>32412822</v>
      </c>
      <c r="S52" s="84">
        <v>3784280</v>
      </c>
      <c r="T52" s="84">
        <f t="shared" si="23"/>
        <v>36197102</v>
      </c>
      <c r="U52" s="101">
        <f t="shared" si="24"/>
        <v>0.14753531732105149</v>
      </c>
      <c r="V52" s="83">
        <v>34811223</v>
      </c>
      <c r="W52" s="84">
        <v>5754896</v>
      </c>
      <c r="X52" s="84">
        <f t="shared" si="25"/>
        <v>40566119</v>
      </c>
      <c r="Y52" s="101">
        <f t="shared" si="26"/>
        <v>0.16534293930902358</v>
      </c>
      <c r="Z52" s="83">
        <f t="shared" si="27"/>
        <v>157363779</v>
      </c>
      <c r="AA52" s="84">
        <f t="shared" si="28"/>
        <v>22202089</v>
      </c>
      <c r="AB52" s="84">
        <f t="shared" si="29"/>
        <v>179565868</v>
      </c>
      <c r="AC52" s="101">
        <f t="shared" si="30"/>
        <v>0.73189028545462143</v>
      </c>
      <c r="AD52" s="83">
        <v>52260795</v>
      </c>
      <c r="AE52" s="84">
        <v>17668035</v>
      </c>
      <c r="AF52" s="84">
        <f t="shared" si="31"/>
        <v>69928830</v>
      </c>
      <c r="AG52" s="84">
        <v>208391227</v>
      </c>
      <c r="AH52" s="84">
        <v>220401181</v>
      </c>
      <c r="AI52" s="85">
        <v>-160429725</v>
      </c>
      <c r="AJ52" s="120">
        <f t="shared" si="32"/>
        <v>-0.72789866312013995</v>
      </c>
      <c r="AK52" s="121">
        <f t="shared" si="33"/>
        <v>-0.41989421244428082</v>
      </c>
    </row>
    <row r="53" spans="1:37" x14ac:dyDescent="0.2">
      <c r="A53" s="61" t="s">
        <v>116</v>
      </c>
      <c r="B53" s="62" t="s">
        <v>320</v>
      </c>
      <c r="C53" s="63" t="s">
        <v>321</v>
      </c>
      <c r="D53" s="83">
        <v>537485160</v>
      </c>
      <c r="E53" s="84">
        <v>291451799</v>
      </c>
      <c r="F53" s="85">
        <f t="shared" si="17"/>
        <v>828936959</v>
      </c>
      <c r="G53" s="83">
        <v>610228840</v>
      </c>
      <c r="H53" s="84">
        <v>295610621</v>
      </c>
      <c r="I53" s="85">
        <f t="shared" si="18"/>
        <v>905839461</v>
      </c>
      <c r="J53" s="83">
        <v>58210220</v>
      </c>
      <c r="K53" s="84">
        <v>0</v>
      </c>
      <c r="L53" s="84">
        <f t="shared" si="19"/>
        <v>58210220</v>
      </c>
      <c r="M53" s="101">
        <f t="shared" si="20"/>
        <v>7.0222734513156151E-2</v>
      </c>
      <c r="N53" s="83">
        <v>59782463</v>
      </c>
      <c r="O53" s="84">
        <v>12340864</v>
      </c>
      <c r="P53" s="84">
        <f t="shared" si="21"/>
        <v>72123327</v>
      </c>
      <c r="Q53" s="101">
        <f t="shared" si="22"/>
        <v>8.7007010867276344E-2</v>
      </c>
      <c r="R53" s="83">
        <v>246359811</v>
      </c>
      <c r="S53" s="84">
        <v>37089697</v>
      </c>
      <c r="T53" s="84">
        <f t="shared" si="23"/>
        <v>283449508</v>
      </c>
      <c r="U53" s="101">
        <f t="shared" si="24"/>
        <v>0.31291362344392282</v>
      </c>
      <c r="V53" s="83">
        <v>66520187</v>
      </c>
      <c r="W53" s="84">
        <v>13809019</v>
      </c>
      <c r="X53" s="84">
        <f t="shared" si="25"/>
        <v>80329206</v>
      </c>
      <c r="Y53" s="101">
        <f t="shared" si="26"/>
        <v>8.8679296341672625E-2</v>
      </c>
      <c r="Z53" s="83">
        <f t="shared" si="27"/>
        <v>430872681</v>
      </c>
      <c r="AA53" s="84">
        <f t="shared" si="28"/>
        <v>63239580</v>
      </c>
      <c r="AB53" s="84">
        <f t="shared" si="29"/>
        <v>494112261</v>
      </c>
      <c r="AC53" s="101">
        <f t="shared" si="30"/>
        <v>0.54547442706296501</v>
      </c>
      <c r="AD53" s="83">
        <v>121969174</v>
      </c>
      <c r="AE53" s="84">
        <v>32406995</v>
      </c>
      <c r="AF53" s="84">
        <f t="shared" si="31"/>
        <v>154376169</v>
      </c>
      <c r="AG53" s="84">
        <v>844653760</v>
      </c>
      <c r="AH53" s="84">
        <v>877068182</v>
      </c>
      <c r="AI53" s="85">
        <v>625600616</v>
      </c>
      <c r="AJ53" s="120">
        <f t="shared" si="32"/>
        <v>0.71328618326277393</v>
      </c>
      <c r="AK53" s="121">
        <f t="shared" si="33"/>
        <v>-0.47965280832950319</v>
      </c>
    </row>
    <row r="54" spans="1:37" ht="16.5" x14ac:dyDescent="0.3">
      <c r="A54" s="64" t="s">
        <v>0</v>
      </c>
      <c r="B54" s="65" t="s">
        <v>322</v>
      </c>
      <c r="C54" s="66" t="s">
        <v>0</v>
      </c>
      <c r="D54" s="86">
        <f>SUM(D49:D53)</f>
        <v>1521953748</v>
      </c>
      <c r="E54" s="87">
        <f>SUM(E49:E53)</f>
        <v>459813716</v>
      </c>
      <c r="F54" s="88">
        <f t="shared" si="17"/>
        <v>1981767464</v>
      </c>
      <c r="G54" s="86">
        <f>SUM(G49:G53)</f>
        <v>1638847584</v>
      </c>
      <c r="H54" s="87">
        <f>SUM(H49:H53)</f>
        <v>506364779</v>
      </c>
      <c r="I54" s="88">
        <f t="shared" si="18"/>
        <v>2145212363</v>
      </c>
      <c r="J54" s="86">
        <f>SUM(J49:J53)</f>
        <v>286835343</v>
      </c>
      <c r="K54" s="87">
        <f>SUM(K49:K53)</f>
        <v>49565477</v>
      </c>
      <c r="L54" s="87">
        <f t="shared" si="19"/>
        <v>336400820</v>
      </c>
      <c r="M54" s="102">
        <f t="shared" si="20"/>
        <v>0.16974787714044334</v>
      </c>
      <c r="N54" s="86">
        <f>SUM(N49:N53)</f>
        <v>358052239</v>
      </c>
      <c r="O54" s="87">
        <f>SUM(O49:O53)</f>
        <v>64734433</v>
      </c>
      <c r="P54" s="87">
        <f t="shared" si="21"/>
        <v>422786672</v>
      </c>
      <c r="Q54" s="102">
        <f t="shared" si="22"/>
        <v>0.21333818406052912</v>
      </c>
      <c r="R54" s="86">
        <f>SUM(R49:R53)</f>
        <v>440698984</v>
      </c>
      <c r="S54" s="87">
        <f>SUM(S49:S53)</f>
        <v>60163303</v>
      </c>
      <c r="T54" s="87">
        <f t="shared" si="23"/>
        <v>500862287</v>
      </c>
      <c r="U54" s="102">
        <f t="shared" si="24"/>
        <v>0.23347911639832369</v>
      </c>
      <c r="V54" s="86">
        <f>SUM(V49:V53)</f>
        <v>278258949</v>
      </c>
      <c r="W54" s="87">
        <f>SUM(W49:W53)</f>
        <v>68143643</v>
      </c>
      <c r="X54" s="87">
        <f t="shared" si="25"/>
        <v>346402592</v>
      </c>
      <c r="Y54" s="102">
        <f t="shared" si="26"/>
        <v>0.16147706305196227</v>
      </c>
      <c r="Z54" s="86">
        <f t="shared" si="27"/>
        <v>1363845515</v>
      </c>
      <c r="AA54" s="87">
        <f t="shared" si="28"/>
        <v>242606856</v>
      </c>
      <c r="AB54" s="87">
        <f t="shared" si="29"/>
        <v>1606452371</v>
      </c>
      <c r="AC54" s="102">
        <f t="shared" si="30"/>
        <v>0.74885470488032979</v>
      </c>
      <c r="AD54" s="86">
        <f>SUM(AD49:AD53)</f>
        <v>383937895</v>
      </c>
      <c r="AE54" s="87">
        <f>SUM(AE49:AE53)</f>
        <v>-176923316</v>
      </c>
      <c r="AF54" s="87">
        <f t="shared" si="31"/>
        <v>207014579</v>
      </c>
      <c r="AG54" s="87">
        <f>SUM(AG49:AG53)</f>
        <v>1985957750</v>
      </c>
      <c r="AH54" s="87">
        <f>SUM(AH49:AH53)</f>
        <v>2091082065</v>
      </c>
      <c r="AI54" s="88">
        <f>SUM(AI49:AI53)</f>
        <v>1091518558</v>
      </c>
      <c r="AJ54" s="122">
        <f t="shared" si="32"/>
        <v>0.52198743237750456</v>
      </c>
      <c r="AK54" s="123">
        <f t="shared" si="33"/>
        <v>0.67332462125771353</v>
      </c>
    </row>
    <row r="55" spans="1:37" x14ac:dyDescent="0.2">
      <c r="A55" s="61" t="s">
        <v>101</v>
      </c>
      <c r="B55" s="62" t="s">
        <v>323</v>
      </c>
      <c r="C55" s="63" t="s">
        <v>324</v>
      </c>
      <c r="D55" s="83">
        <v>189915054</v>
      </c>
      <c r="E55" s="84">
        <v>30838200</v>
      </c>
      <c r="F55" s="85">
        <f t="shared" si="17"/>
        <v>220753254</v>
      </c>
      <c r="G55" s="83">
        <v>203258756</v>
      </c>
      <c r="H55" s="84">
        <v>56369188</v>
      </c>
      <c r="I55" s="85">
        <f t="shared" si="18"/>
        <v>259627944</v>
      </c>
      <c r="J55" s="83">
        <v>44844971</v>
      </c>
      <c r="K55" s="84">
        <v>10001845</v>
      </c>
      <c r="L55" s="84">
        <f t="shared" si="19"/>
        <v>54846816</v>
      </c>
      <c r="M55" s="101">
        <f t="shared" si="20"/>
        <v>0.24845303526080753</v>
      </c>
      <c r="N55" s="83">
        <v>60071092</v>
      </c>
      <c r="O55" s="84">
        <v>19688128</v>
      </c>
      <c r="P55" s="84">
        <f t="shared" si="21"/>
        <v>79759220</v>
      </c>
      <c r="Q55" s="101">
        <f t="shared" si="22"/>
        <v>0.36130484400470037</v>
      </c>
      <c r="R55" s="83">
        <v>55783086</v>
      </c>
      <c r="S55" s="84">
        <v>9139626</v>
      </c>
      <c r="T55" s="84">
        <f t="shared" si="23"/>
        <v>64922712</v>
      </c>
      <c r="U55" s="101">
        <f t="shared" si="24"/>
        <v>0.25006057129197157</v>
      </c>
      <c r="V55" s="83">
        <v>56267906</v>
      </c>
      <c r="W55" s="84">
        <v>14241814</v>
      </c>
      <c r="X55" s="84">
        <f t="shared" si="25"/>
        <v>70509720</v>
      </c>
      <c r="Y55" s="101">
        <f t="shared" si="26"/>
        <v>0.27157985736697127</v>
      </c>
      <c r="Z55" s="83">
        <f t="shared" si="27"/>
        <v>216967055</v>
      </c>
      <c r="AA55" s="84">
        <f t="shared" si="28"/>
        <v>53071413</v>
      </c>
      <c r="AB55" s="84">
        <f t="shared" si="29"/>
        <v>270038468</v>
      </c>
      <c r="AC55" s="101">
        <f t="shared" si="30"/>
        <v>1.0400978563386074</v>
      </c>
      <c r="AD55" s="83">
        <v>41427644</v>
      </c>
      <c r="AE55" s="84">
        <v>19702377</v>
      </c>
      <c r="AF55" s="84">
        <f t="shared" si="31"/>
        <v>61130021</v>
      </c>
      <c r="AG55" s="84">
        <v>239275300</v>
      </c>
      <c r="AH55" s="84">
        <v>252754039</v>
      </c>
      <c r="AI55" s="85">
        <v>206637660</v>
      </c>
      <c r="AJ55" s="120">
        <f t="shared" si="32"/>
        <v>0.81754444288029759</v>
      </c>
      <c r="AK55" s="121">
        <f t="shared" si="33"/>
        <v>0.15343850446247997</v>
      </c>
    </row>
    <row r="56" spans="1:37" x14ac:dyDescent="0.2">
      <c r="A56" s="61" t="s">
        <v>101</v>
      </c>
      <c r="B56" s="62" t="s">
        <v>71</v>
      </c>
      <c r="C56" s="63" t="s">
        <v>72</v>
      </c>
      <c r="D56" s="83">
        <v>3913241800</v>
      </c>
      <c r="E56" s="84">
        <v>830967400</v>
      </c>
      <c r="F56" s="85">
        <f t="shared" si="17"/>
        <v>4744209200</v>
      </c>
      <c r="G56" s="83">
        <v>4321276050</v>
      </c>
      <c r="H56" s="84">
        <v>834530301</v>
      </c>
      <c r="I56" s="85">
        <f t="shared" si="18"/>
        <v>5155806351</v>
      </c>
      <c r="J56" s="83">
        <v>961189830</v>
      </c>
      <c r="K56" s="84">
        <v>62410744</v>
      </c>
      <c r="L56" s="84">
        <f t="shared" si="19"/>
        <v>1023600574</v>
      </c>
      <c r="M56" s="101">
        <f t="shared" si="20"/>
        <v>0.2157578915364862</v>
      </c>
      <c r="N56" s="83">
        <v>1038110038</v>
      </c>
      <c r="O56" s="84">
        <v>162039123</v>
      </c>
      <c r="P56" s="84">
        <f t="shared" si="21"/>
        <v>1200149161</v>
      </c>
      <c r="Q56" s="101">
        <f t="shared" si="22"/>
        <v>0.25297138267005592</v>
      </c>
      <c r="R56" s="83">
        <v>945490826</v>
      </c>
      <c r="S56" s="84">
        <v>200093792</v>
      </c>
      <c r="T56" s="84">
        <f t="shared" si="23"/>
        <v>1145584618</v>
      </c>
      <c r="U56" s="101">
        <f t="shared" si="24"/>
        <v>0.22219310424213409</v>
      </c>
      <c r="V56" s="83">
        <v>1252666587</v>
      </c>
      <c r="W56" s="84">
        <v>236818607</v>
      </c>
      <c r="X56" s="84">
        <f t="shared" si="25"/>
        <v>1489485194</v>
      </c>
      <c r="Y56" s="101">
        <f t="shared" si="26"/>
        <v>0.28889471260128019</v>
      </c>
      <c r="Z56" s="83">
        <f t="shared" si="27"/>
        <v>4197457281</v>
      </c>
      <c r="AA56" s="84">
        <f t="shared" si="28"/>
        <v>661362266</v>
      </c>
      <c r="AB56" s="84">
        <f t="shared" si="29"/>
        <v>4858819547</v>
      </c>
      <c r="AC56" s="101">
        <f t="shared" si="30"/>
        <v>0.94239760305535958</v>
      </c>
      <c r="AD56" s="83">
        <v>946538878</v>
      </c>
      <c r="AE56" s="84">
        <v>188948920</v>
      </c>
      <c r="AF56" s="84">
        <f t="shared" si="31"/>
        <v>1135487798</v>
      </c>
      <c r="AG56" s="84">
        <v>4157107700</v>
      </c>
      <c r="AH56" s="84">
        <v>4366450832</v>
      </c>
      <c r="AI56" s="85">
        <v>3764116681</v>
      </c>
      <c r="AJ56" s="120">
        <f t="shared" si="32"/>
        <v>0.86205406308809662</v>
      </c>
      <c r="AK56" s="121">
        <f t="shared" si="33"/>
        <v>0.31175799213652144</v>
      </c>
    </row>
    <row r="57" spans="1:37" x14ac:dyDescent="0.2">
      <c r="A57" s="61" t="s">
        <v>101</v>
      </c>
      <c r="B57" s="62" t="s">
        <v>325</v>
      </c>
      <c r="C57" s="63" t="s">
        <v>326</v>
      </c>
      <c r="D57" s="83">
        <v>530454554</v>
      </c>
      <c r="E57" s="84">
        <v>67123450</v>
      </c>
      <c r="F57" s="85">
        <f t="shared" si="17"/>
        <v>597578004</v>
      </c>
      <c r="G57" s="83">
        <v>467061510</v>
      </c>
      <c r="H57" s="84">
        <v>86593050</v>
      </c>
      <c r="I57" s="85">
        <f t="shared" si="18"/>
        <v>553654560</v>
      </c>
      <c r="J57" s="83">
        <v>119303753</v>
      </c>
      <c r="K57" s="84">
        <v>16184578</v>
      </c>
      <c r="L57" s="84">
        <f t="shared" si="19"/>
        <v>135488331</v>
      </c>
      <c r="M57" s="101">
        <f t="shared" si="20"/>
        <v>0.22672911334266579</v>
      </c>
      <c r="N57" s="83">
        <v>113320308</v>
      </c>
      <c r="O57" s="84">
        <v>9712337</v>
      </c>
      <c r="P57" s="84">
        <f t="shared" si="21"/>
        <v>123032645</v>
      </c>
      <c r="Q57" s="101">
        <f t="shared" si="22"/>
        <v>0.20588549808804543</v>
      </c>
      <c r="R57" s="83">
        <v>95339090</v>
      </c>
      <c r="S57" s="84">
        <v>11669026</v>
      </c>
      <c r="T57" s="84">
        <f t="shared" si="23"/>
        <v>107008116</v>
      </c>
      <c r="U57" s="101">
        <f t="shared" si="24"/>
        <v>0.19327595893005919</v>
      </c>
      <c r="V57" s="83">
        <v>117521176</v>
      </c>
      <c r="W57" s="84">
        <v>20975752</v>
      </c>
      <c r="X57" s="84">
        <f t="shared" si="25"/>
        <v>138496928</v>
      </c>
      <c r="Y57" s="101">
        <f t="shared" si="26"/>
        <v>0.25015043315095248</v>
      </c>
      <c r="Z57" s="83">
        <f t="shared" si="27"/>
        <v>445484327</v>
      </c>
      <c r="AA57" s="84">
        <f t="shared" si="28"/>
        <v>58541693</v>
      </c>
      <c r="AB57" s="84">
        <f t="shared" si="29"/>
        <v>504026020</v>
      </c>
      <c r="AC57" s="101">
        <f t="shared" si="30"/>
        <v>0.9103619050839209</v>
      </c>
      <c r="AD57" s="83">
        <v>89834617</v>
      </c>
      <c r="AE57" s="84">
        <v>25725636</v>
      </c>
      <c r="AF57" s="84">
        <f t="shared" si="31"/>
        <v>115560253</v>
      </c>
      <c r="AG57" s="84">
        <v>609614670</v>
      </c>
      <c r="AH57" s="84">
        <v>619830050</v>
      </c>
      <c r="AI57" s="85">
        <v>513622923</v>
      </c>
      <c r="AJ57" s="120">
        <f t="shared" si="32"/>
        <v>0.82865121334469016</v>
      </c>
      <c r="AK57" s="121">
        <f t="shared" si="33"/>
        <v>0.1984823882308393</v>
      </c>
    </row>
    <row r="58" spans="1:37" x14ac:dyDescent="0.2">
      <c r="A58" s="61" t="s">
        <v>101</v>
      </c>
      <c r="B58" s="62" t="s">
        <v>327</v>
      </c>
      <c r="C58" s="63" t="s">
        <v>328</v>
      </c>
      <c r="D58" s="83">
        <v>164702019</v>
      </c>
      <c r="E58" s="84">
        <v>47315995</v>
      </c>
      <c r="F58" s="85">
        <f t="shared" si="17"/>
        <v>212018014</v>
      </c>
      <c r="G58" s="83">
        <v>169076882</v>
      </c>
      <c r="H58" s="84">
        <v>56347526</v>
      </c>
      <c r="I58" s="85">
        <f t="shared" si="18"/>
        <v>225424408</v>
      </c>
      <c r="J58" s="83">
        <v>43738393</v>
      </c>
      <c r="K58" s="84">
        <v>6720235</v>
      </c>
      <c r="L58" s="84">
        <f t="shared" si="19"/>
        <v>50458628</v>
      </c>
      <c r="M58" s="101">
        <f t="shared" si="20"/>
        <v>0.23799217362728434</v>
      </c>
      <c r="N58" s="83">
        <v>50866019</v>
      </c>
      <c r="O58" s="84">
        <v>9675379</v>
      </c>
      <c r="P58" s="84">
        <f t="shared" si="21"/>
        <v>60541398</v>
      </c>
      <c r="Q58" s="101">
        <f t="shared" si="22"/>
        <v>0.28554836854570292</v>
      </c>
      <c r="R58" s="83">
        <v>42495454</v>
      </c>
      <c r="S58" s="84">
        <v>3900854</v>
      </c>
      <c r="T58" s="84">
        <f t="shared" si="23"/>
        <v>46396308</v>
      </c>
      <c r="U58" s="101">
        <f t="shared" si="24"/>
        <v>0.20581758830658656</v>
      </c>
      <c r="V58" s="83">
        <v>42890104</v>
      </c>
      <c r="W58" s="84">
        <v>20259624</v>
      </c>
      <c r="X58" s="84">
        <f t="shared" si="25"/>
        <v>63149728</v>
      </c>
      <c r="Y58" s="101">
        <f t="shared" si="26"/>
        <v>0.28013704709385329</v>
      </c>
      <c r="Z58" s="83">
        <f t="shared" si="27"/>
        <v>179989970</v>
      </c>
      <c r="AA58" s="84">
        <f t="shared" si="28"/>
        <v>40556092</v>
      </c>
      <c r="AB58" s="84">
        <f t="shared" si="29"/>
        <v>220546062</v>
      </c>
      <c r="AC58" s="101">
        <f t="shared" si="30"/>
        <v>0.97835928219449952</v>
      </c>
      <c r="AD58" s="83">
        <v>40534846</v>
      </c>
      <c r="AE58" s="84">
        <v>11274710</v>
      </c>
      <c r="AF58" s="84">
        <f t="shared" si="31"/>
        <v>51809556</v>
      </c>
      <c r="AG58" s="84">
        <v>199746820</v>
      </c>
      <c r="AH58" s="84">
        <v>217597822</v>
      </c>
      <c r="AI58" s="85">
        <v>181118895</v>
      </c>
      <c r="AJ58" s="120">
        <f t="shared" si="32"/>
        <v>0.83235619426374585</v>
      </c>
      <c r="AK58" s="121">
        <f t="shared" si="33"/>
        <v>0.21888186032707946</v>
      </c>
    </row>
    <row r="59" spans="1:37" x14ac:dyDescent="0.2">
      <c r="A59" s="61" t="s">
        <v>101</v>
      </c>
      <c r="B59" s="62" t="s">
        <v>329</v>
      </c>
      <c r="C59" s="63" t="s">
        <v>330</v>
      </c>
      <c r="D59" s="83">
        <v>195502040</v>
      </c>
      <c r="E59" s="84">
        <v>42136000</v>
      </c>
      <c r="F59" s="85">
        <f t="shared" si="17"/>
        <v>237638040</v>
      </c>
      <c r="G59" s="83">
        <v>205984640</v>
      </c>
      <c r="H59" s="84">
        <v>48136000</v>
      </c>
      <c r="I59" s="85">
        <f t="shared" si="18"/>
        <v>254120640</v>
      </c>
      <c r="J59" s="83">
        <v>20708247</v>
      </c>
      <c r="K59" s="84">
        <v>-3661173</v>
      </c>
      <c r="L59" s="84">
        <f t="shared" si="19"/>
        <v>17047074</v>
      </c>
      <c r="M59" s="101">
        <f t="shared" si="20"/>
        <v>7.1735459524914447E-2</v>
      </c>
      <c r="N59" s="83">
        <v>41595201</v>
      </c>
      <c r="O59" s="84">
        <v>735795</v>
      </c>
      <c r="P59" s="84">
        <f t="shared" si="21"/>
        <v>42330996</v>
      </c>
      <c r="Q59" s="101">
        <f t="shared" si="22"/>
        <v>0.17813223842445428</v>
      </c>
      <c r="R59" s="83">
        <v>47345601</v>
      </c>
      <c r="S59" s="84">
        <v>14355123</v>
      </c>
      <c r="T59" s="84">
        <f t="shared" si="23"/>
        <v>61700724</v>
      </c>
      <c r="U59" s="101">
        <f t="shared" si="24"/>
        <v>0.24280091534477483</v>
      </c>
      <c r="V59" s="83">
        <v>44498326</v>
      </c>
      <c r="W59" s="84">
        <v>5913768</v>
      </c>
      <c r="X59" s="84">
        <f t="shared" si="25"/>
        <v>50412094</v>
      </c>
      <c r="Y59" s="101">
        <f t="shared" si="26"/>
        <v>0.1983785890040258</v>
      </c>
      <c r="Z59" s="83">
        <f t="shared" si="27"/>
        <v>154147375</v>
      </c>
      <c r="AA59" s="84">
        <f t="shared" si="28"/>
        <v>17343513</v>
      </c>
      <c r="AB59" s="84">
        <f t="shared" si="29"/>
        <v>171490888</v>
      </c>
      <c r="AC59" s="101">
        <f t="shared" si="30"/>
        <v>0.67484045373095236</v>
      </c>
      <c r="AD59" s="83">
        <v>30666056</v>
      </c>
      <c r="AE59" s="84">
        <v>4893683</v>
      </c>
      <c r="AF59" s="84">
        <f t="shared" si="31"/>
        <v>35559739</v>
      </c>
      <c r="AG59" s="84">
        <v>195499751</v>
      </c>
      <c r="AH59" s="84">
        <v>254964500</v>
      </c>
      <c r="AI59" s="85">
        <v>-310692311</v>
      </c>
      <c r="AJ59" s="120">
        <f t="shared" si="32"/>
        <v>-1.2185708637869193</v>
      </c>
      <c r="AK59" s="121">
        <f t="shared" si="33"/>
        <v>0.41767334119072141</v>
      </c>
    </row>
    <row r="60" spans="1:37" x14ac:dyDescent="0.2">
      <c r="A60" s="61" t="s">
        <v>116</v>
      </c>
      <c r="B60" s="62" t="s">
        <v>331</v>
      </c>
      <c r="C60" s="63" t="s">
        <v>332</v>
      </c>
      <c r="D60" s="83">
        <v>905748945</v>
      </c>
      <c r="E60" s="84">
        <v>244466738</v>
      </c>
      <c r="F60" s="85">
        <f t="shared" si="17"/>
        <v>1150215683</v>
      </c>
      <c r="G60" s="83">
        <v>995298217</v>
      </c>
      <c r="H60" s="84">
        <v>243670902</v>
      </c>
      <c r="I60" s="85">
        <f t="shared" si="18"/>
        <v>1238969119</v>
      </c>
      <c r="J60" s="83">
        <v>216259827</v>
      </c>
      <c r="K60" s="84">
        <v>31433579</v>
      </c>
      <c r="L60" s="84">
        <f t="shared" si="19"/>
        <v>247693406</v>
      </c>
      <c r="M60" s="101">
        <f t="shared" si="20"/>
        <v>0.21534518235220412</v>
      </c>
      <c r="N60" s="83">
        <v>261662681</v>
      </c>
      <c r="O60" s="84">
        <v>46444112</v>
      </c>
      <c r="P60" s="84">
        <f t="shared" si="21"/>
        <v>308106793</v>
      </c>
      <c r="Q60" s="101">
        <f t="shared" si="22"/>
        <v>0.26786871154146835</v>
      </c>
      <c r="R60" s="83">
        <v>244072005</v>
      </c>
      <c r="S60" s="84">
        <v>37786975</v>
      </c>
      <c r="T60" s="84">
        <f t="shared" si="23"/>
        <v>281858980</v>
      </c>
      <c r="U60" s="101">
        <f t="shared" si="24"/>
        <v>0.22749475808363551</v>
      </c>
      <c r="V60" s="83">
        <v>232097123</v>
      </c>
      <c r="W60" s="84">
        <v>93854010</v>
      </c>
      <c r="X60" s="84">
        <f t="shared" si="25"/>
        <v>325951133</v>
      </c>
      <c r="Y60" s="101">
        <f t="shared" si="26"/>
        <v>0.26308253208367494</v>
      </c>
      <c r="Z60" s="83">
        <f t="shared" si="27"/>
        <v>954091636</v>
      </c>
      <c r="AA60" s="84">
        <f t="shared" si="28"/>
        <v>209518676</v>
      </c>
      <c r="AB60" s="84">
        <f t="shared" si="29"/>
        <v>1163610312</v>
      </c>
      <c r="AC60" s="101">
        <f t="shared" si="30"/>
        <v>0.93917620234084298</v>
      </c>
      <c r="AD60" s="83">
        <v>313117438</v>
      </c>
      <c r="AE60" s="84">
        <v>72005721</v>
      </c>
      <c r="AF60" s="84">
        <f t="shared" si="31"/>
        <v>385123159</v>
      </c>
      <c r="AG60" s="84">
        <v>1089927748</v>
      </c>
      <c r="AH60" s="84">
        <v>1195672428</v>
      </c>
      <c r="AI60" s="85">
        <v>1239712616</v>
      </c>
      <c r="AJ60" s="120">
        <f t="shared" si="32"/>
        <v>1.0368329878390405</v>
      </c>
      <c r="AK60" s="121">
        <f t="shared" si="33"/>
        <v>-0.15364442417237234</v>
      </c>
    </row>
    <row r="61" spans="1:37" ht="16.5" x14ac:dyDescent="0.3">
      <c r="A61" s="64" t="s">
        <v>0</v>
      </c>
      <c r="B61" s="65" t="s">
        <v>333</v>
      </c>
      <c r="C61" s="66" t="s">
        <v>0</v>
      </c>
      <c r="D61" s="86">
        <f>SUM(D55:D60)</f>
        <v>5899564412</v>
      </c>
      <c r="E61" s="87">
        <f>SUM(E55:E60)</f>
        <v>1262847783</v>
      </c>
      <c r="F61" s="88">
        <f t="shared" si="17"/>
        <v>7162412195</v>
      </c>
      <c r="G61" s="86">
        <f>SUM(G55:G60)</f>
        <v>6361956055</v>
      </c>
      <c r="H61" s="87">
        <f>SUM(H55:H60)</f>
        <v>1325646967</v>
      </c>
      <c r="I61" s="88">
        <f t="shared" si="18"/>
        <v>7687603022</v>
      </c>
      <c r="J61" s="86">
        <f>SUM(J55:J60)</f>
        <v>1406045021</v>
      </c>
      <c r="K61" s="87">
        <f>SUM(K55:K60)</f>
        <v>123089808</v>
      </c>
      <c r="L61" s="87">
        <f t="shared" si="19"/>
        <v>1529134829</v>
      </c>
      <c r="M61" s="102">
        <f t="shared" si="20"/>
        <v>0.21349439090750347</v>
      </c>
      <c r="N61" s="86">
        <f>SUM(N55:N60)</f>
        <v>1565625339</v>
      </c>
      <c r="O61" s="87">
        <f>SUM(O55:O60)</f>
        <v>248294874</v>
      </c>
      <c r="P61" s="87">
        <f t="shared" si="21"/>
        <v>1813920213</v>
      </c>
      <c r="Q61" s="102">
        <f t="shared" si="22"/>
        <v>0.25325549041512541</v>
      </c>
      <c r="R61" s="86">
        <f>SUM(R55:R60)</f>
        <v>1430526062</v>
      </c>
      <c r="S61" s="87">
        <f>SUM(S55:S60)</f>
        <v>276945396</v>
      </c>
      <c r="T61" s="87">
        <f t="shared" si="23"/>
        <v>1707471458</v>
      </c>
      <c r="U61" s="102">
        <f t="shared" si="24"/>
        <v>0.22210713184768296</v>
      </c>
      <c r="V61" s="86">
        <f>SUM(V55:V60)</f>
        <v>1745941222</v>
      </c>
      <c r="W61" s="87">
        <f>SUM(W55:W60)</f>
        <v>392063575</v>
      </c>
      <c r="X61" s="87">
        <f t="shared" si="25"/>
        <v>2138004797</v>
      </c>
      <c r="Y61" s="102">
        <f t="shared" si="26"/>
        <v>0.27811071811090715</v>
      </c>
      <c r="Z61" s="86">
        <f t="shared" si="27"/>
        <v>6148137644</v>
      </c>
      <c r="AA61" s="87">
        <f t="shared" si="28"/>
        <v>1040393653</v>
      </c>
      <c r="AB61" s="87">
        <f t="shared" si="29"/>
        <v>7188531297</v>
      </c>
      <c r="AC61" s="102">
        <f t="shared" si="30"/>
        <v>0.93508097080822439</v>
      </c>
      <c r="AD61" s="86">
        <f>SUM(AD55:AD60)</f>
        <v>1462119479</v>
      </c>
      <c r="AE61" s="87">
        <f>SUM(AE55:AE60)</f>
        <v>322551047</v>
      </c>
      <c r="AF61" s="87">
        <f t="shared" si="31"/>
        <v>1784670526</v>
      </c>
      <c r="AG61" s="87">
        <f>SUM(AG55:AG60)</f>
        <v>6491171989</v>
      </c>
      <c r="AH61" s="87">
        <f>SUM(AH55:AH60)</f>
        <v>6907269671</v>
      </c>
      <c r="AI61" s="88">
        <f>SUM(AI55:AI60)</f>
        <v>5594516464</v>
      </c>
      <c r="AJ61" s="122">
        <f t="shared" si="32"/>
        <v>0.80994614811239207</v>
      </c>
      <c r="AK61" s="123">
        <f t="shared" si="33"/>
        <v>0.19798291385017253</v>
      </c>
    </row>
    <row r="62" spans="1:37" x14ac:dyDescent="0.2">
      <c r="A62" s="61" t="s">
        <v>101</v>
      </c>
      <c r="B62" s="62" t="s">
        <v>334</v>
      </c>
      <c r="C62" s="63" t="s">
        <v>335</v>
      </c>
      <c r="D62" s="83">
        <v>323462449</v>
      </c>
      <c r="E62" s="84">
        <v>73920399</v>
      </c>
      <c r="F62" s="85">
        <f t="shared" si="17"/>
        <v>397382848</v>
      </c>
      <c r="G62" s="83">
        <v>339729095</v>
      </c>
      <c r="H62" s="84">
        <v>84280025</v>
      </c>
      <c r="I62" s="85">
        <f t="shared" si="18"/>
        <v>424009120</v>
      </c>
      <c r="J62" s="83">
        <v>66491362</v>
      </c>
      <c r="K62" s="84">
        <v>13921550</v>
      </c>
      <c r="L62" s="84">
        <f t="shared" si="19"/>
        <v>80412912</v>
      </c>
      <c r="M62" s="101">
        <f t="shared" si="20"/>
        <v>0.20235627281024468</v>
      </c>
      <c r="N62" s="83">
        <v>88454686</v>
      </c>
      <c r="O62" s="84">
        <v>15732885</v>
      </c>
      <c r="P62" s="84">
        <f t="shared" si="21"/>
        <v>104187571</v>
      </c>
      <c r="Q62" s="101">
        <f t="shared" si="22"/>
        <v>0.26218436836005565</v>
      </c>
      <c r="R62" s="83">
        <v>70243041</v>
      </c>
      <c r="S62" s="84">
        <v>16529167</v>
      </c>
      <c r="T62" s="84">
        <f t="shared" si="23"/>
        <v>86772208</v>
      </c>
      <c r="U62" s="101">
        <f t="shared" si="24"/>
        <v>0.20464703212044119</v>
      </c>
      <c r="V62" s="83">
        <v>72630314</v>
      </c>
      <c r="W62" s="84">
        <v>13576540</v>
      </c>
      <c r="X62" s="84">
        <f t="shared" si="25"/>
        <v>86206854</v>
      </c>
      <c r="Y62" s="101">
        <f t="shared" si="26"/>
        <v>0.20331367872464631</v>
      </c>
      <c r="Z62" s="83">
        <f t="shared" si="27"/>
        <v>297819403</v>
      </c>
      <c r="AA62" s="84">
        <f t="shared" si="28"/>
        <v>59760142</v>
      </c>
      <c r="AB62" s="84">
        <f t="shared" si="29"/>
        <v>357579545</v>
      </c>
      <c r="AC62" s="101">
        <f t="shared" si="30"/>
        <v>0.84332984394297938</v>
      </c>
      <c r="AD62" s="83">
        <v>142878764</v>
      </c>
      <c r="AE62" s="84">
        <v>19447075</v>
      </c>
      <c r="AF62" s="84">
        <f t="shared" si="31"/>
        <v>162325839</v>
      </c>
      <c r="AG62" s="84">
        <v>368021829</v>
      </c>
      <c r="AH62" s="84">
        <v>413859871</v>
      </c>
      <c r="AI62" s="85">
        <v>117772157</v>
      </c>
      <c r="AJ62" s="120">
        <f t="shared" si="32"/>
        <v>0.28457012929383529</v>
      </c>
      <c r="AK62" s="121">
        <f t="shared" si="33"/>
        <v>-0.4689271003860328</v>
      </c>
    </row>
    <row r="63" spans="1:37" x14ac:dyDescent="0.2">
      <c r="A63" s="61" t="s">
        <v>101</v>
      </c>
      <c r="B63" s="62" t="s">
        <v>336</v>
      </c>
      <c r="C63" s="63" t="s">
        <v>337</v>
      </c>
      <c r="D63" s="83">
        <v>2076260265</v>
      </c>
      <c r="E63" s="84">
        <v>321401054</v>
      </c>
      <c r="F63" s="85">
        <f t="shared" si="17"/>
        <v>2397661319</v>
      </c>
      <c r="G63" s="83">
        <v>2022793757</v>
      </c>
      <c r="H63" s="84">
        <v>316099546</v>
      </c>
      <c r="I63" s="85">
        <f t="shared" si="18"/>
        <v>2338893303</v>
      </c>
      <c r="J63" s="83">
        <v>407144134</v>
      </c>
      <c r="K63" s="84">
        <v>49775348</v>
      </c>
      <c r="L63" s="84">
        <f t="shared" si="19"/>
        <v>456919482</v>
      </c>
      <c r="M63" s="101">
        <f t="shared" si="20"/>
        <v>0.19056881736348352</v>
      </c>
      <c r="N63" s="83">
        <v>476001995</v>
      </c>
      <c r="O63" s="84">
        <v>74035529</v>
      </c>
      <c r="P63" s="84">
        <f t="shared" si="21"/>
        <v>550037524</v>
      </c>
      <c r="Q63" s="101">
        <f t="shared" si="22"/>
        <v>0.22940584628916891</v>
      </c>
      <c r="R63" s="83">
        <v>443141930</v>
      </c>
      <c r="S63" s="84">
        <v>27534302</v>
      </c>
      <c r="T63" s="84">
        <f t="shared" si="23"/>
        <v>470676232</v>
      </c>
      <c r="U63" s="101">
        <f t="shared" si="24"/>
        <v>0.20123886429375953</v>
      </c>
      <c r="V63" s="83">
        <v>459200768</v>
      </c>
      <c r="W63" s="84">
        <v>69026331</v>
      </c>
      <c r="X63" s="84">
        <f t="shared" si="25"/>
        <v>528227099</v>
      </c>
      <c r="Y63" s="101">
        <f t="shared" si="26"/>
        <v>0.22584488925701113</v>
      </c>
      <c r="Z63" s="83">
        <f t="shared" si="27"/>
        <v>1785488827</v>
      </c>
      <c r="AA63" s="84">
        <f t="shared" si="28"/>
        <v>220371510</v>
      </c>
      <c r="AB63" s="84">
        <f t="shared" si="29"/>
        <v>2005860337</v>
      </c>
      <c r="AC63" s="101">
        <f t="shared" si="30"/>
        <v>0.85761087708753847</v>
      </c>
      <c r="AD63" s="83">
        <v>397652863</v>
      </c>
      <c r="AE63" s="84">
        <v>57281924</v>
      </c>
      <c r="AF63" s="84">
        <f t="shared" si="31"/>
        <v>454934787</v>
      </c>
      <c r="AG63" s="84">
        <v>2186331529</v>
      </c>
      <c r="AH63" s="84">
        <v>2123872532</v>
      </c>
      <c r="AI63" s="85">
        <v>1655578033</v>
      </c>
      <c r="AJ63" s="120">
        <f t="shared" si="32"/>
        <v>0.77950913157720525</v>
      </c>
      <c r="AK63" s="121">
        <f t="shared" si="33"/>
        <v>0.16110509482758029</v>
      </c>
    </row>
    <row r="64" spans="1:37" x14ac:dyDescent="0.2">
      <c r="A64" s="61" t="s">
        <v>101</v>
      </c>
      <c r="B64" s="62" t="s">
        <v>338</v>
      </c>
      <c r="C64" s="63" t="s">
        <v>339</v>
      </c>
      <c r="D64" s="83">
        <v>200075770</v>
      </c>
      <c r="E64" s="84">
        <v>82661760</v>
      </c>
      <c r="F64" s="85">
        <f t="shared" si="17"/>
        <v>282737530</v>
      </c>
      <c r="G64" s="83">
        <v>199562647</v>
      </c>
      <c r="H64" s="84">
        <v>91407033</v>
      </c>
      <c r="I64" s="85">
        <f t="shared" si="18"/>
        <v>290969680</v>
      </c>
      <c r="J64" s="83">
        <v>40078108</v>
      </c>
      <c r="K64" s="84">
        <v>14045496</v>
      </c>
      <c r="L64" s="84">
        <f t="shared" si="19"/>
        <v>54123604</v>
      </c>
      <c r="M64" s="101">
        <f t="shared" si="20"/>
        <v>0.19142702420863619</v>
      </c>
      <c r="N64" s="83">
        <v>54212483</v>
      </c>
      <c r="O64" s="84">
        <v>14976396</v>
      </c>
      <c r="P64" s="84">
        <f t="shared" si="21"/>
        <v>69188879</v>
      </c>
      <c r="Q64" s="101">
        <f t="shared" si="22"/>
        <v>0.24471062967834514</v>
      </c>
      <c r="R64" s="83">
        <v>42139723</v>
      </c>
      <c r="S64" s="84">
        <v>9303288</v>
      </c>
      <c r="T64" s="84">
        <f t="shared" si="23"/>
        <v>51443011</v>
      </c>
      <c r="U64" s="101">
        <f t="shared" si="24"/>
        <v>0.17679852759916428</v>
      </c>
      <c r="V64" s="83">
        <v>52099464</v>
      </c>
      <c r="W64" s="84">
        <v>33734861</v>
      </c>
      <c r="X64" s="84">
        <f t="shared" si="25"/>
        <v>85834325</v>
      </c>
      <c r="Y64" s="101">
        <f t="shared" si="26"/>
        <v>0.29499405230125697</v>
      </c>
      <c r="Z64" s="83">
        <f t="shared" si="27"/>
        <v>188529778</v>
      </c>
      <c r="AA64" s="84">
        <f t="shared" si="28"/>
        <v>72060041</v>
      </c>
      <c r="AB64" s="84">
        <f t="shared" si="29"/>
        <v>260589819</v>
      </c>
      <c r="AC64" s="101">
        <f t="shared" si="30"/>
        <v>0.89559097360247297</v>
      </c>
      <c r="AD64" s="83">
        <v>61089412</v>
      </c>
      <c r="AE64" s="84">
        <v>29974115</v>
      </c>
      <c r="AF64" s="84">
        <f t="shared" si="31"/>
        <v>91063527</v>
      </c>
      <c r="AG64" s="84">
        <v>282953772</v>
      </c>
      <c r="AH64" s="84">
        <v>311285616</v>
      </c>
      <c r="AI64" s="85">
        <v>276028288</v>
      </c>
      <c r="AJ64" s="120">
        <f t="shared" si="32"/>
        <v>0.88673640480708882</v>
      </c>
      <c r="AK64" s="121">
        <f t="shared" si="33"/>
        <v>-5.7423670840247576E-2</v>
      </c>
    </row>
    <row r="65" spans="1:37" x14ac:dyDescent="0.2">
      <c r="A65" s="61" t="s">
        <v>101</v>
      </c>
      <c r="B65" s="62" t="s">
        <v>340</v>
      </c>
      <c r="C65" s="63" t="s">
        <v>341</v>
      </c>
      <c r="D65" s="83">
        <v>143330383</v>
      </c>
      <c r="E65" s="84">
        <v>33587122</v>
      </c>
      <c r="F65" s="85">
        <f t="shared" si="17"/>
        <v>176917505</v>
      </c>
      <c r="G65" s="83">
        <v>138670826</v>
      </c>
      <c r="H65" s="84">
        <v>42824119</v>
      </c>
      <c r="I65" s="85">
        <f t="shared" si="18"/>
        <v>181494945</v>
      </c>
      <c r="J65" s="83">
        <v>28929706</v>
      </c>
      <c r="K65" s="84">
        <v>15742310</v>
      </c>
      <c r="L65" s="84">
        <f t="shared" si="19"/>
        <v>44672016</v>
      </c>
      <c r="M65" s="101">
        <f t="shared" si="20"/>
        <v>0.25250195564311173</v>
      </c>
      <c r="N65" s="83">
        <v>32920148</v>
      </c>
      <c r="O65" s="84">
        <v>9614188</v>
      </c>
      <c r="P65" s="84">
        <f t="shared" si="21"/>
        <v>42534336</v>
      </c>
      <c r="Q65" s="101">
        <f t="shared" si="22"/>
        <v>0.2404190359795092</v>
      </c>
      <c r="R65" s="83">
        <v>32753096</v>
      </c>
      <c r="S65" s="84">
        <v>14440733</v>
      </c>
      <c r="T65" s="84">
        <f t="shared" si="23"/>
        <v>47193829</v>
      </c>
      <c r="U65" s="101">
        <f t="shared" si="24"/>
        <v>0.26002833853031004</v>
      </c>
      <c r="V65" s="83">
        <v>31431503</v>
      </c>
      <c r="W65" s="84">
        <v>5834289</v>
      </c>
      <c r="X65" s="84">
        <f t="shared" si="25"/>
        <v>37265792</v>
      </c>
      <c r="Y65" s="101">
        <f t="shared" si="26"/>
        <v>0.20532688665240786</v>
      </c>
      <c r="Z65" s="83">
        <f t="shared" si="27"/>
        <v>126034453</v>
      </c>
      <c r="AA65" s="84">
        <f t="shared" si="28"/>
        <v>45631520</v>
      </c>
      <c r="AB65" s="84">
        <f t="shared" si="29"/>
        <v>171665973</v>
      </c>
      <c r="AC65" s="101">
        <f t="shared" si="30"/>
        <v>0.94584437599625704</v>
      </c>
      <c r="AD65" s="83">
        <v>35138282</v>
      </c>
      <c r="AE65" s="84">
        <v>10050934</v>
      </c>
      <c r="AF65" s="84">
        <f t="shared" si="31"/>
        <v>45189216</v>
      </c>
      <c r="AG65" s="84">
        <v>163933412</v>
      </c>
      <c r="AH65" s="84">
        <v>208731024</v>
      </c>
      <c r="AI65" s="85">
        <v>169982110</v>
      </c>
      <c r="AJ65" s="120">
        <f t="shared" si="32"/>
        <v>0.81435958461067104</v>
      </c>
      <c r="AK65" s="121">
        <f t="shared" si="33"/>
        <v>-0.17533882420088898</v>
      </c>
    </row>
    <row r="66" spans="1:37" x14ac:dyDescent="0.2">
      <c r="A66" s="61" t="s">
        <v>116</v>
      </c>
      <c r="B66" s="62" t="s">
        <v>342</v>
      </c>
      <c r="C66" s="63" t="s">
        <v>343</v>
      </c>
      <c r="D66" s="83">
        <v>1066557441</v>
      </c>
      <c r="E66" s="84">
        <v>235385614</v>
      </c>
      <c r="F66" s="85">
        <f t="shared" si="17"/>
        <v>1301943055</v>
      </c>
      <c r="G66" s="83">
        <v>1142937063</v>
      </c>
      <c r="H66" s="84">
        <v>263496552</v>
      </c>
      <c r="I66" s="85">
        <f t="shared" si="18"/>
        <v>1406433615</v>
      </c>
      <c r="J66" s="83">
        <v>162207007</v>
      </c>
      <c r="K66" s="84">
        <v>41284041</v>
      </c>
      <c r="L66" s="84">
        <f t="shared" si="19"/>
        <v>203491048</v>
      </c>
      <c r="M66" s="101">
        <f t="shared" si="20"/>
        <v>0.1562979634312808</v>
      </c>
      <c r="N66" s="83">
        <v>178135817</v>
      </c>
      <c r="O66" s="84">
        <v>78074600</v>
      </c>
      <c r="P66" s="84">
        <f t="shared" si="21"/>
        <v>256210417</v>
      </c>
      <c r="Q66" s="101">
        <f t="shared" si="22"/>
        <v>0.19679080126895412</v>
      </c>
      <c r="R66" s="83">
        <v>382401793</v>
      </c>
      <c r="S66" s="84">
        <v>42313580</v>
      </c>
      <c r="T66" s="84">
        <f t="shared" si="23"/>
        <v>424715373</v>
      </c>
      <c r="U66" s="101">
        <f t="shared" si="24"/>
        <v>0.30198039101902441</v>
      </c>
      <c r="V66" s="83">
        <v>212700717</v>
      </c>
      <c r="W66" s="84">
        <v>124197139</v>
      </c>
      <c r="X66" s="84">
        <f t="shared" si="25"/>
        <v>336897856</v>
      </c>
      <c r="Y66" s="101">
        <f t="shared" si="26"/>
        <v>0.23954053174418757</v>
      </c>
      <c r="Z66" s="83">
        <f t="shared" si="27"/>
        <v>935445334</v>
      </c>
      <c r="AA66" s="84">
        <f t="shared" si="28"/>
        <v>285869360</v>
      </c>
      <c r="AB66" s="84">
        <f t="shared" si="29"/>
        <v>1221314694</v>
      </c>
      <c r="AC66" s="101">
        <f t="shared" si="30"/>
        <v>0.86837706449443763</v>
      </c>
      <c r="AD66" s="83">
        <v>244863870</v>
      </c>
      <c r="AE66" s="84">
        <v>-430221887</v>
      </c>
      <c r="AF66" s="84">
        <f t="shared" si="31"/>
        <v>-185358017</v>
      </c>
      <c r="AG66" s="84">
        <v>1147352840</v>
      </c>
      <c r="AH66" s="84">
        <v>1257916129</v>
      </c>
      <c r="AI66" s="85">
        <v>664524890</v>
      </c>
      <c r="AJ66" s="120">
        <f t="shared" si="32"/>
        <v>0.52827440135319226</v>
      </c>
      <c r="AK66" s="121">
        <f t="shared" si="33"/>
        <v>-2.817552115914145</v>
      </c>
    </row>
    <row r="67" spans="1:37" ht="16.5" x14ac:dyDescent="0.3">
      <c r="A67" s="64" t="s">
        <v>0</v>
      </c>
      <c r="B67" s="65" t="s">
        <v>344</v>
      </c>
      <c r="C67" s="66" t="s">
        <v>0</v>
      </c>
      <c r="D67" s="86">
        <f>SUM(D62:D66)</f>
        <v>3809686308</v>
      </c>
      <c r="E67" s="87">
        <f>SUM(E62:E66)</f>
        <v>746955949</v>
      </c>
      <c r="F67" s="88">
        <f t="shared" si="17"/>
        <v>4556642257</v>
      </c>
      <c r="G67" s="86">
        <f>SUM(G62:G66)</f>
        <v>3843693388</v>
      </c>
      <c r="H67" s="87">
        <f>SUM(H62:H66)</f>
        <v>798107275</v>
      </c>
      <c r="I67" s="88">
        <f t="shared" si="18"/>
        <v>4641800663</v>
      </c>
      <c r="J67" s="86">
        <f>SUM(J62:J66)</f>
        <v>704850317</v>
      </c>
      <c r="K67" s="87">
        <f>SUM(K62:K66)</f>
        <v>134768745</v>
      </c>
      <c r="L67" s="87">
        <f t="shared" si="19"/>
        <v>839619062</v>
      </c>
      <c r="M67" s="102">
        <f t="shared" si="20"/>
        <v>0.18426266857139406</v>
      </c>
      <c r="N67" s="86">
        <f>SUM(N62:N66)</f>
        <v>829725129</v>
      </c>
      <c r="O67" s="87">
        <f>SUM(O62:O66)</f>
        <v>192433598</v>
      </c>
      <c r="P67" s="87">
        <f t="shared" si="21"/>
        <v>1022158727</v>
      </c>
      <c r="Q67" s="102">
        <f t="shared" si="22"/>
        <v>0.22432279502077224</v>
      </c>
      <c r="R67" s="86">
        <f>SUM(R62:R66)</f>
        <v>970679583</v>
      </c>
      <c r="S67" s="87">
        <f>SUM(S62:S66)</f>
        <v>110121070</v>
      </c>
      <c r="T67" s="87">
        <f t="shared" si="23"/>
        <v>1080800653</v>
      </c>
      <c r="U67" s="102">
        <f t="shared" si="24"/>
        <v>0.23284081576684457</v>
      </c>
      <c r="V67" s="86">
        <f>SUM(V62:V66)</f>
        <v>828062766</v>
      </c>
      <c r="W67" s="87">
        <f>SUM(W62:W66)</f>
        <v>246369160</v>
      </c>
      <c r="X67" s="87">
        <f t="shared" si="25"/>
        <v>1074431926</v>
      </c>
      <c r="Y67" s="102">
        <f t="shared" si="26"/>
        <v>0.23146877774488353</v>
      </c>
      <c r="Z67" s="86">
        <f t="shared" si="27"/>
        <v>3333317795</v>
      </c>
      <c r="AA67" s="87">
        <f t="shared" si="28"/>
        <v>683692573</v>
      </c>
      <c r="AB67" s="87">
        <f t="shared" si="29"/>
        <v>4017010368</v>
      </c>
      <c r="AC67" s="102">
        <f t="shared" si="30"/>
        <v>0.86539915425920133</v>
      </c>
      <c r="AD67" s="86">
        <f>SUM(AD62:AD66)</f>
        <v>881623191</v>
      </c>
      <c r="AE67" s="87">
        <f>SUM(AE62:AE66)</f>
        <v>-313467839</v>
      </c>
      <c r="AF67" s="87">
        <f t="shared" si="31"/>
        <v>568155352</v>
      </c>
      <c r="AG67" s="87">
        <f>SUM(AG62:AG66)</f>
        <v>4148593382</v>
      </c>
      <c r="AH67" s="87">
        <f>SUM(AH62:AH66)</f>
        <v>4315665172</v>
      </c>
      <c r="AI67" s="88">
        <f>SUM(AI62:AI66)</f>
        <v>2883885478</v>
      </c>
      <c r="AJ67" s="122">
        <f t="shared" si="32"/>
        <v>0.66823661314381499</v>
      </c>
      <c r="AK67" s="123">
        <f t="shared" si="33"/>
        <v>0.89108827755969111</v>
      </c>
    </row>
    <row r="68" spans="1:37" x14ac:dyDescent="0.2">
      <c r="A68" s="61" t="s">
        <v>101</v>
      </c>
      <c r="B68" s="62" t="s">
        <v>345</v>
      </c>
      <c r="C68" s="63" t="s">
        <v>346</v>
      </c>
      <c r="D68" s="83">
        <v>408995215</v>
      </c>
      <c r="E68" s="84">
        <v>98060376</v>
      </c>
      <c r="F68" s="85">
        <f t="shared" si="17"/>
        <v>507055591</v>
      </c>
      <c r="G68" s="83">
        <v>434994331</v>
      </c>
      <c r="H68" s="84">
        <v>133559037</v>
      </c>
      <c r="I68" s="85">
        <f t="shared" si="18"/>
        <v>568553368</v>
      </c>
      <c r="J68" s="83">
        <v>86308027</v>
      </c>
      <c r="K68" s="84">
        <v>14125467</v>
      </c>
      <c r="L68" s="84">
        <f t="shared" si="19"/>
        <v>100433494</v>
      </c>
      <c r="M68" s="101">
        <f t="shared" si="20"/>
        <v>0.1980719585438907</v>
      </c>
      <c r="N68" s="83">
        <v>115418878</v>
      </c>
      <c r="O68" s="84">
        <v>35491162</v>
      </c>
      <c r="P68" s="84">
        <f t="shared" si="21"/>
        <v>150910040</v>
      </c>
      <c r="Q68" s="101">
        <f t="shared" si="22"/>
        <v>0.29762030569938042</v>
      </c>
      <c r="R68" s="83">
        <v>89649931</v>
      </c>
      <c r="S68" s="84">
        <v>21777653</v>
      </c>
      <c r="T68" s="84">
        <f t="shared" si="23"/>
        <v>111427584</v>
      </c>
      <c r="U68" s="101">
        <f t="shared" si="24"/>
        <v>0.19598438822369266</v>
      </c>
      <c r="V68" s="83">
        <v>82336546</v>
      </c>
      <c r="W68" s="84">
        <v>35791686</v>
      </c>
      <c r="X68" s="84">
        <f t="shared" si="25"/>
        <v>118128232</v>
      </c>
      <c r="Y68" s="101">
        <f t="shared" si="26"/>
        <v>0.20776982188240242</v>
      </c>
      <c r="Z68" s="83">
        <f t="shared" si="27"/>
        <v>373713382</v>
      </c>
      <c r="AA68" s="84">
        <f t="shared" si="28"/>
        <v>107185968</v>
      </c>
      <c r="AB68" s="84">
        <f t="shared" si="29"/>
        <v>480899350</v>
      </c>
      <c r="AC68" s="101">
        <f t="shared" si="30"/>
        <v>0.84582974451749271</v>
      </c>
      <c r="AD68" s="83">
        <v>94429527</v>
      </c>
      <c r="AE68" s="84">
        <v>37201041</v>
      </c>
      <c r="AF68" s="84">
        <f t="shared" si="31"/>
        <v>131630568</v>
      </c>
      <c r="AG68" s="84">
        <v>522258473</v>
      </c>
      <c r="AH68" s="84">
        <v>577087729</v>
      </c>
      <c r="AI68" s="85">
        <v>470645370</v>
      </c>
      <c r="AJ68" s="120">
        <f t="shared" si="32"/>
        <v>0.81555255180274333</v>
      </c>
      <c r="AK68" s="121">
        <f t="shared" si="33"/>
        <v>-0.1025775107192427</v>
      </c>
    </row>
    <row r="69" spans="1:37" x14ac:dyDescent="0.2">
      <c r="A69" s="61" t="s">
        <v>101</v>
      </c>
      <c r="B69" s="62" t="s">
        <v>347</v>
      </c>
      <c r="C69" s="63" t="s">
        <v>348</v>
      </c>
      <c r="D69" s="83">
        <v>186557575</v>
      </c>
      <c r="E69" s="84">
        <v>44994821</v>
      </c>
      <c r="F69" s="85">
        <f t="shared" si="17"/>
        <v>231552396</v>
      </c>
      <c r="G69" s="83">
        <v>189271239</v>
      </c>
      <c r="H69" s="84">
        <v>54667690</v>
      </c>
      <c r="I69" s="85">
        <f t="shared" si="18"/>
        <v>243938929</v>
      </c>
      <c r="J69" s="83">
        <v>34738927</v>
      </c>
      <c r="K69" s="84">
        <v>10947178</v>
      </c>
      <c r="L69" s="84">
        <f t="shared" si="19"/>
        <v>45686105</v>
      </c>
      <c r="M69" s="101">
        <f t="shared" si="20"/>
        <v>0.19730352952167249</v>
      </c>
      <c r="N69" s="83">
        <v>50336712</v>
      </c>
      <c r="O69" s="84">
        <v>13052763</v>
      </c>
      <c r="P69" s="84">
        <f t="shared" si="21"/>
        <v>63389475</v>
      </c>
      <c r="Q69" s="101">
        <f t="shared" si="22"/>
        <v>0.27375866583561503</v>
      </c>
      <c r="R69" s="83">
        <v>42624241</v>
      </c>
      <c r="S69" s="84">
        <v>4018120</v>
      </c>
      <c r="T69" s="84">
        <f t="shared" si="23"/>
        <v>46642361</v>
      </c>
      <c r="U69" s="101">
        <f t="shared" si="24"/>
        <v>0.19120507411918661</v>
      </c>
      <c r="V69" s="83">
        <v>47975459</v>
      </c>
      <c r="W69" s="84">
        <v>13193667</v>
      </c>
      <c r="X69" s="84">
        <f t="shared" si="25"/>
        <v>61169126</v>
      </c>
      <c r="Y69" s="101">
        <f t="shared" si="26"/>
        <v>0.25075590128544017</v>
      </c>
      <c r="Z69" s="83">
        <f t="shared" si="27"/>
        <v>175675339</v>
      </c>
      <c r="AA69" s="84">
        <f t="shared" si="28"/>
        <v>41211728</v>
      </c>
      <c r="AB69" s="84">
        <f t="shared" si="29"/>
        <v>216887067</v>
      </c>
      <c r="AC69" s="101">
        <f t="shared" si="30"/>
        <v>0.88910395683503229</v>
      </c>
      <c r="AD69" s="83">
        <v>46248079</v>
      </c>
      <c r="AE69" s="84">
        <v>16932867</v>
      </c>
      <c r="AF69" s="84">
        <f t="shared" si="31"/>
        <v>63180946</v>
      </c>
      <c r="AG69" s="84">
        <v>233261483</v>
      </c>
      <c r="AH69" s="84">
        <v>251229003</v>
      </c>
      <c r="AI69" s="85">
        <v>168772780</v>
      </c>
      <c r="AJ69" s="120">
        <f t="shared" si="32"/>
        <v>0.6717885991849436</v>
      </c>
      <c r="AK69" s="121">
        <f t="shared" si="33"/>
        <v>-3.1842194955422176E-2</v>
      </c>
    </row>
    <row r="70" spans="1:37" x14ac:dyDescent="0.2">
      <c r="A70" s="61" t="s">
        <v>101</v>
      </c>
      <c r="B70" s="62" t="s">
        <v>349</v>
      </c>
      <c r="C70" s="63" t="s">
        <v>350</v>
      </c>
      <c r="D70" s="83">
        <v>335700697</v>
      </c>
      <c r="E70" s="84">
        <v>120404000</v>
      </c>
      <c r="F70" s="85">
        <f t="shared" si="17"/>
        <v>456104697</v>
      </c>
      <c r="G70" s="83">
        <v>320631072</v>
      </c>
      <c r="H70" s="84">
        <v>130302970</v>
      </c>
      <c r="I70" s="85">
        <f t="shared" si="18"/>
        <v>450934042</v>
      </c>
      <c r="J70" s="83">
        <v>62624004</v>
      </c>
      <c r="K70" s="84">
        <v>13312119</v>
      </c>
      <c r="L70" s="84">
        <f t="shared" si="19"/>
        <v>75936123</v>
      </c>
      <c r="M70" s="101">
        <f t="shared" si="20"/>
        <v>0.16648836001791931</v>
      </c>
      <c r="N70" s="83">
        <v>68126889</v>
      </c>
      <c r="O70" s="84">
        <v>13041000</v>
      </c>
      <c r="P70" s="84">
        <f t="shared" si="21"/>
        <v>81167889</v>
      </c>
      <c r="Q70" s="101">
        <f t="shared" si="22"/>
        <v>0.17795889745024923</v>
      </c>
      <c r="R70" s="83">
        <v>65687557</v>
      </c>
      <c r="S70" s="84">
        <v>17452113</v>
      </c>
      <c r="T70" s="84">
        <f t="shared" si="23"/>
        <v>83139670</v>
      </c>
      <c r="U70" s="101">
        <f t="shared" si="24"/>
        <v>0.18437213041458511</v>
      </c>
      <c r="V70" s="83">
        <v>68023026</v>
      </c>
      <c r="W70" s="84">
        <v>28105749</v>
      </c>
      <c r="X70" s="84">
        <f t="shared" si="25"/>
        <v>96128775</v>
      </c>
      <c r="Y70" s="101">
        <f t="shared" si="26"/>
        <v>0.21317701935663574</v>
      </c>
      <c r="Z70" s="83">
        <f t="shared" si="27"/>
        <v>264461476</v>
      </c>
      <c r="AA70" s="84">
        <f t="shared" si="28"/>
        <v>71910981</v>
      </c>
      <c r="AB70" s="84">
        <f t="shared" si="29"/>
        <v>336372457</v>
      </c>
      <c r="AC70" s="101">
        <f t="shared" si="30"/>
        <v>0.74594602684709266</v>
      </c>
      <c r="AD70" s="83">
        <v>65416754</v>
      </c>
      <c r="AE70" s="84">
        <v>27616689</v>
      </c>
      <c r="AF70" s="84">
        <f t="shared" si="31"/>
        <v>93033443</v>
      </c>
      <c r="AG70" s="84">
        <v>408962523</v>
      </c>
      <c r="AH70" s="84">
        <v>430720227</v>
      </c>
      <c r="AI70" s="85">
        <v>346560446</v>
      </c>
      <c r="AJ70" s="120">
        <f t="shared" si="32"/>
        <v>0.80460685214116956</v>
      </c>
      <c r="AK70" s="121">
        <f t="shared" si="33"/>
        <v>3.3271175398722042E-2</v>
      </c>
    </row>
    <row r="71" spans="1:37" x14ac:dyDescent="0.2">
      <c r="A71" s="61" t="s">
        <v>101</v>
      </c>
      <c r="B71" s="62" t="s">
        <v>351</v>
      </c>
      <c r="C71" s="63" t="s">
        <v>352</v>
      </c>
      <c r="D71" s="83">
        <v>239227632</v>
      </c>
      <c r="E71" s="84">
        <v>92799601</v>
      </c>
      <c r="F71" s="85">
        <f t="shared" si="17"/>
        <v>332027233</v>
      </c>
      <c r="G71" s="83">
        <v>238272956</v>
      </c>
      <c r="H71" s="84">
        <v>97311169</v>
      </c>
      <c r="I71" s="85">
        <f t="shared" si="18"/>
        <v>335584125</v>
      </c>
      <c r="J71" s="83">
        <v>39841827</v>
      </c>
      <c r="K71" s="84">
        <v>4870019</v>
      </c>
      <c r="L71" s="84">
        <f t="shared" si="19"/>
        <v>44711846</v>
      </c>
      <c r="M71" s="101">
        <f t="shared" si="20"/>
        <v>0.13466318890776047</v>
      </c>
      <c r="N71" s="83">
        <v>51020561</v>
      </c>
      <c r="O71" s="84">
        <v>22267990</v>
      </c>
      <c r="P71" s="84">
        <f t="shared" si="21"/>
        <v>73288551</v>
      </c>
      <c r="Q71" s="101">
        <f t="shared" si="22"/>
        <v>0.2207305417022826</v>
      </c>
      <c r="R71" s="83">
        <v>46633080</v>
      </c>
      <c r="S71" s="84">
        <v>13406805</v>
      </c>
      <c r="T71" s="84">
        <f t="shared" si="23"/>
        <v>60039885</v>
      </c>
      <c r="U71" s="101">
        <f t="shared" si="24"/>
        <v>0.17891157694065535</v>
      </c>
      <c r="V71" s="83">
        <v>60649837</v>
      </c>
      <c r="W71" s="84">
        <v>32684957</v>
      </c>
      <c r="X71" s="84">
        <f t="shared" si="25"/>
        <v>93334794</v>
      </c>
      <c r="Y71" s="101">
        <f t="shared" si="26"/>
        <v>0.27812636846275135</v>
      </c>
      <c r="Z71" s="83">
        <f t="shared" si="27"/>
        <v>198145305</v>
      </c>
      <c r="AA71" s="84">
        <f t="shared" si="28"/>
        <v>73229771</v>
      </c>
      <c r="AB71" s="84">
        <f t="shared" si="29"/>
        <v>271375076</v>
      </c>
      <c r="AC71" s="101">
        <f t="shared" si="30"/>
        <v>0.80866481988681671</v>
      </c>
      <c r="AD71" s="83">
        <v>55726937</v>
      </c>
      <c r="AE71" s="84">
        <v>40962721</v>
      </c>
      <c r="AF71" s="84">
        <f t="shared" si="31"/>
        <v>96689658</v>
      </c>
      <c r="AG71" s="84">
        <v>304353515</v>
      </c>
      <c r="AH71" s="84">
        <v>325124200</v>
      </c>
      <c r="AI71" s="85">
        <v>248203372</v>
      </c>
      <c r="AJ71" s="120">
        <f t="shared" si="32"/>
        <v>0.76341094264899378</v>
      </c>
      <c r="AK71" s="121">
        <f t="shared" si="33"/>
        <v>-3.46972372164146E-2</v>
      </c>
    </row>
    <row r="72" spans="1:37" x14ac:dyDescent="0.2">
      <c r="A72" s="61" t="s">
        <v>116</v>
      </c>
      <c r="B72" s="62" t="s">
        <v>353</v>
      </c>
      <c r="C72" s="63" t="s">
        <v>354</v>
      </c>
      <c r="D72" s="83">
        <v>577594066</v>
      </c>
      <c r="E72" s="84">
        <v>307283480</v>
      </c>
      <c r="F72" s="85">
        <f t="shared" si="17"/>
        <v>884877546</v>
      </c>
      <c r="G72" s="83">
        <v>625189165</v>
      </c>
      <c r="H72" s="84">
        <v>328317608</v>
      </c>
      <c r="I72" s="85">
        <f t="shared" si="18"/>
        <v>953506773</v>
      </c>
      <c r="J72" s="83">
        <v>120227191</v>
      </c>
      <c r="K72" s="84">
        <v>73869911</v>
      </c>
      <c r="L72" s="84">
        <f t="shared" si="19"/>
        <v>194097102</v>
      </c>
      <c r="M72" s="101">
        <f t="shared" si="20"/>
        <v>0.21934910980326763</v>
      </c>
      <c r="N72" s="83">
        <v>190066373</v>
      </c>
      <c r="O72" s="84">
        <v>67123984</v>
      </c>
      <c r="P72" s="84">
        <f t="shared" si="21"/>
        <v>257190357</v>
      </c>
      <c r="Q72" s="101">
        <f t="shared" si="22"/>
        <v>0.29065078909799796</v>
      </c>
      <c r="R72" s="83">
        <v>119050433</v>
      </c>
      <c r="S72" s="84">
        <v>50339188</v>
      </c>
      <c r="T72" s="84">
        <f t="shared" si="23"/>
        <v>169389621</v>
      </c>
      <c r="U72" s="101">
        <f t="shared" si="24"/>
        <v>0.17764910097812173</v>
      </c>
      <c r="V72" s="83">
        <v>137111425</v>
      </c>
      <c r="W72" s="84">
        <v>136896037</v>
      </c>
      <c r="X72" s="84">
        <f t="shared" si="25"/>
        <v>274007462</v>
      </c>
      <c r="Y72" s="101">
        <f t="shared" si="26"/>
        <v>0.28736813388110038</v>
      </c>
      <c r="Z72" s="83">
        <f t="shared" si="27"/>
        <v>566455422</v>
      </c>
      <c r="AA72" s="84">
        <f t="shared" si="28"/>
        <v>328229120</v>
      </c>
      <c r="AB72" s="84">
        <f t="shared" si="29"/>
        <v>894684542</v>
      </c>
      <c r="AC72" s="101">
        <f t="shared" si="30"/>
        <v>0.93830958241132489</v>
      </c>
      <c r="AD72" s="83">
        <v>193042754</v>
      </c>
      <c r="AE72" s="84">
        <v>50657495</v>
      </c>
      <c r="AF72" s="84">
        <f t="shared" si="31"/>
        <v>243700249</v>
      </c>
      <c r="AG72" s="84">
        <v>825764592</v>
      </c>
      <c r="AH72" s="84">
        <v>931636529</v>
      </c>
      <c r="AI72" s="85">
        <v>800140471</v>
      </c>
      <c r="AJ72" s="120">
        <f t="shared" si="32"/>
        <v>0.85885476373372216</v>
      </c>
      <c r="AK72" s="121">
        <f t="shared" si="33"/>
        <v>0.12436266735205503</v>
      </c>
    </row>
    <row r="73" spans="1:37" ht="16.5" x14ac:dyDescent="0.3">
      <c r="A73" s="64" t="s">
        <v>0</v>
      </c>
      <c r="B73" s="65" t="s">
        <v>355</v>
      </c>
      <c r="C73" s="66" t="s">
        <v>0</v>
      </c>
      <c r="D73" s="86">
        <f>SUM(D68:D72)</f>
        <v>1748075185</v>
      </c>
      <c r="E73" s="87">
        <f>SUM(E68:E72)</f>
        <v>663542278</v>
      </c>
      <c r="F73" s="88">
        <f t="shared" si="17"/>
        <v>2411617463</v>
      </c>
      <c r="G73" s="86">
        <f>SUM(G68:G72)</f>
        <v>1808358763</v>
      </c>
      <c r="H73" s="87">
        <f>SUM(H68:H72)</f>
        <v>744158474</v>
      </c>
      <c r="I73" s="88">
        <f t="shared" si="18"/>
        <v>2552517237</v>
      </c>
      <c r="J73" s="86">
        <f>SUM(J68:J72)</f>
        <v>343739976</v>
      </c>
      <c r="K73" s="87">
        <f>SUM(K68:K72)</f>
        <v>117124694</v>
      </c>
      <c r="L73" s="87">
        <f t="shared" si="19"/>
        <v>460864670</v>
      </c>
      <c r="M73" s="102">
        <f t="shared" si="20"/>
        <v>0.19110189616337175</v>
      </c>
      <c r="N73" s="86">
        <f>SUM(N68:N72)</f>
        <v>474969413</v>
      </c>
      <c r="O73" s="87">
        <f>SUM(O68:O72)</f>
        <v>150976899</v>
      </c>
      <c r="P73" s="87">
        <f t="shared" si="21"/>
        <v>625946312</v>
      </c>
      <c r="Q73" s="102">
        <f t="shared" si="22"/>
        <v>0.25955456103777602</v>
      </c>
      <c r="R73" s="86">
        <f>SUM(R68:R72)</f>
        <v>363645242</v>
      </c>
      <c r="S73" s="87">
        <f>SUM(S68:S72)</f>
        <v>106993879</v>
      </c>
      <c r="T73" s="87">
        <f t="shared" si="23"/>
        <v>470639121</v>
      </c>
      <c r="U73" s="102">
        <f t="shared" si="24"/>
        <v>0.18438234781644297</v>
      </c>
      <c r="V73" s="86">
        <f>SUM(V68:V72)</f>
        <v>396096293</v>
      </c>
      <c r="W73" s="87">
        <f>SUM(W68:W72)</f>
        <v>246672096</v>
      </c>
      <c r="X73" s="87">
        <f t="shared" si="25"/>
        <v>642768389</v>
      </c>
      <c r="Y73" s="102">
        <f t="shared" si="26"/>
        <v>0.25181745285898727</v>
      </c>
      <c r="Z73" s="86">
        <f t="shared" si="27"/>
        <v>1578450924</v>
      </c>
      <c r="AA73" s="87">
        <f t="shared" si="28"/>
        <v>621767568</v>
      </c>
      <c r="AB73" s="87">
        <f t="shared" si="29"/>
        <v>2200218492</v>
      </c>
      <c r="AC73" s="102">
        <f t="shared" si="30"/>
        <v>0.86197987622051853</v>
      </c>
      <c r="AD73" s="86">
        <f>SUM(AD68:AD72)</f>
        <v>454864051</v>
      </c>
      <c r="AE73" s="87">
        <f>SUM(AE68:AE72)</f>
        <v>173370813</v>
      </c>
      <c r="AF73" s="87">
        <f t="shared" si="31"/>
        <v>628234864</v>
      </c>
      <c r="AG73" s="87">
        <f>SUM(AG68:AG72)</f>
        <v>2294600586</v>
      </c>
      <c r="AH73" s="87">
        <f>SUM(AH68:AH72)</f>
        <v>2515797688</v>
      </c>
      <c r="AI73" s="88">
        <f>SUM(AI68:AI72)</f>
        <v>2034322439</v>
      </c>
      <c r="AJ73" s="122">
        <f t="shared" si="32"/>
        <v>0.80861924975264543</v>
      </c>
      <c r="AK73" s="123">
        <f t="shared" si="33"/>
        <v>2.3133903947107237E-2</v>
      </c>
    </row>
    <row r="74" spans="1:37" ht="16.5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77904479568</v>
      </c>
      <c r="E74" s="90">
        <f>SUM(E9,E11:E15,E17:E24,E26:E29,E31:E35,E37:E40,E42:E47,E49:E53,E55:E60,E62:E66,E68:E72)</f>
        <v>12053907914</v>
      </c>
      <c r="F74" s="91">
        <f t="shared" si="17"/>
        <v>89958387482</v>
      </c>
      <c r="G74" s="89">
        <f>SUM(G9,G11:G15,G17:G24,G26:G29,G31:G35,G37:G40,G42:G47,G49:G53,G55:G60,G62:G66,G68:G72)</f>
        <v>79183369276</v>
      </c>
      <c r="H74" s="90">
        <f>SUM(H9,H11:H15,H17:H24,H26:H29,H31:H35,H37:H40,H42:H47,H49:H53,H55:H60,H62:H66,H68:H72)</f>
        <v>12861543942</v>
      </c>
      <c r="I74" s="91">
        <f t="shared" si="18"/>
        <v>92044913218</v>
      </c>
      <c r="J74" s="89">
        <f>SUM(J9,J11:J15,J17:J24,J26:J29,J31:J35,J37:J40,J42:J47,J49:J53,J55:J60,J62:J66,J68:J72)</f>
        <v>18322758161</v>
      </c>
      <c r="K74" s="90">
        <f>SUM(K9,K11:K15,K17:K24,K26:K29,K31:K35,K37:K40,K42:K47,K49:K53,K55:K60,K62:K66,K68:K72)</f>
        <v>1572236292</v>
      </c>
      <c r="L74" s="90">
        <f t="shared" si="19"/>
        <v>19894994453</v>
      </c>
      <c r="M74" s="103">
        <f t="shared" si="20"/>
        <v>0.22115774870887764</v>
      </c>
      <c r="N74" s="89">
        <f>SUM(N9,N11:N15,N17:N24,N26:N29,N31:N35,N37:N40,N42:N47,N49:N53,N55:N60,N62:N66,N68:N72)</f>
        <v>21445205339</v>
      </c>
      <c r="O74" s="90">
        <f>SUM(O9,O11:O15,O17:O24,O26:O29,O31:O35,O37:O40,O42:O47,O49:O53,O55:O60,O62:O66,O68:O72)</f>
        <v>2752893047</v>
      </c>
      <c r="P74" s="90">
        <f t="shared" si="21"/>
        <v>24198098386</v>
      </c>
      <c r="Q74" s="103">
        <f t="shared" si="22"/>
        <v>0.26899213139899664</v>
      </c>
      <c r="R74" s="89">
        <f>SUM(R9,R11:R15,R17:R24,R26:R29,R31:R35,R37:R40,R42:R47,R49:R53,R55:R60,R62:R66,R68:R72)</f>
        <v>15940955278</v>
      </c>
      <c r="S74" s="90">
        <f>SUM(S9,S11:S15,S17:S24,S26:S29,S31:S35,S37:S40,S42:S47,S49:S53,S55:S60,S62:S66,S68:S72)</f>
        <v>7358348763</v>
      </c>
      <c r="T74" s="90">
        <f t="shared" si="23"/>
        <v>23299304041</v>
      </c>
      <c r="U74" s="103">
        <f t="shared" si="24"/>
        <v>0.2531297301114046</v>
      </c>
      <c r="V74" s="89">
        <f>SUM(V9,V11:V15,V17:V24,V26:V29,V31:V35,V37:V40,V42:V47,V49:V53,V55:V60,V62:V66,V68:V72)</f>
        <v>16623242709</v>
      </c>
      <c r="W74" s="90">
        <f>SUM(W9,W11:W15,W17:W24,W26:W29,W31:W35,W37:W40,W42:W47,W49:W53,W55:W60,W62:W66,W68:W72)</f>
        <v>-2640752839</v>
      </c>
      <c r="X74" s="90">
        <f t="shared" si="25"/>
        <v>13982489870</v>
      </c>
      <c r="Y74" s="103">
        <f t="shared" si="26"/>
        <v>0.15190942531374596</v>
      </c>
      <c r="Z74" s="89">
        <f t="shared" si="27"/>
        <v>72332161487</v>
      </c>
      <c r="AA74" s="90">
        <f t="shared" si="28"/>
        <v>9042725263</v>
      </c>
      <c r="AB74" s="90">
        <f t="shared" si="29"/>
        <v>81374886750</v>
      </c>
      <c r="AC74" s="103">
        <f t="shared" si="30"/>
        <v>0.88407804304482296</v>
      </c>
      <c r="AD74" s="89">
        <f>SUM(AD9,AD11:AD15,AD17:AD24,AD26:AD29,AD31:AD35,AD37:AD40,AD42:AD47,AD49:AD53,AD55:AD60,AD62:AD66,AD68:AD72)</f>
        <v>19047695918</v>
      </c>
      <c r="AE74" s="90">
        <f>SUM(AE9,AE11:AE15,AE17:AE24,AE26:AE29,AE31:AE35,AE37:AE40,AE42:AE47,AE49:AE53,AE55:AE60,AE62:AE66,AE68:AE72)</f>
        <v>5647102522</v>
      </c>
      <c r="AF74" s="90">
        <f t="shared" si="31"/>
        <v>24694798440</v>
      </c>
      <c r="AG74" s="90">
        <f>SUM(AG9,AG11:AG15,AG17:AG24,AG26:AG29,AG31:AG35,AG37:AG40,AG42:AG47,AG49:AG53,AG55:AG60,AG62:AG66,AG68:AG72)</f>
        <v>83197433425</v>
      </c>
      <c r="AH74" s="90">
        <f>SUM(AH9,AH11:AH15,AH17:AH24,AH26:AH29,AH31:AH35,AH37:AH40,AH42:AH47,AH49:AH53,AH55:AH60,AH62:AH66,AH68:AH72)</f>
        <v>87071318254</v>
      </c>
      <c r="AI74" s="91">
        <f>SUM(AI9,AI11:AI15,AI17:AI24,AI26:AI29,AI31:AI35,AI37:AI40,AI42:AI47,AI49:AI53,AI55:AI60,AI62:AI66,AI68:AI72)</f>
        <v>89259289271</v>
      </c>
      <c r="AJ74" s="124">
        <f t="shared" si="32"/>
        <v>1.0251284930660791</v>
      </c>
      <c r="AK74" s="125">
        <f t="shared" si="33"/>
        <v>-0.4337880544369408</v>
      </c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4"/>
  <sheetViews>
    <sheetView showGridLines="0" view="pageBreakPreview" topLeftCell="A9" zoomScale="60" zoomScaleNormal="100" workbookViewId="0">
      <selection activeCell="Z11" sqref="Z1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2.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357</v>
      </c>
      <c r="C9" s="63" t="s">
        <v>358</v>
      </c>
      <c r="D9" s="83">
        <v>502006846</v>
      </c>
      <c r="E9" s="84">
        <v>113672306</v>
      </c>
      <c r="F9" s="85">
        <f>$D9       +$E9</f>
        <v>615679152</v>
      </c>
      <c r="G9" s="83">
        <v>475285328</v>
      </c>
      <c r="H9" s="84">
        <v>141665121</v>
      </c>
      <c r="I9" s="85">
        <f>$G9       +$H9</f>
        <v>616950449</v>
      </c>
      <c r="J9" s="83">
        <v>70685966</v>
      </c>
      <c r="K9" s="84">
        <v>25171309</v>
      </c>
      <c r="L9" s="84">
        <f>$J9       +$K9</f>
        <v>95857275</v>
      </c>
      <c r="M9" s="101">
        <f>IF(($F9       =0),0,($L9       /$F9       ))</f>
        <v>0.15569355351502953</v>
      </c>
      <c r="N9" s="83">
        <v>67638424</v>
      </c>
      <c r="O9" s="84">
        <v>26348340</v>
      </c>
      <c r="P9" s="84">
        <f>$N9       +$O9</f>
        <v>93986764</v>
      </c>
      <c r="Q9" s="101">
        <f>IF(($F9       =0),0,($P9       /$F9       ))</f>
        <v>0.15265542725409678</v>
      </c>
      <c r="R9" s="83">
        <v>82200304</v>
      </c>
      <c r="S9" s="84">
        <v>13375560</v>
      </c>
      <c r="T9" s="84">
        <f>$R9       +$S9</f>
        <v>95575864</v>
      </c>
      <c r="U9" s="101">
        <f>IF(($I9       =0),0,($T9       /$I9       ))</f>
        <v>0.15491659687567549</v>
      </c>
      <c r="V9" s="83">
        <v>80083885</v>
      </c>
      <c r="W9" s="84">
        <v>34747805</v>
      </c>
      <c r="X9" s="84">
        <f>$V9       +$W9</f>
        <v>114831690</v>
      </c>
      <c r="Y9" s="101">
        <f>IF(($I9       =0),0,($X9       /$I9       ))</f>
        <v>0.18612789760689516</v>
      </c>
      <c r="Z9" s="83">
        <f>$J9       +$N9       +$R9       +$V9</f>
        <v>300608579</v>
      </c>
      <c r="AA9" s="84">
        <f>$K9       +$O9       +$S9       +$W9</f>
        <v>99643014</v>
      </c>
      <c r="AB9" s="84">
        <f>$Z9       +$AA9</f>
        <v>400251593</v>
      </c>
      <c r="AC9" s="101">
        <f>IF(($I9       =0),0,($AB9       /$I9       ))</f>
        <v>0.64875808689135095</v>
      </c>
      <c r="AD9" s="83">
        <v>86774773</v>
      </c>
      <c r="AE9" s="84">
        <v>26085161</v>
      </c>
      <c r="AF9" s="84">
        <f>$AD9       +$AE9</f>
        <v>112859934</v>
      </c>
      <c r="AG9" s="84">
        <v>596756742</v>
      </c>
      <c r="AH9" s="84">
        <v>593162887</v>
      </c>
      <c r="AI9" s="85">
        <v>399974599</v>
      </c>
      <c r="AJ9" s="120">
        <f>IF(($AH9       =0),0,($AI9       /$AH9       ))</f>
        <v>0.6743082006072979</v>
      </c>
      <c r="AK9" s="121">
        <f>IF(($AF9       =0),0,(($X9       /$AF9       )-1))</f>
        <v>1.7470823613985109E-2</v>
      </c>
    </row>
    <row r="10" spans="1:37" x14ac:dyDescent="0.2">
      <c r="A10" s="61" t="s">
        <v>101</v>
      </c>
      <c r="B10" s="62" t="s">
        <v>359</v>
      </c>
      <c r="C10" s="63" t="s">
        <v>360</v>
      </c>
      <c r="D10" s="83">
        <v>361590887</v>
      </c>
      <c r="E10" s="84">
        <v>116244219</v>
      </c>
      <c r="F10" s="85">
        <f t="shared" ref="F10:F41" si="0">$D10      +$E10</f>
        <v>477835106</v>
      </c>
      <c r="G10" s="83">
        <v>344278458</v>
      </c>
      <c r="H10" s="84">
        <v>131756486</v>
      </c>
      <c r="I10" s="85">
        <f t="shared" ref="I10:I41" si="1">$G10      +$H10</f>
        <v>476034944</v>
      </c>
      <c r="J10" s="83">
        <v>62724567</v>
      </c>
      <c r="K10" s="84">
        <v>27296543</v>
      </c>
      <c r="L10" s="84">
        <f t="shared" ref="L10:L41" si="2">$J10      +$K10</f>
        <v>90021110</v>
      </c>
      <c r="M10" s="101">
        <f t="shared" ref="M10:M41" si="3">IF(($F10      =0),0,($L10      /$F10      ))</f>
        <v>0.18839367151897793</v>
      </c>
      <c r="N10" s="83">
        <v>96153519</v>
      </c>
      <c r="O10" s="84">
        <v>34462296</v>
      </c>
      <c r="P10" s="84">
        <f t="shared" ref="P10:P41" si="4">$N10      +$O10</f>
        <v>130615815</v>
      </c>
      <c r="Q10" s="101">
        <f t="shared" ref="Q10:Q41" si="5">IF(($F10      =0),0,($P10      /$F10      ))</f>
        <v>0.27334913939956518</v>
      </c>
      <c r="R10" s="83">
        <v>98336164</v>
      </c>
      <c r="S10" s="84">
        <v>12329193</v>
      </c>
      <c r="T10" s="84">
        <f t="shared" ref="T10:T41" si="6">$R10      +$S10</f>
        <v>110665357</v>
      </c>
      <c r="U10" s="101">
        <f t="shared" ref="U10:U41" si="7">IF(($I10      =0),0,($T10      /$I10      ))</f>
        <v>0.23247317953196309</v>
      </c>
      <c r="V10" s="83">
        <v>108299995</v>
      </c>
      <c r="W10" s="84">
        <v>22477999</v>
      </c>
      <c r="X10" s="84">
        <f t="shared" ref="X10:X41" si="8">$V10      +$W10</f>
        <v>130777994</v>
      </c>
      <c r="Y10" s="101">
        <f t="shared" ref="Y10:Y41" si="9">IF(($I10      =0),0,($X10      /$I10      ))</f>
        <v>0.27472351693576513</v>
      </c>
      <c r="Z10" s="83">
        <f t="shared" ref="Z10:Z41" si="10">$J10      +$N10      +$R10      +$V10</f>
        <v>365514245</v>
      </c>
      <c r="AA10" s="84">
        <f t="shared" ref="AA10:AA41" si="11">$K10      +$O10      +$S10      +$W10</f>
        <v>96566031</v>
      </c>
      <c r="AB10" s="84">
        <f t="shared" ref="AB10:AB41" si="12">$Z10      +$AA10</f>
        <v>462080276</v>
      </c>
      <c r="AC10" s="101">
        <f t="shared" ref="AC10:AC41" si="13">IF(($I10      =0),0,($AB10      /$I10      ))</f>
        <v>0.97068562260841085</v>
      </c>
      <c r="AD10" s="83">
        <v>123974084</v>
      </c>
      <c r="AE10" s="84">
        <v>45788405</v>
      </c>
      <c r="AF10" s="84">
        <f t="shared" ref="AF10:AF41" si="14">$AD10      +$AE10</f>
        <v>169762489</v>
      </c>
      <c r="AG10" s="84">
        <v>480024591</v>
      </c>
      <c r="AH10" s="84">
        <v>514986033</v>
      </c>
      <c r="AI10" s="85">
        <v>451236145</v>
      </c>
      <c r="AJ10" s="120">
        <f t="shared" ref="AJ10:AJ41" si="15">IF(($AH10      =0),0,($AI10      /$AH10      ))</f>
        <v>0.87621045248813578</v>
      </c>
      <c r="AK10" s="121">
        <f t="shared" ref="AK10:AK41" si="16">IF(($AF10      =0),0,(($X10      /$AF10      )-1))</f>
        <v>-0.22964139622151747</v>
      </c>
    </row>
    <row r="11" spans="1:37" x14ac:dyDescent="0.2">
      <c r="A11" s="61" t="s">
        <v>101</v>
      </c>
      <c r="B11" s="62" t="s">
        <v>361</v>
      </c>
      <c r="C11" s="63" t="s">
        <v>362</v>
      </c>
      <c r="D11" s="83">
        <v>1322172625</v>
      </c>
      <c r="E11" s="84">
        <v>130857450</v>
      </c>
      <c r="F11" s="85">
        <f t="shared" si="0"/>
        <v>1453030075</v>
      </c>
      <c r="G11" s="83">
        <v>1333448885</v>
      </c>
      <c r="H11" s="84">
        <v>142078164</v>
      </c>
      <c r="I11" s="85">
        <f t="shared" si="1"/>
        <v>1475527049</v>
      </c>
      <c r="J11" s="83">
        <v>200605835</v>
      </c>
      <c r="K11" s="84">
        <v>56457553</v>
      </c>
      <c r="L11" s="84">
        <f t="shared" si="2"/>
        <v>257063388</v>
      </c>
      <c r="M11" s="101">
        <f t="shared" si="3"/>
        <v>0.17691539385377139</v>
      </c>
      <c r="N11" s="83">
        <v>264554228</v>
      </c>
      <c r="O11" s="84">
        <v>25163642</v>
      </c>
      <c r="P11" s="84">
        <f t="shared" si="4"/>
        <v>289717870</v>
      </c>
      <c r="Q11" s="101">
        <f t="shared" si="5"/>
        <v>0.19938876351200094</v>
      </c>
      <c r="R11" s="83">
        <v>403200715</v>
      </c>
      <c r="S11" s="84">
        <v>5533083</v>
      </c>
      <c r="T11" s="84">
        <f t="shared" si="6"/>
        <v>408733798</v>
      </c>
      <c r="U11" s="101">
        <f t="shared" si="7"/>
        <v>0.27700867854439448</v>
      </c>
      <c r="V11" s="83">
        <v>278712406</v>
      </c>
      <c r="W11" s="84">
        <v>55469992</v>
      </c>
      <c r="X11" s="84">
        <f t="shared" si="8"/>
        <v>334182398</v>
      </c>
      <c r="Y11" s="101">
        <f t="shared" si="9"/>
        <v>0.22648341026786559</v>
      </c>
      <c r="Z11" s="83">
        <f t="shared" si="10"/>
        <v>1147073184</v>
      </c>
      <c r="AA11" s="84">
        <f t="shared" si="11"/>
        <v>142624270</v>
      </c>
      <c r="AB11" s="84">
        <f t="shared" si="12"/>
        <v>1289697454</v>
      </c>
      <c r="AC11" s="101">
        <f t="shared" si="13"/>
        <v>0.8740588353660198</v>
      </c>
      <c r="AD11" s="83">
        <v>360759295</v>
      </c>
      <c r="AE11" s="84">
        <v>36648380</v>
      </c>
      <c r="AF11" s="84">
        <f t="shared" si="14"/>
        <v>397407675</v>
      </c>
      <c r="AG11" s="84">
        <v>1418328075</v>
      </c>
      <c r="AH11" s="84">
        <v>1437913993</v>
      </c>
      <c r="AI11" s="85">
        <v>1113719306</v>
      </c>
      <c r="AJ11" s="120">
        <f t="shared" si="15"/>
        <v>0.77453819311987182</v>
      </c>
      <c r="AK11" s="121">
        <f t="shared" si="16"/>
        <v>-0.15909425252041243</v>
      </c>
    </row>
    <row r="12" spans="1:37" x14ac:dyDescent="0.2">
      <c r="A12" s="61" t="s">
        <v>101</v>
      </c>
      <c r="B12" s="62" t="s">
        <v>363</v>
      </c>
      <c r="C12" s="63" t="s">
        <v>364</v>
      </c>
      <c r="D12" s="83">
        <v>613091538</v>
      </c>
      <c r="E12" s="84">
        <v>56126505</v>
      </c>
      <c r="F12" s="85">
        <f t="shared" si="0"/>
        <v>669218043</v>
      </c>
      <c r="G12" s="83">
        <v>613217127</v>
      </c>
      <c r="H12" s="84">
        <v>54189755</v>
      </c>
      <c r="I12" s="85">
        <f t="shared" si="1"/>
        <v>667406882</v>
      </c>
      <c r="J12" s="83">
        <v>85842729</v>
      </c>
      <c r="K12" s="84">
        <v>4641258</v>
      </c>
      <c r="L12" s="84">
        <f t="shared" si="2"/>
        <v>90483987</v>
      </c>
      <c r="M12" s="101">
        <f t="shared" si="3"/>
        <v>0.1352085287395636</v>
      </c>
      <c r="N12" s="83">
        <v>103152749</v>
      </c>
      <c r="O12" s="84">
        <v>4554106</v>
      </c>
      <c r="P12" s="84">
        <f t="shared" si="4"/>
        <v>107706855</v>
      </c>
      <c r="Q12" s="101">
        <f t="shared" si="5"/>
        <v>0.16094433813703973</v>
      </c>
      <c r="R12" s="83">
        <v>105747704</v>
      </c>
      <c r="S12" s="84">
        <v>9986932</v>
      </c>
      <c r="T12" s="84">
        <f t="shared" si="6"/>
        <v>115734636</v>
      </c>
      <c r="U12" s="101">
        <f t="shared" si="7"/>
        <v>0.17340941353973033</v>
      </c>
      <c r="V12" s="83">
        <v>86186953</v>
      </c>
      <c r="W12" s="84">
        <v>23896511</v>
      </c>
      <c r="X12" s="84">
        <f t="shared" si="8"/>
        <v>110083464</v>
      </c>
      <c r="Y12" s="101">
        <f t="shared" si="9"/>
        <v>0.16494205704040074</v>
      </c>
      <c r="Z12" s="83">
        <f t="shared" si="10"/>
        <v>380930135</v>
      </c>
      <c r="AA12" s="84">
        <f t="shared" si="11"/>
        <v>43078807</v>
      </c>
      <c r="AB12" s="84">
        <f t="shared" si="12"/>
        <v>424008942</v>
      </c>
      <c r="AC12" s="101">
        <f t="shared" si="13"/>
        <v>0.63530801589786423</v>
      </c>
      <c r="AD12" s="83">
        <v>98222117</v>
      </c>
      <c r="AE12" s="84">
        <v>23520566</v>
      </c>
      <c r="AF12" s="84">
        <f t="shared" si="14"/>
        <v>121742683</v>
      </c>
      <c r="AG12" s="84">
        <v>627215385</v>
      </c>
      <c r="AH12" s="84">
        <v>639715866</v>
      </c>
      <c r="AI12" s="85">
        <v>377199907</v>
      </c>
      <c r="AJ12" s="120">
        <f t="shared" si="15"/>
        <v>0.58963662939696415</v>
      </c>
      <c r="AK12" s="121">
        <f t="shared" si="16"/>
        <v>-9.5769361350447668E-2</v>
      </c>
    </row>
    <row r="13" spans="1:37" x14ac:dyDescent="0.2">
      <c r="A13" s="61" t="s">
        <v>101</v>
      </c>
      <c r="B13" s="62" t="s">
        <v>365</v>
      </c>
      <c r="C13" s="63" t="s">
        <v>366</v>
      </c>
      <c r="D13" s="83">
        <v>243875694</v>
      </c>
      <c r="E13" s="84">
        <v>167380838</v>
      </c>
      <c r="F13" s="85">
        <f t="shared" si="0"/>
        <v>411256532</v>
      </c>
      <c r="G13" s="83">
        <v>265939430</v>
      </c>
      <c r="H13" s="84">
        <v>184739854</v>
      </c>
      <c r="I13" s="85">
        <f t="shared" si="1"/>
        <v>450679284</v>
      </c>
      <c r="J13" s="83">
        <v>16076685</v>
      </c>
      <c r="K13" s="84">
        <v>31163452</v>
      </c>
      <c r="L13" s="84">
        <f t="shared" si="2"/>
        <v>47240137</v>
      </c>
      <c r="M13" s="101">
        <f t="shared" si="3"/>
        <v>0.11486780956466365</v>
      </c>
      <c r="N13" s="83">
        <v>46162609</v>
      </c>
      <c r="O13" s="84">
        <v>47452577</v>
      </c>
      <c r="P13" s="84">
        <f t="shared" si="4"/>
        <v>93615186</v>
      </c>
      <c r="Q13" s="101">
        <f t="shared" si="5"/>
        <v>0.22763209509338567</v>
      </c>
      <c r="R13" s="83">
        <v>63484911</v>
      </c>
      <c r="S13" s="84">
        <v>25386579</v>
      </c>
      <c r="T13" s="84">
        <f t="shared" si="6"/>
        <v>88871490</v>
      </c>
      <c r="U13" s="101">
        <f t="shared" si="7"/>
        <v>0.19719453091169817</v>
      </c>
      <c r="V13" s="83">
        <v>51689165</v>
      </c>
      <c r="W13" s="84">
        <v>20901847</v>
      </c>
      <c r="X13" s="84">
        <f t="shared" si="8"/>
        <v>72591012</v>
      </c>
      <c r="Y13" s="101">
        <f t="shared" si="9"/>
        <v>0.16107022127957404</v>
      </c>
      <c r="Z13" s="83">
        <f t="shared" si="10"/>
        <v>177413370</v>
      </c>
      <c r="AA13" s="84">
        <f t="shared" si="11"/>
        <v>124904455</v>
      </c>
      <c r="AB13" s="84">
        <f t="shared" si="12"/>
        <v>302317825</v>
      </c>
      <c r="AC13" s="101">
        <f t="shared" si="13"/>
        <v>0.67080479563378381</v>
      </c>
      <c r="AD13" s="83">
        <v>16520421</v>
      </c>
      <c r="AE13" s="84">
        <v>48255976</v>
      </c>
      <c r="AF13" s="84">
        <f t="shared" si="14"/>
        <v>64776397</v>
      </c>
      <c r="AG13" s="84">
        <v>399934142</v>
      </c>
      <c r="AH13" s="84">
        <v>404095497</v>
      </c>
      <c r="AI13" s="85">
        <v>188940068</v>
      </c>
      <c r="AJ13" s="120">
        <f t="shared" si="15"/>
        <v>0.46756291372383196</v>
      </c>
      <c r="AK13" s="121">
        <f t="shared" si="16"/>
        <v>0.12063985281552481</v>
      </c>
    </row>
    <row r="14" spans="1:37" x14ac:dyDescent="0.2">
      <c r="A14" s="61" t="s">
        <v>116</v>
      </c>
      <c r="B14" s="62" t="s">
        <v>367</v>
      </c>
      <c r="C14" s="63" t="s">
        <v>368</v>
      </c>
      <c r="D14" s="83">
        <v>1712475948</v>
      </c>
      <c r="E14" s="84">
        <v>523193748</v>
      </c>
      <c r="F14" s="85">
        <f t="shared" si="0"/>
        <v>2235669696</v>
      </c>
      <c r="G14" s="83">
        <v>1563227278</v>
      </c>
      <c r="H14" s="84">
        <v>546609260</v>
      </c>
      <c r="I14" s="85">
        <f t="shared" si="1"/>
        <v>2109836538</v>
      </c>
      <c r="J14" s="83">
        <v>227730919</v>
      </c>
      <c r="K14" s="84">
        <v>45842278</v>
      </c>
      <c r="L14" s="84">
        <f t="shared" si="2"/>
        <v>273573197</v>
      </c>
      <c r="M14" s="101">
        <f t="shared" si="3"/>
        <v>0.12236744877361347</v>
      </c>
      <c r="N14" s="83">
        <v>230506182</v>
      </c>
      <c r="O14" s="84">
        <v>68528286</v>
      </c>
      <c r="P14" s="84">
        <f t="shared" si="4"/>
        <v>299034468</v>
      </c>
      <c r="Q14" s="101">
        <f t="shared" si="5"/>
        <v>0.13375610383547462</v>
      </c>
      <c r="R14" s="83">
        <v>300740405</v>
      </c>
      <c r="S14" s="84">
        <v>102447523</v>
      </c>
      <c r="T14" s="84">
        <f t="shared" si="6"/>
        <v>403187928</v>
      </c>
      <c r="U14" s="101">
        <f t="shared" si="7"/>
        <v>0.19109913054316438</v>
      </c>
      <c r="V14" s="83">
        <v>344740671</v>
      </c>
      <c r="W14" s="84">
        <v>197482540</v>
      </c>
      <c r="X14" s="84">
        <f t="shared" si="8"/>
        <v>542223211</v>
      </c>
      <c r="Y14" s="101">
        <f t="shared" si="9"/>
        <v>0.25699773476953597</v>
      </c>
      <c r="Z14" s="83">
        <f t="shared" si="10"/>
        <v>1103718177</v>
      </c>
      <c r="AA14" s="84">
        <f t="shared" si="11"/>
        <v>414300627</v>
      </c>
      <c r="AB14" s="84">
        <f t="shared" si="12"/>
        <v>1518018804</v>
      </c>
      <c r="AC14" s="101">
        <f t="shared" si="13"/>
        <v>0.71949593092126074</v>
      </c>
      <c r="AD14" s="83">
        <v>433105465</v>
      </c>
      <c r="AE14" s="84">
        <v>232399128</v>
      </c>
      <c r="AF14" s="84">
        <f t="shared" si="14"/>
        <v>665504593</v>
      </c>
      <c r="AG14" s="84">
        <v>1848380580</v>
      </c>
      <c r="AH14" s="84">
        <v>2292444892</v>
      </c>
      <c r="AI14" s="85">
        <v>2085344400</v>
      </c>
      <c r="AJ14" s="120">
        <f t="shared" si="15"/>
        <v>0.90965955486095929</v>
      </c>
      <c r="AK14" s="121">
        <f t="shared" si="16"/>
        <v>-0.18524497546179974</v>
      </c>
    </row>
    <row r="15" spans="1:37" ht="16.5" x14ac:dyDescent="0.3">
      <c r="A15" s="64" t="s">
        <v>0</v>
      </c>
      <c r="B15" s="65" t="s">
        <v>369</v>
      </c>
      <c r="C15" s="66" t="s">
        <v>0</v>
      </c>
      <c r="D15" s="86">
        <f>SUM(D9:D14)</f>
        <v>4755213538</v>
      </c>
      <c r="E15" s="87">
        <f>SUM(E9:E14)</f>
        <v>1107475066</v>
      </c>
      <c r="F15" s="88">
        <f t="shared" si="0"/>
        <v>5862688604</v>
      </c>
      <c r="G15" s="86">
        <f>SUM(G9:G14)</f>
        <v>4595396506</v>
      </c>
      <c r="H15" s="87">
        <f>SUM(H9:H14)</f>
        <v>1201038640</v>
      </c>
      <c r="I15" s="88">
        <f t="shared" si="1"/>
        <v>5796435146</v>
      </c>
      <c r="J15" s="86">
        <f>SUM(J9:J14)</f>
        <v>663666701</v>
      </c>
      <c r="K15" s="87">
        <f>SUM(K9:K14)</f>
        <v>190572393</v>
      </c>
      <c r="L15" s="87">
        <f t="shared" si="2"/>
        <v>854239094</v>
      </c>
      <c r="M15" s="102">
        <f t="shared" si="3"/>
        <v>0.14570773781455304</v>
      </c>
      <c r="N15" s="86">
        <f>SUM(N9:N14)</f>
        <v>808167711</v>
      </c>
      <c r="O15" s="87">
        <f>SUM(O9:O14)</f>
        <v>206509247</v>
      </c>
      <c r="P15" s="87">
        <f t="shared" si="4"/>
        <v>1014676958</v>
      </c>
      <c r="Q15" s="102">
        <f t="shared" si="5"/>
        <v>0.17307365724792298</v>
      </c>
      <c r="R15" s="86">
        <f>SUM(R9:R14)</f>
        <v>1053710203</v>
      </c>
      <c r="S15" s="87">
        <f>SUM(S9:S14)</f>
        <v>169058870</v>
      </c>
      <c r="T15" s="87">
        <f t="shared" si="6"/>
        <v>1222769073</v>
      </c>
      <c r="U15" s="102">
        <f t="shared" si="7"/>
        <v>0.21095191133878341</v>
      </c>
      <c r="V15" s="86">
        <f>SUM(V9:V14)</f>
        <v>949713075</v>
      </c>
      <c r="W15" s="87">
        <f>SUM(W9:W14)</f>
        <v>354976694</v>
      </c>
      <c r="X15" s="87">
        <f t="shared" si="8"/>
        <v>1304689769</v>
      </c>
      <c r="Y15" s="102">
        <f t="shared" si="9"/>
        <v>0.22508485580147297</v>
      </c>
      <c r="Z15" s="86">
        <f t="shared" si="10"/>
        <v>3475257690</v>
      </c>
      <c r="AA15" s="87">
        <f t="shared" si="11"/>
        <v>921117204</v>
      </c>
      <c r="AB15" s="87">
        <f t="shared" si="12"/>
        <v>4396374894</v>
      </c>
      <c r="AC15" s="102">
        <f t="shared" si="13"/>
        <v>0.7584618447829693</v>
      </c>
      <c r="AD15" s="86">
        <f>SUM(AD9:AD14)</f>
        <v>1119356155</v>
      </c>
      <c r="AE15" s="87">
        <f>SUM(AE9:AE14)</f>
        <v>412697616</v>
      </c>
      <c r="AF15" s="87">
        <f t="shared" si="14"/>
        <v>1532053771</v>
      </c>
      <c r="AG15" s="87">
        <f>SUM(AG9:AG14)</f>
        <v>5370639515</v>
      </c>
      <c r="AH15" s="87">
        <f>SUM(AH9:AH14)</f>
        <v>5882319168</v>
      </c>
      <c r="AI15" s="88">
        <f>SUM(AI9:AI14)</f>
        <v>4616414425</v>
      </c>
      <c r="AJ15" s="122">
        <f t="shared" si="15"/>
        <v>0.78479495810316424</v>
      </c>
      <c r="AK15" s="123">
        <f t="shared" si="16"/>
        <v>-0.14840471418414725</v>
      </c>
    </row>
    <row r="16" spans="1:37" x14ac:dyDescent="0.2">
      <c r="A16" s="61" t="s">
        <v>101</v>
      </c>
      <c r="B16" s="62" t="s">
        <v>370</v>
      </c>
      <c r="C16" s="63" t="s">
        <v>371</v>
      </c>
      <c r="D16" s="83">
        <v>857304422</v>
      </c>
      <c r="E16" s="84">
        <v>87455312</v>
      </c>
      <c r="F16" s="85">
        <f t="shared" si="0"/>
        <v>944759734</v>
      </c>
      <c r="G16" s="83">
        <v>432708023</v>
      </c>
      <c r="H16" s="84">
        <v>44821992</v>
      </c>
      <c r="I16" s="85">
        <f t="shared" si="1"/>
        <v>477530015</v>
      </c>
      <c r="J16" s="83">
        <v>48276090</v>
      </c>
      <c r="K16" s="84">
        <v>700759</v>
      </c>
      <c r="L16" s="84">
        <f t="shared" si="2"/>
        <v>48976849</v>
      </c>
      <c r="M16" s="101">
        <f t="shared" si="3"/>
        <v>5.1840533881178305E-2</v>
      </c>
      <c r="N16" s="83">
        <v>72326211</v>
      </c>
      <c r="O16" s="84">
        <v>5957796</v>
      </c>
      <c r="P16" s="84">
        <f t="shared" si="4"/>
        <v>78284007</v>
      </c>
      <c r="Q16" s="101">
        <f t="shared" si="5"/>
        <v>8.2861286507792675E-2</v>
      </c>
      <c r="R16" s="83">
        <v>105198985</v>
      </c>
      <c r="S16" s="84">
        <v>17069138</v>
      </c>
      <c r="T16" s="84">
        <f t="shared" si="6"/>
        <v>122268123</v>
      </c>
      <c r="U16" s="101">
        <f t="shared" si="7"/>
        <v>0.25604280183309525</v>
      </c>
      <c r="V16" s="83">
        <v>54468363</v>
      </c>
      <c r="W16" s="84">
        <v>7973406</v>
      </c>
      <c r="X16" s="84">
        <f t="shared" si="8"/>
        <v>62441769</v>
      </c>
      <c r="Y16" s="101">
        <f t="shared" si="9"/>
        <v>0.13075988322953899</v>
      </c>
      <c r="Z16" s="83">
        <f t="shared" si="10"/>
        <v>280269649</v>
      </c>
      <c r="AA16" s="84">
        <f t="shared" si="11"/>
        <v>31701099</v>
      </c>
      <c r="AB16" s="84">
        <f t="shared" si="12"/>
        <v>311970748</v>
      </c>
      <c r="AC16" s="101">
        <f t="shared" si="13"/>
        <v>0.65330081502834958</v>
      </c>
      <c r="AD16" s="83">
        <v>57230136</v>
      </c>
      <c r="AE16" s="84">
        <v>8305604</v>
      </c>
      <c r="AF16" s="84">
        <f t="shared" si="14"/>
        <v>65535740</v>
      </c>
      <c r="AG16" s="84">
        <v>419986164</v>
      </c>
      <c r="AH16" s="84">
        <v>465278412</v>
      </c>
      <c r="AI16" s="85">
        <v>282036748</v>
      </c>
      <c r="AJ16" s="120">
        <f t="shared" si="15"/>
        <v>0.60616770674501008</v>
      </c>
      <c r="AK16" s="121">
        <f t="shared" si="16"/>
        <v>-4.7210438151762735E-2</v>
      </c>
    </row>
    <row r="17" spans="1:37" x14ac:dyDescent="0.2">
      <c r="A17" s="61" t="s">
        <v>101</v>
      </c>
      <c r="B17" s="62" t="s">
        <v>372</v>
      </c>
      <c r="C17" s="63" t="s">
        <v>373</v>
      </c>
      <c r="D17" s="83">
        <v>757663336</v>
      </c>
      <c r="E17" s="84">
        <v>199305000</v>
      </c>
      <c r="F17" s="85">
        <f t="shared" si="0"/>
        <v>956968336</v>
      </c>
      <c r="G17" s="83">
        <v>730148415</v>
      </c>
      <c r="H17" s="84">
        <v>210162806</v>
      </c>
      <c r="I17" s="85">
        <f t="shared" si="1"/>
        <v>940311221</v>
      </c>
      <c r="J17" s="83">
        <v>128230429</v>
      </c>
      <c r="K17" s="84">
        <v>15919844</v>
      </c>
      <c r="L17" s="84">
        <f t="shared" si="2"/>
        <v>144150273</v>
      </c>
      <c r="M17" s="101">
        <f t="shared" si="3"/>
        <v>0.15063222844188232</v>
      </c>
      <c r="N17" s="83">
        <v>191470965</v>
      </c>
      <c r="O17" s="84">
        <v>43931360</v>
      </c>
      <c r="P17" s="84">
        <f t="shared" si="4"/>
        <v>235402325</v>
      </c>
      <c r="Q17" s="101">
        <f t="shared" si="5"/>
        <v>0.24598757988581976</v>
      </c>
      <c r="R17" s="83">
        <v>163418943</v>
      </c>
      <c r="S17" s="84">
        <v>27147368</v>
      </c>
      <c r="T17" s="84">
        <f t="shared" si="6"/>
        <v>190566311</v>
      </c>
      <c r="U17" s="101">
        <f t="shared" si="7"/>
        <v>0.20266301916224819</v>
      </c>
      <c r="V17" s="83">
        <v>355704506</v>
      </c>
      <c r="W17" s="84">
        <v>80623916</v>
      </c>
      <c r="X17" s="84">
        <f t="shared" si="8"/>
        <v>436328422</v>
      </c>
      <c r="Y17" s="101">
        <f t="shared" si="9"/>
        <v>0.46402553990153861</v>
      </c>
      <c r="Z17" s="83">
        <f t="shared" si="10"/>
        <v>838824843</v>
      </c>
      <c r="AA17" s="84">
        <f t="shared" si="11"/>
        <v>167622488</v>
      </c>
      <c r="AB17" s="84">
        <f t="shared" si="12"/>
        <v>1006447331</v>
      </c>
      <c r="AC17" s="101">
        <f t="shared" si="13"/>
        <v>1.0703342771233397</v>
      </c>
      <c r="AD17" s="83">
        <v>135636172</v>
      </c>
      <c r="AE17" s="84">
        <v>34663220</v>
      </c>
      <c r="AF17" s="84">
        <f t="shared" si="14"/>
        <v>170299392</v>
      </c>
      <c r="AG17" s="84">
        <v>890095080</v>
      </c>
      <c r="AH17" s="84">
        <v>917967789</v>
      </c>
      <c r="AI17" s="85">
        <v>652413231</v>
      </c>
      <c r="AJ17" s="120">
        <f t="shared" si="15"/>
        <v>0.71071473184338496</v>
      </c>
      <c r="AK17" s="121">
        <f t="shared" si="16"/>
        <v>1.5621255418222515</v>
      </c>
    </row>
    <row r="18" spans="1:37" x14ac:dyDescent="0.2">
      <c r="A18" s="61" t="s">
        <v>101</v>
      </c>
      <c r="B18" s="62" t="s">
        <v>374</v>
      </c>
      <c r="C18" s="63" t="s">
        <v>375</v>
      </c>
      <c r="D18" s="83">
        <v>1111661311</v>
      </c>
      <c r="E18" s="84">
        <v>424622191</v>
      </c>
      <c r="F18" s="85">
        <f t="shared" si="0"/>
        <v>1536283502</v>
      </c>
      <c r="G18" s="83">
        <v>1144334963</v>
      </c>
      <c r="H18" s="84">
        <v>332968673</v>
      </c>
      <c r="I18" s="85">
        <f t="shared" si="1"/>
        <v>1477303636</v>
      </c>
      <c r="J18" s="83">
        <v>232839617</v>
      </c>
      <c r="K18" s="84">
        <v>36810264</v>
      </c>
      <c r="L18" s="84">
        <f t="shared" si="2"/>
        <v>269649881</v>
      </c>
      <c r="M18" s="101">
        <f t="shared" si="3"/>
        <v>0.1755209117646308</v>
      </c>
      <c r="N18" s="83">
        <v>306063596</v>
      </c>
      <c r="O18" s="84">
        <v>56681075</v>
      </c>
      <c r="P18" s="84">
        <f t="shared" si="4"/>
        <v>362744671</v>
      </c>
      <c r="Q18" s="101">
        <f t="shared" si="5"/>
        <v>0.23611831444376208</v>
      </c>
      <c r="R18" s="83">
        <v>295245653</v>
      </c>
      <c r="S18" s="84">
        <v>55805217</v>
      </c>
      <c r="T18" s="84">
        <f t="shared" si="6"/>
        <v>351050870</v>
      </c>
      <c r="U18" s="101">
        <f t="shared" si="7"/>
        <v>0.23762946319587885</v>
      </c>
      <c r="V18" s="83">
        <v>204149356</v>
      </c>
      <c r="W18" s="84">
        <v>54494320</v>
      </c>
      <c r="X18" s="84">
        <f t="shared" si="8"/>
        <v>258643676</v>
      </c>
      <c r="Y18" s="101">
        <f t="shared" si="9"/>
        <v>0.17507820985285924</v>
      </c>
      <c r="Z18" s="83">
        <f t="shared" si="10"/>
        <v>1038298222</v>
      </c>
      <c r="AA18" s="84">
        <f t="shared" si="11"/>
        <v>203790876</v>
      </c>
      <c r="AB18" s="84">
        <f t="shared" si="12"/>
        <v>1242089098</v>
      </c>
      <c r="AC18" s="101">
        <f t="shared" si="13"/>
        <v>0.84078118250837364</v>
      </c>
      <c r="AD18" s="83">
        <v>165885776</v>
      </c>
      <c r="AE18" s="84">
        <v>-38058292</v>
      </c>
      <c r="AF18" s="84">
        <f t="shared" si="14"/>
        <v>127827484</v>
      </c>
      <c r="AG18" s="84">
        <v>1212777144</v>
      </c>
      <c r="AH18" s="84">
        <v>1333703621</v>
      </c>
      <c r="AI18" s="85">
        <v>941354385</v>
      </c>
      <c r="AJ18" s="120">
        <f t="shared" si="15"/>
        <v>0.70581977148279784</v>
      </c>
      <c r="AK18" s="121">
        <f t="shared" si="16"/>
        <v>1.0233807934450154</v>
      </c>
    </row>
    <row r="19" spans="1:37" x14ac:dyDescent="0.2">
      <c r="A19" s="61" t="s">
        <v>101</v>
      </c>
      <c r="B19" s="62" t="s">
        <v>376</v>
      </c>
      <c r="C19" s="63" t="s">
        <v>377</v>
      </c>
      <c r="D19" s="83">
        <v>443227668</v>
      </c>
      <c r="E19" s="84">
        <v>267307956</v>
      </c>
      <c r="F19" s="85">
        <f t="shared" si="0"/>
        <v>710535624</v>
      </c>
      <c r="G19" s="83">
        <v>514288189</v>
      </c>
      <c r="H19" s="84">
        <v>343626751</v>
      </c>
      <c r="I19" s="85">
        <f t="shared" si="1"/>
        <v>857914940</v>
      </c>
      <c r="J19" s="83">
        <v>79700810</v>
      </c>
      <c r="K19" s="84">
        <v>74427904</v>
      </c>
      <c r="L19" s="84">
        <f t="shared" si="2"/>
        <v>154128714</v>
      </c>
      <c r="M19" s="101">
        <f t="shared" si="3"/>
        <v>0.21691905204178757</v>
      </c>
      <c r="N19" s="83">
        <v>136087051</v>
      </c>
      <c r="O19" s="84">
        <v>81480165</v>
      </c>
      <c r="P19" s="84">
        <f t="shared" si="4"/>
        <v>217567216</v>
      </c>
      <c r="Q19" s="101">
        <f t="shared" si="5"/>
        <v>0.3062017000290474</v>
      </c>
      <c r="R19" s="83">
        <v>105298923</v>
      </c>
      <c r="S19" s="84">
        <v>64645207</v>
      </c>
      <c r="T19" s="84">
        <f t="shared" si="6"/>
        <v>169944130</v>
      </c>
      <c r="U19" s="101">
        <f t="shared" si="7"/>
        <v>0.19808971971044123</v>
      </c>
      <c r="V19" s="83">
        <v>94581714</v>
      </c>
      <c r="W19" s="84">
        <v>72254030</v>
      </c>
      <c r="X19" s="84">
        <f t="shared" si="8"/>
        <v>166835744</v>
      </c>
      <c r="Y19" s="101">
        <f t="shared" si="9"/>
        <v>0.19446653301083672</v>
      </c>
      <c r="Z19" s="83">
        <f t="shared" si="10"/>
        <v>415668498</v>
      </c>
      <c r="AA19" s="84">
        <f t="shared" si="11"/>
        <v>292807306</v>
      </c>
      <c r="AB19" s="84">
        <f t="shared" si="12"/>
        <v>708475804</v>
      </c>
      <c r="AC19" s="101">
        <f t="shared" si="13"/>
        <v>0.82581124417765706</v>
      </c>
      <c r="AD19" s="83">
        <v>92549558</v>
      </c>
      <c r="AE19" s="84">
        <v>98800487</v>
      </c>
      <c r="AF19" s="84">
        <f t="shared" si="14"/>
        <v>191350045</v>
      </c>
      <c r="AG19" s="84">
        <v>725068079</v>
      </c>
      <c r="AH19" s="84">
        <v>757080088</v>
      </c>
      <c r="AI19" s="85">
        <v>594537784</v>
      </c>
      <c r="AJ19" s="120">
        <f t="shared" si="15"/>
        <v>0.78530368639149839</v>
      </c>
      <c r="AK19" s="121">
        <f t="shared" si="16"/>
        <v>-0.12811233464826199</v>
      </c>
    </row>
    <row r="20" spans="1:37" x14ac:dyDescent="0.2">
      <c r="A20" s="61" t="s">
        <v>116</v>
      </c>
      <c r="B20" s="62" t="s">
        <v>378</v>
      </c>
      <c r="C20" s="63" t="s">
        <v>379</v>
      </c>
      <c r="D20" s="83">
        <v>1560233497</v>
      </c>
      <c r="E20" s="84">
        <v>769811001</v>
      </c>
      <c r="F20" s="85">
        <f t="shared" si="0"/>
        <v>2330044498</v>
      </c>
      <c r="G20" s="83">
        <v>1531064768</v>
      </c>
      <c r="H20" s="84">
        <v>758564253</v>
      </c>
      <c r="I20" s="85">
        <f t="shared" si="1"/>
        <v>2289629021</v>
      </c>
      <c r="J20" s="83">
        <v>221672362</v>
      </c>
      <c r="K20" s="84">
        <v>163599748</v>
      </c>
      <c r="L20" s="84">
        <f t="shared" si="2"/>
        <v>385272110</v>
      </c>
      <c r="M20" s="101">
        <f t="shared" si="3"/>
        <v>0.16534967908582834</v>
      </c>
      <c r="N20" s="83">
        <v>318745508</v>
      </c>
      <c r="O20" s="84">
        <v>196252582</v>
      </c>
      <c r="P20" s="84">
        <f t="shared" si="4"/>
        <v>514998090</v>
      </c>
      <c r="Q20" s="101">
        <f t="shared" si="5"/>
        <v>0.22102500207272865</v>
      </c>
      <c r="R20" s="83">
        <v>352087779</v>
      </c>
      <c r="S20" s="84">
        <v>98999539</v>
      </c>
      <c r="T20" s="84">
        <f t="shared" si="6"/>
        <v>451087318</v>
      </c>
      <c r="U20" s="101">
        <f t="shared" si="7"/>
        <v>0.19701327763699761</v>
      </c>
      <c r="V20" s="83">
        <v>361403651</v>
      </c>
      <c r="W20" s="84">
        <v>144298308</v>
      </c>
      <c r="X20" s="84">
        <f t="shared" si="8"/>
        <v>505701959</v>
      </c>
      <c r="Y20" s="101">
        <f t="shared" si="9"/>
        <v>0.22086633003067618</v>
      </c>
      <c r="Z20" s="83">
        <f t="shared" si="10"/>
        <v>1253909300</v>
      </c>
      <c r="AA20" s="84">
        <f t="shared" si="11"/>
        <v>603150177</v>
      </c>
      <c r="AB20" s="84">
        <f t="shared" si="12"/>
        <v>1857059477</v>
      </c>
      <c r="AC20" s="101">
        <f t="shared" si="13"/>
        <v>0.81107439675486193</v>
      </c>
      <c r="AD20" s="83">
        <v>332294994</v>
      </c>
      <c r="AE20" s="84">
        <v>201040942</v>
      </c>
      <c r="AF20" s="84">
        <f t="shared" si="14"/>
        <v>533335936</v>
      </c>
      <c r="AG20" s="84">
        <v>2038544016</v>
      </c>
      <c r="AH20" s="84">
        <v>2400299752</v>
      </c>
      <c r="AI20" s="85">
        <v>1819740903</v>
      </c>
      <c r="AJ20" s="120">
        <f t="shared" si="15"/>
        <v>0.75813068825413932</v>
      </c>
      <c r="AK20" s="121">
        <f t="shared" si="16"/>
        <v>-5.1813454025344319E-2</v>
      </c>
    </row>
    <row r="21" spans="1:37" ht="16.5" x14ac:dyDescent="0.3">
      <c r="A21" s="64" t="s">
        <v>0</v>
      </c>
      <c r="B21" s="65" t="s">
        <v>380</v>
      </c>
      <c r="C21" s="66" t="s">
        <v>0</v>
      </c>
      <c r="D21" s="86">
        <f>SUM(D16:D20)</f>
        <v>4730090234</v>
      </c>
      <c r="E21" s="87">
        <f>SUM(E16:E20)</f>
        <v>1748501460</v>
      </c>
      <c r="F21" s="88">
        <f t="shared" si="0"/>
        <v>6478591694</v>
      </c>
      <c r="G21" s="86">
        <f>SUM(G16:G20)</f>
        <v>4352544358</v>
      </c>
      <c r="H21" s="87">
        <f>SUM(H16:H20)</f>
        <v>1690144475</v>
      </c>
      <c r="I21" s="88">
        <f t="shared" si="1"/>
        <v>6042688833</v>
      </c>
      <c r="J21" s="86">
        <f>SUM(J16:J20)</f>
        <v>710719308</v>
      </c>
      <c r="K21" s="87">
        <f>SUM(K16:K20)</f>
        <v>291458519</v>
      </c>
      <c r="L21" s="87">
        <f t="shared" si="2"/>
        <v>1002177827</v>
      </c>
      <c r="M21" s="102">
        <f t="shared" si="3"/>
        <v>0.15469069117724213</v>
      </c>
      <c r="N21" s="86">
        <f>SUM(N16:N20)</f>
        <v>1024693331</v>
      </c>
      <c r="O21" s="87">
        <f>SUM(O16:O20)</f>
        <v>384302978</v>
      </c>
      <c r="P21" s="87">
        <f t="shared" si="4"/>
        <v>1408996309</v>
      </c>
      <c r="Q21" s="102">
        <f t="shared" si="5"/>
        <v>0.21748496826940178</v>
      </c>
      <c r="R21" s="86">
        <f>SUM(R16:R20)</f>
        <v>1021250283</v>
      </c>
      <c r="S21" s="87">
        <f>SUM(S16:S20)</f>
        <v>263666469</v>
      </c>
      <c r="T21" s="87">
        <f t="shared" si="6"/>
        <v>1284916752</v>
      </c>
      <c r="U21" s="102">
        <f t="shared" si="7"/>
        <v>0.2126399004666405</v>
      </c>
      <c r="V21" s="86">
        <f>SUM(V16:V20)</f>
        <v>1070307590</v>
      </c>
      <c r="W21" s="87">
        <f>SUM(W16:W20)</f>
        <v>359643980</v>
      </c>
      <c r="X21" s="87">
        <f t="shared" si="8"/>
        <v>1429951570</v>
      </c>
      <c r="Y21" s="102">
        <f t="shared" si="9"/>
        <v>0.23664160269031678</v>
      </c>
      <c r="Z21" s="86">
        <f t="shared" si="10"/>
        <v>3826970512</v>
      </c>
      <c r="AA21" s="87">
        <f t="shared" si="11"/>
        <v>1299071946</v>
      </c>
      <c r="AB21" s="87">
        <f t="shared" si="12"/>
        <v>5126042458</v>
      </c>
      <c r="AC21" s="102">
        <f t="shared" si="13"/>
        <v>0.84830488540232929</v>
      </c>
      <c r="AD21" s="86">
        <f>SUM(AD16:AD20)</f>
        <v>783596636</v>
      </c>
      <c r="AE21" s="87">
        <f>SUM(AE16:AE20)</f>
        <v>304751961</v>
      </c>
      <c r="AF21" s="87">
        <f t="shared" si="14"/>
        <v>1088348597</v>
      </c>
      <c r="AG21" s="87">
        <f>SUM(AG16:AG20)</f>
        <v>5286470483</v>
      </c>
      <c r="AH21" s="87">
        <f>SUM(AH16:AH20)</f>
        <v>5874329662</v>
      </c>
      <c r="AI21" s="88">
        <f>SUM(AI16:AI20)</f>
        <v>4290083051</v>
      </c>
      <c r="AJ21" s="122">
        <f t="shared" si="15"/>
        <v>0.73031023075735579</v>
      </c>
      <c r="AK21" s="123">
        <f t="shared" si="16"/>
        <v>0.31387275542194693</v>
      </c>
    </row>
    <row r="22" spans="1:37" x14ac:dyDescent="0.2">
      <c r="A22" s="61" t="s">
        <v>101</v>
      </c>
      <c r="B22" s="62" t="s">
        <v>381</v>
      </c>
      <c r="C22" s="63" t="s">
        <v>382</v>
      </c>
      <c r="D22" s="83">
        <v>341521771</v>
      </c>
      <c r="E22" s="84">
        <v>68143915</v>
      </c>
      <c r="F22" s="85">
        <f t="shared" si="0"/>
        <v>409665686</v>
      </c>
      <c r="G22" s="83">
        <v>344916920</v>
      </c>
      <c r="H22" s="84">
        <v>70688068</v>
      </c>
      <c r="I22" s="85">
        <f t="shared" si="1"/>
        <v>415604988</v>
      </c>
      <c r="J22" s="83">
        <v>62472193</v>
      </c>
      <c r="K22" s="84">
        <v>9662074</v>
      </c>
      <c r="L22" s="84">
        <f t="shared" si="2"/>
        <v>72134267</v>
      </c>
      <c r="M22" s="101">
        <f t="shared" si="3"/>
        <v>0.17608081288018837</v>
      </c>
      <c r="N22" s="83">
        <v>86624201</v>
      </c>
      <c r="O22" s="84">
        <v>23485996</v>
      </c>
      <c r="P22" s="84">
        <f t="shared" si="4"/>
        <v>110110197</v>
      </c>
      <c r="Q22" s="101">
        <f t="shared" si="5"/>
        <v>0.2687806198149581</v>
      </c>
      <c r="R22" s="83">
        <v>84540499</v>
      </c>
      <c r="S22" s="84">
        <v>12319901</v>
      </c>
      <c r="T22" s="84">
        <f t="shared" si="6"/>
        <v>96860400</v>
      </c>
      <c r="U22" s="101">
        <f t="shared" si="7"/>
        <v>0.23305880053585881</v>
      </c>
      <c r="V22" s="83">
        <v>69756022</v>
      </c>
      <c r="W22" s="84">
        <v>15724361</v>
      </c>
      <c r="X22" s="84">
        <f t="shared" si="8"/>
        <v>85480383</v>
      </c>
      <c r="Y22" s="101">
        <f t="shared" si="9"/>
        <v>0.20567699009425749</v>
      </c>
      <c r="Z22" s="83">
        <f t="shared" si="10"/>
        <v>303392915</v>
      </c>
      <c r="AA22" s="84">
        <f t="shared" si="11"/>
        <v>61192332</v>
      </c>
      <c r="AB22" s="84">
        <f t="shared" si="12"/>
        <v>364585247</v>
      </c>
      <c r="AC22" s="101">
        <f t="shared" si="13"/>
        <v>0.87723982513896104</v>
      </c>
      <c r="AD22" s="83">
        <v>68050739</v>
      </c>
      <c r="AE22" s="84">
        <v>19541365</v>
      </c>
      <c r="AF22" s="84">
        <f t="shared" si="14"/>
        <v>87592104</v>
      </c>
      <c r="AG22" s="84">
        <v>395263139</v>
      </c>
      <c r="AH22" s="84">
        <v>426712032</v>
      </c>
      <c r="AI22" s="85">
        <v>317618779</v>
      </c>
      <c r="AJ22" s="120">
        <f t="shared" si="15"/>
        <v>0.74433987134442925</v>
      </c>
      <c r="AK22" s="121">
        <f t="shared" si="16"/>
        <v>-2.4108577184080437E-2</v>
      </c>
    </row>
    <row r="23" spans="1:37" x14ac:dyDescent="0.2">
      <c r="A23" s="61" t="s">
        <v>101</v>
      </c>
      <c r="B23" s="62" t="s">
        <v>383</v>
      </c>
      <c r="C23" s="63" t="s">
        <v>384</v>
      </c>
      <c r="D23" s="83">
        <v>247928625</v>
      </c>
      <c r="E23" s="84">
        <v>65393793</v>
      </c>
      <c r="F23" s="85">
        <f t="shared" si="0"/>
        <v>313322418</v>
      </c>
      <c r="G23" s="83">
        <v>226739681</v>
      </c>
      <c r="H23" s="84">
        <v>64688807</v>
      </c>
      <c r="I23" s="85">
        <f t="shared" si="1"/>
        <v>291428488</v>
      </c>
      <c r="J23" s="83">
        <v>41547470</v>
      </c>
      <c r="K23" s="84">
        <v>6526317</v>
      </c>
      <c r="L23" s="84">
        <f t="shared" si="2"/>
        <v>48073787</v>
      </c>
      <c r="M23" s="101">
        <f t="shared" si="3"/>
        <v>0.15343232478181629</v>
      </c>
      <c r="N23" s="83">
        <v>41000644</v>
      </c>
      <c r="O23" s="84">
        <v>11662485</v>
      </c>
      <c r="P23" s="84">
        <f t="shared" si="4"/>
        <v>52663129</v>
      </c>
      <c r="Q23" s="101">
        <f t="shared" si="5"/>
        <v>0.16807967120948236</v>
      </c>
      <c r="R23" s="83">
        <v>64960551</v>
      </c>
      <c r="S23" s="84">
        <v>11056901</v>
      </c>
      <c r="T23" s="84">
        <f t="shared" si="6"/>
        <v>76017452</v>
      </c>
      <c r="U23" s="101">
        <f t="shared" si="7"/>
        <v>0.260844272712282</v>
      </c>
      <c r="V23" s="83">
        <v>63485375</v>
      </c>
      <c r="W23" s="84">
        <v>17481939</v>
      </c>
      <c r="X23" s="84">
        <f t="shared" si="8"/>
        <v>80967314</v>
      </c>
      <c r="Y23" s="101">
        <f t="shared" si="9"/>
        <v>0.27782909816283985</v>
      </c>
      <c r="Z23" s="83">
        <f t="shared" si="10"/>
        <v>210994040</v>
      </c>
      <c r="AA23" s="84">
        <f t="shared" si="11"/>
        <v>46727642</v>
      </c>
      <c r="AB23" s="84">
        <f t="shared" si="12"/>
        <v>257721682</v>
      </c>
      <c r="AC23" s="101">
        <f t="shared" si="13"/>
        <v>0.88433935806577701</v>
      </c>
      <c r="AD23" s="83">
        <v>63291584</v>
      </c>
      <c r="AE23" s="84">
        <v>18974868</v>
      </c>
      <c r="AF23" s="84">
        <f t="shared" si="14"/>
        <v>82266452</v>
      </c>
      <c r="AG23" s="84">
        <v>285851522</v>
      </c>
      <c r="AH23" s="84">
        <v>308211495</v>
      </c>
      <c r="AI23" s="85">
        <v>252916859</v>
      </c>
      <c r="AJ23" s="120">
        <f t="shared" si="15"/>
        <v>0.82059515333780786</v>
      </c>
      <c r="AK23" s="121">
        <f t="shared" si="16"/>
        <v>-1.5791832131036854E-2</v>
      </c>
    </row>
    <row r="24" spans="1:37" x14ac:dyDescent="0.2">
      <c r="A24" s="61" t="s">
        <v>101</v>
      </c>
      <c r="B24" s="62" t="s">
        <v>73</v>
      </c>
      <c r="C24" s="63" t="s">
        <v>74</v>
      </c>
      <c r="D24" s="83">
        <v>3789546090</v>
      </c>
      <c r="E24" s="84">
        <v>1128559590</v>
      </c>
      <c r="F24" s="85">
        <f t="shared" si="0"/>
        <v>4918105680</v>
      </c>
      <c r="G24" s="83">
        <v>4036131182</v>
      </c>
      <c r="H24" s="84">
        <v>1023466467</v>
      </c>
      <c r="I24" s="85">
        <f t="shared" si="1"/>
        <v>5059597649</v>
      </c>
      <c r="J24" s="83">
        <v>839398357</v>
      </c>
      <c r="K24" s="84">
        <v>135635555</v>
      </c>
      <c r="L24" s="84">
        <f t="shared" si="2"/>
        <v>975033912</v>
      </c>
      <c r="M24" s="101">
        <f t="shared" si="3"/>
        <v>0.19825395699915094</v>
      </c>
      <c r="N24" s="83">
        <v>789992852</v>
      </c>
      <c r="O24" s="84">
        <v>224109158</v>
      </c>
      <c r="P24" s="84">
        <f t="shared" si="4"/>
        <v>1014102010</v>
      </c>
      <c r="Q24" s="101">
        <f t="shared" si="5"/>
        <v>0.20619768585371268</v>
      </c>
      <c r="R24" s="83">
        <v>758577066</v>
      </c>
      <c r="S24" s="84">
        <v>152002868</v>
      </c>
      <c r="T24" s="84">
        <f t="shared" si="6"/>
        <v>910579934</v>
      </c>
      <c r="U24" s="101">
        <f t="shared" si="7"/>
        <v>0.17997081925673888</v>
      </c>
      <c r="V24" s="83">
        <v>718485511</v>
      </c>
      <c r="W24" s="84">
        <v>234532701</v>
      </c>
      <c r="X24" s="84">
        <f t="shared" si="8"/>
        <v>953018212</v>
      </c>
      <c r="Y24" s="101">
        <f t="shared" si="9"/>
        <v>0.18835849767389282</v>
      </c>
      <c r="Z24" s="83">
        <f t="shared" si="10"/>
        <v>3106453786</v>
      </c>
      <c r="AA24" s="84">
        <f t="shared" si="11"/>
        <v>746280282</v>
      </c>
      <c r="AB24" s="84">
        <f t="shared" si="12"/>
        <v>3852734068</v>
      </c>
      <c r="AC24" s="101">
        <f t="shared" si="13"/>
        <v>0.76147044395150087</v>
      </c>
      <c r="AD24" s="83">
        <v>896145063</v>
      </c>
      <c r="AE24" s="84">
        <v>300533841</v>
      </c>
      <c r="AF24" s="84">
        <f t="shared" si="14"/>
        <v>1196678904</v>
      </c>
      <c r="AG24" s="84">
        <v>4880965822</v>
      </c>
      <c r="AH24" s="84">
        <v>4856614023</v>
      </c>
      <c r="AI24" s="85">
        <v>3874433975</v>
      </c>
      <c r="AJ24" s="120">
        <f t="shared" si="15"/>
        <v>0.79776444178009986</v>
      </c>
      <c r="AK24" s="121">
        <f t="shared" si="16"/>
        <v>-0.20361409496360605</v>
      </c>
    </row>
    <row r="25" spans="1:37" x14ac:dyDescent="0.2">
      <c r="A25" s="61" t="s">
        <v>101</v>
      </c>
      <c r="B25" s="62" t="s">
        <v>385</v>
      </c>
      <c r="C25" s="63" t="s">
        <v>386</v>
      </c>
      <c r="D25" s="83">
        <v>417401753</v>
      </c>
      <c r="E25" s="84">
        <v>145662750</v>
      </c>
      <c r="F25" s="85">
        <f t="shared" si="0"/>
        <v>563064503</v>
      </c>
      <c r="G25" s="83">
        <v>439626797</v>
      </c>
      <c r="H25" s="84">
        <v>155697750</v>
      </c>
      <c r="I25" s="85">
        <f t="shared" si="1"/>
        <v>595324547</v>
      </c>
      <c r="J25" s="83">
        <v>59093350</v>
      </c>
      <c r="K25" s="84">
        <v>9498931</v>
      </c>
      <c r="L25" s="84">
        <f t="shared" si="2"/>
        <v>68592281</v>
      </c>
      <c r="M25" s="101">
        <f t="shared" si="3"/>
        <v>0.12181957952337834</v>
      </c>
      <c r="N25" s="83">
        <v>66724920</v>
      </c>
      <c r="O25" s="84">
        <v>8647423</v>
      </c>
      <c r="P25" s="84">
        <f t="shared" si="4"/>
        <v>75372343</v>
      </c>
      <c r="Q25" s="101">
        <f t="shared" si="5"/>
        <v>0.13386093884167299</v>
      </c>
      <c r="R25" s="83">
        <v>60501997</v>
      </c>
      <c r="S25" s="84">
        <v>10908329</v>
      </c>
      <c r="T25" s="84">
        <f t="shared" si="6"/>
        <v>71410326</v>
      </c>
      <c r="U25" s="101">
        <f t="shared" si="7"/>
        <v>0.11995192598701965</v>
      </c>
      <c r="V25" s="83">
        <v>58024865</v>
      </c>
      <c r="W25" s="84">
        <v>23554781</v>
      </c>
      <c r="X25" s="84">
        <f t="shared" si="8"/>
        <v>81579646</v>
      </c>
      <c r="Y25" s="101">
        <f t="shared" si="9"/>
        <v>0.13703390261849896</v>
      </c>
      <c r="Z25" s="83">
        <f t="shared" si="10"/>
        <v>244345132</v>
      </c>
      <c r="AA25" s="84">
        <f t="shared" si="11"/>
        <v>52609464</v>
      </c>
      <c r="AB25" s="84">
        <f t="shared" si="12"/>
        <v>296954596</v>
      </c>
      <c r="AC25" s="101">
        <f t="shared" si="13"/>
        <v>0.49881127444926271</v>
      </c>
      <c r="AD25" s="83">
        <v>38567405</v>
      </c>
      <c r="AE25" s="84">
        <v>13534823</v>
      </c>
      <c r="AF25" s="84">
        <f t="shared" si="14"/>
        <v>52102228</v>
      </c>
      <c r="AG25" s="84">
        <v>444474127</v>
      </c>
      <c r="AH25" s="84">
        <v>511769268</v>
      </c>
      <c r="AI25" s="85">
        <v>287130878</v>
      </c>
      <c r="AJ25" s="120">
        <f t="shared" si="15"/>
        <v>0.56105533480373038</v>
      </c>
      <c r="AK25" s="121">
        <f t="shared" si="16"/>
        <v>0.56576118011690402</v>
      </c>
    </row>
    <row r="26" spans="1:37" x14ac:dyDescent="0.2">
      <c r="A26" s="61" t="s">
        <v>116</v>
      </c>
      <c r="B26" s="62" t="s">
        <v>387</v>
      </c>
      <c r="C26" s="63" t="s">
        <v>388</v>
      </c>
      <c r="D26" s="83">
        <v>877217000</v>
      </c>
      <c r="E26" s="84">
        <v>323927000</v>
      </c>
      <c r="F26" s="85">
        <f t="shared" si="0"/>
        <v>1201144000</v>
      </c>
      <c r="G26" s="83">
        <v>1004988000</v>
      </c>
      <c r="H26" s="84">
        <v>390081000</v>
      </c>
      <c r="I26" s="85">
        <f t="shared" si="1"/>
        <v>1395069000</v>
      </c>
      <c r="J26" s="83">
        <v>161955845</v>
      </c>
      <c r="K26" s="84">
        <v>118717304</v>
      </c>
      <c r="L26" s="84">
        <f t="shared" si="2"/>
        <v>280673149</v>
      </c>
      <c r="M26" s="101">
        <f t="shared" si="3"/>
        <v>0.23367152398047195</v>
      </c>
      <c r="N26" s="83">
        <v>207185681</v>
      </c>
      <c r="O26" s="84">
        <v>75924304</v>
      </c>
      <c r="P26" s="84">
        <f t="shared" si="4"/>
        <v>283109985</v>
      </c>
      <c r="Q26" s="101">
        <f t="shared" si="5"/>
        <v>0.23570028656014599</v>
      </c>
      <c r="R26" s="83">
        <v>193409758</v>
      </c>
      <c r="S26" s="84">
        <v>94205787</v>
      </c>
      <c r="T26" s="84">
        <f t="shared" si="6"/>
        <v>287615545</v>
      </c>
      <c r="U26" s="101">
        <f t="shared" si="7"/>
        <v>0.20616582047196233</v>
      </c>
      <c r="V26" s="83">
        <v>189970399</v>
      </c>
      <c r="W26" s="84">
        <v>75591694</v>
      </c>
      <c r="X26" s="84">
        <f t="shared" si="8"/>
        <v>265562093</v>
      </c>
      <c r="Y26" s="101">
        <f t="shared" si="9"/>
        <v>0.19035767621529831</v>
      </c>
      <c r="Z26" s="83">
        <f t="shared" si="10"/>
        <v>752521683</v>
      </c>
      <c r="AA26" s="84">
        <f t="shared" si="11"/>
        <v>364439089</v>
      </c>
      <c r="AB26" s="84">
        <f t="shared" si="12"/>
        <v>1116960772</v>
      </c>
      <c r="AC26" s="101">
        <f t="shared" si="13"/>
        <v>0.80064912344837424</v>
      </c>
      <c r="AD26" s="83">
        <v>193392438</v>
      </c>
      <c r="AE26" s="84">
        <v>102190653</v>
      </c>
      <c r="AF26" s="84">
        <f t="shared" si="14"/>
        <v>295583091</v>
      </c>
      <c r="AG26" s="84">
        <v>1133219000</v>
      </c>
      <c r="AH26" s="84">
        <v>1301813000</v>
      </c>
      <c r="AI26" s="85">
        <v>1143251461</v>
      </c>
      <c r="AJ26" s="120">
        <f t="shared" si="15"/>
        <v>0.87819945030507451</v>
      </c>
      <c r="AK26" s="121">
        <f t="shared" si="16"/>
        <v>-0.10156534292416608</v>
      </c>
    </row>
    <row r="27" spans="1:37" ht="16.5" x14ac:dyDescent="0.3">
      <c r="A27" s="64" t="s">
        <v>0</v>
      </c>
      <c r="B27" s="65" t="s">
        <v>389</v>
      </c>
      <c r="C27" s="66" t="s">
        <v>0</v>
      </c>
      <c r="D27" s="86">
        <f>SUM(D22:D26)</f>
        <v>5673615239</v>
      </c>
      <c r="E27" s="87">
        <f>SUM(E22:E26)</f>
        <v>1731687048</v>
      </c>
      <c r="F27" s="88">
        <f t="shared" si="0"/>
        <v>7405302287</v>
      </c>
      <c r="G27" s="86">
        <f>SUM(G22:G26)</f>
        <v>6052402580</v>
      </c>
      <c r="H27" s="87">
        <f>SUM(H22:H26)</f>
        <v>1704622092</v>
      </c>
      <c r="I27" s="88">
        <f t="shared" si="1"/>
        <v>7757024672</v>
      </c>
      <c r="J27" s="86">
        <f>SUM(J22:J26)</f>
        <v>1164467215</v>
      </c>
      <c r="K27" s="87">
        <f>SUM(K22:K26)</f>
        <v>280040181</v>
      </c>
      <c r="L27" s="87">
        <f t="shared" si="2"/>
        <v>1444507396</v>
      </c>
      <c r="M27" s="102">
        <f t="shared" si="3"/>
        <v>0.19506393392418714</v>
      </c>
      <c r="N27" s="86">
        <f>SUM(N22:N26)</f>
        <v>1191528298</v>
      </c>
      <c r="O27" s="87">
        <f>SUM(O22:O26)</f>
        <v>343829366</v>
      </c>
      <c r="P27" s="87">
        <f t="shared" si="4"/>
        <v>1535357664</v>
      </c>
      <c r="Q27" s="102">
        <f t="shared" si="5"/>
        <v>0.20733220664000696</v>
      </c>
      <c r="R27" s="86">
        <f>SUM(R22:R26)</f>
        <v>1161989871</v>
      </c>
      <c r="S27" s="87">
        <f>SUM(S22:S26)</f>
        <v>280493786</v>
      </c>
      <c r="T27" s="87">
        <f t="shared" si="6"/>
        <v>1442483657</v>
      </c>
      <c r="U27" s="102">
        <f t="shared" si="7"/>
        <v>0.18595836909051408</v>
      </c>
      <c r="V27" s="86">
        <f>SUM(V22:V26)</f>
        <v>1099722172</v>
      </c>
      <c r="W27" s="87">
        <f>SUM(W22:W26)</f>
        <v>366885476</v>
      </c>
      <c r="X27" s="87">
        <f t="shared" si="8"/>
        <v>1466607648</v>
      </c>
      <c r="Y27" s="102">
        <f t="shared" si="9"/>
        <v>0.18906832323144634</v>
      </c>
      <c r="Z27" s="86">
        <f t="shared" si="10"/>
        <v>4617707556</v>
      </c>
      <c r="AA27" s="87">
        <f t="shared" si="11"/>
        <v>1271248809</v>
      </c>
      <c r="AB27" s="87">
        <f t="shared" si="12"/>
        <v>5888956365</v>
      </c>
      <c r="AC27" s="102">
        <f t="shared" si="13"/>
        <v>0.75917721214126876</v>
      </c>
      <c r="AD27" s="86">
        <f>SUM(AD22:AD26)</f>
        <v>1259447229</v>
      </c>
      <c r="AE27" s="87">
        <f>SUM(AE22:AE26)</f>
        <v>454775550</v>
      </c>
      <c r="AF27" s="87">
        <f t="shared" si="14"/>
        <v>1714222779</v>
      </c>
      <c r="AG27" s="87">
        <f>SUM(AG22:AG26)</f>
        <v>7139773610</v>
      </c>
      <c r="AH27" s="87">
        <f>SUM(AH22:AH26)</f>
        <v>7405119818</v>
      </c>
      <c r="AI27" s="88">
        <f>SUM(AI22:AI26)</f>
        <v>5875351952</v>
      </c>
      <c r="AJ27" s="122">
        <f t="shared" si="15"/>
        <v>0.79341754035072931</v>
      </c>
      <c r="AK27" s="123">
        <f t="shared" si="16"/>
        <v>-0.144447462741364</v>
      </c>
    </row>
    <row r="28" spans="1:37" x14ac:dyDescent="0.2">
      <c r="A28" s="61" t="s">
        <v>101</v>
      </c>
      <c r="B28" s="62" t="s">
        <v>390</v>
      </c>
      <c r="C28" s="63" t="s">
        <v>391</v>
      </c>
      <c r="D28" s="83">
        <v>424375043</v>
      </c>
      <c r="E28" s="84">
        <v>125212000</v>
      </c>
      <c r="F28" s="85">
        <f t="shared" si="0"/>
        <v>549587043</v>
      </c>
      <c r="G28" s="83">
        <v>414435207</v>
      </c>
      <c r="H28" s="84">
        <v>125212000</v>
      </c>
      <c r="I28" s="85">
        <f t="shared" si="1"/>
        <v>539647207</v>
      </c>
      <c r="J28" s="83">
        <v>72244434</v>
      </c>
      <c r="K28" s="84">
        <v>6694946</v>
      </c>
      <c r="L28" s="84">
        <f t="shared" si="2"/>
        <v>78939380</v>
      </c>
      <c r="M28" s="101">
        <f t="shared" si="3"/>
        <v>0.1436339902940543</v>
      </c>
      <c r="N28" s="83">
        <v>97578097</v>
      </c>
      <c r="O28" s="84">
        <v>7694188</v>
      </c>
      <c r="P28" s="84">
        <f t="shared" si="4"/>
        <v>105272285</v>
      </c>
      <c r="Q28" s="101">
        <f t="shared" si="5"/>
        <v>0.19154797468542212</v>
      </c>
      <c r="R28" s="83">
        <v>69334218</v>
      </c>
      <c r="S28" s="84">
        <v>4475554</v>
      </c>
      <c r="T28" s="84">
        <f t="shared" si="6"/>
        <v>73809772</v>
      </c>
      <c r="U28" s="101">
        <f t="shared" si="7"/>
        <v>0.1367741202818826</v>
      </c>
      <c r="V28" s="83">
        <v>140341155</v>
      </c>
      <c r="W28" s="84">
        <v>4395499</v>
      </c>
      <c r="X28" s="84">
        <f t="shared" si="8"/>
        <v>144736654</v>
      </c>
      <c r="Y28" s="101">
        <f t="shared" si="9"/>
        <v>0.26820606522661017</v>
      </c>
      <c r="Z28" s="83">
        <f t="shared" si="10"/>
        <v>379497904</v>
      </c>
      <c r="AA28" s="84">
        <f t="shared" si="11"/>
        <v>23260187</v>
      </c>
      <c r="AB28" s="84">
        <f t="shared" si="12"/>
        <v>402758091</v>
      </c>
      <c r="AC28" s="101">
        <f t="shared" si="13"/>
        <v>0.7463359131218481</v>
      </c>
      <c r="AD28" s="83">
        <v>97330007</v>
      </c>
      <c r="AE28" s="84">
        <v>29049902</v>
      </c>
      <c r="AF28" s="84">
        <f t="shared" si="14"/>
        <v>126379909</v>
      </c>
      <c r="AG28" s="84">
        <v>508533276</v>
      </c>
      <c r="AH28" s="84">
        <v>502265472</v>
      </c>
      <c r="AI28" s="85">
        <v>401977207</v>
      </c>
      <c r="AJ28" s="120">
        <f t="shared" si="15"/>
        <v>0.8003281718716273</v>
      </c>
      <c r="AK28" s="121">
        <f t="shared" si="16"/>
        <v>0.14525050021993602</v>
      </c>
    </row>
    <row r="29" spans="1:37" x14ac:dyDescent="0.2">
      <c r="A29" s="61" t="s">
        <v>101</v>
      </c>
      <c r="B29" s="62" t="s">
        <v>392</v>
      </c>
      <c r="C29" s="63" t="s">
        <v>393</v>
      </c>
      <c r="D29" s="83">
        <v>663113245</v>
      </c>
      <c r="E29" s="84">
        <v>113661300</v>
      </c>
      <c r="F29" s="85">
        <f t="shared" si="0"/>
        <v>776774545</v>
      </c>
      <c r="G29" s="83">
        <v>665771272</v>
      </c>
      <c r="H29" s="84">
        <v>179326868</v>
      </c>
      <c r="I29" s="85">
        <f t="shared" si="1"/>
        <v>845098140</v>
      </c>
      <c r="J29" s="83">
        <v>132022084</v>
      </c>
      <c r="K29" s="84">
        <v>10556896</v>
      </c>
      <c r="L29" s="84">
        <f t="shared" si="2"/>
        <v>142578980</v>
      </c>
      <c r="M29" s="101">
        <f t="shared" si="3"/>
        <v>0.18355259053963979</v>
      </c>
      <c r="N29" s="83">
        <v>172599401</v>
      </c>
      <c r="O29" s="84">
        <v>34958314</v>
      </c>
      <c r="P29" s="84">
        <f t="shared" si="4"/>
        <v>207557715</v>
      </c>
      <c r="Q29" s="101">
        <f t="shared" si="5"/>
        <v>0.26720457864643338</v>
      </c>
      <c r="R29" s="83">
        <v>130211878</v>
      </c>
      <c r="S29" s="84">
        <v>27685316</v>
      </c>
      <c r="T29" s="84">
        <f t="shared" si="6"/>
        <v>157897194</v>
      </c>
      <c r="U29" s="101">
        <f t="shared" si="7"/>
        <v>0.18683888477141838</v>
      </c>
      <c r="V29" s="83">
        <v>140946572</v>
      </c>
      <c r="W29" s="84">
        <v>32897922</v>
      </c>
      <c r="X29" s="84">
        <f t="shared" si="8"/>
        <v>173844494</v>
      </c>
      <c r="Y29" s="101">
        <f t="shared" si="9"/>
        <v>0.20570923750938561</v>
      </c>
      <c r="Z29" s="83">
        <f t="shared" si="10"/>
        <v>575779935</v>
      </c>
      <c r="AA29" s="84">
        <f t="shared" si="11"/>
        <v>106098448</v>
      </c>
      <c r="AB29" s="84">
        <f t="shared" si="12"/>
        <v>681878383</v>
      </c>
      <c r="AC29" s="101">
        <f t="shared" si="13"/>
        <v>0.80686295558525312</v>
      </c>
      <c r="AD29" s="83">
        <v>162927293</v>
      </c>
      <c r="AE29" s="84">
        <v>41398532</v>
      </c>
      <c r="AF29" s="84">
        <f t="shared" si="14"/>
        <v>204325825</v>
      </c>
      <c r="AG29" s="84">
        <v>702077187</v>
      </c>
      <c r="AH29" s="84">
        <v>849581815</v>
      </c>
      <c r="AI29" s="85">
        <v>657945177</v>
      </c>
      <c r="AJ29" s="120">
        <f t="shared" si="15"/>
        <v>0.7744341573506961</v>
      </c>
      <c r="AK29" s="121">
        <f t="shared" si="16"/>
        <v>-0.14918002166392819</v>
      </c>
    </row>
    <row r="30" spans="1:37" x14ac:dyDescent="0.2">
      <c r="A30" s="61" t="s">
        <v>101</v>
      </c>
      <c r="B30" s="62" t="s">
        <v>394</v>
      </c>
      <c r="C30" s="63" t="s">
        <v>395</v>
      </c>
      <c r="D30" s="83">
        <v>459070510</v>
      </c>
      <c r="E30" s="84">
        <v>60920301</v>
      </c>
      <c r="F30" s="85">
        <f t="shared" si="0"/>
        <v>519990811</v>
      </c>
      <c r="G30" s="83">
        <v>475829117</v>
      </c>
      <c r="H30" s="84">
        <v>69444429</v>
      </c>
      <c r="I30" s="85">
        <f t="shared" si="1"/>
        <v>545273546</v>
      </c>
      <c r="J30" s="83">
        <v>94671577</v>
      </c>
      <c r="K30" s="84">
        <v>9210768</v>
      </c>
      <c r="L30" s="84">
        <f t="shared" si="2"/>
        <v>103882345</v>
      </c>
      <c r="M30" s="101">
        <f t="shared" si="3"/>
        <v>0.19977727067950052</v>
      </c>
      <c r="N30" s="83">
        <v>85759158</v>
      </c>
      <c r="O30" s="84">
        <v>9597902</v>
      </c>
      <c r="P30" s="84">
        <f t="shared" si="4"/>
        <v>95357060</v>
      </c>
      <c r="Q30" s="101">
        <f t="shared" si="5"/>
        <v>0.18338220211356773</v>
      </c>
      <c r="R30" s="83">
        <v>82192171</v>
      </c>
      <c r="S30" s="84">
        <v>13113224</v>
      </c>
      <c r="T30" s="84">
        <f t="shared" si="6"/>
        <v>95305395</v>
      </c>
      <c r="U30" s="101">
        <f t="shared" si="7"/>
        <v>0.17478455666726952</v>
      </c>
      <c r="V30" s="83">
        <v>103737228</v>
      </c>
      <c r="W30" s="84">
        <v>22840632</v>
      </c>
      <c r="X30" s="84">
        <f t="shared" si="8"/>
        <v>126577860</v>
      </c>
      <c r="Y30" s="101">
        <f t="shared" si="9"/>
        <v>0.2321364403766619</v>
      </c>
      <c r="Z30" s="83">
        <f t="shared" si="10"/>
        <v>366360134</v>
      </c>
      <c r="AA30" s="84">
        <f t="shared" si="11"/>
        <v>54762526</v>
      </c>
      <c r="AB30" s="84">
        <f t="shared" si="12"/>
        <v>421122660</v>
      </c>
      <c r="AC30" s="101">
        <f t="shared" si="13"/>
        <v>0.77231448891892507</v>
      </c>
      <c r="AD30" s="83">
        <v>90781943</v>
      </c>
      <c r="AE30" s="84">
        <v>25703980</v>
      </c>
      <c r="AF30" s="84">
        <f t="shared" si="14"/>
        <v>116485923</v>
      </c>
      <c r="AG30" s="84">
        <v>509641928</v>
      </c>
      <c r="AH30" s="84">
        <v>517644272</v>
      </c>
      <c r="AI30" s="85">
        <v>450267633</v>
      </c>
      <c r="AJ30" s="120">
        <f t="shared" si="15"/>
        <v>0.86983988301526105</v>
      </c>
      <c r="AK30" s="121">
        <f t="shared" si="16"/>
        <v>8.6636537189133112E-2</v>
      </c>
    </row>
    <row r="31" spans="1:37" x14ac:dyDescent="0.2">
      <c r="A31" s="61" t="s">
        <v>101</v>
      </c>
      <c r="B31" s="62" t="s">
        <v>396</v>
      </c>
      <c r="C31" s="63" t="s">
        <v>397</v>
      </c>
      <c r="D31" s="83">
        <v>1150381333</v>
      </c>
      <c r="E31" s="84">
        <v>290789500</v>
      </c>
      <c r="F31" s="85">
        <f t="shared" si="0"/>
        <v>1441170833</v>
      </c>
      <c r="G31" s="83">
        <v>1138067251</v>
      </c>
      <c r="H31" s="84">
        <v>363994794</v>
      </c>
      <c r="I31" s="85">
        <f t="shared" si="1"/>
        <v>1502062045</v>
      </c>
      <c r="J31" s="83">
        <v>202214188</v>
      </c>
      <c r="K31" s="84">
        <v>11913398</v>
      </c>
      <c r="L31" s="84">
        <f t="shared" si="2"/>
        <v>214127586</v>
      </c>
      <c r="M31" s="101">
        <f t="shared" si="3"/>
        <v>0.14857890618995062</v>
      </c>
      <c r="N31" s="83">
        <v>238011291</v>
      </c>
      <c r="O31" s="84">
        <v>36588526</v>
      </c>
      <c r="P31" s="84">
        <f t="shared" si="4"/>
        <v>274599817</v>
      </c>
      <c r="Q31" s="101">
        <f t="shared" si="5"/>
        <v>0.19053939388183552</v>
      </c>
      <c r="R31" s="83">
        <v>216353779</v>
      </c>
      <c r="S31" s="84">
        <v>55799877</v>
      </c>
      <c r="T31" s="84">
        <f t="shared" si="6"/>
        <v>272153656</v>
      </c>
      <c r="U31" s="101">
        <f t="shared" si="7"/>
        <v>0.18118669392248707</v>
      </c>
      <c r="V31" s="83">
        <v>159742949</v>
      </c>
      <c r="W31" s="84">
        <v>81166634</v>
      </c>
      <c r="X31" s="84">
        <f t="shared" si="8"/>
        <v>240909583</v>
      </c>
      <c r="Y31" s="101">
        <f t="shared" si="9"/>
        <v>0.16038590669535224</v>
      </c>
      <c r="Z31" s="83">
        <f t="shared" si="10"/>
        <v>816322207</v>
      </c>
      <c r="AA31" s="84">
        <f t="shared" si="11"/>
        <v>185468435</v>
      </c>
      <c r="AB31" s="84">
        <f t="shared" si="12"/>
        <v>1001790642</v>
      </c>
      <c r="AC31" s="101">
        <f t="shared" si="13"/>
        <v>0.66694358287976052</v>
      </c>
      <c r="AD31" s="83">
        <v>205163071</v>
      </c>
      <c r="AE31" s="84">
        <v>46207939</v>
      </c>
      <c r="AF31" s="84">
        <f t="shared" si="14"/>
        <v>251371010</v>
      </c>
      <c r="AG31" s="84">
        <v>1357687283</v>
      </c>
      <c r="AH31" s="84">
        <v>1332916264</v>
      </c>
      <c r="AI31" s="85">
        <v>982109779</v>
      </c>
      <c r="AJ31" s="120">
        <f t="shared" si="15"/>
        <v>0.73681281077083471</v>
      </c>
      <c r="AK31" s="121">
        <f t="shared" si="16"/>
        <v>-4.1617476096388328E-2</v>
      </c>
    </row>
    <row r="32" spans="1:37" x14ac:dyDescent="0.2">
      <c r="A32" s="61" t="s">
        <v>101</v>
      </c>
      <c r="B32" s="62" t="s">
        <v>398</v>
      </c>
      <c r="C32" s="63" t="s">
        <v>399</v>
      </c>
      <c r="D32" s="83">
        <v>709086677</v>
      </c>
      <c r="E32" s="84">
        <v>151473150</v>
      </c>
      <c r="F32" s="85">
        <f t="shared" si="0"/>
        <v>860559827</v>
      </c>
      <c r="G32" s="83">
        <v>711005468</v>
      </c>
      <c r="H32" s="84">
        <v>99771147</v>
      </c>
      <c r="I32" s="85">
        <f t="shared" si="1"/>
        <v>810776615</v>
      </c>
      <c r="J32" s="83">
        <v>125609777</v>
      </c>
      <c r="K32" s="84">
        <v>6695054</v>
      </c>
      <c r="L32" s="84">
        <f t="shared" si="2"/>
        <v>132304831</v>
      </c>
      <c r="M32" s="101">
        <f t="shared" si="3"/>
        <v>0.15374274611589556</v>
      </c>
      <c r="N32" s="83">
        <v>165641917</v>
      </c>
      <c r="O32" s="84">
        <v>14427887</v>
      </c>
      <c r="P32" s="84">
        <f t="shared" si="4"/>
        <v>180069804</v>
      </c>
      <c r="Q32" s="101">
        <f t="shared" si="5"/>
        <v>0.20924728107253374</v>
      </c>
      <c r="R32" s="83">
        <v>101100247</v>
      </c>
      <c r="S32" s="84">
        <v>6930429</v>
      </c>
      <c r="T32" s="84">
        <f t="shared" si="6"/>
        <v>108030676</v>
      </c>
      <c r="U32" s="101">
        <f t="shared" si="7"/>
        <v>0.13324345325376707</v>
      </c>
      <c r="V32" s="83">
        <v>196465566</v>
      </c>
      <c r="W32" s="84">
        <v>18008795</v>
      </c>
      <c r="X32" s="84">
        <f t="shared" si="8"/>
        <v>214474361</v>
      </c>
      <c r="Y32" s="101">
        <f t="shared" si="9"/>
        <v>0.26452953505571941</v>
      </c>
      <c r="Z32" s="83">
        <f t="shared" si="10"/>
        <v>588817507</v>
      </c>
      <c r="AA32" s="84">
        <f t="shared" si="11"/>
        <v>46062165</v>
      </c>
      <c r="AB32" s="84">
        <f t="shared" si="12"/>
        <v>634879672</v>
      </c>
      <c r="AC32" s="101">
        <f t="shared" si="13"/>
        <v>0.78305128719086203</v>
      </c>
      <c r="AD32" s="83">
        <v>171022782</v>
      </c>
      <c r="AE32" s="84">
        <v>51742299</v>
      </c>
      <c r="AF32" s="84">
        <f t="shared" si="14"/>
        <v>222765081</v>
      </c>
      <c r="AG32" s="84">
        <v>796751460</v>
      </c>
      <c r="AH32" s="84">
        <v>847624968</v>
      </c>
      <c r="AI32" s="85">
        <v>489275959</v>
      </c>
      <c r="AJ32" s="120">
        <f t="shared" si="15"/>
        <v>0.57723165016535949</v>
      </c>
      <c r="AK32" s="121">
        <f t="shared" si="16"/>
        <v>-3.7217323122558876E-2</v>
      </c>
    </row>
    <row r="33" spans="1:37" x14ac:dyDescent="0.2">
      <c r="A33" s="61" t="s">
        <v>116</v>
      </c>
      <c r="B33" s="62" t="s">
        <v>400</v>
      </c>
      <c r="C33" s="63" t="s">
        <v>401</v>
      </c>
      <c r="D33" s="83">
        <v>189466861</v>
      </c>
      <c r="E33" s="84">
        <v>900000</v>
      </c>
      <c r="F33" s="85">
        <f t="shared" si="0"/>
        <v>190366861</v>
      </c>
      <c r="G33" s="83">
        <v>188587682</v>
      </c>
      <c r="H33" s="84">
        <v>900000</v>
      </c>
      <c r="I33" s="85">
        <f t="shared" si="1"/>
        <v>189487682</v>
      </c>
      <c r="J33" s="83">
        <v>39913357</v>
      </c>
      <c r="K33" s="84">
        <v>0</v>
      </c>
      <c r="L33" s="84">
        <f t="shared" si="2"/>
        <v>39913357</v>
      </c>
      <c r="M33" s="101">
        <f t="shared" si="3"/>
        <v>0.20966546798289645</v>
      </c>
      <c r="N33" s="83">
        <v>44721276</v>
      </c>
      <c r="O33" s="84">
        <v>0</v>
      </c>
      <c r="P33" s="84">
        <f t="shared" si="4"/>
        <v>44721276</v>
      </c>
      <c r="Q33" s="101">
        <f t="shared" si="5"/>
        <v>0.23492153920634326</v>
      </c>
      <c r="R33" s="83">
        <v>49363051</v>
      </c>
      <c r="S33" s="84">
        <v>0</v>
      </c>
      <c r="T33" s="84">
        <f t="shared" si="6"/>
        <v>49363051</v>
      </c>
      <c r="U33" s="101">
        <f t="shared" si="7"/>
        <v>0.26050796800606807</v>
      </c>
      <c r="V33" s="83">
        <v>38479493</v>
      </c>
      <c r="W33" s="84">
        <v>0</v>
      </c>
      <c r="X33" s="84">
        <f t="shared" si="8"/>
        <v>38479493</v>
      </c>
      <c r="Y33" s="101">
        <f t="shared" si="9"/>
        <v>0.20307121071859435</v>
      </c>
      <c r="Z33" s="83">
        <f t="shared" si="10"/>
        <v>172477177</v>
      </c>
      <c r="AA33" s="84">
        <f t="shared" si="11"/>
        <v>0</v>
      </c>
      <c r="AB33" s="84">
        <f t="shared" si="12"/>
        <v>172477177</v>
      </c>
      <c r="AC33" s="101">
        <f t="shared" si="13"/>
        <v>0.91022896675679421</v>
      </c>
      <c r="AD33" s="83">
        <v>61341827</v>
      </c>
      <c r="AE33" s="84">
        <v>-23430</v>
      </c>
      <c r="AF33" s="84">
        <f t="shared" si="14"/>
        <v>61318397</v>
      </c>
      <c r="AG33" s="84">
        <v>199864251</v>
      </c>
      <c r="AH33" s="84">
        <v>198100689</v>
      </c>
      <c r="AI33" s="85">
        <v>170586268</v>
      </c>
      <c r="AJ33" s="120">
        <f t="shared" si="15"/>
        <v>0.86110890810682639</v>
      </c>
      <c r="AK33" s="121">
        <f t="shared" si="16"/>
        <v>-0.3724641399219879</v>
      </c>
    </row>
    <row r="34" spans="1:37" ht="16.5" x14ac:dyDescent="0.3">
      <c r="A34" s="64" t="s">
        <v>0</v>
      </c>
      <c r="B34" s="65" t="s">
        <v>402</v>
      </c>
      <c r="C34" s="66" t="s">
        <v>0</v>
      </c>
      <c r="D34" s="86">
        <f>SUM(D28:D33)</f>
        <v>3595493669</v>
      </c>
      <c r="E34" s="87">
        <f>SUM(E28:E33)</f>
        <v>742956251</v>
      </c>
      <c r="F34" s="88">
        <f t="shared" si="0"/>
        <v>4338449920</v>
      </c>
      <c r="G34" s="86">
        <f>SUM(G28:G33)</f>
        <v>3593695997</v>
      </c>
      <c r="H34" s="87">
        <f>SUM(H28:H33)</f>
        <v>838649238</v>
      </c>
      <c r="I34" s="88">
        <f t="shared" si="1"/>
        <v>4432345235</v>
      </c>
      <c r="J34" s="86">
        <f>SUM(J28:J33)</f>
        <v>666675417</v>
      </c>
      <c r="K34" s="87">
        <f>SUM(K28:K33)</f>
        <v>45071062</v>
      </c>
      <c r="L34" s="87">
        <f t="shared" si="2"/>
        <v>711746479</v>
      </c>
      <c r="M34" s="102">
        <f t="shared" si="3"/>
        <v>0.16405547882871493</v>
      </c>
      <c r="N34" s="86">
        <f>SUM(N28:N33)</f>
        <v>804311140</v>
      </c>
      <c r="O34" s="87">
        <f>SUM(O28:O33)</f>
        <v>103266817</v>
      </c>
      <c r="P34" s="87">
        <f t="shared" si="4"/>
        <v>907577957</v>
      </c>
      <c r="Q34" s="102">
        <f t="shared" si="5"/>
        <v>0.20919406095161289</v>
      </c>
      <c r="R34" s="86">
        <f>SUM(R28:R33)</f>
        <v>648555344</v>
      </c>
      <c r="S34" s="87">
        <f>SUM(S28:S33)</f>
        <v>108004400</v>
      </c>
      <c r="T34" s="87">
        <f t="shared" si="6"/>
        <v>756559744</v>
      </c>
      <c r="U34" s="102">
        <f t="shared" si="7"/>
        <v>0.17069061724385284</v>
      </c>
      <c r="V34" s="86">
        <f>SUM(V28:V33)</f>
        <v>779712963</v>
      </c>
      <c r="W34" s="87">
        <f>SUM(W28:W33)</f>
        <v>159309482</v>
      </c>
      <c r="X34" s="87">
        <f t="shared" si="8"/>
        <v>939022445</v>
      </c>
      <c r="Y34" s="102">
        <f t="shared" si="9"/>
        <v>0.21185679255871412</v>
      </c>
      <c r="Z34" s="86">
        <f t="shared" si="10"/>
        <v>2899254864</v>
      </c>
      <c r="AA34" s="87">
        <f t="shared" si="11"/>
        <v>415651761</v>
      </c>
      <c r="AB34" s="87">
        <f t="shared" si="12"/>
        <v>3314906625</v>
      </c>
      <c r="AC34" s="102">
        <f t="shared" si="13"/>
        <v>0.74788998808663421</v>
      </c>
      <c r="AD34" s="86">
        <f>SUM(AD28:AD33)</f>
        <v>788566923</v>
      </c>
      <c r="AE34" s="87">
        <f>SUM(AE28:AE33)</f>
        <v>194079222</v>
      </c>
      <c r="AF34" s="87">
        <f t="shared" si="14"/>
        <v>982646145</v>
      </c>
      <c r="AG34" s="87">
        <f>SUM(AG28:AG33)</f>
        <v>4074555385</v>
      </c>
      <c r="AH34" s="87">
        <f>SUM(AH28:AH33)</f>
        <v>4248133480</v>
      </c>
      <c r="AI34" s="88">
        <f>SUM(AI28:AI33)</f>
        <v>3152162023</v>
      </c>
      <c r="AJ34" s="122">
        <f t="shared" si="15"/>
        <v>0.74201105917227439</v>
      </c>
      <c r="AK34" s="123">
        <f t="shared" si="16"/>
        <v>-4.4394108929211695E-2</v>
      </c>
    </row>
    <row r="35" spans="1:37" x14ac:dyDescent="0.2">
      <c r="A35" s="61" t="s">
        <v>101</v>
      </c>
      <c r="B35" s="62" t="s">
        <v>403</v>
      </c>
      <c r="C35" s="63" t="s">
        <v>404</v>
      </c>
      <c r="D35" s="83">
        <v>342893468</v>
      </c>
      <c r="E35" s="84">
        <v>82382550</v>
      </c>
      <c r="F35" s="85">
        <f t="shared" si="0"/>
        <v>425276018</v>
      </c>
      <c r="G35" s="83">
        <v>347201748</v>
      </c>
      <c r="H35" s="84">
        <v>81776768</v>
      </c>
      <c r="I35" s="85">
        <f t="shared" si="1"/>
        <v>428978516</v>
      </c>
      <c r="J35" s="83">
        <v>49223643</v>
      </c>
      <c r="K35" s="84">
        <v>4198413</v>
      </c>
      <c r="L35" s="84">
        <f t="shared" si="2"/>
        <v>53422056</v>
      </c>
      <c r="M35" s="101">
        <f t="shared" si="3"/>
        <v>0.12561737257425129</v>
      </c>
      <c r="N35" s="83">
        <v>62646424</v>
      </c>
      <c r="O35" s="84">
        <v>10932104</v>
      </c>
      <c r="P35" s="84">
        <f t="shared" si="4"/>
        <v>73578528</v>
      </c>
      <c r="Q35" s="101">
        <f t="shared" si="5"/>
        <v>0.1730135838508533</v>
      </c>
      <c r="R35" s="83">
        <v>52261613</v>
      </c>
      <c r="S35" s="84">
        <v>16740383</v>
      </c>
      <c r="T35" s="84">
        <f t="shared" si="6"/>
        <v>69001996</v>
      </c>
      <c r="U35" s="101">
        <f t="shared" si="7"/>
        <v>0.16085186886142336</v>
      </c>
      <c r="V35" s="83">
        <v>58970093</v>
      </c>
      <c r="W35" s="84">
        <v>33642584</v>
      </c>
      <c r="X35" s="84">
        <f t="shared" si="8"/>
        <v>92612677</v>
      </c>
      <c r="Y35" s="101">
        <f t="shared" si="9"/>
        <v>0.21589117763650428</v>
      </c>
      <c r="Z35" s="83">
        <f t="shared" si="10"/>
        <v>223101773</v>
      </c>
      <c r="AA35" s="84">
        <f t="shared" si="11"/>
        <v>65513484</v>
      </c>
      <c r="AB35" s="84">
        <f t="shared" si="12"/>
        <v>288615257</v>
      </c>
      <c r="AC35" s="101">
        <f t="shared" si="13"/>
        <v>0.67279652997820527</v>
      </c>
      <c r="AD35" s="83">
        <v>50181710</v>
      </c>
      <c r="AE35" s="84">
        <v>38613227</v>
      </c>
      <c r="AF35" s="84">
        <f t="shared" si="14"/>
        <v>88794937</v>
      </c>
      <c r="AG35" s="84">
        <v>365846048</v>
      </c>
      <c r="AH35" s="84">
        <v>406287847</v>
      </c>
      <c r="AI35" s="85">
        <v>261312718</v>
      </c>
      <c r="AJ35" s="120">
        <f t="shared" si="15"/>
        <v>0.64317138681236508</v>
      </c>
      <c r="AK35" s="121">
        <f t="shared" si="16"/>
        <v>4.2995018961497822E-2</v>
      </c>
    </row>
    <row r="36" spans="1:37" x14ac:dyDescent="0.2">
      <c r="A36" s="61" t="s">
        <v>101</v>
      </c>
      <c r="B36" s="62" t="s">
        <v>405</v>
      </c>
      <c r="C36" s="63" t="s">
        <v>406</v>
      </c>
      <c r="D36" s="83">
        <v>532674879</v>
      </c>
      <c r="E36" s="84">
        <v>88032000</v>
      </c>
      <c r="F36" s="85">
        <f t="shared" si="0"/>
        <v>620706879</v>
      </c>
      <c r="G36" s="83">
        <v>525975343</v>
      </c>
      <c r="H36" s="84">
        <v>94234423</v>
      </c>
      <c r="I36" s="85">
        <f t="shared" si="1"/>
        <v>620209766</v>
      </c>
      <c r="J36" s="83">
        <v>109110852</v>
      </c>
      <c r="K36" s="84">
        <v>16979585</v>
      </c>
      <c r="L36" s="84">
        <f t="shared" si="2"/>
        <v>126090437</v>
      </c>
      <c r="M36" s="101">
        <f t="shared" si="3"/>
        <v>0.20314006702026577</v>
      </c>
      <c r="N36" s="83">
        <v>119082555</v>
      </c>
      <c r="O36" s="84">
        <v>12806731</v>
      </c>
      <c r="P36" s="84">
        <f t="shared" si="4"/>
        <v>131889286</v>
      </c>
      <c r="Q36" s="101">
        <f t="shared" si="5"/>
        <v>0.21248239783081249</v>
      </c>
      <c r="R36" s="83">
        <v>102267920</v>
      </c>
      <c r="S36" s="84">
        <v>27692983</v>
      </c>
      <c r="T36" s="84">
        <f t="shared" si="6"/>
        <v>129960903</v>
      </c>
      <c r="U36" s="101">
        <f t="shared" si="7"/>
        <v>0.20954346436395843</v>
      </c>
      <c r="V36" s="83">
        <v>105301286</v>
      </c>
      <c r="W36" s="84">
        <v>13838056</v>
      </c>
      <c r="X36" s="84">
        <f t="shared" si="8"/>
        <v>119139342</v>
      </c>
      <c r="Y36" s="101">
        <f t="shared" si="9"/>
        <v>0.19209523701695469</v>
      </c>
      <c r="Z36" s="83">
        <f t="shared" si="10"/>
        <v>435762613</v>
      </c>
      <c r="AA36" s="84">
        <f t="shared" si="11"/>
        <v>71317355</v>
      </c>
      <c r="AB36" s="84">
        <f t="shared" si="12"/>
        <v>507079968</v>
      </c>
      <c r="AC36" s="101">
        <f t="shared" si="13"/>
        <v>0.81759429760414315</v>
      </c>
      <c r="AD36" s="83">
        <v>95902013</v>
      </c>
      <c r="AE36" s="84">
        <v>17466357</v>
      </c>
      <c r="AF36" s="84">
        <f t="shared" si="14"/>
        <v>113368370</v>
      </c>
      <c r="AG36" s="84">
        <v>601728312</v>
      </c>
      <c r="AH36" s="84">
        <v>604650544</v>
      </c>
      <c r="AI36" s="85">
        <v>475788221</v>
      </c>
      <c r="AJ36" s="120">
        <f t="shared" si="15"/>
        <v>0.78688132462839555</v>
      </c>
      <c r="AK36" s="121">
        <f t="shared" si="16"/>
        <v>5.0904604167811618E-2</v>
      </c>
    </row>
    <row r="37" spans="1:37" x14ac:dyDescent="0.2">
      <c r="A37" s="61" t="s">
        <v>101</v>
      </c>
      <c r="B37" s="62" t="s">
        <v>407</v>
      </c>
      <c r="C37" s="63" t="s">
        <v>408</v>
      </c>
      <c r="D37" s="83">
        <v>361275817</v>
      </c>
      <c r="E37" s="84">
        <v>125382955</v>
      </c>
      <c r="F37" s="85">
        <f t="shared" si="0"/>
        <v>486658772</v>
      </c>
      <c r="G37" s="83">
        <v>389069720</v>
      </c>
      <c r="H37" s="84">
        <v>141864986</v>
      </c>
      <c r="I37" s="85">
        <f t="shared" si="1"/>
        <v>530934706</v>
      </c>
      <c r="J37" s="83">
        <v>84005502</v>
      </c>
      <c r="K37" s="84">
        <v>15911156</v>
      </c>
      <c r="L37" s="84">
        <f t="shared" si="2"/>
        <v>99916658</v>
      </c>
      <c r="M37" s="101">
        <f t="shared" si="3"/>
        <v>0.20531153191665885</v>
      </c>
      <c r="N37" s="83">
        <v>90290944</v>
      </c>
      <c r="O37" s="84">
        <v>19886881</v>
      </c>
      <c r="P37" s="84">
        <f t="shared" si="4"/>
        <v>110177825</v>
      </c>
      <c r="Q37" s="101">
        <f t="shared" si="5"/>
        <v>0.22639646368071631</v>
      </c>
      <c r="R37" s="83">
        <v>172225810</v>
      </c>
      <c r="S37" s="84">
        <v>27926974</v>
      </c>
      <c r="T37" s="84">
        <f t="shared" si="6"/>
        <v>200152784</v>
      </c>
      <c r="U37" s="101">
        <f t="shared" si="7"/>
        <v>0.37698191837547723</v>
      </c>
      <c r="V37" s="83">
        <v>104365494</v>
      </c>
      <c r="W37" s="84">
        <v>35511515</v>
      </c>
      <c r="X37" s="84">
        <f t="shared" si="8"/>
        <v>139877009</v>
      </c>
      <c r="Y37" s="101">
        <f t="shared" si="9"/>
        <v>0.26345425797047067</v>
      </c>
      <c r="Z37" s="83">
        <f t="shared" si="10"/>
        <v>450887750</v>
      </c>
      <c r="AA37" s="84">
        <f t="shared" si="11"/>
        <v>99236526</v>
      </c>
      <c r="AB37" s="84">
        <f t="shared" si="12"/>
        <v>550124276</v>
      </c>
      <c r="AC37" s="101">
        <f t="shared" si="13"/>
        <v>1.0361429942008726</v>
      </c>
      <c r="AD37" s="83">
        <v>80153919</v>
      </c>
      <c r="AE37" s="84">
        <v>37573452</v>
      </c>
      <c r="AF37" s="84">
        <f t="shared" si="14"/>
        <v>117727371</v>
      </c>
      <c r="AG37" s="84">
        <v>444307263</v>
      </c>
      <c r="AH37" s="84">
        <v>497890321</v>
      </c>
      <c r="AI37" s="85">
        <v>2937842298</v>
      </c>
      <c r="AJ37" s="120">
        <f t="shared" si="15"/>
        <v>5.9005812607471837</v>
      </c>
      <c r="AK37" s="121">
        <f t="shared" si="16"/>
        <v>0.18814348619064969</v>
      </c>
    </row>
    <row r="38" spans="1:37" x14ac:dyDescent="0.2">
      <c r="A38" s="61" t="s">
        <v>101</v>
      </c>
      <c r="B38" s="62" t="s">
        <v>409</v>
      </c>
      <c r="C38" s="63" t="s">
        <v>410</v>
      </c>
      <c r="D38" s="83">
        <v>775517560</v>
      </c>
      <c r="E38" s="84">
        <v>200577999</v>
      </c>
      <c r="F38" s="85">
        <f t="shared" si="0"/>
        <v>976095559</v>
      </c>
      <c r="G38" s="83">
        <v>835324834</v>
      </c>
      <c r="H38" s="84">
        <v>240560148</v>
      </c>
      <c r="I38" s="85">
        <f t="shared" si="1"/>
        <v>1075884982</v>
      </c>
      <c r="J38" s="83">
        <v>114898949</v>
      </c>
      <c r="K38" s="84">
        <v>28435375</v>
      </c>
      <c r="L38" s="84">
        <f t="shared" si="2"/>
        <v>143334324</v>
      </c>
      <c r="M38" s="101">
        <f t="shared" si="3"/>
        <v>0.14684456114813652</v>
      </c>
      <c r="N38" s="83">
        <v>161003574</v>
      </c>
      <c r="O38" s="84">
        <v>17945525</v>
      </c>
      <c r="P38" s="84">
        <f t="shared" si="4"/>
        <v>178949099</v>
      </c>
      <c r="Q38" s="101">
        <f t="shared" si="5"/>
        <v>0.1833315369074433</v>
      </c>
      <c r="R38" s="83">
        <v>161847303</v>
      </c>
      <c r="S38" s="84">
        <v>38834991</v>
      </c>
      <c r="T38" s="84">
        <f t="shared" si="6"/>
        <v>200682294</v>
      </c>
      <c r="U38" s="101">
        <f t="shared" si="7"/>
        <v>0.18652764687443141</v>
      </c>
      <c r="V38" s="83">
        <v>178664429</v>
      </c>
      <c r="W38" s="84">
        <v>67494706</v>
      </c>
      <c r="X38" s="84">
        <f t="shared" si="8"/>
        <v>246159135</v>
      </c>
      <c r="Y38" s="101">
        <f t="shared" si="9"/>
        <v>0.22879688732377901</v>
      </c>
      <c r="Z38" s="83">
        <f t="shared" si="10"/>
        <v>616414255</v>
      </c>
      <c r="AA38" s="84">
        <f t="shared" si="11"/>
        <v>152710597</v>
      </c>
      <c r="AB38" s="84">
        <f t="shared" si="12"/>
        <v>769124852</v>
      </c>
      <c r="AC38" s="101">
        <f t="shared" si="13"/>
        <v>0.71487646436912533</v>
      </c>
      <c r="AD38" s="83">
        <v>150634122</v>
      </c>
      <c r="AE38" s="84">
        <v>55860663</v>
      </c>
      <c r="AF38" s="84">
        <f t="shared" si="14"/>
        <v>206494785</v>
      </c>
      <c r="AG38" s="84">
        <v>757978038</v>
      </c>
      <c r="AH38" s="84">
        <v>926998003</v>
      </c>
      <c r="AI38" s="85">
        <v>773859136</v>
      </c>
      <c r="AJ38" s="120">
        <f t="shared" si="15"/>
        <v>0.83480129784055213</v>
      </c>
      <c r="AK38" s="121">
        <f t="shared" si="16"/>
        <v>0.19208402769106248</v>
      </c>
    </row>
    <row r="39" spans="1:37" x14ac:dyDescent="0.2">
      <c r="A39" s="61" t="s">
        <v>116</v>
      </c>
      <c r="B39" s="62" t="s">
        <v>411</v>
      </c>
      <c r="C39" s="63" t="s">
        <v>412</v>
      </c>
      <c r="D39" s="83">
        <v>1103532298</v>
      </c>
      <c r="E39" s="84">
        <v>424001000</v>
      </c>
      <c r="F39" s="85">
        <f t="shared" si="0"/>
        <v>1527533298</v>
      </c>
      <c r="G39" s="83">
        <v>1156414910</v>
      </c>
      <c r="H39" s="84">
        <v>397397708</v>
      </c>
      <c r="I39" s="85">
        <f t="shared" si="1"/>
        <v>1553812618</v>
      </c>
      <c r="J39" s="83">
        <v>181385810</v>
      </c>
      <c r="K39" s="84">
        <v>37898892</v>
      </c>
      <c r="L39" s="84">
        <f t="shared" si="2"/>
        <v>219284702</v>
      </c>
      <c r="M39" s="101">
        <f t="shared" si="3"/>
        <v>0.14355477702980979</v>
      </c>
      <c r="N39" s="83">
        <v>236589988</v>
      </c>
      <c r="O39" s="84">
        <v>94576538</v>
      </c>
      <c r="P39" s="84">
        <f t="shared" si="4"/>
        <v>331166526</v>
      </c>
      <c r="Q39" s="101">
        <f t="shared" si="5"/>
        <v>0.2167982370227847</v>
      </c>
      <c r="R39" s="83">
        <v>182019525</v>
      </c>
      <c r="S39" s="84">
        <v>90181708</v>
      </c>
      <c r="T39" s="84">
        <f t="shared" si="6"/>
        <v>272201233</v>
      </c>
      <c r="U39" s="101">
        <f t="shared" si="7"/>
        <v>0.17518279221491043</v>
      </c>
      <c r="V39" s="83">
        <v>280370495</v>
      </c>
      <c r="W39" s="84">
        <v>113217697</v>
      </c>
      <c r="X39" s="84">
        <f t="shared" si="8"/>
        <v>393588192</v>
      </c>
      <c r="Y39" s="101">
        <f t="shared" si="9"/>
        <v>0.25330479842969073</v>
      </c>
      <c r="Z39" s="83">
        <f t="shared" si="10"/>
        <v>880365818</v>
      </c>
      <c r="AA39" s="84">
        <f t="shared" si="11"/>
        <v>335874835</v>
      </c>
      <c r="AB39" s="84">
        <f t="shared" si="12"/>
        <v>1216240653</v>
      </c>
      <c r="AC39" s="101">
        <f t="shared" si="13"/>
        <v>0.7827460267155586</v>
      </c>
      <c r="AD39" s="83">
        <v>184294539</v>
      </c>
      <c r="AE39" s="84">
        <v>94788749</v>
      </c>
      <c r="AF39" s="84">
        <f t="shared" si="14"/>
        <v>279083288</v>
      </c>
      <c r="AG39" s="84">
        <v>1405514798</v>
      </c>
      <c r="AH39" s="84">
        <v>1603233972</v>
      </c>
      <c r="AI39" s="85">
        <v>1250448716</v>
      </c>
      <c r="AJ39" s="120">
        <f t="shared" si="15"/>
        <v>0.77995397916879972</v>
      </c>
      <c r="AK39" s="121">
        <f t="shared" si="16"/>
        <v>0.41028936136082783</v>
      </c>
    </row>
    <row r="40" spans="1:37" ht="16.5" x14ac:dyDescent="0.3">
      <c r="A40" s="64" t="s">
        <v>0</v>
      </c>
      <c r="B40" s="65" t="s">
        <v>413</v>
      </c>
      <c r="C40" s="66" t="s">
        <v>0</v>
      </c>
      <c r="D40" s="86">
        <f>SUM(D35:D39)</f>
        <v>3115894022</v>
      </c>
      <c r="E40" s="87">
        <f>SUM(E35:E39)</f>
        <v>920376504</v>
      </c>
      <c r="F40" s="88">
        <f t="shared" si="0"/>
        <v>4036270526</v>
      </c>
      <c r="G40" s="86">
        <f>SUM(G35:G39)</f>
        <v>3253986555</v>
      </c>
      <c r="H40" s="87">
        <f>SUM(H35:H39)</f>
        <v>955834033</v>
      </c>
      <c r="I40" s="88">
        <f t="shared" si="1"/>
        <v>4209820588</v>
      </c>
      <c r="J40" s="86">
        <f>SUM(J35:J39)</f>
        <v>538624756</v>
      </c>
      <c r="K40" s="87">
        <f>SUM(K35:K39)</f>
        <v>103423421</v>
      </c>
      <c r="L40" s="87">
        <f t="shared" si="2"/>
        <v>642048177</v>
      </c>
      <c r="M40" s="102">
        <f t="shared" si="3"/>
        <v>0.15906965919756588</v>
      </c>
      <c r="N40" s="86">
        <f>SUM(N35:N39)</f>
        <v>669613485</v>
      </c>
      <c r="O40" s="87">
        <f>SUM(O35:O39)</f>
        <v>156147779</v>
      </c>
      <c r="P40" s="87">
        <f t="shared" si="4"/>
        <v>825761264</v>
      </c>
      <c r="Q40" s="102">
        <f t="shared" si="5"/>
        <v>0.20458521268105903</v>
      </c>
      <c r="R40" s="86">
        <f>SUM(R35:R39)</f>
        <v>670622171</v>
      </c>
      <c r="S40" s="87">
        <f>SUM(S35:S39)</f>
        <v>201377039</v>
      </c>
      <c r="T40" s="87">
        <f t="shared" si="6"/>
        <v>871999210</v>
      </c>
      <c r="U40" s="102">
        <f t="shared" si="7"/>
        <v>0.207134530266115</v>
      </c>
      <c r="V40" s="86">
        <f>SUM(V35:V39)</f>
        <v>727671797</v>
      </c>
      <c r="W40" s="87">
        <f>SUM(W35:W39)</f>
        <v>263704558</v>
      </c>
      <c r="X40" s="87">
        <f t="shared" si="8"/>
        <v>991376355</v>
      </c>
      <c r="Y40" s="102">
        <f t="shared" si="9"/>
        <v>0.23549135510095046</v>
      </c>
      <c r="Z40" s="86">
        <f t="shared" si="10"/>
        <v>2606532209</v>
      </c>
      <c r="AA40" s="87">
        <f t="shared" si="11"/>
        <v>724652797</v>
      </c>
      <c r="AB40" s="87">
        <f t="shared" si="12"/>
        <v>3331185006</v>
      </c>
      <c r="AC40" s="102">
        <f t="shared" si="13"/>
        <v>0.79128906716249825</v>
      </c>
      <c r="AD40" s="86">
        <f>SUM(AD35:AD39)</f>
        <v>561166303</v>
      </c>
      <c r="AE40" s="87">
        <f>SUM(AE35:AE39)</f>
        <v>244302448</v>
      </c>
      <c r="AF40" s="87">
        <f t="shared" si="14"/>
        <v>805468751</v>
      </c>
      <c r="AG40" s="87">
        <f>SUM(AG35:AG39)</f>
        <v>3575374459</v>
      </c>
      <c r="AH40" s="87">
        <f>SUM(AH35:AH39)</f>
        <v>4039060687</v>
      </c>
      <c r="AI40" s="88">
        <f>SUM(AI35:AI39)</f>
        <v>5699251089</v>
      </c>
      <c r="AJ40" s="122">
        <f t="shared" si="15"/>
        <v>1.4110337849944763</v>
      </c>
      <c r="AK40" s="123">
        <f t="shared" si="16"/>
        <v>0.23080672436912453</v>
      </c>
    </row>
    <row r="41" spans="1:37" ht="16.5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21870306702</v>
      </c>
      <c r="E41" s="90">
        <f>SUM(E9:E14,E16:E20,E22:E26,E28:E33,E35:E39)</f>
        <v>6250996329</v>
      </c>
      <c r="F41" s="91">
        <f t="shared" si="0"/>
        <v>28121303031</v>
      </c>
      <c r="G41" s="89">
        <f>SUM(G9:G14,G16:G20,G22:G26,G28:G33,G35:G39)</f>
        <v>21848025996</v>
      </c>
      <c r="H41" s="90">
        <f>SUM(H9:H14,H16:H20,H22:H26,H28:H33,H35:H39)</f>
        <v>6390288478</v>
      </c>
      <c r="I41" s="91">
        <f t="shared" si="1"/>
        <v>28238314474</v>
      </c>
      <c r="J41" s="89">
        <f>SUM(J9:J14,J16:J20,J22:J26,J28:J33,J35:J39)</f>
        <v>3744153397</v>
      </c>
      <c r="K41" s="90">
        <f>SUM(K9:K14,K16:K20,K22:K26,K28:K33,K35:K39)</f>
        <v>910565576</v>
      </c>
      <c r="L41" s="90">
        <f t="shared" si="2"/>
        <v>4654718973</v>
      </c>
      <c r="M41" s="103">
        <f t="shared" si="3"/>
        <v>0.16552287665577911</v>
      </c>
      <c r="N41" s="89">
        <f>SUM(N9:N14,N16:N20,N22:N26,N28:N33,N35:N39)</f>
        <v>4498313965</v>
      </c>
      <c r="O41" s="90">
        <f>SUM(O9:O14,O16:O20,O22:O26,O28:O33,O35:O39)</f>
        <v>1194056187</v>
      </c>
      <c r="P41" s="90">
        <f t="shared" si="4"/>
        <v>5692370152</v>
      </c>
      <c r="Q41" s="103">
        <f t="shared" si="5"/>
        <v>0.20242199110492562</v>
      </c>
      <c r="R41" s="89">
        <f>SUM(R9:R14,R16:R20,R22:R26,R28:R33,R35:R39)</f>
        <v>4556127872</v>
      </c>
      <c r="S41" s="90">
        <f>SUM(S9:S14,S16:S20,S22:S26,S28:S33,S35:S39)</f>
        <v>1022600564</v>
      </c>
      <c r="T41" s="90">
        <f t="shared" si="6"/>
        <v>5578728436</v>
      </c>
      <c r="U41" s="103">
        <f t="shared" si="7"/>
        <v>0.19755883238486241</v>
      </c>
      <c r="V41" s="89">
        <f>SUM(V9:V14,V16:V20,V22:V26,V28:V33,V35:V39)</f>
        <v>4627127597</v>
      </c>
      <c r="W41" s="90">
        <f>SUM(W9:W14,W16:W20,W22:W26,W28:W33,W35:W39)</f>
        <v>1504520190</v>
      </c>
      <c r="X41" s="90">
        <f t="shared" si="8"/>
        <v>6131647787</v>
      </c>
      <c r="Y41" s="103">
        <f t="shared" si="9"/>
        <v>0.21713929819166869</v>
      </c>
      <c r="Z41" s="89">
        <f t="shared" si="10"/>
        <v>17425722831</v>
      </c>
      <c r="AA41" s="90">
        <f t="shared" si="11"/>
        <v>4631742517</v>
      </c>
      <c r="AB41" s="90">
        <f t="shared" si="12"/>
        <v>22057465348</v>
      </c>
      <c r="AC41" s="103">
        <f t="shared" si="13"/>
        <v>0.78111834076743769</v>
      </c>
      <c r="AD41" s="89">
        <f>SUM(AD9:AD14,AD16:AD20,AD22:AD26,AD28:AD33,AD35:AD39)</f>
        <v>4512133246</v>
      </c>
      <c r="AE41" s="90">
        <f>SUM(AE9:AE14,AE16:AE20,AE22:AE26,AE28:AE33,AE35:AE39)</f>
        <v>1610606797</v>
      </c>
      <c r="AF41" s="90">
        <f t="shared" si="14"/>
        <v>6122740043</v>
      </c>
      <c r="AG41" s="90">
        <f>SUM(AG9:AG14,AG16:AG20,AG22:AG26,AG28:AG33,AG35:AG39)</f>
        <v>25446813452</v>
      </c>
      <c r="AH41" s="90">
        <f>SUM(AH9:AH14,AH16:AH20,AH22:AH26,AH28:AH33,AH35:AH39)</f>
        <v>27448962815</v>
      </c>
      <c r="AI41" s="91">
        <f>SUM(AI9:AI14,AI16:AI20,AI22:AI26,AI28:AI33,AI35:AI39)</f>
        <v>23633262540</v>
      </c>
      <c r="AJ41" s="124">
        <f t="shared" si="15"/>
        <v>0.86098927304769279</v>
      </c>
      <c r="AK41" s="125">
        <f t="shared" si="16"/>
        <v>1.4548623553247708E-3</v>
      </c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4"/>
  <sheetViews>
    <sheetView showGridLines="0" view="pageBreakPreview" zoomScale="60" zoomScaleNormal="100" workbookViewId="0">
      <selection activeCell="AC8" sqref="AC8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5.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415</v>
      </c>
      <c r="C9" s="63" t="s">
        <v>416</v>
      </c>
      <c r="D9" s="83">
        <v>606951522</v>
      </c>
      <c r="E9" s="84">
        <v>346649025</v>
      </c>
      <c r="F9" s="85">
        <f>$D9       +$E9</f>
        <v>953600547</v>
      </c>
      <c r="G9" s="83">
        <v>592892509</v>
      </c>
      <c r="H9" s="84">
        <v>732518151</v>
      </c>
      <c r="I9" s="85">
        <f>$G9       +$H9</f>
        <v>1325410660</v>
      </c>
      <c r="J9" s="83">
        <v>129275494</v>
      </c>
      <c r="K9" s="84">
        <v>133503387</v>
      </c>
      <c r="L9" s="84">
        <f>$J9       +$K9</f>
        <v>262778881</v>
      </c>
      <c r="M9" s="101">
        <f>IF(($F9       =0),0,($L9       /$F9       ))</f>
        <v>0.27556494365140083</v>
      </c>
      <c r="N9" s="83">
        <v>133607070</v>
      </c>
      <c r="O9" s="84">
        <v>38048465</v>
      </c>
      <c r="P9" s="84">
        <f>$N9       +$O9</f>
        <v>171655535</v>
      </c>
      <c r="Q9" s="101">
        <f>IF(($F9       =0),0,($P9       /$F9       ))</f>
        <v>0.18000779838059383</v>
      </c>
      <c r="R9" s="83">
        <v>174188653</v>
      </c>
      <c r="S9" s="84">
        <v>53686086</v>
      </c>
      <c r="T9" s="84">
        <f>$R9       +$S9</f>
        <v>227874739</v>
      </c>
      <c r="U9" s="101">
        <f>IF(($I9       =0),0,($T9       /$I9       ))</f>
        <v>0.17192764920119172</v>
      </c>
      <c r="V9" s="83">
        <v>190872682</v>
      </c>
      <c r="W9" s="84">
        <v>155943214</v>
      </c>
      <c r="X9" s="84">
        <f>$V9       +$W9</f>
        <v>346815896</v>
      </c>
      <c r="Y9" s="101">
        <f>IF(($I9       =0),0,($X9       /$I9       ))</f>
        <v>0.2616667471197191</v>
      </c>
      <c r="Z9" s="83">
        <f>$J9       +$N9       +$R9       +$V9</f>
        <v>627943899</v>
      </c>
      <c r="AA9" s="84">
        <f>$K9       +$O9       +$S9       +$W9</f>
        <v>381181152</v>
      </c>
      <c r="AB9" s="84">
        <f>$Z9       +$AA9</f>
        <v>1009125051</v>
      </c>
      <c r="AC9" s="101">
        <f>IF(($I9       =0),0,($AB9       /$I9       ))</f>
        <v>0.76136783976069722</v>
      </c>
      <c r="AD9" s="83">
        <v>139000625</v>
      </c>
      <c r="AE9" s="84">
        <v>141553700</v>
      </c>
      <c r="AF9" s="84">
        <f>$AD9       +$AE9</f>
        <v>280554325</v>
      </c>
      <c r="AG9" s="84">
        <v>880767142</v>
      </c>
      <c r="AH9" s="84">
        <v>966359325</v>
      </c>
      <c r="AI9" s="85">
        <v>816748863</v>
      </c>
      <c r="AJ9" s="120">
        <f>IF(($AH9       =0),0,($AI9       /$AH9       ))</f>
        <v>0.84518133355830138</v>
      </c>
      <c r="AK9" s="121">
        <f>IF(($AF9       =0),0,(($X9       /$AF9       )-1))</f>
        <v>0.23618089295183742</v>
      </c>
    </row>
    <row r="10" spans="1:37" x14ac:dyDescent="0.2">
      <c r="A10" s="61" t="s">
        <v>101</v>
      </c>
      <c r="B10" s="62" t="s">
        <v>417</v>
      </c>
      <c r="C10" s="63" t="s">
        <v>418</v>
      </c>
      <c r="D10" s="83">
        <v>1143510505</v>
      </c>
      <c r="E10" s="84">
        <v>243924223</v>
      </c>
      <c r="F10" s="85">
        <f t="shared" ref="F10:F32" si="0">$D10      +$E10</f>
        <v>1387434728</v>
      </c>
      <c r="G10" s="83">
        <v>952265333</v>
      </c>
      <c r="H10" s="84">
        <v>237386259</v>
      </c>
      <c r="I10" s="85">
        <f t="shared" ref="I10:I32" si="1">$G10      +$H10</f>
        <v>1189651592</v>
      </c>
      <c r="J10" s="83">
        <v>166169465</v>
      </c>
      <c r="K10" s="84">
        <v>77888540</v>
      </c>
      <c r="L10" s="84">
        <f t="shared" ref="L10:L32" si="2">$J10      +$K10</f>
        <v>244058005</v>
      </c>
      <c r="M10" s="101">
        <f t="shared" ref="M10:M32" si="3">IF(($F10      =0),0,($L10      /$F10      ))</f>
        <v>0.17590593638362495</v>
      </c>
      <c r="N10" s="83">
        <v>250436219</v>
      </c>
      <c r="O10" s="84">
        <v>46517002</v>
      </c>
      <c r="P10" s="84">
        <f t="shared" ref="P10:P32" si="4">$N10      +$O10</f>
        <v>296953221</v>
      </c>
      <c r="Q10" s="101">
        <f t="shared" ref="Q10:Q32" si="5">IF(($F10      =0),0,($P10      /$F10      ))</f>
        <v>0.21403040806687954</v>
      </c>
      <c r="R10" s="83">
        <v>158153320</v>
      </c>
      <c r="S10" s="84">
        <v>9870070</v>
      </c>
      <c r="T10" s="84">
        <f t="shared" ref="T10:T32" si="6">$R10      +$S10</f>
        <v>168023390</v>
      </c>
      <c r="U10" s="101">
        <f t="shared" ref="U10:U32" si="7">IF(($I10      =0),0,($T10      /$I10      ))</f>
        <v>0.14123747753535557</v>
      </c>
      <c r="V10" s="83">
        <v>260612405</v>
      </c>
      <c r="W10" s="84">
        <v>171751576</v>
      </c>
      <c r="X10" s="84">
        <f t="shared" ref="X10:X32" si="8">$V10      +$W10</f>
        <v>432363981</v>
      </c>
      <c r="Y10" s="101">
        <f t="shared" ref="Y10:Y32" si="9">IF(($I10      =0),0,($X10      /$I10      ))</f>
        <v>0.36343748363596523</v>
      </c>
      <c r="Z10" s="83">
        <f t="shared" ref="Z10:Z32" si="10">$J10      +$N10      +$R10      +$V10</f>
        <v>835371409</v>
      </c>
      <c r="AA10" s="84">
        <f t="shared" ref="AA10:AA32" si="11">$K10      +$O10      +$S10      +$W10</f>
        <v>306027188</v>
      </c>
      <c r="AB10" s="84">
        <f t="shared" ref="AB10:AB32" si="12">$Z10      +$AA10</f>
        <v>1141398597</v>
      </c>
      <c r="AC10" s="101">
        <f t="shared" ref="AC10:AC32" si="13">IF(($I10      =0),0,($AB10      /$I10      ))</f>
        <v>0.95943938937712114</v>
      </c>
      <c r="AD10" s="83">
        <v>3417429</v>
      </c>
      <c r="AE10" s="84">
        <v>90569150</v>
      </c>
      <c r="AF10" s="84">
        <f t="shared" ref="AF10:AF32" si="14">$AD10      +$AE10</f>
        <v>93986579</v>
      </c>
      <c r="AG10" s="84">
        <v>1051086336</v>
      </c>
      <c r="AH10" s="84">
        <v>1183441839</v>
      </c>
      <c r="AI10" s="85">
        <v>828279105</v>
      </c>
      <c r="AJ10" s="120">
        <f t="shared" ref="AJ10:AJ32" si="15">IF(($AH10      =0),0,($AI10      /$AH10      ))</f>
        <v>0.69988999687546116</v>
      </c>
      <c r="AK10" s="121">
        <f t="shared" ref="AK10:AK32" si="16">IF(($AF10      =0),0,(($X10      /$AF10      )-1))</f>
        <v>3.6002736305574015</v>
      </c>
    </row>
    <row r="11" spans="1:37" x14ac:dyDescent="0.2">
      <c r="A11" s="61" t="s">
        <v>101</v>
      </c>
      <c r="B11" s="62" t="s">
        <v>419</v>
      </c>
      <c r="C11" s="63" t="s">
        <v>420</v>
      </c>
      <c r="D11" s="83">
        <v>753671567</v>
      </c>
      <c r="E11" s="84">
        <v>185973704</v>
      </c>
      <c r="F11" s="85">
        <f t="shared" si="0"/>
        <v>939645271</v>
      </c>
      <c r="G11" s="83">
        <v>742201122</v>
      </c>
      <c r="H11" s="84">
        <v>167973707</v>
      </c>
      <c r="I11" s="85">
        <f t="shared" si="1"/>
        <v>910174829</v>
      </c>
      <c r="J11" s="83">
        <v>159714377</v>
      </c>
      <c r="K11" s="84">
        <v>71470844</v>
      </c>
      <c r="L11" s="84">
        <f t="shared" si="2"/>
        <v>231185221</v>
      </c>
      <c r="M11" s="101">
        <f t="shared" si="3"/>
        <v>0.24603457084817276</v>
      </c>
      <c r="N11" s="83">
        <v>162099285</v>
      </c>
      <c r="O11" s="84">
        <v>65624667</v>
      </c>
      <c r="P11" s="84">
        <f t="shared" si="4"/>
        <v>227723952</v>
      </c>
      <c r="Q11" s="101">
        <f t="shared" si="5"/>
        <v>0.24235097970285002</v>
      </c>
      <c r="R11" s="83">
        <v>131742041</v>
      </c>
      <c r="S11" s="84">
        <v>3334243</v>
      </c>
      <c r="T11" s="84">
        <f t="shared" si="6"/>
        <v>135076284</v>
      </c>
      <c r="U11" s="101">
        <f t="shared" si="7"/>
        <v>0.1484069650095762</v>
      </c>
      <c r="V11" s="83">
        <v>281330734</v>
      </c>
      <c r="W11" s="84">
        <v>21778604</v>
      </c>
      <c r="X11" s="84">
        <f t="shared" si="8"/>
        <v>303109338</v>
      </c>
      <c r="Y11" s="101">
        <f t="shared" si="9"/>
        <v>0.33302320427057208</v>
      </c>
      <c r="Z11" s="83">
        <f t="shared" si="10"/>
        <v>734886437</v>
      </c>
      <c r="AA11" s="84">
        <f t="shared" si="11"/>
        <v>162208358</v>
      </c>
      <c r="AB11" s="84">
        <f t="shared" si="12"/>
        <v>897094795</v>
      </c>
      <c r="AC11" s="101">
        <f t="shared" si="13"/>
        <v>0.98562909719842406</v>
      </c>
      <c r="AD11" s="83">
        <v>192688796</v>
      </c>
      <c r="AE11" s="84">
        <v>14844991</v>
      </c>
      <c r="AF11" s="84">
        <f t="shared" si="14"/>
        <v>207533787</v>
      </c>
      <c r="AG11" s="84">
        <v>921836712</v>
      </c>
      <c r="AH11" s="84">
        <v>884436493</v>
      </c>
      <c r="AI11" s="85">
        <v>694953815</v>
      </c>
      <c r="AJ11" s="120">
        <f t="shared" si="15"/>
        <v>0.78575886510824922</v>
      </c>
      <c r="AK11" s="121">
        <f t="shared" si="16"/>
        <v>0.46053007744710017</v>
      </c>
    </row>
    <row r="12" spans="1:37" x14ac:dyDescent="0.2">
      <c r="A12" s="61" t="s">
        <v>101</v>
      </c>
      <c r="B12" s="62" t="s">
        <v>421</v>
      </c>
      <c r="C12" s="63" t="s">
        <v>422</v>
      </c>
      <c r="D12" s="83">
        <v>409866076</v>
      </c>
      <c r="E12" s="84">
        <v>111351100</v>
      </c>
      <c r="F12" s="85">
        <f t="shared" si="0"/>
        <v>521217176</v>
      </c>
      <c r="G12" s="83">
        <v>408866076</v>
      </c>
      <c r="H12" s="84">
        <v>116405552</v>
      </c>
      <c r="I12" s="85">
        <f t="shared" si="1"/>
        <v>525271628</v>
      </c>
      <c r="J12" s="83">
        <v>61993508</v>
      </c>
      <c r="K12" s="84">
        <v>2822459</v>
      </c>
      <c r="L12" s="84">
        <f t="shared" si="2"/>
        <v>64815967</v>
      </c>
      <c r="M12" s="101">
        <f t="shared" si="3"/>
        <v>0.1243550097435776</v>
      </c>
      <c r="N12" s="83">
        <v>91997897</v>
      </c>
      <c r="O12" s="84">
        <v>5432886</v>
      </c>
      <c r="P12" s="84">
        <f t="shared" si="4"/>
        <v>97430783</v>
      </c>
      <c r="Q12" s="101">
        <f t="shared" si="5"/>
        <v>0.1869293405634046</v>
      </c>
      <c r="R12" s="83">
        <v>72536768</v>
      </c>
      <c r="S12" s="84">
        <v>8384495</v>
      </c>
      <c r="T12" s="84">
        <f t="shared" si="6"/>
        <v>80921263</v>
      </c>
      <c r="U12" s="101">
        <f t="shared" si="7"/>
        <v>0.15405603251047856</v>
      </c>
      <c r="V12" s="83">
        <v>125510712</v>
      </c>
      <c r="W12" s="84">
        <v>15733518</v>
      </c>
      <c r="X12" s="84">
        <f t="shared" si="8"/>
        <v>141244230</v>
      </c>
      <c r="Y12" s="101">
        <f t="shared" si="9"/>
        <v>0.26889750458785489</v>
      </c>
      <c r="Z12" s="83">
        <f t="shared" si="10"/>
        <v>352038885</v>
      </c>
      <c r="AA12" s="84">
        <f t="shared" si="11"/>
        <v>32373358</v>
      </c>
      <c r="AB12" s="84">
        <f t="shared" si="12"/>
        <v>384412243</v>
      </c>
      <c r="AC12" s="101">
        <f t="shared" si="13"/>
        <v>0.7318351544393713</v>
      </c>
      <c r="AD12" s="83">
        <v>172896867</v>
      </c>
      <c r="AE12" s="84">
        <v>14535399</v>
      </c>
      <c r="AF12" s="84">
        <f t="shared" si="14"/>
        <v>187432266</v>
      </c>
      <c r="AG12" s="84">
        <v>487301693</v>
      </c>
      <c r="AH12" s="84">
        <v>496301693</v>
      </c>
      <c r="AI12" s="85">
        <v>309755952</v>
      </c>
      <c r="AJ12" s="120">
        <f t="shared" si="15"/>
        <v>0.62412834042055143</v>
      </c>
      <c r="AK12" s="121">
        <f t="shared" si="16"/>
        <v>-0.24642521261520678</v>
      </c>
    </row>
    <row r="13" spans="1:37" x14ac:dyDescent="0.2">
      <c r="A13" s="61" t="s">
        <v>101</v>
      </c>
      <c r="B13" s="62" t="s">
        <v>423</v>
      </c>
      <c r="C13" s="63" t="s">
        <v>424</v>
      </c>
      <c r="D13" s="83">
        <v>1097777158</v>
      </c>
      <c r="E13" s="84">
        <v>60291650</v>
      </c>
      <c r="F13" s="85">
        <f t="shared" si="0"/>
        <v>1158068808</v>
      </c>
      <c r="G13" s="83">
        <v>1252787491</v>
      </c>
      <c r="H13" s="84">
        <v>72661727</v>
      </c>
      <c r="I13" s="85">
        <f t="shared" si="1"/>
        <v>1325449218</v>
      </c>
      <c r="J13" s="83">
        <v>354712611</v>
      </c>
      <c r="K13" s="84">
        <v>941490</v>
      </c>
      <c r="L13" s="84">
        <f t="shared" si="2"/>
        <v>355654101</v>
      </c>
      <c r="M13" s="101">
        <f t="shared" si="3"/>
        <v>0.3071096454227269</v>
      </c>
      <c r="N13" s="83">
        <v>182120167</v>
      </c>
      <c r="O13" s="84">
        <v>8249360</v>
      </c>
      <c r="P13" s="84">
        <f t="shared" si="4"/>
        <v>190369527</v>
      </c>
      <c r="Q13" s="101">
        <f t="shared" si="5"/>
        <v>0.16438533331086835</v>
      </c>
      <c r="R13" s="83">
        <v>279894728</v>
      </c>
      <c r="S13" s="84">
        <v>10549304</v>
      </c>
      <c r="T13" s="84">
        <f t="shared" si="6"/>
        <v>290444032</v>
      </c>
      <c r="U13" s="101">
        <f t="shared" si="7"/>
        <v>0.21912875126084236</v>
      </c>
      <c r="V13" s="83">
        <v>216123192</v>
      </c>
      <c r="W13" s="84">
        <v>15537081</v>
      </c>
      <c r="X13" s="84">
        <f t="shared" si="8"/>
        <v>231660273</v>
      </c>
      <c r="Y13" s="101">
        <f t="shared" si="9"/>
        <v>0.17477868624009404</v>
      </c>
      <c r="Z13" s="83">
        <f t="shared" si="10"/>
        <v>1032850698</v>
      </c>
      <c r="AA13" s="84">
        <f t="shared" si="11"/>
        <v>35277235</v>
      </c>
      <c r="AB13" s="84">
        <f t="shared" si="12"/>
        <v>1068127933</v>
      </c>
      <c r="AC13" s="101">
        <f t="shared" si="13"/>
        <v>0.80586107599936729</v>
      </c>
      <c r="AD13" s="83">
        <v>147436490</v>
      </c>
      <c r="AE13" s="84">
        <v>8881245</v>
      </c>
      <c r="AF13" s="84">
        <f t="shared" si="14"/>
        <v>156317735</v>
      </c>
      <c r="AG13" s="84">
        <v>1106327254</v>
      </c>
      <c r="AH13" s="84">
        <v>1147302867</v>
      </c>
      <c r="AI13" s="85">
        <v>736237509</v>
      </c>
      <c r="AJ13" s="120">
        <f t="shared" si="15"/>
        <v>0.6417115568839592</v>
      </c>
      <c r="AK13" s="121">
        <f t="shared" si="16"/>
        <v>0.48198330151086188</v>
      </c>
    </row>
    <row r="14" spans="1:37" x14ac:dyDescent="0.2">
      <c r="A14" s="61" t="s">
        <v>101</v>
      </c>
      <c r="B14" s="62" t="s">
        <v>425</v>
      </c>
      <c r="C14" s="63" t="s">
        <v>426</v>
      </c>
      <c r="D14" s="83">
        <v>315450036</v>
      </c>
      <c r="E14" s="84">
        <v>98332296</v>
      </c>
      <c r="F14" s="85">
        <f t="shared" si="0"/>
        <v>413782332</v>
      </c>
      <c r="G14" s="83">
        <v>309594148</v>
      </c>
      <c r="H14" s="84">
        <v>49577200</v>
      </c>
      <c r="I14" s="85">
        <f t="shared" si="1"/>
        <v>359171348</v>
      </c>
      <c r="J14" s="83">
        <v>51527023</v>
      </c>
      <c r="K14" s="84">
        <v>14935919</v>
      </c>
      <c r="L14" s="84">
        <f t="shared" si="2"/>
        <v>66462942</v>
      </c>
      <c r="M14" s="101">
        <f t="shared" si="3"/>
        <v>0.16062295767621126</v>
      </c>
      <c r="N14" s="83">
        <v>44065375</v>
      </c>
      <c r="O14" s="84">
        <v>24310907</v>
      </c>
      <c r="P14" s="84">
        <f t="shared" si="4"/>
        <v>68376282</v>
      </c>
      <c r="Q14" s="101">
        <f t="shared" si="5"/>
        <v>0.16524698304421562</v>
      </c>
      <c r="R14" s="83">
        <v>49682816</v>
      </c>
      <c r="S14" s="84">
        <v>2252194</v>
      </c>
      <c r="T14" s="84">
        <f t="shared" si="6"/>
        <v>51935010</v>
      </c>
      <c r="U14" s="101">
        <f t="shared" si="7"/>
        <v>0.14459675107492148</v>
      </c>
      <c r="V14" s="83">
        <v>78697393</v>
      </c>
      <c r="W14" s="84">
        <v>14109819</v>
      </c>
      <c r="X14" s="84">
        <f t="shared" si="8"/>
        <v>92807212</v>
      </c>
      <c r="Y14" s="101">
        <f t="shared" si="9"/>
        <v>0.25839258202745058</v>
      </c>
      <c r="Z14" s="83">
        <f t="shared" si="10"/>
        <v>223972607</v>
      </c>
      <c r="AA14" s="84">
        <f t="shared" si="11"/>
        <v>55608839</v>
      </c>
      <c r="AB14" s="84">
        <f t="shared" si="12"/>
        <v>279581446</v>
      </c>
      <c r="AC14" s="101">
        <f t="shared" si="13"/>
        <v>0.77840687336786119</v>
      </c>
      <c r="AD14" s="83">
        <v>35989764</v>
      </c>
      <c r="AE14" s="84">
        <v>10802511</v>
      </c>
      <c r="AF14" s="84">
        <f t="shared" si="14"/>
        <v>46792275</v>
      </c>
      <c r="AG14" s="84">
        <v>373763484</v>
      </c>
      <c r="AH14" s="84">
        <v>355878441</v>
      </c>
      <c r="AI14" s="85">
        <v>160217056</v>
      </c>
      <c r="AJ14" s="120">
        <f t="shared" si="15"/>
        <v>0.45020163500154259</v>
      </c>
      <c r="AK14" s="121">
        <f t="shared" si="16"/>
        <v>0.98338747154311257</v>
      </c>
    </row>
    <row r="15" spans="1:37" x14ac:dyDescent="0.2">
      <c r="A15" s="61" t="s">
        <v>101</v>
      </c>
      <c r="B15" s="62" t="s">
        <v>75</v>
      </c>
      <c r="C15" s="63" t="s">
        <v>76</v>
      </c>
      <c r="D15" s="83">
        <v>2492628783</v>
      </c>
      <c r="E15" s="84">
        <v>264380325</v>
      </c>
      <c r="F15" s="85">
        <f t="shared" si="0"/>
        <v>2757009108</v>
      </c>
      <c r="G15" s="83">
        <v>2515423529</v>
      </c>
      <c r="H15" s="84">
        <v>290724723</v>
      </c>
      <c r="I15" s="85">
        <f t="shared" si="1"/>
        <v>2806148252</v>
      </c>
      <c r="J15" s="83">
        <v>509180666</v>
      </c>
      <c r="K15" s="84">
        <v>7550034</v>
      </c>
      <c r="L15" s="84">
        <f t="shared" si="2"/>
        <v>516730700</v>
      </c>
      <c r="M15" s="101">
        <f t="shared" si="3"/>
        <v>0.18742437175873125</v>
      </c>
      <c r="N15" s="83">
        <v>559134605</v>
      </c>
      <c r="O15" s="84">
        <v>29905704</v>
      </c>
      <c r="P15" s="84">
        <f t="shared" si="4"/>
        <v>589040309</v>
      </c>
      <c r="Q15" s="101">
        <f t="shared" si="5"/>
        <v>0.21365192711579536</v>
      </c>
      <c r="R15" s="83">
        <v>607951833</v>
      </c>
      <c r="S15" s="84">
        <v>16500008</v>
      </c>
      <c r="T15" s="84">
        <f t="shared" si="6"/>
        <v>624451841</v>
      </c>
      <c r="U15" s="101">
        <f t="shared" si="7"/>
        <v>0.22252988257300385</v>
      </c>
      <c r="V15" s="83">
        <v>913348539</v>
      </c>
      <c r="W15" s="84">
        <v>41199301</v>
      </c>
      <c r="X15" s="84">
        <f t="shared" si="8"/>
        <v>954547840</v>
      </c>
      <c r="Y15" s="101">
        <f t="shared" si="9"/>
        <v>0.34016301145874028</v>
      </c>
      <c r="Z15" s="83">
        <f t="shared" si="10"/>
        <v>2589615643</v>
      </c>
      <c r="AA15" s="84">
        <f t="shared" si="11"/>
        <v>95155047</v>
      </c>
      <c r="AB15" s="84">
        <f t="shared" si="12"/>
        <v>2684770690</v>
      </c>
      <c r="AC15" s="101">
        <f t="shared" si="13"/>
        <v>0.956745848365819</v>
      </c>
      <c r="AD15" s="83">
        <v>748755482</v>
      </c>
      <c r="AE15" s="84">
        <v>66695144</v>
      </c>
      <c r="AF15" s="84">
        <f t="shared" si="14"/>
        <v>815450626</v>
      </c>
      <c r="AG15" s="84">
        <v>2702561368</v>
      </c>
      <c r="AH15" s="84">
        <v>2715066179</v>
      </c>
      <c r="AI15" s="85">
        <v>2355240571</v>
      </c>
      <c r="AJ15" s="120">
        <f t="shared" si="15"/>
        <v>0.86747077814046902</v>
      </c>
      <c r="AK15" s="121">
        <f t="shared" si="16"/>
        <v>0.17057711351858118</v>
      </c>
    </row>
    <row r="16" spans="1:37" x14ac:dyDescent="0.2">
      <c r="A16" s="61" t="s">
        <v>116</v>
      </c>
      <c r="B16" s="62" t="s">
        <v>427</v>
      </c>
      <c r="C16" s="63" t="s">
        <v>428</v>
      </c>
      <c r="D16" s="83">
        <v>379391562</v>
      </c>
      <c r="E16" s="84">
        <v>5100000</v>
      </c>
      <c r="F16" s="85">
        <f t="shared" si="0"/>
        <v>384491562</v>
      </c>
      <c r="G16" s="83">
        <v>378901562</v>
      </c>
      <c r="H16" s="84">
        <v>4994450</v>
      </c>
      <c r="I16" s="85">
        <f t="shared" si="1"/>
        <v>383896012</v>
      </c>
      <c r="J16" s="83">
        <v>82053305</v>
      </c>
      <c r="K16" s="84">
        <v>311925</v>
      </c>
      <c r="L16" s="84">
        <f t="shared" si="2"/>
        <v>82365230</v>
      </c>
      <c r="M16" s="101">
        <f t="shared" si="3"/>
        <v>0.21421856326719596</v>
      </c>
      <c r="N16" s="83">
        <v>89301057</v>
      </c>
      <c r="O16" s="84">
        <v>38400</v>
      </c>
      <c r="P16" s="84">
        <f t="shared" si="4"/>
        <v>89339457</v>
      </c>
      <c r="Q16" s="101">
        <f t="shared" si="5"/>
        <v>0.23235739306029296</v>
      </c>
      <c r="R16" s="83">
        <v>87623052</v>
      </c>
      <c r="S16" s="84">
        <v>1476978</v>
      </c>
      <c r="T16" s="84">
        <f t="shared" si="6"/>
        <v>89100030</v>
      </c>
      <c r="U16" s="101">
        <f t="shared" si="7"/>
        <v>0.23209417971239565</v>
      </c>
      <c r="V16" s="83">
        <v>88638365</v>
      </c>
      <c r="W16" s="84">
        <v>621922</v>
      </c>
      <c r="X16" s="84">
        <f t="shared" si="8"/>
        <v>89260287</v>
      </c>
      <c r="Y16" s="101">
        <f t="shared" si="9"/>
        <v>0.2325116286959501</v>
      </c>
      <c r="Z16" s="83">
        <f t="shared" si="10"/>
        <v>347615779</v>
      </c>
      <c r="AA16" s="84">
        <f t="shared" si="11"/>
        <v>2449225</v>
      </c>
      <c r="AB16" s="84">
        <f t="shared" si="12"/>
        <v>350065004</v>
      </c>
      <c r="AC16" s="101">
        <f t="shared" si="13"/>
        <v>0.91187455211178381</v>
      </c>
      <c r="AD16" s="83">
        <v>77863437</v>
      </c>
      <c r="AE16" s="84">
        <v>4479943</v>
      </c>
      <c r="AF16" s="84">
        <f t="shared" si="14"/>
        <v>82343380</v>
      </c>
      <c r="AG16" s="84">
        <v>392087204</v>
      </c>
      <c r="AH16" s="84">
        <v>384465359</v>
      </c>
      <c r="AI16" s="85">
        <v>322342733</v>
      </c>
      <c r="AJ16" s="120">
        <f t="shared" si="15"/>
        <v>0.83841814471508735</v>
      </c>
      <c r="AK16" s="121">
        <f t="shared" si="16"/>
        <v>8.4000766060368104E-2</v>
      </c>
    </row>
    <row r="17" spans="1:37" ht="16.5" x14ac:dyDescent="0.3">
      <c r="A17" s="64" t="s">
        <v>0</v>
      </c>
      <c r="B17" s="65" t="s">
        <v>429</v>
      </c>
      <c r="C17" s="66" t="s">
        <v>0</v>
      </c>
      <c r="D17" s="86">
        <f>SUM(D9:D16)</f>
        <v>7199247209</v>
      </c>
      <c r="E17" s="87">
        <f>SUM(E9:E16)</f>
        <v>1316002323</v>
      </c>
      <c r="F17" s="88">
        <f t="shared" si="0"/>
        <v>8515249532</v>
      </c>
      <c r="G17" s="86">
        <f>SUM(G9:G16)</f>
        <v>7152931770</v>
      </c>
      <c r="H17" s="87">
        <f>SUM(H9:H16)</f>
        <v>1672241769</v>
      </c>
      <c r="I17" s="88">
        <f t="shared" si="1"/>
        <v>8825173539</v>
      </c>
      <c r="J17" s="86">
        <f>SUM(J9:J16)</f>
        <v>1514626449</v>
      </c>
      <c r="K17" s="87">
        <f>SUM(K9:K16)</f>
        <v>309424598</v>
      </c>
      <c r="L17" s="87">
        <f t="shared" si="2"/>
        <v>1824051047</v>
      </c>
      <c r="M17" s="102">
        <f t="shared" si="3"/>
        <v>0.2142099347934881</v>
      </c>
      <c r="N17" s="86">
        <f>SUM(N9:N16)</f>
        <v>1512761675</v>
      </c>
      <c r="O17" s="87">
        <f>SUM(O9:O16)</f>
        <v>218127391</v>
      </c>
      <c r="P17" s="87">
        <f t="shared" si="4"/>
        <v>1730889066</v>
      </c>
      <c r="Q17" s="102">
        <f t="shared" si="5"/>
        <v>0.20326932986466004</v>
      </c>
      <c r="R17" s="86">
        <f>SUM(R9:R16)</f>
        <v>1561773211</v>
      </c>
      <c r="S17" s="87">
        <f>SUM(S9:S16)</f>
        <v>106053378</v>
      </c>
      <c r="T17" s="87">
        <f t="shared" si="6"/>
        <v>1667826589</v>
      </c>
      <c r="U17" s="102">
        <f t="shared" si="7"/>
        <v>0.18898513231831418</v>
      </c>
      <c r="V17" s="86">
        <f>SUM(V9:V16)</f>
        <v>2155134022</v>
      </c>
      <c r="W17" s="87">
        <f>SUM(W9:W16)</f>
        <v>436675035</v>
      </c>
      <c r="X17" s="87">
        <f t="shared" si="8"/>
        <v>2591809057</v>
      </c>
      <c r="Y17" s="102">
        <f t="shared" si="9"/>
        <v>0.29368363642327688</v>
      </c>
      <c r="Z17" s="86">
        <f t="shared" si="10"/>
        <v>6744295357</v>
      </c>
      <c r="AA17" s="87">
        <f t="shared" si="11"/>
        <v>1070280402</v>
      </c>
      <c r="AB17" s="87">
        <f t="shared" si="12"/>
        <v>7814575759</v>
      </c>
      <c r="AC17" s="102">
        <f t="shared" si="13"/>
        <v>0.88548692266118167</v>
      </c>
      <c r="AD17" s="86">
        <f>SUM(AD9:AD16)</f>
        <v>1518048890</v>
      </c>
      <c r="AE17" s="87">
        <f>SUM(AE9:AE16)</f>
        <v>352362083</v>
      </c>
      <c r="AF17" s="87">
        <f t="shared" si="14"/>
        <v>1870410973</v>
      </c>
      <c r="AG17" s="87">
        <f>SUM(AG9:AG16)</f>
        <v>7915731193</v>
      </c>
      <c r="AH17" s="87">
        <f>SUM(AH9:AH16)</f>
        <v>8133252196</v>
      </c>
      <c r="AI17" s="88">
        <f>SUM(AI9:AI16)</f>
        <v>6223775604</v>
      </c>
      <c r="AJ17" s="122">
        <f t="shared" si="15"/>
        <v>0.76522594578598013</v>
      </c>
      <c r="AK17" s="123">
        <f t="shared" si="16"/>
        <v>0.38568961282499914</v>
      </c>
    </row>
    <row r="18" spans="1:37" x14ac:dyDescent="0.2">
      <c r="A18" s="61" t="s">
        <v>101</v>
      </c>
      <c r="B18" s="62" t="s">
        <v>430</v>
      </c>
      <c r="C18" s="63" t="s">
        <v>431</v>
      </c>
      <c r="D18" s="83">
        <v>707325660</v>
      </c>
      <c r="E18" s="84">
        <v>36879012</v>
      </c>
      <c r="F18" s="85">
        <f t="shared" si="0"/>
        <v>744204672</v>
      </c>
      <c r="G18" s="83">
        <v>711091592</v>
      </c>
      <c r="H18" s="84">
        <v>36679004</v>
      </c>
      <c r="I18" s="85">
        <f t="shared" si="1"/>
        <v>747770596</v>
      </c>
      <c r="J18" s="83">
        <v>127898708</v>
      </c>
      <c r="K18" s="84">
        <v>3535396</v>
      </c>
      <c r="L18" s="84">
        <f t="shared" si="2"/>
        <v>131434104</v>
      </c>
      <c r="M18" s="101">
        <f t="shared" si="3"/>
        <v>0.17661015705098934</v>
      </c>
      <c r="N18" s="83">
        <v>144362860</v>
      </c>
      <c r="O18" s="84">
        <v>6335293</v>
      </c>
      <c r="P18" s="84">
        <f t="shared" si="4"/>
        <v>150698153</v>
      </c>
      <c r="Q18" s="101">
        <f t="shared" si="5"/>
        <v>0.20249557503449803</v>
      </c>
      <c r="R18" s="83">
        <v>117655101</v>
      </c>
      <c r="S18" s="84">
        <v>1829109</v>
      </c>
      <c r="T18" s="84">
        <f t="shared" si="6"/>
        <v>119484210</v>
      </c>
      <c r="U18" s="101">
        <f t="shared" si="7"/>
        <v>0.15978725379033223</v>
      </c>
      <c r="V18" s="83">
        <v>148487173</v>
      </c>
      <c r="W18" s="84">
        <v>9042980</v>
      </c>
      <c r="X18" s="84">
        <f t="shared" si="8"/>
        <v>157530153</v>
      </c>
      <c r="Y18" s="101">
        <f t="shared" si="9"/>
        <v>0.21066641807349162</v>
      </c>
      <c r="Z18" s="83">
        <f t="shared" si="10"/>
        <v>538403842</v>
      </c>
      <c r="AA18" s="84">
        <f t="shared" si="11"/>
        <v>20742778</v>
      </c>
      <c r="AB18" s="84">
        <f t="shared" si="12"/>
        <v>559146620</v>
      </c>
      <c r="AC18" s="101">
        <f t="shared" si="13"/>
        <v>0.74775154705334257</v>
      </c>
      <c r="AD18" s="83">
        <v>208570405</v>
      </c>
      <c r="AE18" s="84">
        <v>9422116</v>
      </c>
      <c r="AF18" s="84">
        <f t="shared" si="14"/>
        <v>217992521</v>
      </c>
      <c r="AG18" s="84">
        <v>694155584</v>
      </c>
      <c r="AH18" s="84">
        <v>732976172</v>
      </c>
      <c r="AI18" s="85">
        <v>684001466</v>
      </c>
      <c r="AJ18" s="120">
        <f t="shared" si="15"/>
        <v>0.93318376794382341</v>
      </c>
      <c r="AK18" s="121">
        <f t="shared" si="16"/>
        <v>-0.27735982740435394</v>
      </c>
    </row>
    <row r="19" spans="1:37" x14ac:dyDescent="0.2">
      <c r="A19" s="61" t="s">
        <v>101</v>
      </c>
      <c r="B19" s="62" t="s">
        <v>77</v>
      </c>
      <c r="C19" s="63" t="s">
        <v>78</v>
      </c>
      <c r="D19" s="83">
        <v>4088203051</v>
      </c>
      <c r="E19" s="84">
        <v>183780057</v>
      </c>
      <c r="F19" s="85">
        <f t="shared" si="0"/>
        <v>4271983108</v>
      </c>
      <c r="G19" s="83">
        <v>4085957205</v>
      </c>
      <c r="H19" s="84">
        <v>239364564</v>
      </c>
      <c r="I19" s="85">
        <f t="shared" si="1"/>
        <v>4325321769</v>
      </c>
      <c r="J19" s="83">
        <v>817767195</v>
      </c>
      <c r="K19" s="84">
        <v>29411192</v>
      </c>
      <c r="L19" s="84">
        <f t="shared" si="2"/>
        <v>847178387</v>
      </c>
      <c r="M19" s="101">
        <f t="shared" si="3"/>
        <v>0.19831033166154552</v>
      </c>
      <c r="N19" s="83">
        <v>617776982</v>
      </c>
      <c r="O19" s="84">
        <v>36843865</v>
      </c>
      <c r="P19" s="84">
        <f t="shared" si="4"/>
        <v>654620847</v>
      </c>
      <c r="Q19" s="101">
        <f t="shared" si="5"/>
        <v>0.15323582290719115</v>
      </c>
      <c r="R19" s="83">
        <v>1540852816</v>
      </c>
      <c r="S19" s="84">
        <v>52295126</v>
      </c>
      <c r="T19" s="84">
        <f t="shared" si="6"/>
        <v>1593147942</v>
      </c>
      <c r="U19" s="101">
        <f t="shared" si="7"/>
        <v>0.36833050281212498</v>
      </c>
      <c r="V19" s="83">
        <v>997963794</v>
      </c>
      <c r="W19" s="84">
        <v>56472687</v>
      </c>
      <c r="X19" s="84">
        <f t="shared" si="8"/>
        <v>1054436481</v>
      </c>
      <c r="Y19" s="101">
        <f t="shared" si="9"/>
        <v>0.24378220565166928</v>
      </c>
      <c r="Z19" s="83">
        <f t="shared" si="10"/>
        <v>3974360787</v>
      </c>
      <c r="AA19" s="84">
        <f t="shared" si="11"/>
        <v>175022870</v>
      </c>
      <c r="AB19" s="84">
        <f t="shared" si="12"/>
        <v>4149383657</v>
      </c>
      <c r="AC19" s="101">
        <f t="shared" si="13"/>
        <v>0.95932369395938</v>
      </c>
      <c r="AD19" s="83">
        <v>1437858915</v>
      </c>
      <c r="AE19" s="84">
        <v>55536290</v>
      </c>
      <c r="AF19" s="84">
        <f t="shared" si="14"/>
        <v>1493395205</v>
      </c>
      <c r="AG19" s="84">
        <v>4750032492</v>
      </c>
      <c r="AH19" s="84">
        <v>4695908490</v>
      </c>
      <c r="AI19" s="85">
        <v>3590589410</v>
      </c>
      <c r="AJ19" s="120">
        <f t="shared" si="15"/>
        <v>0.76462082207228022</v>
      </c>
      <c r="AK19" s="121">
        <f t="shared" si="16"/>
        <v>-0.29393339588230427</v>
      </c>
    </row>
    <row r="20" spans="1:37" x14ac:dyDescent="0.2">
      <c r="A20" s="61" t="s">
        <v>101</v>
      </c>
      <c r="B20" s="62" t="s">
        <v>79</v>
      </c>
      <c r="C20" s="63" t="s">
        <v>80</v>
      </c>
      <c r="D20" s="83">
        <v>2164828253</v>
      </c>
      <c r="E20" s="84">
        <v>611390608</v>
      </c>
      <c r="F20" s="85">
        <f t="shared" si="0"/>
        <v>2776218861</v>
      </c>
      <c r="G20" s="83">
        <v>2200509463</v>
      </c>
      <c r="H20" s="84">
        <v>569911842</v>
      </c>
      <c r="I20" s="85">
        <f t="shared" si="1"/>
        <v>2770421305</v>
      </c>
      <c r="J20" s="83">
        <v>452287412</v>
      </c>
      <c r="K20" s="84">
        <v>96064626</v>
      </c>
      <c r="L20" s="84">
        <f t="shared" si="2"/>
        <v>548352038</v>
      </c>
      <c r="M20" s="101">
        <f t="shared" si="3"/>
        <v>0.19751758253039259</v>
      </c>
      <c r="N20" s="83">
        <v>461694040</v>
      </c>
      <c r="O20" s="84">
        <v>157054821</v>
      </c>
      <c r="P20" s="84">
        <f t="shared" si="4"/>
        <v>618748861</v>
      </c>
      <c r="Q20" s="101">
        <f t="shared" si="5"/>
        <v>0.22287466946216386</v>
      </c>
      <c r="R20" s="83">
        <v>361768430</v>
      </c>
      <c r="S20" s="84">
        <v>81359572</v>
      </c>
      <c r="T20" s="84">
        <f t="shared" si="6"/>
        <v>443128002</v>
      </c>
      <c r="U20" s="101">
        <f t="shared" si="7"/>
        <v>0.15994968028878914</v>
      </c>
      <c r="V20" s="83">
        <v>573150675</v>
      </c>
      <c r="W20" s="84">
        <v>133995330</v>
      </c>
      <c r="X20" s="84">
        <f t="shared" si="8"/>
        <v>707146005</v>
      </c>
      <c r="Y20" s="101">
        <f t="shared" si="9"/>
        <v>0.25524854422818555</v>
      </c>
      <c r="Z20" s="83">
        <f t="shared" si="10"/>
        <v>1848900557</v>
      </c>
      <c r="AA20" s="84">
        <f t="shared" si="11"/>
        <v>468474349</v>
      </c>
      <c r="AB20" s="84">
        <f t="shared" si="12"/>
        <v>2317374906</v>
      </c>
      <c r="AC20" s="101">
        <f t="shared" si="13"/>
        <v>0.83647021549309086</v>
      </c>
      <c r="AD20" s="83">
        <v>418488001</v>
      </c>
      <c r="AE20" s="84">
        <v>144821782</v>
      </c>
      <c r="AF20" s="84">
        <f t="shared" si="14"/>
        <v>563309783</v>
      </c>
      <c r="AG20" s="84">
        <v>2588683447</v>
      </c>
      <c r="AH20" s="84">
        <v>2596122342</v>
      </c>
      <c r="AI20" s="85">
        <v>2272922650</v>
      </c>
      <c r="AJ20" s="120">
        <f t="shared" si="15"/>
        <v>0.87550675606796957</v>
      </c>
      <c r="AK20" s="121">
        <f t="shared" si="16"/>
        <v>0.25534124622153076</v>
      </c>
    </row>
    <row r="21" spans="1:37" x14ac:dyDescent="0.2">
      <c r="A21" s="61" t="s">
        <v>101</v>
      </c>
      <c r="B21" s="62" t="s">
        <v>432</v>
      </c>
      <c r="C21" s="63" t="s">
        <v>433</v>
      </c>
      <c r="D21" s="83">
        <v>399276624</v>
      </c>
      <c r="E21" s="84">
        <v>100157160</v>
      </c>
      <c r="F21" s="85">
        <f t="shared" si="0"/>
        <v>499433784</v>
      </c>
      <c r="G21" s="83">
        <v>411751554</v>
      </c>
      <c r="H21" s="84">
        <v>89026488</v>
      </c>
      <c r="I21" s="85">
        <f t="shared" si="1"/>
        <v>500778042</v>
      </c>
      <c r="J21" s="83">
        <v>63240259</v>
      </c>
      <c r="K21" s="84">
        <v>12136076</v>
      </c>
      <c r="L21" s="84">
        <f t="shared" si="2"/>
        <v>75376335</v>
      </c>
      <c r="M21" s="101">
        <f t="shared" si="3"/>
        <v>0.15092358069233058</v>
      </c>
      <c r="N21" s="83">
        <v>52724367</v>
      </c>
      <c r="O21" s="84">
        <v>41410022</v>
      </c>
      <c r="P21" s="84">
        <f t="shared" si="4"/>
        <v>94134389</v>
      </c>
      <c r="Q21" s="101">
        <f t="shared" si="5"/>
        <v>0.18848222129882988</v>
      </c>
      <c r="R21" s="83">
        <v>59087579</v>
      </c>
      <c r="S21" s="84">
        <v>16898039</v>
      </c>
      <c r="T21" s="84">
        <f t="shared" si="6"/>
        <v>75985618</v>
      </c>
      <c r="U21" s="101">
        <f t="shared" si="7"/>
        <v>0.15173512340223574</v>
      </c>
      <c r="V21" s="83">
        <v>118264615</v>
      </c>
      <c r="W21" s="84">
        <v>24490952</v>
      </c>
      <c r="X21" s="84">
        <f t="shared" si="8"/>
        <v>142755567</v>
      </c>
      <c r="Y21" s="101">
        <f t="shared" si="9"/>
        <v>0.28506754495437719</v>
      </c>
      <c r="Z21" s="83">
        <f t="shared" si="10"/>
        <v>293316820</v>
      </c>
      <c r="AA21" s="84">
        <f t="shared" si="11"/>
        <v>94935089</v>
      </c>
      <c r="AB21" s="84">
        <f t="shared" si="12"/>
        <v>388251909</v>
      </c>
      <c r="AC21" s="101">
        <f t="shared" si="13"/>
        <v>0.77529739013596766</v>
      </c>
      <c r="AD21" s="83">
        <v>79651491</v>
      </c>
      <c r="AE21" s="84">
        <v>37329199</v>
      </c>
      <c r="AF21" s="84">
        <f t="shared" si="14"/>
        <v>116980690</v>
      </c>
      <c r="AG21" s="84">
        <v>447782824</v>
      </c>
      <c r="AH21" s="84">
        <v>479901076</v>
      </c>
      <c r="AI21" s="85">
        <v>331159513</v>
      </c>
      <c r="AJ21" s="120">
        <f t="shared" si="15"/>
        <v>0.6900578672592933</v>
      </c>
      <c r="AK21" s="121">
        <f t="shared" si="16"/>
        <v>0.22033445861876855</v>
      </c>
    </row>
    <row r="22" spans="1:37" x14ac:dyDescent="0.2">
      <c r="A22" s="61" t="s">
        <v>101</v>
      </c>
      <c r="B22" s="62" t="s">
        <v>434</v>
      </c>
      <c r="C22" s="63" t="s">
        <v>435</v>
      </c>
      <c r="D22" s="83">
        <v>923157600</v>
      </c>
      <c r="E22" s="84">
        <v>185513100</v>
      </c>
      <c r="F22" s="85">
        <f t="shared" si="0"/>
        <v>1108670700</v>
      </c>
      <c r="G22" s="83">
        <v>945104932</v>
      </c>
      <c r="H22" s="84">
        <v>194826668</v>
      </c>
      <c r="I22" s="85">
        <f t="shared" si="1"/>
        <v>1139931600</v>
      </c>
      <c r="J22" s="83">
        <v>130883672</v>
      </c>
      <c r="K22" s="84">
        <v>56123196</v>
      </c>
      <c r="L22" s="84">
        <f t="shared" si="2"/>
        <v>187006868</v>
      </c>
      <c r="M22" s="101">
        <f t="shared" si="3"/>
        <v>0.16867665755034386</v>
      </c>
      <c r="N22" s="83">
        <v>105945097</v>
      </c>
      <c r="O22" s="84">
        <v>53021609</v>
      </c>
      <c r="P22" s="84">
        <f t="shared" si="4"/>
        <v>158966706</v>
      </c>
      <c r="Q22" s="101">
        <f t="shared" si="5"/>
        <v>0.14338496182861152</v>
      </c>
      <c r="R22" s="83">
        <v>189355893</v>
      </c>
      <c r="S22" s="84">
        <v>28789131</v>
      </c>
      <c r="T22" s="84">
        <f t="shared" si="6"/>
        <v>218145024</v>
      </c>
      <c r="U22" s="101">
        <f t="shared" si="7"/>
        <v>0.19136676621649931</v>
      </c>
      <c r="V22" s="83">
        <v>340319146</v>
      </c>
      <c r="W22" s="84">
        <v>35832831</v>
      </c>
      <c r="X22" s="84">
        <f t="shared" si="8"/>
        <v>376151977</v>
      </c>
      <c r="Y22" s="101">
        <f t="shared" si="9"/>
        <v>0.32997767322179683</v>
      </c>
      <c r="Z22" s="83">
        <f t="shared" si="10"/>
        <v>766503808</v>
      </c>
      <c r="AA22" s="84">
        <f t="shared" si="11"/>
        <v>173766767</v>
      </c>
      <c r="AB22" s="84">
        <f t="shared" si="12"/>
        <v>940270575</v>
      </c>
      <c r="AC22" s="101">
        <f t="shared" si="13"/>
        <v>0.82484824089445363</v>
      </c>
      <c r="AD22" s="83">
        <v>190302092</v>
      </c>
      <c r="AE22" s="84">
        <v>89517944</v>
      </c>
      <c r="AF22" s="84">
        <f t="shared" si="14"/>
        <v>279820036</v>
      </c>
      <c r="AG22" s="84">
        <v>954416974</v>
      </c>
      <c r="AH22" s="84">
        <v>1151437392</v>
      </c>
      <c r="AI22" s="85">
        <v>801258746</v>
      </c>
      <c r="AJ22" s="120">
        <f t="shared" si="15"/>
        <v>0.69587695481058343</v>
      </c>
      <c r="AK22" s="121">
        <f t="shared" si="16"/>
        <v>0.34426391468264983</v>
      </c>
    </row>
    <row r="23" spans="1:37" x14ac:dyDescent="0.2">
      <c r="A23" s="61" t="s">
        <v>101</v>
      </c>
      <c r="B23" s="62" t="s">
        <v>436</v>
      </c>
      <c r="C23" s="63" t="s">
        <v>437</v>
      </c>
      <c r="D23" s="83">
        <v>618946680</v>
      </c>
      <c r="E23" s="84">
        <v>129356901</v>
      </c>
      <c r="F23" s="85">
        <f t="shared" si="0"/>
        <v>748303581</v>
      </c>
      <c r="G23" s="83">
        <v>634451084</v>
      </c>
      <c r="H23" s="84">
        <v>193647847</v>
      </c>
      <c r="I23" s="85">
        <f t="shared" si="1"/>
        <v>828098931</v>
      </c>
      <c r="J23" s="83">
        <v>46690037</v>
      </c>
      <c r="K23" s="84">
        <v>20575678</v>
      </c>
      <c r="L23" s="84">
        <f t="shared" si="2"/>
        <v>67265715</v>
      </c>
      <c r="M23" s="101">
        <f t="shared" si="3"/>
        <v>8.9890943606215343E-2</v>
      </c>
      <c r="N23" s="83">
        <v>167639096</v>
      </c>
      <c r="O23" s="84">
        <v>42979667</v>
      </c>
      <c r="P23" s="84">
        <f t="shared" si="4"/>
        <v>210618763</v>
      </c>
      <c r="Q23" s="101">
        <f t="shared" si="5"/>
        <v>0.28146165319500188</v>
      </c>
      <c r="R23" s="83">
        <v>147587762</v>
      </c>
      <c r="S23" s="84">
        <v>35937376</v>
      </c>
      <c r="T23" s="84">
        <f t="shared" si="6"/>
        <v>183525138</v>
      </c>
      <c r="U23" s="101">
        <f t="shared" si="7"/>
        <v>0.22162223754881288</v>
      </c>
      <c r="V23" s="83">
        <v>134661397</v>
      </c>
      <c r="W23" s="84">
        <v>50691523</v>
      </c>
      <c r="X23" s="84">
        <f t="shared" si="8"/>
        <v>185352920</v>
      </c>
      <c r="Y23" s="101">
        <f t="shared" si="9"/>
        <v>0.22382944001167898</v>
      </c>
      <c r="Z23" s="83">
        <f t="shared" si="10"/>
        <v>496578292</v>
      </c>
      <c r="AA23" s="84">
        <f t="shared" si="11"/>
        <v>150184244</v>
      </c>
      <c r="AB23" s="84">
        <f t="shared" si="12"/>
        <v>646762536</v>
      </c>
      <c r="AC23" s="101">
        <f t="shared" si="13"/>
        <v>0.78102085606967175</v>
      </c>
      <c r="AD23" s="83">
        <v>272097841</v>
      </c>
      <c r="AE23" s="84">
        <v>53128125</v>
      </c>
      <c r="AF23" s="84">
        <f t="shared" si="14"/>
        <v>325225966</v>
      </c>
      <c r="AG23" s="84">
        <v>792681472</v>
      </c>
      <c r="AH23" s="84">
        <v>890512446</v>
      </c>
      <c r="AI23" s="85">
        <v>939341897</v>
      </c>
      <c r="AJ23" s="120">
        <f t="shared" si="15"/>
        <v>1.054832979841362</v>
      </c>
      <c r="AK23" s="121">
        <f t="shared" si="16"/>
        <v>-0.43007957734838431</v>
      </c>
    </row>
    <row r="24" spans="1:37" x14ac:dyDescent="0.2">
      <c r="A24" s="61" t="s">
        <v>116</v>
      </c>
      <c r="B24" s="62" t="s">
        <v>438</v>
      </c>
      <c r="C24" s="63" t="s">
        <v>439</v>
      </c>
      <c r="D24" s="83">
        <v>594904940</v>
      </c>
      <c r="E24" s="84">
        <v>35410000</v>
      </c>
      <c r="F24" s="85">
        <f t="shared" si="0"/>
        <v>630314940</v>
      </c>
      <c r="G24" s="83">
        <v>560736891</v>
      </c>
      <c r="H24" s="84">
        <v>33619400</v>
      </c>
      <c r="I24" s="85">
        <f t="shared" si="1"/>
        <v>594356291</v>
      </c>
      <c r="J24" s="83">
        <v>99001255</v>
      </c>
      <c r="K24" s="84">
        <v>825598</v>
      </c>
      <c r="L24" s="84">
        <f t="shared" si="2"/>
        <v>99826853</v>
      </c>
      <c r="M24" s="101">
        <f t="shared" si="3"/>
        <v>0.15837614923104948</v>
      </c>
      <c r="N24" s="83">
        <v>109132482</v>
      </c>
      <c r="O24" s="84">
        <v>601665</v>
      </c>
      <c r="P24" s="84">
        <f t="shared" si="4"/>
        <v>109734147</v>
      </c>
      <c r="Q24" s="101">
        <f t="shared" si="5"/>
        <v>0.17409415521707292</v>
      </c>
      <c r="R24" s="83">
        <v>109256227</v>
      </c>
      <c r="S24" s="84">
        <v>1388351</v>
      </c>
      <c r="T24" s="84">
        <f t="shared" si="6"/>
        <v>110644578</v>
      </c>
      <c r="U24" s="101">
        <f t="shared" si="7"/>
        <v>0.18615867229038888</v>
      </c>
      <c r="V24" s="83">
        <v>133688677</v>
      </c>
      <c r="W24" s="84">
        <v>4103110</v>
      </c>
      <c r="X24" s="84">
        <f t="shared" si="8"/>
        <v>137791787</v>
      </c>
      <c r="Y24" s="101">
        <f t="shared" si="9"/>
        <v>0.23183364774042578</v>
      </c>
      <c r="Z24" s="83">
        <f t="shared" si="10"/>
        <v>451078641</v>
      </c>
      <c r="AA24" s="84">
        <f t="shared" si="11"/>
        <v>6918724</v>
      </c>
      <c r="AB24" s="84">
        <f t="shared" si="12"/>
        <v>457997365</v>
      </c>
      <c r="AC24" s="101">
        <f t="shared" si="13"/>
        <v>0.77057713014095108</v>
      </c>
      <c r="AD24" s="83">
        <v>127721859</v>
      </c>
      <c r="AE24" s="84">
        <v>1075019</v>
      </c>
      <c r="AF24" s="84">
        <f t="shared" si="14"/>
        <v>128796878</v>
      </c>
      <c r="AG24" s="84">
        <v>524715992</v>
      </c>
      <c r="AH24" s="84">
        <v>569993884</v>
      </c>
      <c r="AI24" s="85">
        <v>468327471</v>
      </c>
      <c r="AJ24" s="120">
        <f t="shared" si="15"/>
        <v>0.82163595811494705</v>
      </c>
      <c r="AK24" s="121">
        <f t="shared" si="16"/>
        <v>6.9837942811005194E-2</v>
      </c>
    </row>
    <row r="25" spans="1:37" ht="16.5" x14ac:dyDescent="0.3">
      <c r="A25" s="64" t="s">
        <v>0</v>
      </c>
      <c r="B25" s="65" t="s">
        <v>440</v>
      </c>
      <c r="C25" s="66" t="s">
        <v>0</v>
      </c>
      <c r="D25" s="86">
        <f>SUM(D18:D24)</f>
        <v>9496642808</v>
      </c>
      <c r="E25" s="87">
        <f>SUM(E18:E24)</f>
        <v>1282486838</v>
      </c>
      <c r="F25" s="88">
        <f t="shared" si="0"/>
        <v>10779129646</v>
      </c>
      <c r="G25" s="86">
        <f>SUM(G18:G24)</f>
        <v>9549602721</v>
      </c>
      <c r="H25" s="87">
        <f>SUM(H18:H24)</f>
        <v>1357075813</v>
      </c>
      <c r="I25" s="88">
        <f t="shared" si="1"/>
        <v>10906678534</v>
      </c>
      <c r="J25" s="86">
        <f>SUM(J18:J24)</f>
        <v>1737768538</v>
      </c>
      <c r="K25" s="87">
        <f>SUM(K18:K24)</f>
        <v>218671762</v>
      </c>
      <c r="L25" s="87">
        <f t="shared" si="2"/>
        <v>1956440300</v>
      </c>
      <c r="M25" s="102">
        <f t="shared" si="3"/>
        <v>0.18150262259124145</v>
      </c>
      <c r="N25" s="86">
        <f>SUM(N18:N24)</f>
        <v>1659274924</v>
      </c>
      <c r="O25" s="87">
        <f>SUM(O18:O24)</f>
        <v>338246942</v>
      </c>
      <c r="P25" s="87">
        <f t="shared" si="4"/>
        <v>1997521866</v>
      </c>
      <c r="Q25" s="102">
        <f t="shared" si="5"/>
        <v>0.18531383623734921</v>
      </c>
      <c r="R25" s="86">
        <f>SUM(R18:R24)</f>
        <v>2525563808</v>
      </c>
      <c r="S25" s="87">
        <f>SUM(S18:S24)</f>
        <v>218496704</v>
      </c>
      <c r="T25" s="87">
        <f t="shared" si="6"/>
        <v>2744060512</v>
      </c>
      <c r="U25" s="102">
        <f t="shared" si="7"/>
        <v>0.25159451646491521</v>
      </c>
      <c r="V25" s="86">
        <f>SUM(V18:V24)</f>
        <v>2446535477</v>
      </c>
      <c r="W25" s="87">
        <f>SUM(W18:W24)</f>
        <v>314629413</v>
      </c>
      <c r="X25" s="87">
        <f t="shared" si="8"/>
        <v>2761164890</v>
      </c>
      <c r="Y25" s="102">
        <f t="shared" si="9"/>
        <v>0.25316276457516063</v>
      </c>
      <c r="Z25" s="86">
        <f t="shared" si="10"/>
        <v>8369142747</v>
      </c>
      <c r="AA25" s="87">
        <f t="shared" si="11"/>
        <v>1090044821</v>
      </c>
      <c r="AB25" s="87">
        <f t="shared" si="12"/>
        <v>9459187568</v>
      </c>
      <c r="AC25" s="102">
        <f t="shared" si="13"/>
        <v>0.8672839800414347</v>
      </c>
      <c r="AD25" s="86">
        <f>SUM(AD18:AD24)</f>
        <v>2734690604</v>
      </c>
      <c r="AE25" s="87">
        <f>SUM(AE18:AE24)</f>
        <v>390830475</v>
      </c>
      <c r="AF25" s="87">
        <f t="shared" si="14"/>
        <v>3125521079</v>
      </c>
      <c r="AG25" s="87">
        <f>SUM(AG18:AG24)</f>
        <v>10752468785</v>
      </c>
      <c r="AH25" s="87">
        <f>SUM(AH18:AH24)</f>
        <v>11116851802</v>
      </c>
      <c r="AI25" s="88">
        <f>SUM(AI18:AI24)</f>
        <v>9087601153</v>
      </c>
      <c r="AJ25" s="122">
        <f t="shared" si="15"/>
        <v>0.81746175219904227</v>
      </c>
      <c r="AK25" s="123">
        <f t="shared" si="16"/>
        <v>-0.11657454222531571</v>
      </c>
    </row>
    <row r="26" spans="1:37" x14ac:dyDescent="0.2">
      <c r="A26" s="61" t="s">
        <v>101</v>
      </c>
      <c r="B26" s="62" t="s">
        <v>441</v>
      </c>
      <c r="C26" s="63" t="s">
        <v>442</v>
      </c>
      <c r="D26" s="83">
        <v>748385669</v>
      </c>
      <c r="E26" s="84">
        <v>84572900</v>
      </c>
      <c r="F26" s="85">
        <f t="shared" si="0"/>
        <v>832958569</v>
      </c>
      <c r="G26" s="83">
        <v>814020668</v>
      </c>
      <c r="H26" s="84">
        <v>94572898</v>
      </c>
      <c r="I26" s="85">
        <f t="shared" si="1"/>
        <v>908593566</v>
      </c>
      <c r="J26" s="83">
        <v>181090023</v>
      </c>
      <c r="K26" s="84">
        <v>13841780</v>
      </c>
      <c r="L26" s="84">
        <f t="shared" si="2"/>
        <v>194931803</v>
      </c>
      <c r="M26" s="101">
        <f t="shared" si="3"/>
        <v>0.23402340795175852</v>
      </c>
      <c r="N26" s="83">
        <v>186734844</v>
      </c>
      <c r="O26" s="84">
        <v>24373572</v>
      </c>
      <c r="P26" s="84">
        <f t="shared" si="4"/>
        <v>211108416</v>
      </c>
      <c r="Q26" s="101">
        <f t="shared" si="5"/>
        <v>0.2534440773608273</v>
      </c>
      <c r="R26" s="83">
        <v>204779722</v>
      </c>
      <c r="S26" s="84">
        <v>12805631</v>
      </c>
      <c r="T26" s="84">
        <f t="shared" si="6"/>
        <v>217585353</v>
      </c>
      <c r="U26" s="101">
        <f t="shared" si="7"/>
        <v>0.23947489960544141</v>
      </c>
      <c r="V26" s="83">
        <v>213144752</v>
      </c>
      <c r="W26" s="84">
        <v>20072594</v>
      </c>
      <c r="X26" s="84">
        <f t="shared" si="8"/>
        <v>233217346</v>
      </c>
      <c r="Y26" s="101">
        <f t="shared" si="9"/>
        <v>0.25667950415576685</v>
      </c>
      <c r="Z26" s="83">
        <f t="shared" si="10"/>
        <v>785749341</v>
      </c>
      <c r="AA26" s="84">
        <f t="shared" si="11"/>
        <v>71093577</v>
      </c>
      <c r="AB26" s="84">
        <f t="shared" si="12"/>
        <v>856842918</v>
      </c>
      <c r="AC26" s="101">
        <f t="shared" si="13"/>
        <v>0.94304312738221618</v>
      </c>
      <c r="AD26" s="83">
        <v>165152723</v>
      </c>
      <c r="AE26" s="84">
        <v>40825831</v>
      </c>
      <c r="AF26" s="84">
        <f t="shared" si="14"/>
        <v>205978554</v>
      </c>
      <c r="AG26" s="84">
        <v>619754904</v>
      </c>
      <c r="AH26" s="84">
        <v>689986500</v>
      </c>
      <c r="AI26" s="85">
        <v>702702476</v>
      </c>
      <c r="AJ26" s="120">
        <f t="shared" si="15"/>
        <v>1.0184293112981195</v>
      </c>
      <c r="AK26" s="121">
        <f t="shared" si="16"/>
        <v>0.132240912808816</v>
      </c>
    </row>
    <row r="27" spans="1:37" x14ac:dyDescent="0.2">
      <c r="A27" s="61" t="s">
        <v>101</v>
      </c>
      <c r="B27" s="62" t="s">
        <v>443</v>
      </c>
      <c r="C27" s="63" t="s">
        <v>444</v>
      </c>
      <c r="D27" s="83">
        <v>1174143350</v>
      </c>
      <c r="E27" s="84">
        <v>458536153</v>
      </c>
      <c r="F27" s="85">
        <f t="shared" si="0"/>
        <v>1632679503</v>
      </c>
      <c r="G27" s="83">
        <v>1039744587</v>
      </c>
      <c r="H27" s="84">
        <v>428784146</v>
      </c>
      <c r="I27" s="85">
        <f t="shared" si="1"/>
        <v>1468528733</v>
      </c>
      <c r="J27" s="83">
        <v>242737368</v>
      </c>
      <c r="K27" s="84">
        <v>112590708</v>
      </c>
      <c r="L27" s="84">
        <f t="shared" si="2"/>
        <v>355328076</v>
      </c>
      <c r="M27" s="101">
        <f t="shared" si="3"/>
        <v>0.21763492182458052</v>
      </c>
      <c r="N27" s="83">
        <v>324022684</v>
      </c>
      <c r="O27" s="84">
        <v>93832720</v>
      </c>
      <c r="P27" s="84">
        <f t="shared" si="4"/>
        <v>417855404</v>
      </c>
      <c r="Q27" s="101">
        <f t="shared" si="5"/>
        <v>0.2559322899762036</v>
      </c>
      <c r="R27" s="83">
        <v>209347463</v>
      </c>
      <c r="S27" s="84">
        <v>38715742</v>
      </c>
      <c r="T27" s="84">
        <f t="shared" si="6"/>
        <v>248063205</v>
      </c>
      <c r="U27" s="101">
        <f t="shared" si="7"/>
        <v>0.16891954472912585</v>
      </c>
      <c r="V27" s="83">
        <v>347507491</v>
      </c>
      <c r="W27" s="84">
        <v>63690135</v>
      </c>
      <c r="X27" s="84">
        <f t="shared" si="8"/>
        <v>411197626</v>
      </c>
      <c r="Y27" s="101">
        <f t="shared" si="9"/>
        <v>0.28000652405348614</v>
      </c>
      <c r="Z27" s="83">
        <f t="shared" si="10"/>
        <v>1123615006</v>
      </c>
      <c r="AA27" s="84">
        <f t="shared" si="11"/>
        <v>308829305</v>
      </c>
      <c r="AB27" s="84">
        <f t="shared" si="12"/>
        <v>1432444311</v>
      </c>
      <c r="AC27" s="101">
        <f t="shared" si="13"/>
        <v>0.97542818115224439</v>
      </c>
      <c r="AD27" s="83">
        <v>258314613</v>
      </c>
      <c r="AE27" s="84">
        <v>45348194</v>
      </c>
      <c r="AF27" s="84">
        <f t="shared" si="14"/>
        <v>303662807</v>
      </c>
      <c r="AG27" s="84">
        <v>1354143137</v>
      </c>
      <c r="AH27" s="84">
        <v>1451894011</v>
      </c>
      <c r="AI27" s="85">
        <v>1209570817</v>
      </c>
      <c r="AJ27" s="120">
        <f t="shared" si="15"/>
        <v>0.83309856493374568</v>
      </c>
      <c r="AK27" s="121">
        <f t="shared" si="16"/>
        <v>0.35412574909116223</v>
      </c>
    </row>
    <row r="28" spans="1:37" x14ac:dyDescent="0.2">
      <c r="A28" s="61" t="s">
        <v>101</v>
      </c>
      <c r="B28" s="62" t="s">
        <v>445</v>
      </c>
      <c r="C28" s="63" t="s">
        <v>446</v>
      </c>
      <c r="D28" s="83">
        <v>1285738719</v>
      </c>
      <c r="E28" s="84">
        <v>742320316</v>
      </c>
      <c r="F28" s="85">
        <f t="shared" si="0"/>
        <v>2028059035</v>
      </c>
      <c r="G28" s="83">
        <v>1308027323</v>
      </c>
      <c r="H28" s="84">
        <v>752693185</v>
      </c>
      <c r="I28" s="85">
        <f t="shared" si="1"/>
        <v>2060720508</v>
      </c>
      <c r="J28" s="83">
        <v>196069520</v>
      </c>
      <c r="K28" s="84">
        <v>41616789</v>
      </c>
      <c r="L28" s="84">
        <f t="shared" si="2"/>
        <v>237686309</v>
      </c>
      <c r="M28" s="101">
        <f t="shared" si="3"/>
        <v>0.11719891033645378</v>
      </c>
      <c r="N28" s="83">
        <v>265151144</v>
      </c>
      <c r="O28" s="84">
        <v>29576066</v>
      </c>
      <c r="P28" s="84">
        <f t="shared" si="4"/>
        <v>294727210</v>
      </c>
      <c r="Q28" s="101">
        <f t="shared" si="5"/>
        <v>0.14532476861552504</v>
      </c>
      <c r="R28" s="83">
        <v>187819229</v>
      </c>
      <c r="S28" s="84">
        <v>40831294</v>
      </c>
      <c r="T28" s="84">
        <f t="shared" si="6"/>
        <v>228650523</v>
      </c>
      <c r="U28" s="101">
        <f t="shared" si="7"/>
        <v>0.1109565912079524</v>
      </c>
      <c r="V28" s="83">
        <v>179417365</v>
      </c>
      <c r="W28" s="84">
        <v>111600228</v>
      </c>
      <c r="X28" s="84">
        <f t="shared" si="8"/>
        <v>291017593</v>
      </c>
      <c r="Y28" s="101">
        <f t="shared" si="9"/>
        <v>0.14122128249329774</v>
      </c>
      <c r="Z28" s="83">
        <f t="shared" si="10"/>
        <v>828457258</v>
      </c>
      <c r="AA28" s="84">
        <f t="shared" si="11"/>
        <v>223624377</v>
      </c>
      <c r="AB28" s="84">
        <f t="shared" si="12"/>
        <v>1052081635</v>
      </c>
      <c r="AC28" s="101">
        <f t="shared" si="13"/>
        <v>0.5105406729906723</v>
      </c>
      <c r="AD28" s="83">
        <v>166500970</v>
      </c>
      <c r="AE28" s="84">
        <v>164154799</v>
      </c>
      <c r="AF28" s="84">
        <f t="shared" si="14"/>
        <v>330655769</v>
      </c>
      <c r="AG28" s="84">
        <v>2044579080</v>
      </c>
      <c r="AH28" s="84">
        <v>2020649198</v>
      </c>
      <c r="AI28" s="85">
        <v>949595078</v>
      </c>
      <c r="AJ28" s="120">
        <f t="shared" si="15"/>
        <v>0.46994553975024023</v>
      </c>
      <c r="AK28" s="121">
        <f t="shared" si="16"/>
        <v>-0.11987746688913814</v>
      </c>
    </row>
    <row r="29" spans="1:37" x14ac:dyDescent="0.2">
      <c r="A29" s="61" t="s">
        <v>101</v>
      </c>
      <c r="B29" s="62" t="s">
        <v>81</v>
      </c>
      <c r="C29" s="63" t="s">
        <v>82</v>
      </c>
      <c r="D29" s="83">
        <v>3353878269</v>
      </c>
      <c r="E29" s="84">
        <v>617205000</v>
      </c>
      <c r="F29" s="85">
        <f t="shared" si="0"/>
        <v>3971083269</v>
      </c>
      <c r="G29" s="83">
        <v>3780027252</v>
      </c>
      <c r="H29" s="84">
        <v>675024965</v>
      </c>
      <c r="I29" s="85">
        <f t="shared" si="1"/>
        <v>4455052217</v>
      </c>
      <c r="J29" s="83">
        <v>851497135</v>
      </c>
      <c r="K29" s="84">
        <v>55154002</v>
      </c>
      <c r="L29" s="84">
        <f t="shared" si="2"/>
        <v>906651137</v>
      </c>
      <c r="M29" s="101">
        <f t="shared" si="3"/>
        <v>0.22831330284049001</v>
      </c>
      <c r="N29" s="83">
        <v>876751172</v>
      </c>
      <c r="O29" s="84">
        <v>104032415</v>
      </c>
      <c r="P29" s="84">
        <f t="shared" si="4"/>
        <v>980783587</v>
      </c>
      <c r="Q29" s="101">
        <f t="shared" si="5"/>
        <v>0.24698137021110145</v>
      </c>
      <c r="R29" s="83">
        <v>898995820</v>
      </c>
      <c r="S29" s="84">
        <v>151784690</v>
      </c>
      <c r="T29" s="84">
        <f t="shared" si="6"/>
        <v>1050780510</v>
      </c>
      <c r="U29" s="101">
        <f t="shared" si="7"/>
        <v>0.23586266979999351</v>
      </c>
      <c r="V29" s="83">
        <v>843762539</v>
      </c>
      <c r="W29" s="84">
        <v>94358859</v>
      </c>
      <c r="X29" s="84">
        <f t="shared" si="8"/>
        <v>938121398</v>
      </c>
      <c r="Y29" s="101">
        <f t="shared" si="9"/>
        <v>0.21057472557116833</v>
      </c>
      <c r="Z29" s="83">
        <f t="shared" si="10"/>
        <v>3471006666</v>
      </c>
      <c r="AA29" s="84">
        <f t="shared" si="11"/>
        <v>405329966</v>
      </c>
      <c r="AB29" s="84">
        <f t="shared" si="12"/>
        <v>3876336632</v>
      </c>
      <c r="AC29" s="101">
        <f t="shared" si="13"/>
        <v>0.87009903435212643</v>
      </c>
      <c r="AD29" s="83">
        <v>751338619</v>
      </c>
      <c r="AE29" s="84">
        <v>126737499</v>
      </c>
      <c r="AF29" s="84">
        <f t="shared" si="14"/>
        <v>878076118</v>
      </c>
      <c r="AG29" s="84">
        <v>4028840336</v>
      </c>
      <c r="AH29" s="84">
        <v>4160429309</v>
      </c>
      <c r="AI29" s="85">
        <v>3227872700</v>
      </c>
      <c r="AJ29" s="120">
        <f t="shared" si="15"/>
        <v>0.77585087024969812</v>
      </c>
      <c r="AK29" s="121">
        <f t="shared" si="16"/>
        <v>6.8382773166369093E-2</v>
      </c>
    </row>
    <row r="30" spans="1:37" x14ac:dyDescent="0.2">
      <c r="A30" s="61" t="s">
        <v>116</v>
      </c>
      <c r="B30" s="62" t="s">
        <v>447</v>
      </c>
      <c r="C30" s="63" t="s">
        <v>448</v>
      </c>
      <c r="D30" s="83">
        <v>278787444</v>
      </c>
      <c r="E30" s="84">
        <v>20603000</v>
      </c>
      <c r="F30" s="85">
        <f t="shared" si="0"/>
        <v>299390444</v>
      </c>
      <c r="G30" s="83">
        <v>283440692</v>
      </c>
      <c r="H30" s="84">
        <v>38170056</v>
      </c>
      <c r="I30" s="85">
        <f t="shared" si="1"/>
        <v>321610748</v>
      </c>
      <c r="J30" s="83">
        <v>59168585</v>
      </c>
      <c r="K30" s="84">
        <v>3757827</v>
      </c>
      <c r="L30" s="84">
        <f t="shared" si="2"/>
        <v>62926412</v>
      </c>
      <c r="M30" s="101">
        <f t="shared" si="3"/>
        <v>0.21018176518686749</v>
      </c>
      <c r="N30" s="83">
        <v>69792505</v>
      </c>
      <c r="O30" s="84">
        <v>5140674</v>
      </c>
      <c r="P30" s="84">
        <f t="shared" si="4"/>
        <v>74933179</v>
      </c>
      <c r="Q30" s="101">
        <f t="shared" si="5"/>
        <v>0.25028580738535527</v>
      </c>
      <c r="R30" s="83">
        <v>62780260</v>
      </c>
      <c r="S30" s="84">
        <v>4703120</v>
      </c>
      <c r="T30" s="84">
        <f t="shared" si="6"/>
        <v>67483380</v>
      </c>
      <c r="U30" s="101">
        <f t="shared" si="7"/>
        <v>0.20982936801602164</v>
      </c>
      <c r="V30" s="83">
        <v>69163730</v>
      </c>
      <c r="W30" s="84">
        <v>8038015</v>
      </c>
      <c r="X30" s="84">
        <f t="shared" si="8"/>
        <v>77201745</v>
      </c>
      <c r="Y30" s="101">
        <f t="shared" si="9"/>
        <v>0.2400471547673525</v>
      </c>
      <c r="Z30" s="83">
        <f t="shared" si="10"/>
        <v>260905080</v>
      </c>
      <c r="AA30" s="84">
        <f t="shared" si="11"/>
        <v>21639636</v>
      </c>
      <c r="AB30" s="84">
        <f t="shared" si="12"/>
        <v>282544716</v>
      </c>
      <c r="AC30" s="101">
        <f t="shared" si="13"/>
        <v>0.87853007947358774</v>
      </c>
      <c r="AD30" s="83">
        <v>65438400</v>
      </c>
      <c r="AE30" s="84">
        <v>6145480</v>
      </c>
      <c r="AF30" s="84">
        <f t="shared" si="14"/>
        <v>71583880</v>
      </c>
      <c r="AG30" s="84">
        <v>286855329</v>
      </c>
      <c r="AH30" s="84">
        <v>312934107</v>
      </c>
      <c r="AI30" s="85">
        <v>266465595</v>
      </c>
      <c r="AJ30" s="120">
        <f t="shared" si="15"/>
        <v>0.85150703946757711</v>
      </c>
      <c r="AK30" s="121">
        <f t="shared" si="16"/>
        <v>7.8479470517664129E-2</v>
      </c>
    </row>
    <row r="31" spans="1:37" ht="16.5" x14ac:dyDescent="0.3">
      <c r="A31" s="64" t="s">
        <v>0</v>
      </c>
      <c r="B31" s="65" t="s">
        <v>449</v>
      </c>
      <c r="C31" s="66" t="s">
        <v>0</v>
      </c>
      <c r="D31" s="86">
        <f>SUM(D26:D30)</f>
        <v>6840933451</v>
      </c>
      <c r="E31" s="87">
        <f>SUM(E26:E30)</f>
        <v>1923237369</v>
      </c>
      <c r="F31" s="88">
        <f t="shared" si="0"/>
        <v>8764170820</v>
      </c>
      <c r="G31" s="86">
        <f>SUM(G26:G30)</f>
        <v>7225260522</v>
      </c>
      <c r="H31" s="87">
        <f>SUM(H26:H30)</f>
        <v>1989245250</v>
      </c>
      <c r="I31" s="88">
        <f t="shared" si="1"/>
        <v>9214505772</v>
      </c>
      <c r="J31" s="86">
        <f>SUM(J26:J30)</f>
        <v>1530562631</v>
      </c>
      <c r="K31" s="87">
        <f>SUM(K26:K30)</f>
        <v>226961106</v>
      </c>
      <c r="L31" s="87">
        <f t="shared" si="2"/>
        <v>1757523737</v>
      </c>
      <c r="M31" s="102">
        <f t="shared" si="3"/>
        <v>0.20053508461853553</v>
      </c>
      <c r="N31" s="86">
        <f>SUM(N26:N30)</f>
        <v>1722452349</v>
      </c>
      <c r="O31" s="87">
        <f>SUM(O26:O30)</f>
        <v>256955447</v>
      </c>
      <c r="P31" s="87">
        <f t="shared" si="4"/>
        <v>1979407796</v>
      </c>
      <c r="Q31" s="102">
        <f t="shared" si="5"/>
        <v>0.22585226105850822</v>
      </c>
      <c r="R31" s="86">
        <f>SUM(R26:R30)</f>
        <v>1563722494</v>
      </c>
      <c r="S31" s="87">
        <f>SUM(S26:S30)</f>
        <v>248840477</v>
      </c>
      <c r="T31" s="87">
        <f t="shared" si="6"/>
        <v>1812562971</v>
      </c>
      <c r="U31" s="102">
        <f t="shared" si="7"/>
        <v>0.19670756260284863</v>
      </c>
      <c r="V31" s="86">
        <f>SUM(V26:V30)</f>
        <v>1652995877</v>
      </c>
      <c r="W31" s="87">
        <f>SUM(W26:W30)</f>
        <v>297759831</v>
      </c>
      <c r="X31" s="87">
        <f t="shared" si="8"/>
        <v>1950755708</v>
      </c>
      <c r="Y31" s="102">
        <f t="shared" si="9"/>
        <v>0.21170486581361056</v>
      </c>
      <c r="Z31" s="86">
        <f t="shared" si="10"/>
        <v>6469733351</v>
      </c>
      <c r="AA31" s="87">
        <f t="shared" si="11"/>
        <v>1030516861</v>
      </c>
      <c r="AB31" s="87">
        <f t="shared" si="12"/>
        <v>7500250212</v>
      </c>
      <c r="AC31" s="102">
        <f t="shared" si="13"/>
        <v>0.81396120395202465</v>
      </c>
      <c r="AD31" s="86">
        <f>SUM(AD26:AD30)</f>
        <v>1406745325</v>
      </c>
      <c r="AE31" s="87">
        <f>SUM(AE26:AE30)</f>
        <v>383211803</v>
      </c>
      <c r="AF31" s="87">
        <f t="shared" si="14"/>
        <v>1789957128</v>
      </c>
      <c r="AG31" s="87">
        <f>SUM(AG26:AG30)</f>
        <v>8334172786</v>
      </c>
      <c r="AH31" s="87">
        <f>SUM(AH26:AH30)</f>
        <v>8635893125</v>
      </c>
      <c r="AI31" s="88">
        <f>SUM(AI26:AI30)</f>
        <v>6356206666</v>
      </c>
      <c r="AJ31" s="122">
        <f t="shared" si="15"/>
        <v>0.73602192315227388</v>
      </c>
      <c r="AK31" s="123">
        <f t="shared" si="16"/>
        <v>8.9833760532392004E-2</v>
      </c>
    </row>
    <row r="32" spans="1:37" ht="16.5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23536823468</v>
      </c>
      <c r="E32" s="90">
        <f>SUM(E9:E16,E18:E24,E26:E30)</f>
        <v>4521726530</v>
      </c>
      <c r="F32" s="91">
        <f t="shared" si="0"/>
        <v>28058549998</v>
      </c>
      <c r="G32" s="89">
        <f>SUM(G9:G16,G18:G24,G26:G30)</f>
        <v>23927795013</v>
      </c>
      <c r="H32" s="90">
        <f>SUM(H9:H16,H18:H24,H26:H30)</f>
        <v>5018562832</v>
      </c>
      <c r="I32" s="91">
        <f t="shared" si="1"/>
        <v>28946357845</v>
      </c>
      <c r="J32" s="89">
        <f>SUM(J9:J16,J18:J24,J26:J30)</f>
        <v>4782957618</v>
      </c>
      <c r="K32" s="90">
        <f>SUM(K9:K16,K18:K24,K26:K30)</f>
        <v>755057466</v>
      </c>
      <c r="L32" s="90">
        <f t="shared" si="2"/>
        <v>5538015084</v>
      </c>
      <c r="M32" s="103">
        <f t="shared" si="3"/>
        <v>0.19737353086295434</v>
      </c>
      <c r="N32" s="89">
        <f>SUM(N9:N16,N18:N24,N26:N30)</f>
        <v>4894488948</v>
      </c>
      <c r="O32" s="90">
        <f>SUM(O9:O16,O18:O24,O26:O30)</f>
        <v>813329780</v>
      </c>
      <c r="P32" s="90">
        <f t="shared" si="4"/>
        <v>5707818728</v>
      </c>
      <c r="Q32" s="103">
        <f t="shared" si="5"/>
        <v>0.20342529205560694</v>
      </c>
      <c r="R32" s="89">
        <f>SUM(R9:R16,R18:R24,R26:R30)</f>
        <v>5651059513</v>
      </c>
      <c r="S32" s="90">
        <f>SUM(S9:S16,S18:S24,S26:S30)</f>
        <v>573390559</v>
      </c>
      <c r="T32" s="90">
        <f t="shared" si="6"/>
        <v>6224450072</v>
      </c>
      <c r="U32" s="103">
        <f t="shared" si="7"/>
        <v>0.21503396404239403</v>
      </c>
      <c r="V32" s="89">
        <f>SUM(V9:V16,V18:V24,V26:V30)</f>
        <v>6254665376</v>
      </c>
      <c r="W32" s="90">
        <f>SUM(W9:W16,W18:W24,W26:W30)</f>
        <v>1049064279</v>
      </c>
      <c r="X32" s="90">
        <f t="shared" si="8"/>
        <v>7303729655</v>
      </c>
      <c r="Y32" s="103">
        <f t="shared" si="9"/>
        <v>0.25231946948592004</v>
      </c>
      <c r="Z32" s="89">
        <f t="shared" si="10"/>
        <v>21583171455</v>
      </c>
      <c r="AA32" s="90">
        <f t="shared" si="11"/>
        <v>3190842084</v>
      </c>
      <c r="AB32" s="90">
        <f t="shared" si="12"/>
        <v>24774013539</v>
      </c>
      <c r="AC32" s="103">
        <f t="shared" si="13"/>
        <v>0.85585943736542647</v>
      </c>
      <c r="AD32" s="89">
        <f>SUM(AD9:AD16,AD18:AD24,AD26:AD30)</f>
        <v>5659484819</v>
      </c>
      <c r="AE32" s="90">
        <f>SUM(AE9:AE16,AE18:AE24,AE26:AE30)</f>
        <v>1126404361</v>
      </c>
      <c r="AF32" s="90">
        <f t="shared" si="14"/>
        <v>6785889180</v>
      </c>
      <c r="AG32" s="90">
        <f>SUM(AG9:AG16,AG18:AG24,AG26:AG30)</f>
        <v>27002372764</v>
      </c>
      <c r="AH32" s="90">
        <f>SUM(AH9:AH16,AH18:AH24,AH26:AH30)</f>
        <v>27885997123</v>
      </c>
      <c r="AI32" s="91">
        <f>SUM(AI9:AI16,AI18:AI24,AI26:AI30)</f>
        <v>21667583423</v>
      </c>
      <c r="AJ32" s="124">
        <f t="shared" si="15"/>
        <v>0.77700586883905487</v>
      </c>
      <c r="AK32" s="125">
        <f t="shared" si="16"/>
        <v>7.6311366316772045E-2</v>
      </c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38015B-94EB-4ECC-8CAF-C1F087A91141}"/>
</file>

<file path=customXml/itemProps2.xml><?xml version="1.0" encoding="utf-8"?>
<ds:datastoreItem xmlns:ds="http://schemas.openxmlformats.org/officeDocument/2006/customXml" ds:itemID="{D5A913A9-41AF-47FC-8FDB-34E10712C89E}"/>
</file>

<file path=customXml/itemProps3.xml><?xml version="1.0" encoding="utf-8"?>
<ds:datastoreItem xmlns:ds="http://schemas.openxmlformats.org/officeDocument/2006/customXml" ds:itemID="{8F8CD365-85ED-45B1-9207-F8EA1B1AE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2022-08-10T11:36:00Z</dcterms:created>
  <dcterms:modified xsi:type="dcterms:W3CDTF">2022-08-24T10:35:12Z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