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878C2C1C-92EE-409A-8A2B-1152FB676706}" xr6:coauthVersionLast="47" xr6:coauthVersionMax="47" xr10:uidLastSave="{00000000-0000-0000-0000-000000000000}"/>
  <workbookProtection workbookAlgorithmName="SHA-512" workbookHashValue="YIMkpqAs9VhWV9KfRvTDO6ErU7wrI8XMPA0Qwl5PXkscDwkZ1RWWsx1B7YXx5nyRLdkGSKg6g8YK9TJJqcEtNw==" workbookSaltValue="uT3bsTRR6JweVXy3XLkFhA==" workbookSpinCount="100000" lockStructure="1"/>
  <bookViews>
    <workbookView xWindow="-120" yWindow="-120" windowWidth="29040" windowHeight="15990" xr2:uid="{00000000-000D-0000-FFFF-FFFF00000000}"/>
  </bookViews>
  <sheets>
    <sheet name="Summary" sheetId="1" r:id="rId1"/>
    <sheet name="DC42" sheetId="2" r:id="rId2"/>
    <sheet name="DC48" sheetId="3" r:id="rId3"/>
    <sheet name="EKU" sheetId="4" r:id="rId4"/>
    <sheet name="GT421" sheetId="5" r:id="rId5"/>
    <sheet name="GT422" sheetId="6" r:id="rId6"/>
    <sheet name="GT423" sheetId="7" r:id="rId7"/>
    <sheet name="GT481" sheetId="8" r:id="rId8"/>
    <sheet name="GT484" sheetId="9" r:id="rId9"/>
    <sheet name="GT485" sheetId="10" r:id="rId10"/>
    <sheet name="JHB" sheetId="11" r:id="rId11"/>
    <sheet name="TSH" sheetId="12" r:id="rId12"/>
  </sheets>
  <definedNames>
    <definedName name="_xlnm.Print_Area" localSheetId="1">'DC42'!$A$1:$X$127</definedName>
    <definedName name="_xlnm.Print_Area" localSheetId="2">'DC48'!$A$1:$X$127</definedName>
    <definedName name="_xlnm.Print_Area" localSheetId="3">EKU!$A$1:$X$127</definedName>
    <definedName name="_xlnm.Print_Area" localSheetId="4">'GT421'!$A$1:$X$127</definedName>
    <definedName name="_xlnm.Print_Area" localSheetId="5">'GT422'!$A$1:$X$127</definedName>
    <definedName name="_xlnm.Print_Area" localSheetId="6">'GT423'!$A$1:$X$127</definedName>
    <definedName name="_xlnm.Print_Area" localSheetId="7">'GT481'!$A$1:$X$127</definedName>
    <definedName name="_xlnm.Print_Area" localSheetId="8">'GT484'!$A$1:$X$127</definedName>
    <definedName name="_xlnm.Print_Area" localSheetId="9">'GT485'!$A$1:$X$127</definedName>
    <definedName name="_xlnm.Print_Area" localSheetId="10">JHB!$A$1:$X$127</definedName>
    <definedName name="_xlnm.Print_Area" localSheetId="0">Summary!$A$1:$X$127</definedName>
    <definedName name="_xlnm.Print_Area" localSheetId="11">TSH!$A$1:$X$127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U103" i="2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L95" i="2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T105" i="3"/>
  <c r="S105" i="3"/>
  <c r="R105" i="3"/>
  <c r="E105" i="3"/>
  <c r="U105" i="3" s="1"/>
  <c r="S104" i="3"/>
  <c r="R104" i="3"/>
  <c r="E104" i="3"/>
  <c r="T104" i="3" s="1"/>
  <c r="T103" i="3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U96" i="3"/>
  <c r="S96" i="3"/>
  <c r="R96" i="3"/>
  <c r="E96" i="3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T97" i="4" s="1"/>
  <c r="S96" i="4"/>
  <c r="R96" i="4"/>
  <c r="E96" i="4"/>
  <c r="W95" i="4"/>
  <c r="W112" i="4" s="1"/>
  <c r="V95" i="4"/>
  <c r="V112" i="4" s="1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S104" i="5"/>
  <c r="R104" i="5"/>
  <c r="E104" i="5"/>
  <c r="T104" i="5" s="1"/>
  <c r="T103" i="5"/>
  <c r="S103" i="5"/>
  <c r="R103" i="5"/>
  <c r="E103" i="5"/>
  <c r="U103" i="5" s="1"/>
  <c r="S102" i="5"/>
  <c r="R102" i="5"/>
  <c r="E102" i="5"/>
  <c r="T102" i="5" s="1"/>
  <c r="T101" i="5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T98" i="5" s="1"/>
  <c r="S97" i="5"/>
  <c r="R97" i="5"/>
  <c r="E97" i="5"/>
  <c r="S96" i="5"/>
  <c r="R96" i="5"/>
  <c r="E96" i="5"/>
  <c r="U96" i="5" s="1"/>
  <c r="W95" i="5"/>
  <c r="W112" i="5" s="1"/>
  <c r="V95" i="5"/>
  <c r="V112" i="5" s="1"/>
  <c r="M95" i="5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S113" i="6"/>
  <c r="Q113" i="6"/>
  <c r="P113" i="6"/>
  <c r="O113" i="6"/>
  <c r="N113" i="6"/>
  <c r="M113" i="6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S109" i="7"/>
  <c r="R109" i="7"/>
  <c r="E109" i="7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R95" i="7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S98" i="8"/>
  <c r="R98" i="8"/>
  <c r="E98" i="8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R113" i="9"/>
  <c r="Q113" i="9"/>
  <c r="P113" i="9"/>
  <c r="O113" i="9"/>
  <c r="N113" i="9"/>
  <c r="M113" i="9"/>
  <c r="S113" i="9" s="1"/>
  <c r="L113" i="9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T109" i="9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W95" i="9"/>
  <c r="W112" i="9" s="1"/>
  <c r="V95" i="9"/>
  <c r="V112" i="9" s="1"/>
  <c r="M95" i="9"/>
  <c r="M112" i="9" s="1"/>
  <c r="S112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S107" i="10"/>
  <c r="R107" i="10"/>
  <c r="E107" i="10"/>
  <c r="U107" i="10" s="1"/>
  <c r="T106" i="10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S100" i="10"/>
  <c r="R100" i="10"/>
  <c r="E100" i="10"/>
  <c r="S99" i="10"/>
  <c r="R99" i="10"/>
  <c r="E99" i="10"/>
  <c r="U99" i="10" s="1"/>
  <c r="S98" i="10"/>
  <c r="R98" i="10"/>
  <c r="E98" i="10"/>
  <c r="U98" i="10" s="1"/>
  <c r="S97" i="10"/>
  <c r="R97" i="10"/>
  <c r="E97" i="10"/>
  <c r="T97" i="10" s="1"/>
  <c r="S96" i="10"/>
  <c r="R96" i="10"/>
  <c r="E96" i="10"/>
  <c r="U96" i="10" s="1"/>
  <c r="W95" i="10"/>
  <c r="W112" i="10" s="1"/>
  <c r="V95" i="10"/>
  <c r="V112" i="10" s="1"/>
  <c r="M95" i="10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S104" i="11"/>
  <c r="R104" i="11"/>
  <c r="E104" i="11"/>
  <c r="U104" i="11" s="1"/>
  <c r="S103" i="11"/>
  <c r="R103" i="11"/>
  <c r="E103" i="11"/>
  <c r="U103" i="11" s="1"/>
  <c r="S102" i="11"/>
  <c r="R102" i="11"/>
  <c r="E102" i="11"/>
  <c r="T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S96" i="11"/>
  <c r="R96" i="11"/>
  <c r="E96" i="1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M95" i="12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S99" i="1"/>
  <c r="R99" i="1"/>
  <c r="E99" i="1"/>
  <c r="U99" i="1" s="1"/>
  <c r="T98" i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79" i="12" s="1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"/>
  <c r="E82" i="1"/>
  <c r="E81" i="1"/>
  <c r="E80" i="1"/>
  <c r="E79" i="1" s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12"/>
  <c r="R93" i="12"/>
  <c r="Q93" i="12"/>
  <c r="P93" i="12"/>
  <c r="E93" i="12"/>
  <c r="T93" i="12" s="1"/>
  <c r="S92" i="12"/>
  <c r="R92" i="12"/>
  <c r="Q92" i="12"/>
  <c r="P92" i="12"/>
  <c r="E92" i="12"/>
  <c r="U92" i="12" s="1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T89" i="12" s="1"/>
  <c r="T88" i="12"/>
  <c r="S88" i="12"/>
  <c r="R88" i="12"/>
  <c r="Q88" i="12"/>
  <c r="P88" i="12"/>
  <c r="E88" i="12"/>
  <c r="U88" i="12" s="1"/>
  <c r="S87" i="12"/>
  <c r="R87" i="12"/>
  <c r="Q87" i="12"/>
  <c r="P87" i="12"/>
  <c r="E87" i="12"/>
  <c r="S86" i="12"/>
  <c r="R86" i="12"/>
  <c r="Q86" i="12"/>
  <c r="P86" i="12"/>
  <c r="E86" i="12"/>
  <c r="U86" i="12" s="1"/>
  <c r="W72" i="12"/>
  <c r="V72" i="12"/>
  <c r="O72" i="12"/>
  <c r="N72" i="12"/>
  <c r="M72" i="12"/>
  <c r="S72" i="12" s="1"/>
  <c r="L72" i="12"/>
  <c r="K72" i="12"/>
  <c r="J72" i="12"/>
  <c r="I72" i="12"/>
  <c r="H72" i="12"/>
  <c r="G72" i="12"/>
  <c r="F72" i="12"/>
  <c r="C72" i="12"/>
  <c r="E72" i="12" s="1"/>
  <c r="B72" i="12"/>
  <c r="W71" i="12"/>
  <c r="V71" i="12"/>
  <c r="O71" i="12"/>
  <c r="N71" i="12"/>
  <c r="M71" i="12"/>
  <c r="S71" i="12" s="1"/>
  <c r="L71" i="12"/>
  <c r="R71" i="12" s="1"/>
  <c r="K71" i="12"/>
  <c r="J71" i="12"/>
  <c r="I71" i="12"/>
  <c r="H71" i="12"/>
  <c r="G71" i="12"/>
  <c r="F71" i="12"/>
  <c r="C71" i="12"/>
  <c r="B71" i="12"/>
  <c r="E71" i="12" s="1"/>
  <c r="W70" i="12"/>
  <c r="V70" i="12"/>
  <c r="O70" i="12"/>
  <c r="N70" i="12"/>
  <c r="M70" i="12"/>
  <c r="S70" i="12" s="1"/>
  <c r="L70" i="12"/>
  <c r="R70" i="12" s="1"/>
  <c r="K70" i="12"/>
  <c r="J70" i="12"/>
  <c r="I70" i="12"/>
  <c r="H70" i="12"/>
  <c r="G70" i="12"/>
  <c r="F70" i="12"/>
  <c r="C70" i="12"/>
  <c r="B70" i="12"/>
  <c r="E70" i="12" s="1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W66" i="12"/>
  <c r="V66" i="12"/>
  <c r="O66" i="12"/>
  <c r="N66" i="12"/>
  <c r="M66" i="12"/>
  <c r="S66" i="12" s="1"/>
  <c r="L66" i="12"/>
  <c r="R66" i="12" s="1"/>
  <c r="K66" i="12"/>
  <c r="J66" i="12"/>
  <c r="I66" i="12"/>
  <c r="H66" i="12"/>
  <c r="G66" i="12"/>
  <c r="F66" i="12"/>
  <c r="C66" i="12"/>
  <c r="B66" i="12"/>
  <c r="S65" i="12"/>
  <c r="R65" i="12"/>
  <c r="Q65" i="12"/>
  <c r="P65" i="12"/>
  <c r="E65" i="12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S62" i="12"/>
  <c r="R62" i="12"/>
  <c r="Q62" i="12"/>
  <c r="P62" i="12"/>
  <c r="E62" i="12"/>
  <c r="T62" i="12" s="1"/>
  <c r="S61" i="12"/>
  <c r="R61" i="12"/>
  <c r="Q61" i="12"/>
  <c r="P61" i="12"/>
  <c r="E61" i="12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C59" i="12"/>
  <c r="E59" i="12" s="1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W53" i="12"/>
  <c r="V53" i="12"/>
  <c r="O53" i="12"/>
  <c r="N53" i="12"/>
  <c r="M53" i="12"/>
  <c r="S53" i="12" s="1"/>
  <c r="L53" i="12"/>
  <c r="R53" i="12" s="1"/>
  <c r="K53" i="12"/>
  <c r="J53" i="12"/>
  <c r="I53" i="12"/>
  <c r="Q53" i="12" s="1"/>
  <c r="H53" i="12"/>
  <c r="P53" i="12" s="1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U50" i="12"/>
  <c r="S50" i="12"/>
  <c r="R50" i="12"/>
  <c r="Q50" i="12"/>
  <c r="P50" i="12"/>
  <c r="E50" i="12"/>
  <c r="T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U46" i="12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S43" i="12"/>
  <c r="R43" i="12"/>
  <c r="Q43" i="12"/>
  <c r="P43" i="12"/>
  <c r="E43" i="12"/>
  <c r="S42" i="12"/>
  <c r="R42" i="12"/>
  <c r="Q42" i="12"/>
  <c r="P42" i="12"/>
  <c r="E42" i="12"/>
  <c r="T42" i="12" s="1"/>
  <c r="W40" i="12"/>
  <c r="V40" i="12"/>
  <c r="O40" i="12"/>
  <c r="N40" i="12"/>
  <c r="M40" i="12"/>
  <c r="S40" i="12" s="1"/>
  <c r="L40" i="12"/>
  <c r="R40" i="12" s="1"/>
  <c r="K40" i="12"/>
  <c r="J40" i="12"/>
  <c r="I40" i="12"/>
  <c r="Q40" i="12" s="1"/>
  <c r="H40" i="12"/>
  <c r="G40" i="12"/>
  <c r="F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S37" i="12"/>
  <c r="R37" i="12"/>
  <c r="Q37" i="12"/>
  <c r="P37" i="12"/>
  <c r="E37" i="12"/>
  <c r="T37" i="12" s="1"/>
  <c r="S36" i="12"/>
  <c r="R36" i="12"/>
  <c r="Q36" i="12"/>
  <c r="U36" i="12" s="1"/>
  <c r="P36" i="12"/>
  <c r="T36" i="12" s="1"/>
  <c r="E36" i="12"/>
  <c r="S35" i="12"/>
  <c r="R35" i="12"/>
  <c r="Q35" i="12"/>
  <c r="P35" i="12"/>
  <c r="E35" i="12"/>
  <c r="W33" i="12"/>
  <c r="V33" i="12"/>
  <c r="O33" i="12"/>
  <c r="S33" i="12" s="1"/>
  <c r="N33" i="12"/>
  <c r="M33" i="12"/>
  <c r="L33" i="12"/>
  <c r="K33" i="12"/>
  <c r="J33" i="12"/>
  <c r="I33" i="12"/>
  <c r="Q33" i="12" s="1"/>
  <c r="H33" i="12"/>
  <c r="G33" i="12"/>
  <c r="F33" i="12"/>
  <c r="C33" i="12"/>
  <c r="B33" i="12"/>
  <c r="E33" i="12" s="1"/>
  <c r="S32" i="12"/>
  <c r="R32" i="12"/>
  <c r="Q32" i="12"/>
  <c r="U32" i="12" s="1"/>
  <c r="P32" i="12"/>
  <c r="E32" i="12"/>
  <c r="T32" i="12" s="1"/>
  <c r="W30" i="12"/>
  <c r="V30" i="12"/>
  <c r="O30" i="12"/>
  <c r="N30" i="12"/>
  <c r="M30" i="12"/>
  <c r="L30" i="12"/>
  <c r="R30" i="12" s="1"/>
  <c r="K30" i="12"/>
  <c r="J30" i="12"/>
  <c r="I30" i="12"/>
  <c r="H30" i="12"/>
  <c r="G30" i="12"/>
  <c r="F30" i="12"/>
  <c r="C30" i="12"/>
  <c r="B30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S27" i="12"/>
  <c r="R27" i="12"/>
  <c r="Q27" i="12"/>
  <c r="P27" i="12"/>
  <c r="E27" i="12"/>
  <c r="T27" i="12" s="1"/>
  <c r="S26" i="12"/>
  <c r="R26" i="12"/>
  <c r="Q26" i="12"/>
  <c r="P26" i="12"/>
  <c r="E26" i="12"/>
  <c r="U26" i="12" s="1"/>
  <c r="W24" i="12"/>
  <c r="V24" i="12"/>
  <c r="O24" i="12"/>
  <c r="N24" i="12"/>
  <c r="M24" i="12"/>
  <c r="S24" i="12" s="1"/>
  <c r="L24" i="12"/>
  <c r="R24" i="12" s="1"/>
  <c r="K24" i="12"/>
  <c r="J24" i="12"/>
  <c r="I24" i="12"/>
  <c r="H24" i="12"/>
  <c r="P24" i="12" s="1"/>
  <c r="G24" i="12"/>
  <c r="F24" i="12"/>
  <c r="C24" i="12"/>
  <c r="B24" i="12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U21" i="12"/>
  <c r="S21" i="12"/>
  <c r="R21" i="12"/>
  <c r="Q21" i="12"/>
  <c r="P21" i="12"/>
  <c r="E21" i="12"/>
  <c r="T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S18" i="12"/>
  <c r="R18" i="12"/>
  <c r="Q18" i="12"/>
  <c r="P18" i="12"/>
  <c r="E18" i="12"/>
  <c r="T18" i="12" s="1"/>
  <c r="S17" i="12"/>
  <c r="R17" i="12"/>
  <c r="Q17" i="12"/>
  <c r="P17" i="12"/>
  <c r="E17" i="12"/>
  <c r="U17" i="12" s="1"/>
  <c r="W15" i="12"/>
  <c r="V15" i="12"/>
  <c r="O15" i="12"/>
  <c r="S15" i="12" s="1"/>
  <c r="N15" i="12"/>
  <c r="M15" i="12"/>
  <c r="L15" i="12"/>
  <c r="R15" i="12" s="1"/>
  <c r="K15" i="12"/>
  <c r="J15" i="12"/>
  <c r="I15" i="12"/>
  <c r="Q15" i="12" s="1"/>
  <c r="H15" i="12"/>
  <c r="G15" i="12"/>
  <c r="F15" i="12"/>
  <c r="C15" i="12"/>
  <c r="B15" i="12"/>
  <c r="E15" i="12" s="1"/>
  <c r="S14" i="12"/>
  <c r="R14" i="12"/>
  <c r="Q14" i="12"/>
  <c r="P14" i="12"/>
  <c r="E14" i="12"/>
  <c r="S13" i="12"/>
  <c r="R13" i="12"/>
  <c r="Q13" i="12"/>
  <c r="U13" i="12" s="1"/>
  <c r="P13" i="12"/>
  <c r="E13" i="12"/>
  <c r="T13" i="12" s="1"/>
  <c r="U12" i="12"/>
  <c r="S12" i="12"/>
  <c r="R12" i="12"/>
  <c r="Q12" i="12"/>
  <c r="P12" i="12"/>
  <c r="E12" i="12"/>
  <c r="T12" i="12" s="1"/>
  <c r="S11" i="12"/>
  <c r="R11" i="12"/>
  <c r="Q11" i="12"/>
  <c r="P11" i="12"/>
  <c r="E11" i="12"/>
  <c r="U11" i="12" s="1"/>
  <c r="S10" i="12"/>
  <c r="R10" i="12"/>
  <c r="Q10" i="12"/>
  <c r="P10" i="12"/>
  <c r="E10" i="12"/>
  <c r="U10" i="12" s="1"/>
  <c r="S9" i="12"/>
  <c r="R9" i="12"/>
  <c r="Q9" i="12"/>
  <c r="P9" i="12"/>
  <c r="E9" i="12"/>
  <c r="S93" i="11"/>
  <c r="R93" i="11"/>
  <c r="Q93" i="11"/>
  <c r="P93" i="11"/>
  <c r="E93" i="11"/>
  <c r="T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S86" i="11"/>
  <c r="R86" i="11"/>
  <c r="Q86" i="11"/>
  <c r="P86" i="11"/>
  <c r="E86" i="11"/>
  <c r="T86" i="11" s="1"/>
  <c r="W72" i="11"/>
  <c r="V72" i="11"/>
  <c r="O72" i="11"/>
  <c r="N72" i="11"/>
  <c r="M72" i="11"/>
  <c r="S72" i="11" s="1"/>
  <c r="L72" i="11"/>
  <c r="R72" i="11" s="1"/>
  <c r="K72" i="11"/>
  <c r="J72" i="11"/>
  <c r="I72" i="11"/>
  <c r="H72" i="11"/>
  <c r="P72" i="11" s="1"/>
  <c r="G72" i="11"/>
  <c r="F72" i="11"/>
  <c r="C72" i="11"/>
  <c r="B72" i="11"/>
  <c r="W71" i="11"/>
  <c r="V71" i="11"/>
  <c r="O71" i="11"/>
  <c r="N71" i="11"/>
  <c r="M71" i="11"/>
  <c r="S71" i="11" s="1"/>
  <c r="L71" i="11"/>
  <c r="R71" i="11" s="1"/>
  <c r="K71" i="11"/>
  <c r="J71" i="11"/>
  <c r="I71" i="11"/>
  <c r="H71" i="11"/>
  <c r="G71" i="11"/>
  <c r="F71" i="11"/>
  <c r="C71" i="11"/>
  <c r="B71" i="11"/>
  <c r="E71" i="11" s="1"/>
  <c r="W70" i="11"/>
  <c r="V70" i="11"/>
  <c r="O70" i="11"/>
  <c r="N70" i="11"/>
  <c r="M70" i="11"/>
  <c r="S70" i="11" s="1"/>
  <c r="L70" i="11"/>
  <c r="R70" i="11" s="1"/>
  <c r="K70" i="11"/>
  <c r="J70" i="11"/>
  <c r="I70" i="11"/>
  <c r="H70" i="11"/>
  <c r="G70" i="11"/>
  <c r="F70" i="11"/>
  <c r="C70" i="11"/>
  <c r="B70" i="11"/>
  <c r="E70" i="11" s="1"/>
  <c r="S69" i="11"/>
  <c r="R69" i="11"/>
  <c r="Q69" i="11"/>
  <c r="P69" i="11"/>
  <c r="E69" i="11"/>
  <c r="T69" i="11" s="1"/>
  <c r="W67" i="11"/>
  <c r="V67" i="11"/>
  <c r="O67" i="11"/>
  <c r="N67" i="11"/>
  <c r="M67" i="11"/>
  <c r="S67" i="11" s="1"/>
  <c r="L67" i="11"/>
  <c r="K67" i="11"/>
  <c r="J67" i="11"/>
  <c r="I67" i="11"/>
  <c r="Q67" i="11" s="1"/>
  <c r="H67" i="11"/>
  <c r="G67" i="11"/>
  <c r="F67" i="11"/>
  <c r="C67" i="11"/>
  <c r="B67" i="11"/>
  <c r="W66" i="11"/>
  <c r="V66" i="11"/>
  <c r="S66" i="11"/>
  <c r="O66" i="11"/>
  <c r="N66" i="11"/>
  <c r="M66" i="11"/>
  <c r="L66" i="11"/>
  <c r="R66" i="11" s="1"/>
  <c r="K66" i="11"/>
  <c r="J66" i="11"/>
  <c r="I66" i="11"/>
  <c r="Q66" i="11" s="1"/>
  <c r="H66" i="11"/>
  <c r="P66" i="11" s="1"/>
  <c r="G66" i="11"/>
  <c r="F66" i="11"/>
  <c r="C66" i="11"/>
  <c r="B66" i="11"/>
  <c r="E66" i="11" s="1"/>
  <c r="S65" i="11"/>
  <c r="R65" i="11"/>
  <c r="Q65" i="11"/>
  <c r="P65" i="11"/>
  <c r="E65" i="11"/>
  <c r="S64" i="11"/>
  <c r="R64" i="11"/>
  <c r="Q64" i="11"/>
  <c r="P64" i="11"/>
  <c r="E64" i="11"/>
  <c r="T64" i="11" s="1"/>
  <c r="T63" i="1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S59" i="11" s="1"/>
  <c r="L59" i="11"/>
  <c r="R59" i="11" s="1"/>
  <c r="K59" i="11"/>
  <c r="J59" i="11"/>
  <c r="I59" i="11"/>
  <c r="H59" i="11"/>
  <c r="P59" i="11" s="1"/>
  <c r="G59" i="11"/>
  <c r="F59" i="11"/>
  <c r="C59" i="11"/>
  <c r="B59" i="11"/>
  <c r="E59" i="11" s="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U56" i="11"/>
  <c r="S56" i="11"/>
  <c r="R56" i="11"/>
  <c r="Q56" i="11"/>
  <c r="P56" i="11"/>
  <c r="E56" i="11"/>
  <c r="T56" i="11" s="1"/>
  <c r="S55" i="11"/>
  <c r="R55" i="11"/>
  <c r="Q55" i="11"/>
  <c r="P55" i="11"/>
  <c r="E55" i="11"/>
  <c r="U55" i="11" s="1"/>
  <c r="W53" i="11"/>
  <c r="V53" i="11"/>
  <c r="O53" i="11"/>
  <c r="N53" i="11"/>
  <c r="M53" i="11"/>
  <c r="S53" i="11" s="1"/>
  <c r="L53" i="11"/>
  <c r="R53" i="11" s="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S46" i="11"/>
  <c r="R46" i="11"/>
  <c r="Q46" i="11"/>
  <c r="P46" i="11"/>
  <c r="E46" i="11"/>
  <c r="U46" i="11" s="1"/>
  <c r="S45" i="11"/>
  <c r="R45" i="11"/>
  <c r="Q45" i="11"/>
  <c r="P45" i="11"/>
  <c r="E45" i="11"/>
  <c r="U45" i="11" s="1"/>
  <c r="S44" i="11"/>
  <c r="R44" i="11"/>
  <c r="Q44" i="11"/>
  <c r="P44" i="11"/>
  <c r="E44" i="11"/>
  <c r="U44" i="11" s="1"/>
  <c r="S43" i="11"/>
  <c r="R43" i="11"/>
  <c r="Q43" i="11"/>
  <c r="P43" i="11"/>
  <c r="E43" i="11"/>
  <c r="U43" i="11" s="1"/>
  <c r="T42" i="11"/>
  <c r="S42" i="11"/>
  <c r="R42" i="11"/>
  <c r="Q42" i="11"/>
  <c r="P42" i="11"/>
  <c r="E42" i="11"/>
  <c r="U42" i="11" s="1"/>
  <c r="W40" i="11"/>
  <c r="V40" i="11"/>
  <c r="S40" i="11"/>
  <c r="O40" i="11"/>
  <c r="N40" i="11"/>
  <c r="M40" i="11"/>
  <c r="L40" i="11"/>
  <c r="R40" i="11" s="1"/>
  <c r="K40" i="11"/>
  <c r="J40" i="11"/>
  <c r="I40" i="11"/>
  <c r="Q40" i="11" s="1"/>
  <c r="H40" i="11"/>
  <c r="P40" i="11" s="1"/>
  <c r="G40" i="11"/>
  <c r="F40" i="11"/>
  <c r="C40" i="11"/>
  <c r="B40" i="11"/>
  <c r="E40" i="11" s="1"/>
  <c r="S39" i="11"/>
  <c r="R39" i="11"/>
  <c r="Q39" i="11"/>
  <c r="P39" i="11"/>
  <c r="E39" i="11"/>
  <c r="U39" i="11" s="1"/>
  <c r="S38" i="11"/>
  <c r="R38" i="11"/>
  <c r="Q38" i="11"/>
  <c r="U38" i="11" s="1"/>
  <c r="P38" i="11"/>
  <c r="E38" i="1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E35" i="11"/>
  <c r="W33" i="11"/>
  <c r="V33" i="11"/>
  <c r="O33" i="11"/>
  <c r="N33" i="11"/>
  <c r="M33" i="11"/>
  <c r="S33" i="11" s="1"/>
  <c r="L33" i="11"/>
  <c r="K33" i="11"/>
  <c r="J33" i="11"/>
  <c r="I33" i="11"/>
  <c r="H33" i="11"/>
  <c r="P33" i="11" s="1"/>
  <c r="G33" i="11"/>
  <c r="F33" i="11"/>
  <c r="C33" i="11"/>
  <c r="B33" i="11"/>
  <c r="E33" i="11" s="1"/>
  <c r="S32" i="11"/>
  <c r="R32" i="11"/>
  <c r="Q32" i="11"/>
  <c r="P32" i="11"/>
  <c r="T32" i="11" s="1"/>
  <c r="E32" i="11"/>
  <c r="W30" i="11"/>
  <c r="V30" i="11"/>
  <c r="O30" i="11"/>
  <c r="N30" i="11"/>
  <c r="M30" i="11"/>
  <c r="S30" i="11" s="1"/>
  <c r="L30" i="11"/>
  <c r="R30" i="11" s="1"/>
  <c r="K30" i="11"/>
  <c r="J30" i="11"/>
  <c r="I30" i="11"/>
  <c r="H30" i="11"/>
  <c r="P30" i="11" s="1"/>
  <c r="G30" i="11"/>
  <c r="F30" i="11"/>
  <c r="C30" i="11"/>
  <c r="B30" i="11"/>
  <c r="S29" i="11"/>
  <c r="R29" i="11"/>
  <c r="Q29" i="11"/>
  <c r="P29" i="11"/>
  <c r="E29" i="11"/>
  <c r="U29" i="11" s="1"/>
  <c r="S28" i="11"/>
  <c r="R28" i="11"/>
  <c r="Q28" i="11"/>
  <c r="U28" i="11" s="1"/>
  <c r="P28" i="11"/>
  <c r="E28" i="11"/>
  <c r="T28" i="11" s="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W24" i="11"/>
  <c r="V24" i="11"/>
  <c r="R24" i="11"/>
  <c r="O24" i="11"/>
  <c r="N24" i="11"/>
  <c r="M24" i="11"/>
  <c r="S24" i="11" s="1"/>
  <c r="L24" i="11"/>
  <c r="K24" i="11"/>
  <c r="J24" i="11"/>
  <c r="I24" i="11"/>
  <c r="Q24" i="11" s="1"/>
  <c r="H24" i="11"/>
  <c r="P24" i="11" s="1"/>
  <c r="G24" i="11"/>
  <c r="F24" i="11"/>
  <c r="E24" i="11"/>
  <c r="C24" i="11"/>
  <c r="B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U20" i="11"/>
  <c r="S20" i="11"/>
  <c r="R20" i="11"/>
  <c r="Q20" i="11"/>
  <c r="P20" i="11"/>
  <c r="E20" i="11"/>
  <c r="T20" i="11" s="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S17" i="11"/>
  <c r="R17" i="11"/>
  <c r="Q17" i="11"/>
  <c r="P17" i="11"/>
  <c r="E17" i="11"/>
  <c r="U17" i="11" s="1"/>
  <c r="W15" i="11"/>
  <c r="V15" i="11"/>
  <c r="O15" i="11"/>
  <c r="N15" i="11"/>
  <c r="R15" i="11" s="1"/>
  <c r="M15" i="11"/>
  <c r="S15" i="11" s="1"/>
  <c r="L15" i="11"/>
  <c r="K15" i="11"/>
  <c r="J15" i="11"/>
  <c r="I15" i="11"/>
  <c r="Q15" i="11" s="1"/>
  <c r="H15" i="11"/>
  <c r="G15" i="11"/>
  <c r="F15" i="11"/>
  <c r="E15" i="11"/>
  <c r="C15" i="11"/>
  <c r="B15" i="11"/>
  <c r="S14" i="11"/>
  <c r="R14" i="11"/>
  <c r="Q14" i="11"/>
  <c r="U14" i="11" s="1"/>
  <c r="P14" i="11"/>
  <c r="E14" i="11"/>
  <c r="S13" i="11"/>
  <c r="R13" i="11"/>
  <c r="Q13" i="11"/>
  <c r="P13" i="11"/>
  <c r="T13" i="11" s="1"/>
  <c r="E13" i="11"/>
  <c r="U13" i="11" s="1"/>
  <c r="S12" i="11"/>
  <c r="R12" i="11"/>
  <c r="Q12" i="11"/>
  <c r="P12" i="11"/>
  <c r="E12" i="11"/>
  <c r="U12" i="11" s="1"/>
  <c r="S11" i="11"/>
  <c r="R11" i="11"/>
  <c r="Q11" i="11"/>
  <c r="U11" i="11" s="1"/>
  <c r="P11" i="11"/>
  <c r="E11" i="11"/>
  <c r="S10" i="11"/>
  <c r="R10" i="11"/>
  <c r="Q10" i="11"/>
  <c r="P10" i="11"/>
  <c r="E10" i="11"/>
  <c r="S9" i="11"/>
  <c r="R9" i="11"/>
  <c r="Q9" i="11"/>
  <c r="P9" i="11"/>
  <c r="E9" i="11"/>
  <c r="U9" i="11" s="1"/>
  <c r="S93" i="10"/>
  <c r="R93" i="10"/>
  <c r="Q93" i="10"/>
  <c r="P93" i="10"/>
  <c r="E93" i="10"/>
  <c r="S92" i="10"/>
  <c r="R92" i="10"/>
  <c r="Q92" i="10"/>
  <c r="P92" i="10"/>
  <c r="E92" i="10"/>
  <c r="U92" i="10" s="1"/>
  <c r="U91" i="10"/>
  <c r="T91" i="10"/>
  <c r="S91" i="10"/>
  <c r="R91" i="10"/>
  <c r="Q91" i="10"/>
  <c r="P91" i="10"/>
  <c r="E91" i="10"/>
  <c r="S90" i="10"/>
  <c r="R90" i="10"/>
  <c r="Q90" i="10"/>
  <c r="P90" i="10"/>
  <c r="E90" i="10"/>
  <c r="U90" i="10" s="1"/>
  <c r="S89" i="10"/>
  <c r="R89" i="10"/>
  <c r="Q89" i="10"/>
  <c r="P89" i="10"/>
  <c r="E89" i="10"/>
  <c r="S88" i="10"/>
  <c r="R88" i="10"/>
  <c r="Q88" i="10"/>
  <c r="P88" i="10"/>
  <c r="E88" i="10"/>
  <c r="T88" i="10" s="1"/>
  <c r="U87" i="10"/>
  <c r="T87" i="10"/>
  <c r="S87" i="10"/>
  <c r="R87" i="10"/>
  <c r="Q87" i="10"/>
  <c r="P87" i="10"/>
  <c r="E87" i="10"/>
  <c r="T86" i="10"/>
  <c r="S86" i="10"/>
  <c r="R86" i="10"/>
  <c r="Q86" i="10"/>
  <c r="P86" i="10"/>
  <c r="E86" i="10"/>
  <c r="U86" i="10" s="1"/>
  <c r="W72" i="10"/>
  <c r="V72" i="10"/>
  <c r="O72" i="10"/>
  <c r="N72" i="10"/>
  <c r="M72" i="10"/>
  <c r="S72" i="10" s="1"/>
  <c r="L72" i="10"/>
  <c r="K72" i="10"/>
  <c r="J72" i="10"/>
  <c r="I72" i="10"/>
  <c r="Q72" i="10" s="1"/>
  <c r="H72" i="10"/>
  <c r="G72" i="10"/>
  <c r="F72" i="10"/>
  <c r="C72" i="10"/>
  <c r="B72" i="10"/>
  <c r="W71" i="10"/>
  <c r="V71" i="10"/>
  <c r="O71" i="10"/>
  <c r="N71" i="10"/>
  <c r="M71" i="10"/>
  <c r="S71" i="10" s="1"/>
  <c r="L71" i="10"/>
  <c r="R71" i="10" s="1"/>
  <c r="K71" i="10"/>
  <c r="J71" i="10"/>
  <c r="I71" i="10"/>
  <c r="H71" i="10"/>
  <c r="P71" i="10" s="1"/>
  <c r="G71" i="10"/>
  <c r="F71" i="10"/>
  <c r="C71" i="10"/>
  <c r="B71" i="10"/>
  <c r="W70" i="10"/>
  <c r="V70" i="10"/>
  <c r="O70" i="10"/>
  <c r="N70" i="10"/>
  <c r="M70" i="10"/>
  <c r="S70" i="10" s="1"/>
  <c r="L70" i="10"/>
  <c r="K70" i="10"/>
  <c r="J70" i="10"/>
  <c r="I70" i="10"/>
  <c r="H70" i="10"/>
  <c r="G70" i="10"/>
  <c r="F70" i="10"/>
  <c r="C70" i="10"/>
  <c r="B70" i="10"/>
  <c r="E70" i="10" s="1"/>
  <c r="S69" i="10"/>
  <c r="R69" i="10"/>
  <c r="Q69" i="10"/>
  <c r="P69" i="10"/>
  <c r="E69" i="10"/>
  <c r="U69" i="10" s="1"/>
  <c r="W67" i="10"/>
  <c r="V67" i="10"/>
  <c r="O67" i="10"/>
  <c r="N67" i="10"/>
  <c r="M67" i="10"/>
  <c r="S67" i="10" s="1"/>
  <c r="L67" i="10"/>
  <c r="K67" i="10"/>
  <c r="J67" i="10"/>
  <c r="I67" i="10"/>
  <c r="H67" i="10"/>
  <c r="G67" i="10"/>
  <c r="F67" i="10"/>
  <c r="C67" i="10"/>
  <c r="B67" i="10"/>
  <c r="E67" i="10" s="1"/>
  <c r="W66" i="10"/>
  <c r="V66" i="10"/>
  <c r="O66" i="10"/>
  <c r="N66" i="10"/>
  <c r="M66" i="10"/>
  <c r="S66" i="10" s="1"/>
  <c r="L66" i="10"/>
  <c r="R66" i="10" s="1"/>
  <c r="K66" i="10"/>
  <c r="J66" i="10"/>
  <c r="I66" i="10"/>
  <c r="H66" i="10"/>
  <c r="G66" i="10"/>
  <c r="F66" i="10"/>
  <c r="C66" i="10"/>
  <c r="B66" i="10"/>
  <c r="E66" i="10" s="1"/>
  <c r="S65" i="10"/>
  <c r="R65" i="10"/>
  <c r="Q65" i="10"/>
  <c r="P65" i="10"/>
  <c r="E65" i="10"/>
  <c r="T65" i="10" s="1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S59" i="10"/>
  <c r="O59" i="10"/>
  <c r="N59" i="10"/>
  <c r="M59" i="10"/>
  <c r="L59" i="10"/>
  <c r="R59" i="10" s="1"/>
  <c r="K59" i="10"/>
  <c r="J59" i="10"/>
  <c r="I59" i="10"/>
  <c r="Q59" i="10" s="1"/>
  <c r="H59" i="10"/>
  <c r="P59" i="10" s="1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S56" i="10"/>
  <c r="R56" i="10"/>
  <c r="Q56" i="10"/>
  <c r="P56" i="10"/>
  <c r="E56" i="10"/>
  <c r="U56" i="10" s="1"/>
  <c r="S55" i="10"/>
  <c r="R55" i="10"/>
  <c r="Q55" i="10"/>
  <c r="P55" i="10"/>
  <c r="E55" i="10"/>
  <c r="W53" i="10"/>
  <c r="V53" i="10"/>
  <c r="O53" i="10"/>
  <c r="N53" i="10"/>
  <c r="M53" i="10"/>
  <c r="S53" i="10" s="1"/>
  <c r="L53" i="10"/>
  <c r="R53" i="10" s="1"/>
  <c r="K53" i="10"/>
  <c r="J53" i="10"/>
  <c r="I53" i="10"/>
  <c r="H53" i="10"/>
  <c r="G53" i="10"/>
  <c r="F53" i="10"/>
  <c r="C53" i="10"/>
  <c r="B53" i="10"/>
  <c r="E53" i="10" s="1"/>
  <c r="U52" i="10"/>
  <c r="S52" i="10"/>
  <c r="R52" i="10"/>
  <c r="Q52" i="10"/>
  <c r="P52" i="10"/>
  <c r="E52" i="10"/>
  <c r="T52" i="10" s="1"/>
  <c r="S51" i="10"/>
  <c r="R51" i="10"/>
  <c r="Q51" i="10"/>
  <c r="P51" i="10"/>
  <c r="T51" i="10" s="1"/>
  <c r="E51" i="10"/>
  <c r="S50" i="10"/>
  <c r="R50" i="10"/>
  <c r="Q50" i="10"/>
  <c r="P50" i="10"/>
  <c r="E50" i="10"/>
  <c r="S49" i="10"/>
  <c r="R49" i="10"/>
  <c r="Q49" i="10"/>
  <c r="P49" i="10"/>
  <c r="E49" i="10"/>
  <c r="U49" i="10" s="1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U45" i="10" s="1"/>
  <c r="S44" i="10"/>
  <c r="R44" i="10"/>
  <c r="Q44" i="10"/>
  <c r="P44" i="10"/>
  <c r="E44" i="10"/>
  <c r="S43" i="10"/>
  <c r="R43" i="10"/>
  <c r="Q43" i="10"/>
  <c r="P43" i="10"/>
  <c r="E43" i="10"/>
  <c r="U43" i="10" s="1"/>
  <c r="U42" i="10"/>
  <c r="S42" i="10"/>
  <c r="R42" i="10"/>
  <c r="Q42" i="10"/>
  <c r="P42" i="10"/>
  <c r="E42" i="10"/>
  <c r="T42" i="10" s="1"/>
  <c r="W40" i="10"/>
  <c r="V40" i="10"/>
  <c r="O40" i="10"/>
  <c r="N40" i="10"/>
  <c r="M40" i="10"/>
  <c r="S40" i="10" s="1"/>
  <c r="L40" i="10"/>
  <c r="K40" i="10"/>
  <c r="J40" i="10"/>
  <c r="I40" i="10"/>
  <c r="Q40" i="10" s="1"/>
  <c r="H40" i="10"/>
  <c r="G40" i="10"/>
  <c r="F40" i="10"/>
  <c r="C40" i="10"/>
  <c r="B40" i="10"/>
  <c r="E40" i="10" s="1"/>
  <c r="S39" i="10"/>
  <c r="R39" i="10"/>
  <c r="Q39" i="10"/>
  <c r="P39" i="10"/>
  <c r="E39" i="10"/>
  <c r="U39" i="10" s="1"/>
  <c r="S38" i="10"/>
  <c r="R38" i="10"/>
  <c r="Q38" i="10"/>
  <c r="U38" i="10" s="1"/>
  <c r="P38" i="10"/>
  <c r="E38" i="10"/>
  <c r="U37" i="10"/>
  <c r="S37" i="10"/>
  <c r="R37" i="10"/>
  <c r="Q37" i="10"/>
  <c r="P37" i="10"/>
  <c r="E37" i="10"/>
  <c r="T37" i="10" s="1"/>
  <c r="S36" i="10"/>
  <c r="R36" i="10"/>
  <c r="Q36" i="10"/>
  <c r="P36" i="10"/>
  <c r="E36" i="10"/>
  <c r="U36" i="10" s="1"/>
  <c r="S35" i="10"/>
  <c r="R35" i="10"/>
  <c r="Q35" i="10"/>
  <c r="P35" i="10"/>
  <c r="E35" i="10"/>
  <c r="W33" i="10"/>
  <c r="V33" i="10"/>
  <c r="O33" i="10"/>
  <c r="N33" i="10"/>
  <c r="R33" i="10" s="1"/>
  <c r="M33" i="10"/>
  <c r="S33" i="10" s="1"/>
  <c r="L33" i="10"/>
  <c r="K33" i="10"/>
  <c r="J33" i="10"/>
  <c r="I33" i="10"/>
  <c r="H33" i="10"/>
  <c r="P33" i="10" s="1"/>
  <c r="G33" i="10"/>
  <c r="F33" i="10"/>
  <c r="E33" i="10"/>
  <c r="C33" i="10"/>
  <c r="B33" i="10"/>
  <c r="S32" i="10"/>
  <c r="R32" i="10"/>
  <c r="Q32" i="10"/>
  <c r="P32" i="10"/>
  <c r="T32" i="10" s="1"/>
  <c r="E32" i="10"/>
  <c r="W30" i="10"/>
  <c r="V30" i="10"/>
  <c r="O30" i="10"/>
  <c r="N30" i="10"/>
  <c r="M30" i="10"/>
  <c r="S30" i="10" s="1"/>
  <c r="L30" i="10"/>
  <c r="R30" i="10" s="1"/>
  <c r="K30" i="10"/>
  <c r="J30" i="10"/>
  <c r="I30" i="10"/>
  <c r="Q30" i="10" s="1"/>
  <c r="H30" i="10"/>
  <c r="G30" i="10"/>
  <c r="F30" i="10"/>
  <c r="C30" i="10"/>
  <c r="B30" i="10"/>
  <c r="E30" i="10" s="1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W24" i="10"/>
  <c r="V24" i="10"/>
  <c r="O24" i="10"/>
  <c r="N24" i="10"/>
  <c r="M24" i="10"/>
  <c r="S24" i="10" s="1"/>
  <c r="L24" i="10"/>
  <c r="R24" i="10" s="1"/>
  <c r="K24" i="10"/>
  <c r="J24" i="10"/>
  <c r="I24" i="10"/>
  <c r="Q24" i="10" s="1"/>
  <c r="H24" i="10"/>
  <c r="G24" i="10"/>
  <c r="F24" i="10"/>
  <c r="C24" i="10"/>
  <c r="B24" i="10"/>
  <c r="E24" i="10" s="1"/>
  <c r="S23" i="10"/>
  <c r="R23" i="10"/>
  <c r="Q23" i="10"/>
  <c r="P23" i="10"/>
  <c r="E23" i="10"/>
  <c r="T23" i="10" s="1"/>
  <c r="U22" i="10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U18" i="10"/>
  <c r="S18" i="10"/>
  <c r="R18" i="10"/>
  <c r="Q18" i="10"/>
  <c r="P18" i="10"/>
  <c r="E18" i="10"/>
  <c r="T18" i="10" s="1"/>
  <c r="S17" i="10"/>
  <c r="R17" i="10"/>
  <c r="Q17" i="10"/>
  <c r="P17" i="10"/>
  <c r="E17" i="10"/>
  <c r="U17" i="10" s="1"/>
  <c r="W15" i="10"/>
  <c r="V15" i="10"/>
  <c r="O15" i="10"/>
  <c r="N15" i="10"/>
  <c r="R15" i="10" s="1"/>
  <c r="M15" i="10"/>
  <c r="S15" i="10" s="1"/>
  <c r="L15" i="10"/>
  <c r="K15" i="10"/>
  <c r="J15" i="10"/>
  <c r="I15" i="10"/>
  <c r="Q15" i="10" s="1"/>
  <c r="H15" i="10"/>
  <c r="G15" i="10"/>
  <c r="F15" i="10"/>
  <c r="C15" i="10"/>
  <c r="B15" i="10"/>
  <c r="E15" i="10" s="1"/>
  <c r="S14" i="10"/>
  <c r="R14" i="10"/>
  <c r="Q14" i="10"/>
  <c r="U14" i="10" s="1"/>
  <c r="P14" i="10"/>
  <c r="T14" i="10" s="1"/>
  <c r="E14" i="10"/>
  <c r="U13" i="10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T10" i="10" s="1"/>
  <c r="E10" i="10"/>
  <c r="S9" i="10"/>
  <c r="R9" i="10"/>
  <c r="Q9" i="10"/>
  <c r="P9" i="10"/>
  <c r="E9" i="10"/>
  <c r="U9" i="10" s="1"/>
  <c r="S93" i="9"/>
  <c r="R93" i="9"/>
  <c r="Q93" i="9"/>
  <c r="P93" i="9"/>
  <c r="E93" i="9"/>
  <c r="U93" i="9" s="1"/>
  <c r="S92" i="9"/>
  <c r="R92" i="9"/>
  <c r="Q92" i="9"/>
  <c r="P92" i="9"/>
  <c r="E92" i="9"/>
  <c r="U92" i="9" s="1"/>
  <c r="T91" i="9"/>
  <c r="S91" i="9"/>
  <c r="R91" i="9"/>
  <c r="Q91" i="9"/>
  <c r="P91" i="9"/>
  <c r="E91" i="9"/>
  <c r="U91" i="9" s="1"/>
  <c r="T90" i="9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Q88" i="9"/>
  <c r="P88" i="9"/>
  <c r="E88" i="9"/>
  <c r="U88" i="9" s="1"/>
  <c r="U87" i="9"/>
  <c r="T87" i="9"/>
  <c r="S87" i="9"/>
  <c r="R87" i="9"/>
  <c r="Q87" i="9"/>
  <c r="P87" i="9"/>
  <c r="E87" i="9"/>
  <c r="S86" i="9"/>
  <c r="R86" i="9"/>
  <c r="Q86" i="9"/>
  <c r="P86" i="9"/>
  <c r="E86" i="9"/>
  <c r="U86" i="9" s="1"/>
  <c r="W72" i="9"/>
  <c r="V72" i="9"/>
  <c r="O72" i="9"/>
  <c r="N72" i="9"/>
  <c r="M72" i="9"/>
  <c r="S72" i="9" s="1"/>
  <c r="L72" i="9"/>
  <c r="R72" i="9" s="1"/>
  <c r="K72" i="9"/>
  <c r="J72" i="9"/>
  <c r="I72" i="9"/>
  <c r="H72" i="9"/>
  <c r="G72" i="9"/>
  <c r="F72" i="9"/>
  <c r="C72" i="9"/>
  <c r="B72" i="9"/>
  <c r="E72" i="9" s="1"/>
  <c r="W71" i="9"/>
  <c r="V71" i="9"/>
  <c r="O71" i="9"/>
  <c r="N71" i="9"/>
  <c r="R71" i="9" s="1"/>
  <c r="M71" i="9"/>
  <c r="S71" i="9" s="1"/>
  <c r="L71" i="9"/>
  <c r="K71" i="9"/>
  <c r="J71" i="9"/>
  <c r="I71" i="9"/>
  <c r="H71" i="9"/>
  <c r="G71" i="9"/>
  <c r="F71" i="9"/>
  <c r="C71" i="9"/>
  <c r="B71" i="9"/>
  <c r="W70" i="9"/>
  <c r="V70" i="9"/>
  <c r="O70" i="9"/>
  <c r="N70" i="9"/>
  <c r="M70" i="9"/>
  <c r="S70" i="9" s="1"/>
  <c r="L70" i="9"/>
  <c r="K70" i="9"/>
  <c r="J70" i="9"/>
  <c r="I70" i="9"/>
  <c r="Q70" i="9" s="1"/>
  <c r="H70" i="9"/>
  <c r="G70" i="9"/>
  <c r="F70" i="9"/>
  <c r="C70" i="9"/>
  <c r="B70" i="9"/>
  <c r="E70" i="9" s="1"/>
  <c r="S69" i="9"/>
  <c r="R69" i="9"/>
  <c r="Q69" i="9"/>
  <c r="U69" i="9" s="1"/>
  <c r="P69" i="9"/>
  <c r="T69" i="9" s="1"/>
  <c r="E69" i="9"/>
  <c r="W67" i="9"/>
  <c r="V67" i="9"/>
  <c r="O67" i="9"/>
  <c r="N67" i="9"/>
  <c r="M67" i="9"/>
  <c r="S67" i="9" s="1"/>
  <c r="L67" i="9"/>
  <c r="K67" i="9"/>
  <c r="J67" i="9"/>
  <c r="I67" i="9"/>
  <c r="Q67" i="9" s="1"/>
  <c r="H67" i="9"/>
  <c r="G67" i="9"/>
  <c r="F67" i="9"/>
  <c r="C67" i="9"/>
  <c r="B67" i="9"/>
  <c r="W66" i="9"/>
  <c r="V66" i="9"/>
  <c r="R66" i="9"/>
  <c r="O66" i="9"/>
  <c r="N66" i="9"/>
  <c r="M66" i="9"/>
  <c r="S66" i="9" s="1"/>
  <c r="L66" i="9"/>
  <c r="K66" i="9"/>
  <c r="J66" i="9"/>
  <c r="I66" i="9"/>
  <c r="H66" i="9"/>
  <c r="P66" i="9" s="1"/>
  <c r="G66" i="9"/>
  <c r="F66" i="9"/>
  <c r="C66" i="9"/>
  <c r="B66" i="9"/>
  <c r="E66" i="9" s="1"/>
  <c r="S65" i="9"/>
  <c r="R65" i="9"/>
  <c r="Q65" i="9"/>
  <c r="P65" i="9"/>
  <c r="E65" i="9"/>
  <c r="U65" i="9" s="1"/>
  <c r="U64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R56" i="9"/>
  <c r="Q56" i="9"/>
  <c r="P56" i="9"/>
  <c r="E56" i="9"/>
  <c r="U56" i="9" s="1"/>
  <c r="S55" i="9"/>
  <c r="R55" i="9"/>
  <c r="Q55" i="9"/>
  <c r="P55" i="9"/>
  <c r="E55" i="9"/>
  <c r="U55" i="9" s="1"/>
  <c r="W53" i="9"/>
  <c r="V53" i="9"/>
  <c r="S53" i="9"/>
  <c r="O53" i="9"/>
  <c r="N53" i="9"/>
  <c r="M53" i="9"/>
  <c r="L53" i="9"/>
  <c r="K53" i="9"/>
  <c r="J53" i="9"/>
  <c r="I53" i="9"/>
  <c r="H53" i="9"/>
  <c r="P53" i="9" s="1"/>
  <c r="G53" i="9"/>
  <c r="F53" i="9"/>
  <c r="C53" i="9"/>
  <c r="B53" i="9"/>
  <c r="E53" i="9" s="1"/>
  <c r="S52" i="9"/>
  <c r="R52" i="9"/>
  <c r="Q52" i="9"/>
  <c r="U52" i="9" s="1"/>
  <c r="P52" i="9"/>
  <c r="T52" i="9" s="1"/>
  <c r="E52" i="9"/>
  <c r="S51" i="9"/>
  <c r="R51" i="9"/>
  <c r="Q51" i="9"/>
  <c r="U51" i="9" s="1"/>
  <c r="P51" i="9"/>
  <c r="T51" i="9" s="1"/>
  <c r="E51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U47" i="9"/>
  <c r="S47" i="9"/>
  <c r="R47" i="9"/>
  <c r="Q47" i="9"/>
  <c r="P47" i="9"/>
  <c r="E47" i="9"/>
  <c r="T47" i="9" s="1"/>
  <c r="S46" i="9"/>
  <c r="R46" i="9"/>
  <c r="Q46" i="9"/>
  <c r="P46" i="9"/>
  <c r="E46" i="9"/>
  <c r="U46" i="9" s="1"/>
  <c r="S45" i="9"/>
  <c r="R45" i="9"/>
  <c r="Q45" i="9"/>
  <c r="P45" i="9"/>
  <c r="E45" i="9"/>
  <c r="U45" i="9" s="1"/>
  <c r="S44" i="9"/>
  <c r="R44" i="9"/>
  <c r="Q44" i="9"/>
  <c r="P44" i="9"/>
  <c r="E44" i="9"/>
  <c r="U44" i="9" s="1"/>
  <c r="U43" i="9"/>
  <c r="S43" i="9"/>
  <c r="R43" i="9"/>
  <c r="Q43" i="9"/>
  <c r="P43" i="9"/>
  <c r="E43" i="9"/>
  <c r="T43" i="9" s="1"/>
  <c r="S42" i="9"/>
  <c r="R42" i="9"/>
  <c r="Q42" i="9"/>
  <c r="P42" i="9"/>
  <c r="E42" i="9"/>
  <c r="U42" i="9" s="1"/>
  <c r="W40" i="9"/>
  <c r="V40" i="9"/>
  <c r="O40" i="9"/>
  <c r="N40" i="9"/>
  <c r="R40" i="9" s="1"/>
  <c r="M40" i="9"/>
  <c r="S40" i="9" s="1"/>
  <c r="L40" i="9"/>
  <c r="K40" i="9"/>
  <c r="J40" i="9"/>
  <c r="I40" i="9"/>
  <c r="Q40" i="9" s="1"/>
  <c r="H40" i="9"/>
  <c r="P40" i="9" s="1"/>
  <c r="G40" i="9"/>
  <c r="F40" i="9"/>
  <c r="C40" i="9"/>
  <c r="B40" i="9"/>
  <c r="E40" i="9" s="1"/>
  <c r="U39" i="9"/>
  <c r="T39" i="9"/>
  <c r="S39" i="9"/>
  <c r="R39" i="9"/>
  <c r="Q39" i="9"/>
  <c r="P39" i="9"/>
  <c r="E39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U36" i="9" s="1"/>
  <c r="S35" i="9"/>
  <c r="R35" i="9"/>
  <c r="Q35" i="9"/>
  <c r="U35" i="9" s="1"/>
  <c r="P35" i="9"/>
  <c r="T35" i="9" s="1"/>
  <c r="E35" i="9"/>
  <c r="W33" i="9"/>
  <c r="V33" i="9"/>
  <c r="O33" i="9"/>
  <c r="N33" i="9"/>
  <c r="M33" i="9"/>
  <c r="S33" i="9" s="1"/>
  <c r="L33" i="9"/>
  <c r="R33" i="9" s="1"/>
  <c r="K33" i="9"/>
  <c r="J33" i="9"/>
  <c r="I33" i="9"/>
  <c r="H33" i="9"/>
  <c r="G33" i="9"/>
  <c r="F33" i="9"/>
  <c r="C33" i="9"/>
  <c r="B33" i="9"/>
  <c r="S32" i="9"/>
  <c r="R32" i="9"/>
  <c r="Q32" i="9"/>
  <c r="P32" i="9"/>
  <c r="E32" i="9"/>
  <c r="U32" i="9" s="1"/>
  <c r="W30" i="9"/>
  <c r="V30" i="9"/>
  <c r="S30" i="9"/>
  <c r="R30" i="9"/>
  <c r="O30" i="9"/>
  <c r="N30" i="9"/>
  <c r="M30" i="9"/>
  <c r="L30" i="9"/>
  <c r="K30" i="9"/>
  <c r="J30" i="9"/>
  <c r="I30" i="9"/>
  <c r="Q30" i="9" s="1"/>
  <c r="H30" i="9"/>
  <c r="P30" i="9" s="1"/>
  <c r="G30" i="9"/>
  <c r="F30" i="9"/>
  <c r="C30" i="9"/>
  <c r="B30" i="9"/>
  <c r="E30" i="9" s="1"/>
  <c r="S29" i="9"/>
  <c r="R29" i="9"/>
  <c r="Q29" i="9"/>
  <c r="P29" i="9"/>
  <c r="E29" i="9"/>
  <c r="U29" i="9" s="1"/>
  <c r="U28" i="9"/>
  <c r="S28" i="9"/>
  <c r="R28" i="9"/>
  <c r="Q28" i="9"/>
  <c r="P28" i="9"/>
  <c r="E28" i="9"/>
  <c r="T28" i="9" s="1"/>
  <c r="S27" i="9"/>
  <c r="R27" i="9"/>
  <c r="Q27" i="9"/>
  <c r="P27" i="9"/>
  <c r="E27" i="9"/>
  <c r="U27" i="9" s="1"/>
  <c r="S26" i="9"/>
  <c r="R26" i="9"/>
  <c r="Q26" i="9"/>
  <c r="P26" i="9"/>
  <c r="E26" i="9"/>
  <c r="U26" i="9" s="1"/>
  <c r="W24" i="9"/>
  <c r="V24" i="9"/>
  <c r="R24" i="9"/>
  <c r="O24" i="9"/>
  <c r="N24" i="9"/>
  <c r="M24" i="9"/>
  <c r="S24" i="9" s="1"/>
  <c r="L24" i="9"/>
  <c r="K24" i="9"/>
  <c r="J24" i="9"/>
  <c r="I24" i="9"/>
  <c r="H24" i="9"/>
  <c r="P24" i="9" s="1"/>
  <c r="G24" i="9"/>
  <c r="F24" i="9"/>
  <c r="C24" i="9"/>
  <c r="B24" i="9"/>
  <c r="E24" i="9" s="1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U21" i="9" s="1"/>
  <c r="T20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U18" i="9" s="1"/>
  <c r="S17" i="9"/>
  <c r="R17" i="9"/>
  <c r="Q17" i="9"/>
  <c r="P17" i="9"/>
  <c r="E17" i="9"/>
  <c r="U17" i="9" s="1"/>
  <c r="W15" i="9"/>
  <c r="V15" i="9"/>
  <c r="O15" i="9"/>
  <c r="N15" i="9"/>
  <c r="M15" i="9"/>
  <c r="S15" i="9" s="1"/>
  <c r="L15" i="9"/>
  <c r="K15" i="9"/>
  <c r="J15" i="9"/>
  <c r="I15" i="9"/>
  <c r="H15" i="9"/>
  <c r="P15" i="9" s="1"/>
  <c r="G15" i="9"/>
  <c r="F15" i="9"/>
  <c r="C15" i="9"/>
  <c r="B15" i="9"/>
  <c r="E15" i="9" s="1"/>
  <c r="T14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U11" i="9"/>
  <c r="T11" i="9"/>
  <c r="S11" i="9"/>
  <c r="R11" i="9"/>
  <c r="Q11" i="9"/>
  <c r="P11" i="9"/>
  <c r="E11" i="9"/>
  <c r="S10" i="9"/>
  <c r="R10" i="9"/>
  <c r="Q10" i="9"/>
  <c r="U10" i="9" s="1"/>
  <c r="P10" i="9"/>
  <c r="T10" i="9" s="1"/>
  <c r="E10" i="9"/>
  <c r="S9" i="9"/>
  <c r="R9" i="9"/>
  <c r="Q9" i="9"/>
  <c r="P9" i="9"/>
  <c r="E9" i="9"/>
  <c r="S93" i="8"/>
  <c r="R93" i="8"/>
  <c r="Q93" i="8"/>
  <c r="P93" i="8"/>
  <c r="E93" i="8"/>
  <c r="U93" i="8" s="1"/>
  <c r="S92" i="8"/>
  <c r="R92" i="8"/>
  <c r="Q92" i="8"/>
  <c r="P92" i="8"/>
  <c r="E92" i="8"/>
  <c r="T92" i="8" s="1"/>
  <c r="T91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U89" i="8" s="1"/>
  <c r="U88" i="8"/>
  <c r="S88" i="8"/>
  <c r="R88" i="8"/>
  <c r="Q88" i="8"/>
  <c r="P88" i="8"/>
  <c r="E88" i="8"/>
  <c r="T88" i="8" s="1"/>
  <c r="S87" i="8"/>
  <c r="R87" i="8"/>
  <c r="Q87" i="8"/>
  <c r="P87" i="8"/>
  <c r="E87" i="8"/>
  <c r="U87" i="8" s="1"/>
  <c r="S86" i="8"/>
  <c r="R86" i="8"/>
  <c r="Q86" i="8"/>
  <c r="P86" i="8"/>
  <c r="E86" i="8"/>
  <c r="U86" i="8" s="1"/>
  <c r="W72" i="8"/>
  <c r="V72" i="8"/>
  <c r="O72" i="8"/>
  <c r="N72" i="8"/>
  <c r="R72" i="8" s="1"/>
  <c r="M72" i="8"/>
  <c r="S72" i="8" s="1"/>
  <c r="L72" i="8"/>
  <c r="K72" i="8"/>
  <c r="J72" i="8"/>
  <c r="I72" i="8"/>
  <c r="H72" i="8"/>
  <c r="G72" i="8"/>
  <c r="F72" i="8"/>
  <c r="C72" i="8"/>
  <c r="B72" i="8"/>
  <c r="E72" i="8" s="1"/>
  <c r="W71" i="8"/>
  <c r="V71" i="8"/>
  <c r="O71" i="8"/>
  <c r="N71" i="8"/>
  <c r="M71" i="8"/>
  <c r="S71" i="8" s="1"/>
  <c r="L71" i="8"/>
  <c r="R71" i="8" s="1"/>
  <c r="K71" i="8"/>
  <c r="J71" i="8"/>
  <c r="I71" i="8"/>
  <c r="H71" i="8"/>
  <c r="G71" i="8"/>
  <c r="F71" i="8"/>
  <c r="C71" i="8"/>
  <c r="B71" i="8"/>
  <c r="E71" i="8" s="1"/>
  <c r="W70" i="8"/>
  <c r="V70" i="8"/>
  <c r="O70" i="8"/>
  <c r="N70" i="8"/>
  <c r="M70" i="8"/>
  <c r="S70" i="8" s="1"/>
  <c r="L70" i="8"/>
  <c r="R70" i="8" s="1"/>
  <c r="K70" i="8"/>
  <c r="J70" i="8"/>
  <c r="I70" i="8"/>
  <c r="H70" i="8"/>
  <c r="G70" i="8"/>
  <c r="F70" i="8"/>
  <c r="C70" i="8"/>
  <c r="E70" i="8" s="1"/>
  <c r="B70" i="8"/>
  <c r="S69" i="8"/>
  <c r="R69" i="8"/>
  <c r="Q69" i="8"/>
  <c r="P69" i="8"/>
  <c r="E69" i="8"/>
  <c r="U69" i="8" s="1"/>
  <c r="W67" i="8"/>
  <c r="V67" i="8"/>
  <c r="O67" i="8"/>
  <c r="N67" i="8"/>
  <c r="M67" i="8"/>
  <c r="S67" i="8" s="1"/>
  <c r="L67" i="8"/>
  <c r="K67" i="8"/>
  <c r="J67" i="8"/>
  <c r="I67" i="8"/>
  <c r="H67" i="8"/>
  <c r="P67" i="8" s="1"/>
  <c r="G67" i="8"/>
  <c r="F67" i="8"/>
  <c r="C67" i="8"/>
  <c r="B67" i="8"/>
  <c r="W66" i="8"/>
  <c r="V66" i="8"/>
  <c r="O66" i="8"/>
  <c r="N66" i="8"/>
  <c r="M66" i="8"/>
  <c r="S66" i="8" s="1"/>
  <c r="L66" i="8"/>
  <c r="R66" i="8" s="1"/>
  <c r="K66" i="8"/>
  <c r="J66" i="8"/>
  <c r="I66" i="8"/>
  <c r="H66" i="8"/>
  <c r="G66" i="8"/>
  <c r="F66" i="8"/>
  <c r="C66" i="8"/>
  <c r="E66" i="8" s="1"/>
  <c r="B66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U63" i="8" s="1"/>
  <c r="S62" i="8"/>
  <c r="R62" i="8"/>
  <c r="Q62" i="8"/>
  <c r="P62" i="8"/>
  <c r="E62" i="8"/>
  <c r="T62" i="8" s="1"/>
  <c r="S61" i="8"/>
  <c r="R61" i="8"/>
  <c r="Q61" i="8"/>
  <c r="P61" i="8"/>
  <c r="E61" i="8"/>
  <c r="U61" i="8" s="1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T57" i="8" s="1"/>
  <c r="S56" i="8"/>
  <c r="R56" i="8"/>
  <c r="Q56" i="8"/>
  <c r="P56" i="8"/>
  <c r="E56" i="8"/>
  <c r="U56" i="8" s="1"/>
  <c r="S55" i="8"/>
  <c r="R55" i="8"/>
  <c r="Q55" i="8"/>
  <c r="P55" i="8"/>
  <c r="E55" i="8"/>
  <c r="U55" i="8" s="1"/>
  <c r="W53" i="8"/>
  <c r="V53" i="8"/>
  <c r="O53" i="8"/>
  <c r="N53" i="8"/>
  <c r="R53" i="8" s="1"/>
  <c r="M53" i="8"/>
  <c r="S53" i="8" s="1"/>
  <c r="L53" i="8"/>
  <c r="K53" i="8"/>
  <c r="J53" i="8"/>
  <c r="I53" i="8"/>
  <c r="H53" i="8"/>
  <c r="G53" i="8"/>
  <c r="F53" i="8"/>
  <c r="C53" i="8"/>
  <c r="B53" i="8"/>
  <c r="E53" i="8" s="1"/>
  <c r="S52" i="8"/>
  <c r="R52" i="8"/>
  <c r="Q52" i="8"/>
  <c r="P52" i="8"/>
  <c r="E52" i="8"/>
  <c r="U52" i="8" s="1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T49" i="8" s="1"/>
  <c r="U48" i="8"/>
  <c r="T48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U46" i="8" s="1"/>
  <c r="U45" i="8"/>
  <c r="S45" i="8"/>
  <c r="R45" i="8"/>
  <c r="Q45" i="8"/>
  <c r="P45" i="8"/>
  <c r="E45" i="8"/>
  <c r="T45" i="8" s="1"/>
  <c r="S44" i="8"/>
  <c r="R44" i="8"/>
  <c r="Q44" i="8"/>
  <c r="P44" i="8"/>
  <c r="E44" i="8"/>
  <c r="U44" i="8" s="1"/>
  <c r="S43" i="8"/>
  <c r="R43" i="8"/>
  <c r="Q43" i="8"/>
  <c r="P43" i="8"/>
  <c r="E43" i="8"/>
  <c r="S42" i="8"/>
  <c r="R42" i="8"/>
  <c r="Q42" i="8"/>
  <c r="P42" i="8"/>
  <c r="E42" i="8"/>
  <c r="U42" i="8" s="1"/>
  <c r="W40" i="8"/>
  <c r="V40" i="8"/>
  <c r="O40" i="8"/>
  <c r="N40" i="8"/>
  <c r="M40" i="8"/>
  <c r="S40" i="8" s="1"/>
  <c r="L40" i="8"/>
  <c r="K40" i="8"/>
  <c r="J40" i="8"/>
  <c r="I40" i="8"/>
  <c r="Q40" i="8" s="1"/>
  <c r="H40" i="8"/>
  <c r="G40" i="8"/>
  <c r="F40" i="8"/>
  <c r="C40" i="8"/>
  <c r="E40" i="8" s="1"/>
  <c r="B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S37" i="8"/>
  <c r="R37" i="8"/>
  <c r="Q37" i="8"/>
  <c r="P37" i="8"/>
  <c r="E37" i="8"/>
  <c r="U37" i="8" s="1"/>
  <c r="S36" i="8"/>
  <c r="R36" i="8"/>
  <c r="Q36" i="8"/>
  <c r="P36" i="8"/>
  <c r="E36" i="8"/>
  <c r="T36" i="8" s="1"/>
  <c r="S35" i="8"/>
  <c r="R35" i="8"/>
  <c r="Q35" i="8"/>
  <c r="U35" i="8" s="1"/>
  <c r="P35" i="8"/>
  <c r="T35" i="8" s="1"/>
  <c r="E35" i="8"/>
  <c r="W33" i="8"/>
  <c r="V33" i="8"/>
  <c r="O33" i="8"/>
  <c r="N33" i="8"/>
  <c r="M33" i="8"/>
  <c r="S33" i="8" s="1"/>
  <c r="L33" i="8"/>
  <c r="R33" i="8" s="1"/>
  <c r="K33" i="8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U32" i="8" s="1"/>
  <c r="W30" i="8"/>
  <c r="V30" i="8"/>
  <c r="R30" i="8"/>
  <c r="O30" i="8"/>
  <c r="N30" i="8"/>
  <c r="M30" i="8"/>
  <c r="S30" i="8" s="1"/>
  <c r="L30" i="8"/>
  <c r="K30" i="8"/>
  <c r="J30" i="8"/>
  <c r="I30" i="8"/>
  <c r="H30" i="8"/>
  <c r="P30" i="8" s="1"/>
  <c r="G30" i="8"/>
  <c r="F30" i="8"/>
  <c r="C30" i="8"/>
  <c r="B30" i="8"/>
  <c r="E30" i="8" s="1"/>
  <c r="S29" i="8"/>
  <c r="R29" i="8"/>
  <c r="Q29" i="8"/>
  <c r="P29" i="8"/>
  <c r="E29" i="8"/>
  <c r="T29" i="8" s="1"/>
  <c r="S28" i="8"/>
  <c r="R28" i="8"/>
  <c r="Q28" i="8"/>
  <c r="P28" i="8"/>
  <c r="E28" i="8"/>
  <c r="U28" i="8" s="1"/>
  <c r="S27" i="8"/>
  <c r="R27" i="8"/>
  <c r="Q27" i="8"/>
  <c r="P27" i="8"/>
  <c r="E27" i="8"/>
  <c r="U27" i="8" s="1"/>
  <c r="S26" i="8"/>
  <c r="R26" i="8"/>
  <c r="Q26" i="8"/>
  <c r="P26" i="8"/>
  <c r="E26" i="8"/>
  <c r="T26" i="8" s="1"/>
  <c r="W24" i="8"/>
  <c r="V24" i="8"/>
  <c r="O24" i="8"/>
  <c r="N24" i="8"/>
  <c r="M24" i="8"/>
  <c r="S24" i="8" s="1"/>
  <c r="L24" i="8"/>
  <c r="K24" i="8"/>
  <c r="J24" i="8"/>
  <c r="I24" i="8"/>
  <c r="Q24" i="8" s="1"/>
  <c r="H24" i="8"/>
  <c r="G24" i="8"/>
  <c r="F24" i="8"/>
  <c r="C24" i="8"/>
  <c r="E24" i="8" s="1"/>
  <c r="B24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U18" i="8" s="1"/>
  <c r="S17" i="8"/>
  <c r="R17" i="8"/>
  <c r="Q17" i="8"/>
  <c r="P17" i="8"/>
  <c r="E17" i="8"/>
  <c r="T17" i="8" s="1"/>
  <c r="W15" i="8"/>
  <c r="V15" i="8"/>
  <c r="O15" i="8"/>
  <c r="N15" i="8"/>
  <c r="M15" i="8"/>
  <c r="S15" i="8" s="1"/>
  <c r="L15" i="8"/>
  <c r="K15" i="8"/>
  <c r="J15" i="8"/>
  <c r="I15" i="8"/>
  <c r="H15" i="8"/>
  <c r="G15" i="8"/>
  <c r="F15" i="8"/>
  <c r="C15" i="8"/>
  <c r="E15" i="8" s="1"/>
  <c r="B15" i="8"/>
  <c r="S14" i="8"/>
  <c r="R14" i="8"/>
  <c r="Q14" i="8"/>
  <c r="P14" i="8"/>
  <c r="E14" i="8"/>
  <c r="S13" i="8"/>
  <c r="R13" i="8"/>
  <c r="Q13" i="8"/>
  <c r="P13" i="8"/>
  <c r="E13" i="8"/>
  <c r="U13" i="8" s="1"/>
  <c r="U12" i="8"/>
  <c r="S12" i="8"/>
  <c r="R12" i="8"/>
  <c r="Q12" i="8"/>
  <c r="P12" i="8"/>
  <c r="E12" i="8"/>
  <c r="T12" i="8" s="1"/>
  <c r="S11" i="8"/>
  <c r="R11" i="8"/>
  <c r="Q11" i="8"/>
  <c r="P11" i="8"/>
  <c r="E11" i="8"/>
  <c r="U11" i="8" s="1"/>
  <c r="S10" i="8"/>
  <c r="R10" i="8"/>
  <c r="Q10" i="8"/>
  <c r="P10" i="8"/>
  <c r="E10" i="8"/>
  <c r="S9" i="8"/>
  <c r="R9" i="8"/>
  <c r="Q9" i="8"/>
  <c r="P9" i="8"/>
  <c r="E9" i="8"/>
  <c r="S93" i="7"/>
  <c r="R93" i="7"/>
  <c r="Q93" i="7"/>
  <c r="P93" i="7"/>
  <c r="E93" i="7"/>
  <c r="T93" i="7" s="1"/>
  <c r="S92" i="7"/>
  <c r="R92" i="7"/>
  <c r="Q92" i="7"/>
  <c r="P92" i="7"/>
  <c r="E92" i="7"/>
  <c r="T92" i="7" s="1"/>
  <c r="S91" i="7"/>
  <c r="R91" i="7"/>
  <c r="Q91" i="7"/>
  <c r="P91" i="7"/>
  <c r="E91" i="7"/>
  <c r="U91" i="7" s="1"/>
  <c r="S90" i="7"/>
  <c r="R90" i="7"/>
  <c r="Q90" i="7"/>
  <c r="P90" i="7"/>
  <c r="E90" i="7"/>
  <c r="U90" i="7" s="1"/>
  <c r="S89" i="7"/>
  <c r="R89" i="7"/>
  <c r="Q89" i="7"/>
  <c r="P89" i="7"/>
  <c r="E89" i="7"/>
  <c r="T89" i="7" s="1"/>
  <c r="U88" i="7"/>
  <c r="S88" i="7"/>
  <c r="R88" i="7"/>
  <c r="Q88" i="7"/>
  <c r="P88" i="7"/>
  <c r="E88" i="7"/>
  <c r="T88" i="7" s="1"/>
  <c r="S87" i="7"/>
  <c r="R87" i="7"/>
  <c r="Q87" i="7"/>
  <c r="P87" i="7"/>
  <c r="E87" i="7"/>
  <c r="U87" i="7" s="1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H72" i="7"/>
  <c r="G72" i="7"/>
  <c r="F72" i="7"/>
  <c r="C72" i="7"/>
  <c r="B72" i="7"/>
  <c r="E72" i="7" s="1"/>
  <c r="W71" i="7"/>
  <c r="V71" i="7"/>
  <c r="O71" i="7"/>
  <c r="N71" i="7"/>
  <c r="M71" i="7"/>
  <c r="S71" i="7" s="1"/>
  <c r="L71" i="7"/>
  <c r="R71" i="7" s="1"/>
  <c r="K71" i="7"/>
  <c r="J71" i="7"/>
  <c r="I71" i="7"/>
  <c r="H71" i="7"/>
  <c r="P71" i="7" s="1"/>
  <c r="G71" i="7"/>
  <c r="F71" i="7"/>
  <c r="C71" i="7"/>
  <c r="E71" i="7" s="1"/>
  <c r="B71" i="7"/>
  <c r="W70" i="7"/>
  <c r="V70" i="7"/>
  <c r="O70" i="7"/>
  <c r="N70" i="7"/>
  <c r="M70" i="7"/>
  <c r="L70" i="7"/>
  <c r="K70" i="7"/>
  <c r="J70" i="7"/>
  <c r="I70" i="7"/>
  <c r="H70" i="7"/>
  <c r="G70" i="7"/>
  <c r="F70" i="7"/>
  <c r="C70" i="7"/>
  <c r="B70" i="7"/>
  <c r="E70" i="7" s="1"/>
  <c r="S69" i="7"/>
  <c r="R69" i="7"/>
  <c r="Q69" i="7"/>
  <c r="P69" i="7"/>
  <c r="E69" i="7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S66" i="7" s="1"/>
  <c r="L66" i="7"/>
  <c r="R66" i="7" s="1"/>
  <c r="K66" i="7"/>
  <c r="J66" i="7"/>
  <c r="I66" i="7"/>
  <c r="H66" i="7"/>
  <c r="G66" i="7"/>
  <c r="F66" i="7"/>
  <c r="C66" i="7"/>
  <c r="E66" i="7" s="1"/>
  <c r="B66" i="7"/>
  <c r="S65" i="7"/>
  <c r="R65" i="7"/>
  <c r="Q65" i="7"/>
  <c r="P65" i="7"/>
  <c r="E65" i="7"/>
  <c r="U65" i="7" s="1"/>
  <c r="S64" i="7"/>
  <c r="R64" i="7"/>
  <c r="Q64" i="7"/>
  <c r="P64" i="7"/>
  <c r="E64" i="7"/>
  <c r="U64" i="7" s="1"/>
  <c r="S63" i="7"/>
  <c r="R63" i="7"/>
  <c r="Q63" i="7"/>
  <c r="P63" i="7"/>
  <c r="E63" i="7"/>
  <c r="T63" i="7" s="1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S59" i="7" s="1"/>
  <c r="L59" i="7"/>
  <c r="R59" i="7" s="1"/>
  <c r="K59" i="7"/>
  <c r="J59" i="7"/>
  <c r="I59" i="7"/>
  <c r="H59" i="7"/>
  <c r="P59" i="7" s="1"/>
  <c r="G59" i="7"/>
  <c r="F59" i="7"/>
  <c r="C59" i="7"/>
  <c r="E59" i="7" s="1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U56" i="7" s="1"/>
  <c r="U55" i="7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J53" i="7"/>
  <c r="I53" i="7"/>
  <c r="H53" i="7"/>
  <c r="P53" i="7" s="1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U50" i="7"/>
  <c r="S50" i="7"/>
  <c r="R50" i="7"/>
  <c r="Q50" i="7"/>
  <c r="P50" i="7"/>
  <c r="E50" i="7"/>
  <c r="T50" i="7" s="1"/>
  <c r="U49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T46" i="7" s="1"/>
  <c r="T45" i="7"/>
  <c r="S45" i="7"/>
  <c r="R45" i="7"/>
  <c r="Q45" i="7"/>
  <c r="P45" i="7"/>
  <c r="E45" i="7"/>
  <c r="U45" i="7" s="1"/>
  <c r="S44" i="7"/>
  <c r="R44" i="7"/>
  <c r="Q44" i="7"/>
  <c r="P44" i="7"/>
  <c r="E44" i="7"/>
  <c r="U44" i="7" s="1"/>
  <c r="S43" i="7"/>
  <c r="R43" i="7"/>
  <c r="Q43" i="7"/>
  <c r="P43" i="7"/>
  <c r="E43" i="7"/>
  <c r="U42" i="7"/>
  <c r="S42" i="7"/>
  <c r="R42" i="7"/>
  <c r="Q42" i="7"/>
  <c r="P42" i="7"/>
  <c r="E42" i="7"/>
  <c r="T42" i="7" s="1"/>
  <c r="W40" i="7"/>
  <c r="V40" i="7"/>
  <c r="O40" i="7"/>
  <c r="N40" i="7"/>
  <c r="M40" i="7"/>
  <c r="L40" i="7"/>
  <c r="R40" i="7" s="1"/>
  <c r="K40" i="7"/>
  <c r="J40" i="7"/>
  <c r="I40" i="7"/>
  <c r="H40" i="7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T37" i="7" s="1"/>
  <c r="S36" i="7"/>
  <c r="R36" i="7"/>
  <c r="Q36" i="7"/>
  <c r="P36" i="7"/>
  <c r="E36" i="7"/>
  <c r="U36" i="7" s="1"/>
  <c r="S35" i="7"/>
  <c r="R35" i="7"/>
  <c r="Q35" i="7"/>
  <c r="P35" i="7"/>
  <c r="E35" i="7"/>
  <c r="W33" i="7"/>
  <c r="V33" i="7"/>
  <c r="O33" i="7"/>
  <c r="S33" i="7" s="1"/>
  <c r="N33" i="7"/>
  <c r="R33" i="7" s="1"/>
  <c r="M33" i="7"/>
  <c r="L33" i="7"/>
  <c r="K33" i="7"/>
  <c r="J33" i="7"/>
  <c r="I33" i="7"/>
  <c r="Q33" i="7" s="1"/>
  <c r="H33" i="7"/>
  <c r="G33" i="7"/>
  <c r="F33" i="7"/>
  <c r="C33" i="7"/>
  <c r="B33" i="7"/>
  <c r="E33" i="7" s="1"/>
  <c r="S32" i="7"/>
  <c r="R32" i="7"/>
  <c r="Q32" i="7"/>
  <c r="U32" i="7" s="1"/>
  <c r="P32" i="7"/>
  <c r="E32" i="7"/>
  <c r="T32" i="7" s="1"/>
  <c r="W30" i="7"/>
  <c r="V30" i="7"/>
  <c r="O30" i="7"/>
  <c r="N30" i="7"/>
  <c r="M30" i="7"/>
  <c r="S30" i="7" s="1"/>
  <c r="L30" i="7"/>
  <c r="R30" i="7" s="1"/>
  <c r="K30" i="7"/>
  <c r="J30" i="7"/>
  <c r="I30" i="7"/>
  <c r="Q30" i="7" s="1"/>
  <c r="H30" i="7"/>
  <c r="G30" i="7"/>
  <c r="F30" i="7"/>
  <c r="C30" i="7"/>
  <c r="B30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S27" i="7"/>
  <c r="R27" i="7"/>
  <c r="Q27" i="7"/>
  <c r="P27" i="7"/>
  <c r="E27" i="7"/>
  <c r="T27" i="7" s="1"/>
  <c r="T26" i="7"/>
  <c r="S26" i="7"/>
  <c r="R26" i="7"/>
  <c r="Q26" i="7"/>
  <c r="P26" i="7"/>
  <c r="E26" i="7"/>
  <c r="U26" i="7" s="1"/>
  <c r="W24" i="7"/>
  <c r="V24" i="7"/>
  <c r="S24" i="7"/>
  <c r="O24" i="7"/>
  <c r="N24" i="7"/>
  <c r="M24" i="7"/>
  <c r="L24" i="7"/>
  <c r="R24" i="7" s="1"/>
  <c r="K24" i="7"/>
  <c r="J24" i="7"/>
  <c r="I24" i="7"/>
  <c r="H24" i="7"/>
  <c r="G24" i="7"/>
  <c r="F24" i="7"/>
  <c r="C24" i="7"/>
  <c r="B24" i="7"/>
  <c r="S23" i="7"/>
  <c r="R23" i="7"/>
  <c r="Q23" i="7"/>
  <c r="P23" i="7"/>
  <c r="E23" i="7"/>
  <c r="U23" i="7" s="1"/>
  <c r="S22" i="7"/>
  <c r="R22" i="7"/>
  <c r="Q22" i="7"/>
  <c r="P22" i="7"/>
  <c r="E22" i="7"/>
  <c r="T22" i="7" s="1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E19" i="7"/>
  <c r="U19" i="7" s="1"/>
  <c r="S18" i="7"/>
  <c r="R18" i="7"/>
  <c r="Q18" i="7"/>
  <c r="P18" i="7"/>
  <c r="E18" i="7"/>
  <c r="T18" i="7" s="1"/>
  <c r="T17" i="7"/>
  <c r="S17" i="7"/>
  <c r="R17" i="7"/>
  <c r="Q17" i="7"/>
  <c r="P17" i="7"/>
  <c r="E17" i="7"/>
  <c r="U17" i="7" s="1"/>
  <c r="W15" i="7"/>
  <c r="V15" i="7"/>
  <c r="O15" i="7"/>
  <c r="S15" i="7" s="1"/>
  <c r="N15" i="7"/>
  <c r="M15" i="7"/>
  <c r="L15" i="7"/>
  <c r="K15" i="7"/>
  <c r="J15" i="7"/>
  <c r="I15" i="7"/>
  <c r="Q15" i="7" s="1"/>
  <c r="H15" i="7"/>
  <c r="G15" i="7"/>
  <c r="F15" i="7"/>
  <c r="C15" i="7"/>
  <c r="B15" i="7"/>
  <c r="E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T12" i="7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P10" i="7"/>
  <c r="E10" i="7"/>
  <c r="U10" i="7" s="1"/>
  <c r="S9" i="7"/>
  <c r="R9" i="7"/>
  <c r="Q9" i="7"/>
  <c r="P9" i="7"/>
  <c r="E9" i="7"/>
  <c r="U9" i="7" s="1"/>
  <c r="T93" i="6"/>
  <c r="S93" i="6"/>
  <c r="R93" i="6"/>
  <c r="Q93" i="6"/>
  <c r="P93" i="6"/>
  <c r="E93" i="6"/>
  <c r="U93" i="6" s="1"/>
  <c r="S92" i="6"/>
  <c r="R92" i="6"/>
  <c r="Q92" i="6"/>
  <c r="P92" i="6"/>
  <c r="E92" i="6"/>
  <c r="S91" i="6"/>
  <c r="R91" i="6"/>
  <c r="Q91" i="6"/>
  <c r="P91" i="6"/>
  <c r="E91" i="6"/>
  <c r="U91" i="6" s="1"/>
  <c r="U90" i="6"/>
  <c r="S90" i="6"/>
  <c r="R90" i="6"/>
  <c r="Q90" i="6"/>
  <c r="P90" i="6"/>
  <c r="E90" i="6"/>
  <c r="T90" i="6" s="1"/>
  <c r="U89" i="6"/>
  <c r="S89" i="6"/>
  <c r="R89" i="6"/>
  <c r="Q89" i="6"/>
  <c r="P89" i="6"/>
  <c r="E89" i="6"/>
  <c r="T89" i="6" s="1"/>
  <c r="S88" i="6"/>
  <c r="R88" i="6"/>
  <c r="Q88" i="6"/>
  <c r="P88" i="6"/>
  <c r="E88" i="6"/>
  <c r="S87" i="6"/>
  <c r="R87" i="6"/>
  <c r="Q87" i="6"/>
  <c r="P87" i="6"/>
  <c r="E87" i="6"/>
  <c r="U87" i="6" s="1"/>
  <c r="S86" i="6"/>
  <c r="R86" i="6"/>
  <c r="Q86" i="6"/>
  <c r="P86" i="6"/>
  <c r="E86" i="6"/>
  <c r="T86" i="6" s="1"/>
  <c r="W72" i="6"/>
  <c r="V72" i="6"/>
  <c r="O72" i="6"/>
  <c r="N72" i="6"/>
  <c r="M72" i="6"/>
  <c r="L72" i="6"/>
  <c r="R72" i="6" s="1"/>
  <c r="K72" i="6"/>
  <c r="J72" i="6"/>
  <c r="I72" i="6"/>
  <c r="H72" i="6"/>
  <c r="P72" i="6" s="1"/>
  <c r="G72" i="6"/>
  <c r="F72" i="6"/>
  <c r="C72" i="6"/>
  <c r="B72" i="6"/>
  <c r="W71" i="6"/>
  <c r="V71" i="6"/>
  <c r="O71" i="6"/>
  <c r="N71" i="6"/>
  <c r="M71" i="6"/>
  <c r="S71" i="6" s="1"/>
  <c r="L71" i="6"/>
  <c r="R71" i="6" s="1"/>
  <c r="K71" i="6"/>
  <c r="J71" i="6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R70" i="6" s="1"/>
  <c r="K70" i="6"/>
  <c r="J70" i="6"/>
  <c r="I70" i="6"/>
  <c r="H70" i="6"/>
  <c r="G70" i="6"/>
  <c r="F70" i="6"/>
  <c r="C70" i="6"/>
  <c r="B70" i="6"/>
  <c r="E70" i="6" s="1"/>
  <c r="S69" i="6"/>
  <c r="R69" i="6"/>
  <c r="Q69" i="6"/>
  <c r="P69" i="6"/>
  <c r="E69" i="6"/>
  <c r="T69" i="6" s="1"/>
  <c r="W67" i="6"/>
  <c r="V67" i="6"/>
  <c r="O67" i="6"/>
  <c r="N67" i="6"/>
  <c r="M67" i="6"/>
  <c r="L67" i="6"/>
  <c r="K67" i="6"/>
  <c r="J67" i="6"/>
  <c r="I67" i="6"/>
  <c r="Q67" i="6" s="1"/>
  <c r="H67" i="6"/>
  <c r="G67" i="6"/>
  <c r="F67" i="6"/>
  <c r="C67" i="6"/>
  <c r="E67" i="6" s="1"/>
  <c r="B67" i="6"/>
  <c r="W66" i="6"/>
  <c r="V66" i="6"/>
  <c r="S66" i="6"/>
  <c r="O66" i="6"/>
  <c r="N66" i="6"/>
  <c r="M66" i="6"/>
  <c r="L66" i="6"/>
  <c r="R66" i="6" s="1"/>
  <c r="K66" i="6"/>
  <c r="J66" i="6"/>
  <c r="I66" i="6"/>
  <c r="H66" i="6"/>
  <c r="P66" i="6" s="1"/>
  <c r="G66" i="6"/>
  <c r="F66" i="6"/>
  <c r="C66" i="6"/>
  <c r="B66" i="6"/>
  <c r="E66" i="6" s="1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T63" i="6"/>
  <c r="S63" i="6"/>
  <c r="R63" i="6"/>
  <c r="Q63" i="6"/>
  <c r="P63" i="6"/>
  <c r="E63" i="6"/>
  <c r="S62" i="6"/>
  <c r="R62" i="6"/>
  <c r="Q62" i="6"/>
  <c r="P62" i="6"/>
  <c r="E62" i="6"/>
  <c r="S61" i="6"/>
  <c r="R61" i="6"/>
  <c r="Q61" i="6"/>
  <c r="P61" i="6"/>
  <c r="E61" i="6"/>
  <c r="V59" i="6"/>
  <c r="O59" i="6"/>
  <c r="N59" i="6"/>
  <c r="M59" i="6"/>
  <c r="S59" i="6" s="1"/>
  <c r="L59" i="6"/>
  <c r="R59" i="6" s="1"/>
  <c r="K59" i="6"/>
  <c r="J59" i="6"/>
  <c r="I59" i="6"/>
  <c r="Q59" i="6" s="1"/>
  <c r="H59" i="6"/>
  <c r="G59" i="6"/>
  <c r="F59" i="6"/>
  <c r="C59" i="6"/>
  <c r="E59" i="6" s="1"/>
  <c r="B59" i="6"/>
  <c r="S58" i="6"/>
  <c r="R58" i="6"/>
  <c r="Q58" i="6"/>
  <c r="P58" i="6"/>
  <c r="E58" i="6"/>
  <c r="S57" i="6"/>
  <c r="R57" i="6"/>
  <c r="Q57" i="6"/>
  <c r="P57" i="6"/>
  <c r="E57" i="6"/>
  <c r="U57" i="6" s="1"/>
  <c r="U56" i="6"/>
  <c r="S56" i="6"/>
  <c r="R56" i="6"/>
  <c r="Q56" i="6"/>
  <c r="P56" i="6"/>
  <c r="E56" i="6"/>
  <c r="T56" i="6" s="1"/>
  <c r="T55" i="6"/>
  <c r="S55" i="6"/>
  <c r="R55" i="6"/>
  <c r="Q55" i="6"/>
  <c r="P55" i="6"/>
  <c r="E55" i="6"/>
  <c r="U55" i="6" s="1"/>
  <c r="W53" i="6"/>
  <c r="V53" i="6"/>
  <c r="O53" i="6"/>
  <c r="S53" i="6" s="1"/>
  <c r="N53" i="6"/>
  <c r="M53" i="6"/>
  <c r="L53" i="6"/>
  <c r="K53" i="6"/>
  <c r="J53" i="6"/>
  <c r="I53" i="6"/>
  <c r="H53" i="6"/>
  <c r="G53" i="6"/>
  <c r="F53" i="6"/>
  <c r="C53" i="6"/>
  <c r="B53" i="6"/>
  <c r="E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U50" i="6"/>
  <c r="S50" i="6"/>
  <c r="R50" i="6"/>
  <c r="Q50" i="6"/>
  <c r="P50" i="6"/>
  <c r="E50" i="6"/>
  <c r="T50" i="6" s="1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T47" i="6" s="1"/>
  <c r="T46" i="6"/>
  <c r="S46" i="6"/>
  <c r="R46" i="6"/>
  <c r="Q46" i="6"/>
  <c r="P46" i="6"/>
  <c r="E46" i="6"/>
  <c r="U46" i="6" s="1"/>
  <c r="S45" i="6"/>
  <c r="R45" i="6"/>
  <c r="Q45" i="6"/>
  <c r="P45" i="6"/>
  <c r="E45" i="6"/>
  <c r="S44" i="6"/>
  <c r="R44" i="6"/>
  <c r="Q44" i="6"/>
  <c r="P44" i="6"/>
  <c r="E44" i="6"/>
  <c r="U43" i="6"/>
  <c r="S43" i="6"/>
  <c r="R43" i="6"/>
  <c r="Q43" i="6"/>
  <c r="P43" i="6"/>
  <c r="E43" i="6"/>
  <c r="S42" i="6"/>
  <c r="R42" i="6"/>
  <c r="Q42" i="6"/>
  <c r="P42" i="6"/>
  <c r="E42" i="6"/>
  <c r="U42" i="6" s="1"/>
  <c r="W40" i="6"/>
  <c r="V40" i="6"/>
  <c r="O40" i="6"/>
  <c r="N40" i="6"/>
  <c r="M40" i="6"/>
  <c r="L40" i="6"/>
  <c r="R40" i="6" s="1"/>
  <c r="K40" i="6"/>
  <c r="J40" i="6"/>
  <c r="I40" i="6"/>
  <c r="H40" i="6"/>
  <c r="G40" i="6"/>
  <c r="F40" i="6"/>
  <c r="C40" i="6"/>
  <c r="B40" i="6"/>
  <c r="E40" i="6" s="1"/>
  <c r="T39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S37" i="6"/>
  <c r="R37" i="6"/>
  <c r="Q37" i="6"/>
  <c r="P37" i="6"/>
  <c r="E37" i="6"/>
  <c r="U37" i="6" s="1"/>
  <c r="U36" i="6"/>
  <c r="S36" i="6"/>
  <c r="R36" i="6"/>
  <c r="Q36" i="6"/>
  <c r="P36" i="6"/>
  <c r="E36" i="6"/>
  <c r="T36" i="6" s="1"/>
  <c r="S35" i="6"/>
  <c r="R35" i="6"/>
  <c r="Q35" i="6"/>
  <c r="U35" i="6" s="1"/>
  <c r="P35" i="6"/>
  <c r="T35" i="6" s="1"/>
  <c r="E35" i="6"/>
  <c r="W33" i="6"/>
  <c r="V33" i="6"/>
  <c r="O33" i="6"/>
  <c r="N33" i="6"/>
  <c r="M33" i="6"/>
  <c r="S33" i="6" s="1"/>
  <c r="L33" i="6"/>
  <c r="R33" i="6" s="1"/>
  <c r="K33" i="6"/>
  <c r="J33" i="6"/>
  <c r="I33" i="6"/>
  <c r="H33" i="6"/>
  <c r="P33" i="6" s="1"/>
  <c r="G33" i="6"/>
  <c r="F33" i="6"/>
  <c r="C33" i="6"/>
  <c r="B33" i="6"/>
  <c r="S32" i="6"/>
  <c r="R32" i="6"/>
  <c r="Q32" i="6"/>
  <c r="P32" i="6"/>
  <c r="E32" i="6"/>
  <c r="U32" i="6" s="1"/>
  <c r="W30" i="6"/>
  <c r="V30" i="6"/>
  <c r="O30" i="6"/>
  <c r="N30" i="6"/>
  <c r="M30" i="6"/>
  <c r="S30" i="6" s="1"/>
  <c r="L30" i="6"/>
  <c r="R30" i="6" s="1"/>
  <c r="K30" i="6"/>
  <c r="J30" i="6"/>
  <c r="I30" i="6"/>
  <c r="Q30" i="6" s="1"/>
  <c r="H30" i="6"/>
  <c r="P30" i="6" s="1"/>
  <c r="G30" i="6"/>
  <c r="F30" i="6"/>
  <c r="C30" i="6"/>
  <c r="B30" i="6"/>
  <c r="E30" i="6" s="1"/>
  <c r="T29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U27" i="6" s="1"/>
  <c r="U26" i="6"/>
  <c r="S26" i="6"/>
  <c r="R26" i="6"/>
  <c r="Q26" i="6"/>
  <c r="P26" i="6"/>
  <c r="E26" i="6"/>
  <c r="T26" i="6" s="1"/>
  <c r="W24" i="6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E24" i="6" s="1"/>
  <c r="B24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T21" i="6" s="1"/>
  <c r="T20" i="6"/>
  <c r="S20" i="6"/>
  <c r="R20" i="6"/>
  <c r="Q20" i="6"/>
  <c r="P20" i="6"/>
  <c r="E20" i="6"/>
  <c r="U20" i="6" s="1"/>
  <c r="S19" i="6"/>
  <c r="R19" i="6"/>
  <c r="Q19" i="6"/>
  <c r="P19" i="6"/>
  <c r="E19" i="6"/>
  <c r="U19" i="6" s="1"/>
  <c r="S18" i="6"/>
  <c r="R18" i="6"/>
  <c r="Q18" i="6"/>
  <c r="P18" i="6"/>
  <c r="E18" i="6"/>
  <c r="U18" i="6" s="1"/>
  <c r="U17" i="6"/>
  <c r="S17" i="6"/>
  <c r="R17" i="6"/>
  <c r="Q17" i="6"/>
  <c r="P17" i="6"/>
  <c r="E17" i="6"/>
  <c r="T17" i="6" s="1"/>
  <c r="W15" i="6"/>
  <c r="V15" i="6"/>
  <c r="O15" i="6"/>
  <c r="N15" i="6"/>
  <c r="M15" i="6"/>
  <c r="L15" i="6"/>
  <c r="R15" i="6" s="1"/>
  <c r="K15" i="6"/>
  <c r="J15" i="6"/>
  <c r="I15" i="6"/>
  <c r="Q15" i="6" s="1"/>
  <c r="H15" i="6"/>
  <c r="G15" i="6"/>
  <c r="F15" i="6"/>
  <c r="C15" i="6"/>
  <c r="B15" i="6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T12" i="6" s="1"/>
  <c r="U11" i="6"/>
  <c r="T11" i="6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U93" i="5"/>
  <c r="S93" i="5"/>
  <c r="R93" i="5"/>
  <c r="Q93" i="5"/>
  <c r="P93" i="5"/>
  <c r="E93" i="5"/>
  <c r="T93" i="5" s="1"/>
  <c r="U92" i="5"/>
  <c r="T92" i="5"/>
  <c r="S92" i="5"/>
  <c r="R92" i="5"/>
  <c r="Q92" i="5"/>
  <c r="P92" i="5"/>
  <c r="E92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U89" i="5"/>
  <c r="S89" i="5"/>
  <c r="R89" i="5"/>
  <c r="Q89" i="5"/>
  <c r="P89" i="5"/>
  <c r="E89" i="5"/>
  <c r="T89" i="5" s="1"/>
  <c r="T88" i="5"/>
  <c r="S88" i="5"/>
  <c r="R88" i="5"/>
  <c r="Q88" i="5"/>
  <c r="P88" i="5"/>
  <c r="E88" i="5"/>
  <c r="U88" i="5" s="1"/>
  <c r="S87" i="5"/>
  <c r="R87" i="5"/>
  <c r="Q87" i="5"/>
  <c r="P87" i="5"/>
  <c r="E87" i="5"/>
  <c r="U87" i="5" s="1"/>
  <c r="S86" i="5"/>
  <c r="R86" i="5"/>
  <c r="Q86" i="5"/>
  <c r="P86" i="5"/>
  <c r="E86" i="5"/>
  <c r="U86" i="5" s="1"/>
  <c r="W72" i="5"/>
  <c r="V72" i="5"/>
  <c r="O72" i="5"/>
  <c r="N72" i="5"/>
  <c r="M72" i="5"/>
  <c r="S72" i="5" s="1"/>
  <c r="L72" i="5"/>
  <c r="K72" i="5"/>
  <c r="J72" i="5"/>
  <c r="I72" i="5"/>
  <c r="H72" i="5"/>
  <c r="G72" i="5"/>
  <c r="F72" i="5"/>
  <c r="C72" i="5"/>
  <c r="B72" i="5"/>
  <c r="E72" i="5" s="1"/>
  <c r="W71" i="5"/>
  <c r="V71" i="5"/>
  <c r="O71" i="5"/>
  <c r="N71" i="5"/>
  <c r="M71" i="5"/>
  <c r="S71" i="5" s="1"/>
  <c r="L71" i="5"/>
  <c r="K71" i="5"/>
  <c r="J71" i="5"/>
  <c r="I71" i="5"/>
  <c r="H71" i="5"/>
  <c r="P71" i="5" s="1"/>
  <c r="G71" i="5"/>
  <c r="F71" i="5"/>
  <c r="C71" i="5"/>
  <c r="E71" i="5" s="1"/>
  <c r="B71" i="5"/>
  <c r="W70" i="5"/>
  <c r="V70" i="5"/>
  <c r="O70" i="5"/>
  <c r="N70" i="5"/>
  <c r="M70" i="5"/>
  <c r="L70" i="5"/>
  <c r="K70" i="5"/>
  <c r="J70" i="5"/>
  <c r="I70" i="5"/>
  <c r="H70" i="5"/>
  <c r="G70" i="5"/>
  <c r="F70" i="5"/>
  <c r="C70" i="5"/>
  <c r="B70" i="5"/>
  <c r="E70" i="5" s="1"/>
  <c r="S69" i="5"/>
  <c r="R69" i="5"/>
  <c r="Q69" i="5"/>
  <c r="P69" i="5"/>
  <c r="E69" i="5"/>
  <c r="W67" i="5"/>
  <c r="V67" i="5"/>
  <c r="O67" i="5"/>
  <c r="N67" i="5"/>
  <c r="M67" i="5"/>
  <c r="L67" i="5"/>
  <c r="K67" i="5"/>
  <c r="J67" i="5"/>
  <c r="I67" i="5"/>
  <c r="Q67" i="5" s="1"/>
  <c r="H67" i="5"/>
  <c r="G67" i="5"/>
  <c r="F67" i="5"/>
  <c r="C67" i="5"/>
  <c r="B67" i="5"/>
  <c r="E67" i="5" s="1"/>
  <c r="W66" i="5"/>
  <c r="V66" i="5"/>
  <c r="O66" i="5"/>
  <c r="N66" i="5"/>
  <c r="M66" i="5"/>
  <c r="S66" i="5" s="1"/>
  <c r="L66" i="5"/>
  <c r="R66" i="5" s="1"/>
  <c r="K66" i="5"/>
  <c r="J66" i="5"/>
  <c r="I66" i="5"/>
  <c r="H66" i="5"/>
  <c r="P66" i="5" s="1"/>
  <c r="G66" i="5"/>
  <c r="F66" i="5"/>
  <c r="C66" i="5"/>
  <c r="E66" i="5" s="1"/>
  <c r="B66" i="5"/>
  <c r="S65" i="5"/>
  <c r="R65" i="5"/>
  <c r="Q65" i="5"/>
  <c r="P65" i="5"/>
  <c r="E65" i="5"/>
  <c r="U65" i="5" s="1"/>
  <c r="S64" i="5"/>
  <c r="R64" i="5"/>
  <c r="Q64" i="5"/>
  <c r="P64" i="5"/>
  <c r="E64" i="5"/>
  <c r="U64" i="5" s="1"/>
  <c r="S63" i="5"/>
  <c r="R63" i="5"/>
  <c r="Q63" i="5"/>
  <c r="P63" i="5"/>
  <c r="E63" i="5"/>
  <c r="T63" i="5" s="1"/>
  <c r="S62" i="5"/>
  <c r="R62" i="5"/>
  <c r="Q62" i="5"/>
  <c r="P62" i="5"/>
  <c r="E62" i="5"/>
  <c r="U62" i="5" s="1"/>
  <c r="S61" i="5"/>
  <c r="R61" i="5"/>
  <c r="Q61" i="5"/>
  <c r="P61" i="5"/>
  <c r="E61" i="5"/>
  <c r="V59" i="5"/>
  <c r="O59" i="5"/>
  <c r="N59" i="5"/>
  <c r="M59" i="5"/>
  <c r="S59" i="5" s="1"/>
  <c r="L59" i="5"/>
  <c r="R59" i="5" s="1"/>
  <c r="K59" i="5"/>
  <c r="J59" i="5"/>
  <c r="I59" i="5"/>
  <c r="Q59" i="5" s="1"/>
  <c r="H59" i="5"/>
  <c r="G59" i="5"/>
  <c r="F59" i="5"/>
  <c r="C59" i="5"/>
  <c r="B59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T55" i="5" s="1"/>
  <c r="W53" i="5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E53" i="5" s="1"/>
  <c r="B53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T50" i="5" s="1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S45" i="5"/>
  <c r="R45" i="5"/>
  <c r="Q45" i="5"/>
  <c r="P45" i="5"/>
  <c r="E45" i="5"/>
  <c r="S44" i="5"/>
  <c r="R44" i="5"/>
  <c r="Q44" i="5"/>
  <c r="P44" i="5"/>
  <c r="E44" i="5"/>
  <c r="S43" i="5"/>
  <c r="R43" i="5"/>
  <c r="Q43" i="5"/>
  <c r="P43" i="5"/>
  <c r="E43" i="5"/>
  <c r="S42" i="5"/>
  <c r="R42" i="5"/>
  <c r="Q42" i="5"/>
  <c r="P42" i="5"/>
  <c r="E42" i="5"/>
  <c r="W40" i="5"/>
  <c r="V40" i="5"/>
  <c r="O40" i="5"/>
  <c r="N40" i="5"/>
  <c r="M40" i="5"/>
  <c r="L40" i="5"/>
  <c r="R40" i="5" s="1"/>
  <c r="K40" i="5"/>
  <c r="J40" i="5"/>
  <c r="I40" i="5"/>
  <c r="H40" i="5"/>
  <c r="G40" i="5"/>
  <c r="F40" i="5"/>
  <c r="C40" i="5"/>
  <c r="E40" i="5" s="1"/>
  <c r="B40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U37" i="5"/>
  <c r="S37" i="5"/>
  <c r="R37" i="5"/>
  <c r="Q37" i="5"/>
  <c r="P37" i="5"/>
  <c r="E37" i="5"/>
  <c r="T37" i="5" s="1"/>
  <c r="S36" i="5"/>
  <c r="R36" i="5"/>
  <c r="Q36" i="5"/>
  <c r="P36" i="5"/>
  <c r="E36" i="5"/>
  <c r="S35" i="5"/>
  <c r="R35" i="5"/>
  <c r="Q35" i="5"/>
  <c r="P35" i="5"/>
  <c r="E35" i="5"/>
  <c r="W33" i="5"/>
  <c r="V33" i="5"/>
  <c r="S33" i="5"/>
  <c r="O33" i="5"/>
  <c r="N33" i="5"/>
  <c r="R33" i="5" s="1"/>
  <c r="M33" i="5"/>
  <c r="L33" i="5"/>
  <c r="K33" i="5"/>
  <c r="J33" i="5"/>
  <c r="I33" i="5"/>
  <c r="H33" i="5"/>
  <c r="P33" i="5" s="1"/>
  <c r="G33" i="5"/>
  <c r="F33" i="5"/>
  <c r="C33" i="5"/>
  <c r="B33" i="5"/>
  <c r="S32" i="5"/>
  <c r="R32" i="5"/>
  <c r="Q32" i="5"/>
  <c r="U32" i="5" s="1"/>
  <c r="P32" i="5"/>
  <c r="E32" i="5"/>
  <c r="W30" i="5"/>
  <c r="V30" i="5"/>
  <c r="O30" i="5"/>
  <c r="N30" i="5"/>
  <c r="M30" i="5"/>
  <c r="S30" i="5" s="1"/>
  <c r="L30" i="5"/>
  <c r="R30" i="5" s="1"/>
  <c r="K30" i="5"/>
  <c r="J30" i="5"/>
  <c r="I30" i="5"/>
  <c r="H30" i="5"/>
  <c r="G30" i="5"/>
  <c r="F30" i="5"/>
  <c r="C30" i="5"/>
  <c r="B30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T27" i="5" s="1"/>
  <c r="U26" i="5"/>
  <c r="S26" i="5"/>
  <c r="R26" i="5"/>
  <c r="Q26" i="5"/>
  <c r="P26" i="5"/>
  <c r="E26" i="5"/>
  <c r="T26" i="5" s="1"/>
  <c r="W24" i="5"/>
  <c r="V24" i="5"/>
  <c r="O24" i="5"/>
  <c r="N24" i="5"/>
  <c r="M24" i="5"/>
  <c r="S24" i="5" s="1"/>
  <c r="L24" i="5"/>
  <c r="R24" i="5" s="1"/>
  <c r="K24" i="5"/>
  <c r="J24" i="5"/>
  <c r="I24" i="5"/>
  <c r="Q24" i="5" s="1"/>
  <c r="H24" i="5"/>
  <c r="G24" i="5"/>
  <c r="F24" i="5"/>
  <c r="C24" i="5"/>
  <c r="B24" i="5"/>
  <c r="E24" i="5" s="1"/>
  <c r="S23" i="5"/>
  <c r="R23" i="5"/>
  <c r="Q23" i="5"/>
  <c r="P23" i="5"/>
  <c r="E23" i="5"/>
  <c r="U23" i="5" s="1"/>
  <c r="S22" i="5"/>
  <c r="R22" i="5"/>
  <c r="Q22" i="5"/>
  <c r="P22" i="5"/>
  <c r="E22" i="5"/>
  <c r="T22" i="5" s="1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T18" i="5" s="1"/>
  <c r="U17" i="5"/>
  <c r="S17" i="5"/>
  <c r="R17" i="5"/>
  <c r="Q17" i="5"/>
  <c r="P17" i="5"/>
  <c r="E17" i="5"/>
  <c r="T17" i="5" s="1"/>
  <c r="W15" i="5"/>
  <c r="V15" i="5"/>
  <c r="O15" i="5"/>
  <c r="S15" i="5" s="1"/>
  <c r="N15" i="5"/>
  <c r="M15" i="5"/>
  <c r="L15" i="5"/>
  <c r="K15" i="5"/>
  <c r="J15" i="5"/>
  <c r="I15" i="5"/>
  <c r="H15" i="5"/>
  <c r="P15" i="5" s="1"/>
  <c r="G15" i="5"/>
  <c r="F15" i="5"/>
  <c r="C15" i="5"/>
  <c r="B15" i="5"/>
  <c r="E15" i="5" s="1"/>
  <c r="S14" i="5"/>
  <c r="R14" i="5"/>
  <c r="Q14" i="5"/>
  <c r="P14" i="5"/>
  <c r="E14" i="5"/>
  <c r="S13" i="5"/>
  <c r="R13" i="5"/>
  <c r="Q13" i="5"/>
  <c r="P13" i="5"/>
  <c r="E13" i="5"/>
  <c r="T13" i="5" s="1"/>
  <c r="U12" i="5"/>
  <c r="T12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U9" i="5"/>
  <c r="S9" i="5"/>
  <c r="R9" i="5"/>
  <c r="Q9" i="5"/>
  <c r="P9" i="5"/>
  <c r="E9" i="5"/>
  <c r="S93" i="4"/>
  <c r="R93" i="4"/>
  <c r="Q93" i="4"/>
  <c r="P93" i="4"/>
  <c r="E93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89" i="4"/>
  <c r="S89" i="4"/>
  <c r="R89" i="4"/>
  <c r="Q89" i="4"/>
  <c r="P89" i="4"/>
  <c r="E89" i="4"/>
  <c r="U89" i="4" s="1"/>
  <c r="S88" i="4"/>
  <c r="R88" i="4"/>
  <c r="Q88" i="4"/>
  <c r="P88" i="4"/>
  <c r="E88" i="4"/>
  <c r="U88" i="4" s="1"/>
  <c r="S87" i="4"/>
  <c r="R87" i="4"/>
  <c r="Q87" i="4"/>
  <c r="P87" i="4"/>
  <c r="E87" i="4"/>
  <c r="U87" i="4" s="1"/>
  <c r="U86" i="4"/>
  <c r="S86" i="4"/>
  <c r="R86" i="4"/>
  <c r="Q86" i="4"/>
  <c r="P86" i="4"/>
  <c r="E86" i="4"/>
  <c r="T86" i="4" s="1"/>
  <c r="W72" i="4"/>
  <c r="V72" i="4"/>
  <c r="O72" i="4"/>
  <c r="N72" i="4"/>
  <c r="M72" i="4"/>
  <c r="S72" i="4" s="1"/>
  <c r="L72" i="4"/>
  <c r="K72" i="4"/>
  <c r="J72" i="4"/>
  <c r="I72" i="4"/>
  <c r="H72" i="4"/>
  <c r="G72" i="4"/>
  <c r="F72" i="4"/>
  <c r="C72" i="4"/>
  <c r="E72" i="4" s="1"/>
  <c r="B72" i="4"/>
  <c r="W71" i="4"/>
  <c r="V71" i="4"/>
  <c r="S71" i="4"/>
  <c r="O71" i="4"/>
  <c r="N71" i="4"/>
  <c r="M71" i="4"/>
  <c r="L71" i="4"/>
  <c r="R71" i="4" s="1"/>
  <c r="K71" i="4"/>
  <c r="J71" i="4"/>
  <c r="I71" i="4"/>
  <c r="H71" i="4"/>
  <c r="P71" i="4" s="1"/>
  <c r="G71" i="4"/>
  <c r="F71" i="4"/>
  <c r="C71" i="4"/>
  <c r="B71" i="4"/>
  <c r="E71" i="4" s="1"/>
  <c r="W70" i="4"/>
  <c r="V70" i="4"/>
  <c r="R70" i="4"/>
  <c r="O70" i="4"/>
  <c r="N70" i="4"/>
  <c r="M70" i="4"/>
  <c r="S70" i="4" s="1"/>
  <c r="L70" i="4"/>
  <c r="K70" i="4"/>
  <c r="J70" i="4"/>
  <c r="I70" i="4"/>
  <c r="H70" i="4"/>
  <c r="P70" i="4" s="1"/>
  <c r="G70" i="4"/>
  <c r="F70" i="4"/>
  <c r="C70" i="4"/>
  <c r="B70" i="4"/>
  <c r="E70" i="4" s="1"/>
  <c r="S69" i="4"/>
  <c r="R69" i="4"/>
  <c r="Q69" i="4"/>
  <c r="P69" i="4"/>
  <c r="E69" i="4"/>
  <c r="T69" i="4" s="1"/>
  <c r="W67" i="4"/>
  <c r="V67" i="4"/>
  <c r="O67" i="4"/>
  <c r="N67" i="4"/>
  <c r="M67" i="4"/>
  <c r="L67" i="4"/>
  <c r="R67" i="4" s="1"/>
  <c r="K67" i="4"/>
  <c r="J67" i="4"/>
  <c r="I67" i="4"/>
  <c r="H67" i="4"/>
  <c r="G67" i="4"/>
  <c r="F67" i="4"/>
  <c r="C67" i="4"/>
  <c r="B67" i="4"/>
  <c r="W66" i="4"/>
  <c r="V66" i="4"/>
  <c r="O66" i="4"/>
  <c r="S66" i="4" s="1"/>
  <c r="N66" i="4"/>
  <c r="M66" i="4"/>
  <c r="L66" i="4"/>
  <c r="K66" i="4"/>
  <c r="J66" i="4"/>
  <c r="I66" i="4"/>
  <c r="H66" i="4"/>
  <c r="G66" i="4"/>
  <c r="F66" i="4"/>
  <c r="C66" i="4"/>
  <c r="B66" i="4"/>
  <c r="S65" i="4"/>
  <c r="R65" i="4"/>
  <c r="Q65" i="4"/>
  <c r="P65" i="4"/>
  <c r="E65" i="4"/>
  <c r="U65" i="4" s="1"/>
  <c r="U64" i="4"/>
  <c r="S64" i="4"/>
  <c r="R64" i="4"/>
  <c r="Q64" i="4"/>
  <c r="P64" i="4"/>
  <c r="E64" i="4"/>
  <c r="T64" i="4" s="1"/>
  <c r="S63" i="4"/>
  <c r="R63" i="4"/>
  <c r="Q63" i="4"/>
  <c r="P63" i="4"/>
  <c r="E63" i="4"/>
  <c r="S62" i="4"/>
  <c r="R62" i="4"/>
  <c r="Q62" i="4"/>
  <c r="P62" i="4"/>
  <c r="E62" i="4"/>
  <c r="U62" i="4" s="1"/>
  <c r="S61" i="4"/>
  <c r="R61" i="4"/>
  <c r="Q61" i="4"/>
  <c r="P61" i="4"/>
  <c r="E61" i="4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U55" i="4"/>
  <c r="S55" i="4"/>
  <c r="R55" i="4"/>
  <c r="Q55" i="4"/>
  <c r="P55" i="4"/>
  <c r="E55" i="4"/>
  <c r="T55" i="4" s="1"/>
  <c r="W53" i="4"/>
  <c r="V53" i="4"/>
  <c r="O53" i="4"/>
  <c r="N53" i="4"/>
  <c r="M53" i="4"/>
  <c r="S53" i="4" s="1"/>
  <c r="L53" i="4"/>
  <c r="R53" i="4" s="1"/>
  <c r="K53" i="4"/>
  <c r="J53" i="4"/>
  <c r="I53" i="4"/>
  <c r="Q53" i="4" s="1"/>
  <c r="H53" i="4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U50" i="4"/>
  <c r="T50" i="4"/>
  <c r="S50" i="4"/>
  <c r="R50" i="4"/>
  <c r="Q50" i="4"/>
  <c r="P50" i="4"/>
  <c r="E50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P44" i="4"/>
  <c r="E44" i="4"/>
  <c r="U44" i="4" s="1"/>
  <c r="S43" i="4"/>
  <c r="R43" i="4"/>
  <c r="Q43" i="4"/>
  <c r="P43" i="4"/>
  <c r="E43" i="4"/>
  <c r="U43" i="4" s="1"/>
  <c r="S42" i="4"/>
  <c r="R42" i="4"/>
  <c r="Q42" i="4"/>
  <c r="P42" i="4"/>
  <c r="E42" i="4"/>
  <c r="U42" i="4" s="1"/>
  <c r="W40" i="4"/>
  <c r="V40" i="4"/>
  <c r="O40" i="4"/>
  <c r="N40" i="4"/>
  <c r="M40" i="4"/>
  <c r="S40" i="4" s="1"/>
  <c r="L40" i="4"/>
  <c r="R40" i="4" s="1"/>
  <c r="K40" i="4"/>
  <c r="J40" i="4"/>
  <c r="I40" i="4"/>
  <c r="H40" i="4"/>
  <c r="G40" i="4"/>
  <c r="F40" i="4"/>
  <c r="C40" i="4"/>
  <c r="B40" i="4"/>
  <c r="S39" i="4"/>
  <c r="R39" i="4"/>
  <c r="Q39" i="4"/>
  <c r="P39" i="4"/>
  <c r="E39" i="4"/>
  <c r="U39" i="4" s="1"/>
  <c r="S38" i="4"/>
  <c r="R38" i="4"/>
  <c r="Q38" i="4"/>
  <c r="P38" i="4"/>
  <c r="E38" i="4"/>
  <c r="T38" i="4" s="1"/>
  <c r="S37" i="4"/>
  <c r="R37" i="4"/>
  <c r="Q37" i="4"/>
  <c r="P37" i="4"/>
  <c r="E37" i="4"/>
  <c r="U37" i="4" s="1"/>
  <c r="S36" i="4"/>
  <c r="R36" i="4"/>
  <c r="Q36" i="4"/>
  <c r="P36" i="4"/>
  <c r="E36" i="4"/>
  <c r="U36" i="4" s="1"/>
  <c r="S35" i="4"/>
  <c r="R35" i="4"/>
  <c r="Q35" i="4"/>
  <c r="P35" i="4"/>
  <c r="E35" i="4"/>
  <c r="W33" i="4"/>
  <c r="V33" i="4"/>
  <c r="O33" i="4"/>
  <c r="N33" i="4"/>
  <c r="M33" i="4"/>
  <c r="L33" i="4"/>
  <c r="K33" i="4"/>
  <c r="J33" i="4"/>
  <c r="I33" i="4"/>
  <c r="H33" i="4"/>
  <c r="P33" i="4" s="1"/>
  <c r="G33" i="4"/>
  <c r="F33" i="4"/>
  <c r="E33" i="4"/>
  <c r="C33" i="4"/>
  <c r="B33" i="4"/>
  <c r="S32" i="4"/>
  <c r="R32" i="4"/>
  <c r="Q32" i="4"/>
  <c r="U32" i="4" s="1"/>
  <c r="P32" i="4"/>
  <c r="T32" i="4" s="1"/>
  <c r="E32" i="4"/>
  <c r="W30" i="4"/>
  <c r="V30" i="4"/>
  <c r="O30" i="4"/>
  <c r="N30" i="4"/>
  <c r="M30" i="4"/>
  <c r="L30" i="4"/>
  <c r="R30" i="4" s="1"/>
  <c r="K30" i="4"/>
  <c r="J30" i="4"/>
  <c r="I30" i="4"/>
  <c r="H30" i="4"/>
  <c r="G30" i="4"/>
  <c r="F30" i="4"/>
  <c r="C30" i="4"/>
  <c r="B30" i="4"/>
  <c r="E30" i="4" s="1"/>
  <c r="S29" i="4"/>
  <c r="R29" i="4"/>
  <c r="Q29" i="4"/>
  <c r="P29" i="4"/>
  <c r="E29" i="4"/>
  <c r="U29" i="4" s="1"/>
  <c r="S28" i="4"/>
  <c r="R28" i="4"/>
  <c r="Q28" i="4"/>
  <c r="U28" i="4" s="1"/>
  <c r="P28" i="4"/>
  <c r="E28" i="4"/>
  <c r="S27" i="4"/>
  <c r="R27" i="4"/>
  <c r="Q27" i="4"/>
  <c r="P27" i="4"/>
  <c r="E27" i="4"/>
  <c r="S26" i="4"/>
  <c r="R26" i="4"/>
  <c r="Q26" i="4"/>
  <c r="P26" i="4"/>
  <c r="E26" i="4"/>
  <c r="U26" i="4" s="1"/>
  <c r="W24" i="4"/>
  <c r="V24" i="4"/>
  <c r="S24" i="4"/>
  <c r="O24" i="4"/>
  <c r="N24" i="4"/>
  <c r="M24" i="4"/>
  <c r="L24" i="4"/>
  <c r="R24" i="4" s="1"/>
  <c r="K24" i="4"/>
  <c r="J24" i="4"/>
  <c r="I24" i="4"/>
  <c r="Q24" i="4" s="1"/>
  <c r="H24" i="4"/>
  <c r="G24" i="4"/>
  <c r="F24" i="4"/>
  <c r="C24" i="4"/>
  <c r="B24" i="4"/>
  <c r="S23" i="4"/>
  <c r="R23" i="4"/>
  <c r="Q23" i="4"/>
  <c r="P23" i="4"/>
  <c r="E23" i="4"/>
  <c r="T23" i="4" s="1"/>
  <c r="S22" i="4"/>
  <c r="R22" i="4"/>
  <c r="Q22" i="4"/>
  <c r="P22" i="4"/>
  <c r="E22" i="4"/>
  <c r="U22" i="4" s="1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W15" i="4"/>
  <c r="V15" i="4"/>
  <c r="O15" i="4"/>
  <c r="S15" i="4" s="1"/>
  <c r="N15" i="4"/>
  <c r="R15" i="4" s="1"/>
  <c r="M15" i="4"/>
  <c r="L15" i="4"/>
  <c r="K15" i="4"/>
  <c r="J15" i="4"/>
  <c r="I15" i="4"/>
  <c r="Q15" i="4" s="1"/>
  <c r="H15" i="4"/>
  <c r="P15" i="4" s="1"/>
  <c r="G15" i="4"/>
  <c r="F15" i="4"/>
  <c r="C15" i="4"/>
  <c r="B15" i="4"/>
  <c r="E15" i="4" s="1"/>
  <c r="S14" i="4"/>
  <c r="R14" i="4"/>
  <c r="Q14" i="4"/>
  <c r="U14" i="4" s="1"/>
  <c r="P14" i="4"/>
  <c r="E14" i="4"/>
  <c r="S13" i="4"/>
  <c r="R13" i="4"/>
  <c r="Q13" i="4"/>
  <c r="U13" i="4" s="1"/>
  <c r="P13" i="4"/>
  <c r="E13" i="4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U10" i="4" s="1"/>
  <c r="P10" i="4"/>
  <c r="E10" i="4"/>
  <c r="S9" i="4"/>
  <c r="R9" i="4"/>
  <c r="Q9" i="4"/>
  <c r="U9" i="4" s="1"/>
  <c r="P9" i="4"/>
  <c r="T9" i="4" s="1"/>
  <c r="E9" i="4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T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S87" i="3"/>
  <c r="R87" i="3"/>
  <c r="Q87" i="3"/>
  <c r="P87" i="3"/>
  <c r="E87" i="3"/>
  <c r="T87" i="3" s="1"/>
  <c r="S86" i="3"/>
  <c r="R86" i="3"/>
  <c r="Q86" i="3"/>
  <c r="P86" i="3"/>
  <c r="E86" i="3"/>
  <c r="W72" i="3"/>
  <c r="V72" i="3"/>
  <c r="O72" i="3"/>
  <c r="N72" i="3"/>
  <c r="M72" i="3"/>
  <c r="S72" i="3" s="1"/>
  <c r="L72" i="3"/>
  <c r="K72" i="3"/>
  <c r="J72" i="3"/>
  <c r="I72" i="3"/>
  <c r="H72" i="3"/>
  <c r="G72" i="3"/>
  <c r="F72" i="3"/>
  <c r="C72" i="3"/>
  <c r="B72" i="3"/>
  <c r="W71" i="3"/>
  <c r="V71" i="3"/>
  <c r="O71" i="3"/>
  <c r="N71" i="3"/>
  <c r="M71" i="3"/>
  <c r="S71" i="3" s="1"/>
  <c r="L71" i="3"/>
  <c r="R71" i="3" s="1"/>
  <c r="K71" i="3"/>
  <c r="J71" i="3"/>
  <c r="I71" i="3"/>
  <c r="Q71" i="3" s="1"/>
  <c r="H71" i="3"/>
  <c r="P71" i="3" s="1"/>
  <c r="G71" i="3"/>
  <c r="F71" i="3"/>
  <c r="C71" i="3"/>
  <c r="B71" i="3"/>
  <c r="W70" i="3"/>
  <c r="V70" i="3"/>
  <c r="O70" i="3"/>
  <c r="N70" i="3"/>
  <c r="M70" i="3"/>
  <c r="S70" i="3" s="1"/>
  <c r="L70" i="3"/>
  <c r="R70" i="3" s="1"/>
  <c r="K70" i="3"/>
  <c r="J70" i="3"/>
  <c r="I70" i="3"/>
  <c r="H70" i="3"/>
  <c r="G70" i="3"/>
  <c r="F70" i="3"/>
  <c r="E70" i="3"/>
  <c r="C70" i="3"/>
  <c r="B70" i="3"/>
  <c r="S69" i="3"/>
  <c r="R69" i="3"/>
  <c r="Q69" i="3"/>
  <c r="P69" i="3"/>
  <c r="E69" i="3"/>
  <c r="U69" i="3" s="1"/>
  <c r="W67" i="3"/>
  <c r="V67" i="3"/>
  <c r="O67" i="3"/>
  <c r="N67" i="3"/>
  <c r="M67" i="3"/>
  <c r="S67" i="3" s="1"/>
  <c r="L67" i="3"/>
  <c r="K67" i="3"/>
  <c r="J67" i="3"/>
  <c r="I67" i="3"/>
  <c r="H67" i="3"/>
  <c r="G67" i="3"/>
  <c r="F67" i="3"/>
  <c r="C67" i="3"/>
  <c r="B67" i="3"/>
  <c r="W66" i="3"/>
  <c r="V66" i="3"/>
  <c r="R66" i="3"/>
  <c r="O66" i="3"/>
  <c r="N66" i="3"/>
  <c r="M66" i="3"/>
  <c r="S66" i="3" s="1"/>
  <c r="L66" i="3"/>
  <c r="K66" i="3"/>
  <c r="J66" i="3"/>
  <c r="I66" i="3"/>
  <c r="H66" i="3"/>
  <c r="G66" i="3"/>
  <c r="F66" i="3"/>
  <c r="C66" i="3"/>
  <c r="B66" i="3"/>
  <c r="E66" i="3" s="1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S59" i="3"/>
  <c r="O59" i="3"/>
  <c r="N59" i="3"/>
  <c r="M59" i="3"/>
  <c r="L59" i="3"/>
  <c r="R59" i="3" s="1"/>
  <c r="K59" i="3"/>
  <c r="J59" i="3"/>
  <c r="I59" i="3"/>
  <c r="H59" i="3"/>
  <c r="G59" i="3"/>
  <c r="F59" i="3"/>
  <c r="C59" i="3"/>
  <c r="B59" i="3"/>
  <c r="E59" i="3" s="1"/>
  <c r="S58" i="3"/>
  <c r="R58" i="3"/>
  <c r="Q58" i="3"/>
  <c r="P58" i="3"/>
  <c r="E58" i="3"/>
  <c r="U58" i="3" s="1"/>
  <c r="U57" i="3"/>
  <c r="S57" i="3"/>
  <c r="R57" i="3"/>
  <c r="Q57" i="3"/>
  <c r="P57" i="3"/>
  <c r="E57" i="3"/>
  <c r="T57" i="3" s="1"/>
  <c r="U56" i="3"/>
  <c r="S56" i="3"/>
  <c r="R56" i="3"/>
  <c r="Q56" i="3"/>
  <c r="P56" i="3"/>
  <c r="E56" i="3"/>
  <c r="T56" i="3" s="1"/>
  <c r="S55" i="3"/>
  <c r="R55" i="3"/>
  <c r="Q55" i="3"/>
  <c r="P55" i="3"/>
  <c r="E55" i="3"/>
  <c r="U55" i="3" s="1"/>
  <c r="W53" i="3"/>
  <c r="V53" i="3"/>
  <c r="R53" i="3"/>
  <c r="O53" i="3"/>
  <c r="N53" i="3"/>
  <c r="M53" i="3"/>
  <c r="S53" i="3" s="1"/>
  <c r="L53" i="3"/>
  <c r="K53" i="3"/>
  <c r="J53" i="3"/>
  <c r="I53" i="3"/>
  <c r="H53" i="3"/>
  <c r="G53" i="3"/>
  <c r="F53" i="3"/>
  <c r="C53" i="3"/>
  <c r="B53" i="3"/>
  <c r="E53" i="3" s="1"/>
  <c r="S52" i="3"/>
  <c r="R52" i="3"/>
  <c r="Q52" i="3"/>
  <c r="U52" i="3" s="1"/>
  <c r="P52" i="3"/>
  <c r="E52" i="3"/>
  <c r="T51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T44" i="3" s="1"/>
  <c r="T43" i="3"/>
  <c r="S43" i="3"/>
  <c r="R43" i="3"/>
  <c r="Q43" i="3"/>
  <c r="P43" i="3"/>
  <c r="E43" i="3"/>
  <c r="U43" i="3" s="1"/>
  <c r="S42" i="3"/>
  <c r="R42" i="3"/>
  <c r="Q42" i="3"/>
  <c r="P42" i="3"/>
  <c r="E42" i="3"/>
  <c r="U42" i="3" s="1"/>
  <c r="W40" i="3"/>
  <c r="V40" i="3"/>
  <c r="O40" i="3"/>
  <c r="N40" i="3"/>
  <c r="M40" i="3"/>
  <c r="S40" i="3" s="1"/>
  <c r="L40" i="3"/>
  <c r="R40" i="3" s="1"/>
  <c r="K40" i="3"/>
  <c r="J40" i="3"/>
  <c r="I40" i="3"/>
  <c r="H40" i="3"/>
  <c r="G40" i="3"/>
  <c r="F40" i="3"/>
  <c r="C40" i="3"/>
  <c r="B40" i="3"/>
  <c r="S39" i="3"/>
  <c r="R39" i="3"/>
  <c r="Q39" i="3"/>
  <c r="P39" i="3"/>
  <c r="E39" i="3"/>
  <c r="T39" i="3" s="1"/>
  <c r="T38" i="3"/>
  <c r="S38" i="3"/>
  <c r="R38" i="3"/>
  <c r="Q38" i="3"/>
  <c r="P38" i="3"/>
  <c r="E38" i="3"/>
  <c r="U38" i="3" s="1"/>
  <c r="S37" i="3"/>
  <c r="R37" i="3"/>
  <c r="Q37" i="3"/>
  <c r="P37" i="3"/>
  <c r="E37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W33" i="3"/>
  <c r="V33" i="3"/>
  <c r="O33" i="3"/>
  <c r="N33" i="3"/>
  <c r="M33" i="3"/>
  <c r="S33" i="3" s="1"/>
  <c r="L33" i="3"/>
  <c r="R33" i="3" s="1"/>
  <c r="K33" i="3"/>
  <c r="J33" i="3"/>
  <c r="I33" i="3"/>
  <c r="Q33" i="3" s="1"/>
  <c r="H33" i="3"/>
  <c r="P33" i="3" s="1"/>
  <c r="G33" i="3"/>
  <c r="F33" i="3"/>
  <c r="C33" i="3"/>
  <c r="B33" i="3"/>
  <c r="S32" i="3"/>
  <c r="R32" i="3"/>
  <c r="Q32" i="3"/>
  <c r="P32" i="3"/>
  <c r="E32" i="3"/>
  <c r="W30" i="3"/>
  <c r="V30" i="3"/>
  <c r="O30" i="3"/>
  <c r="N30" i="3"/>
  <c r="M30" i="3"/>
  <c r="S30" i="3" s="1"/>
  <c r="L30" i="3"/>
  <c r="R30" i="3" s="1"/>
  <c r="K30" i="3"/>
  <c r="J30" i="3"/>
  <c r="I30" i="3"/>
  <c r="H30" i="3"/>
  <c r="G30" i="3"/>
  <c r="F30" i="3"/>
  <c r="C30" i="3"/>
  <c r="B30" i="3"/>
  <c r="E30" i="3" s="1"/>
  <c r="S29" i="3"/>
  <c r="R29" i="3"/>
  <c r="Q29" i="3"/>
  <c r="U29" i="3" s="1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S26" i="3"/>
  <c r="R26" i="3"/>
  <c r="Q26" i="3"/>
  <c r="P26" i="3"/>
  <c r="E26" i="3"/>
  <c r="U26" i="3" s="1"/>
  <c r="W24" i="3"/>
  <c r="V24" i="3"/>
  <c r="O24" i="3"/>
  <c r="N24" i="3"/>
  <c r="M24" i="3"/>
  <c r="S24" i="3" s="1"/>
  <c r="L24" i="3"/>
  <c r="R24" i="3" s="1"/>
  <c r="K24" i="3"/>
  <c r="J24" i="3"/>
  <c r="I24" i="3"/>
  <c r="Q24" i="3" s="1"/>
  <c r="H24" i="3"/>
  <c r="P24" i="3" s="1"/>
  <c r="G24" i="3"/>
  <c r="F24" i="3"/>
  <c r="C24" i="3"/>
  <c r="E24" i="3" s="1"/>
  <c r="B24" i="3"/>
  <c r="S23" i="3"/>
  <c r="R23" i="3"/>
  <c r="Q23" i="3"/>
  <c r="P23" i="3"/>
  <c r="E23" i="3"/>
  <c r="U23" i="3" s="1"/>
  <c r="S22" i="3"/>
  <c r="R22" i="3"/>
  <c r="Q22" i="3"/>
  <c r="P22" i="3"/>
  <c r="E22" i="3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P19" i="3"/>
  <c r="T19" i="3" s="1"/>
  <c r="E19" i="3"/>
  <c r="S18" i="3"/>
  <c r="R18" i="3"/>
  <c r="Q18" i="3"/>
  <c r="P18" i="3"/>
  <c r="E18" i="3"/>
  <c r="S17" i="3"/>
  <c r="R17" i="3"/>
  <c r="Q17" i="3"/>
  <c r="P17" i="3"/>
  <c r="E17" i="3"/>
  <c r="U17" i="3" s="1"/>
  <c r="W15" i="3"/>
  <c r="V15" i="3"/>
  <c r="O15" i="3"/>
  <c r="N15" i="3"/>
  <c r="M15" i="3"/>
  <c r="S15" i="3" s="1"/>
  <c r="L15" i="3"/>
  <c r="K15" i="3"/>
  <c r="J15" i="3"/>
  <c r="I15" i="3"/>
  <c r="H15" i="3"/>
  <c r="G15" i="3"/>
  <c r="F15" i="3"/>
  <c r="C15" i="3"/>
  <c r="B15" i="3"/>
  <c r="E15" i="3" s="1"/>
  <c r="S14" i="3"/>
  <c r="R14" i="3"/>
  <c r="Q14" i="3"/>
  <c r="P14" i="3"/>
  <c r="E14" i="3"/>
  <c r="U14" i="3" s="1"/>
  <c r="S13" i="3"/>
  <c r="R13" i="3"/>
  <c r="Q13" i="3"/>
  <c r="P13" i="3"/>
  <c r="E13" i="3"/>
  <c r="S12" i="3"/>
  <c r="R12" i="3"/>
  <c r="Q12" i="3"/>
  <c r="P12" i="3"/>
  <c r="E12" i="3"/>
  <c r="U12" i="3" s="1"/>
  <c r="U11" i="3"/>
  <c r="S11" i="3"/>
  <c r="R11" i="3"/>
  <c r="Q11" i="3"/>
  <c r="P11" i="3"/>
  <c r="E11" i="3"/>
  <c r="T11" i="3" s="1"/>
  <c r="S10" i="3"/>
  <c r="R10" i="3"/>
  <c r="Q10" i="3"/>
  <c r="P10" i="3"/>
  <c r="T10" i="3" s="1"/>
  <c r="E10" i="3"/>
  <c r="S9" i="3"/>
  <c r="R9" i="3"/>
  <c r="Q9" i="3"/>
  <c r="P9" i="3"/>
  <c r="E9" i="3"/>
  <c r="T93" i="2"/>
  <c r="S93" i="2"/>
  <c r="R93" i="2"/>
  <c r="Q93" i="2"/>
  <c r="P93" i="2"/>
  <c r="E93" i="2"/>
  <c r="U93" i="2" s="1"/>
  <c r="S92" i="2"/>
  <c r="R92" i="2"/>
  <c r="Q92" i="2"/>
  <c r="P92" i="2"/>
  <c r="E92" i="2"/>
  <c r="T92" i="2" s="1"/>
  <c r="T91" i="2"/>
  <c r="S91" i="2"/>
  <c r="R91" i="2"/>
  <c r="Q91" i="2"/>
  <c r="P91" i="2"/>
  <c r="E91" i="2"/>
  <c r="U91" i="2" s="1"/>
  <c r="S90" i="2"/>
  <c r="R90" i="2"/>
  <c r="Q90" i="2"/>
  <c r="P90" i="2"/>
  <c r="E90" i="2"/>
  <c r="S89" i="2"/>
  <c r="R89" i="2"/>
  <c r="Q89" i="2"/>
  <c r="P89" i="2"/>
  <c r="E89" i="2"/>
  <c r="U89" i="2" s="1"/>
  <c r="S88" i="2"/>
  <c r="R88" i="2"/>
  <c r="Q88" i="2"/>
  <c r="P88" i="2"/>
  <c r="E88" i="2"/>
  <c r="T88" i="2" s="1"/>
  <c r="S87" i="2"/>
  <c r="R87" i="2"/>
  <c r="Q87" i="2"/>
  <c r="P87" i="2"/>
  <c r="E87" i="2"/>
  <c r="U87" i="2" s="1"/>
  <c r="S86" i="2"/>
  <c r="R86" i="2"/>
  <c r="Q86" i="2"/>
  <c r="P86" i="2"/>
  <c r="E86" i="2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E72" i="2" s="1"/>
  <c r="W71" i="2"/>
  <c r="V71" i="2"/>
  <c r="O71" i="2"/>
  <c r="N71" i="2"/>
  <c r="M71" i="2"/>
  <c r="S71" i="2" s="1"/>
  <c r="L71" i="2"/>
  <c r="R71" i="2" s="1"/>
  <c r="K71" i="2"/>
  <c r="J71" i="2"/>
  <c r="I71" i="2"/>
  <c r="Q71" i="2" s="1"/>
  <c r="H71" i="2"/>
  <c r="G71" i="2"/>
  <c r="F71" i="2"/>
  <c r="E71" i="2"/>
  <c r="C71" i="2"/>
  <c r="B71" i="2"/>
  <c r="W70" i="2"/>
  <c r="V70" i="2"/>
  <c r="O70" i="2"/>
  <c r="N70" i="2"/>
  <c r="M70" i="2"/>
  <c r="S70" i="2" s="1"/>
  <c r="L70" i="2"/>
  <c r="R70" i="2" s="1"/>
  <c r="K70" i="2"/>
  <c r="J70" i="2"/>
  <c r="I70" i="2"/>
  <c r="Q70" i="2" s="1"/>
  <c r="H70" i="2"/>
  <c r="P70" i="2" s="1"/>
  <c r="G70" i="2"/>
  <c r="F70" i="2"/>
  <c r="C70" i="2"/>
  <c r="B70" i="2"/>
  <c r="S69" i="2"/>
  <c r="R69" i="2"/>
  <c r="Q69" i="2"/>
  <c r="P69" i="2"/>
  <c r="E69" i="2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E67" i="2" s="1"/>
  <c r="W66" i="2"/>
  <c r="V66" i="2"/>
  <c r="R66" i="2"/>
  <c r="O66" i="2"/>
  <c r="N66" i="2"/>
  <c r="M66" i="2"/>
  <c r="S66" i="2" s="1"/>
  <c r="L66" i="2"/>
  <c r="K66" i="2"/>
  <c r="J66" i="2"/>
  <c r="I66" i="2"/>
  <c r="H66" i="2"/>
  <c r="G66" i="2"/>
  <c r="F66" i="2"/>
  <c r="C66" i="2"/>
  <c r="B66" i="2"/>
  <c r="E66" i="2" s="1"/>
  <c r="U65" i="2"/>
  <c r="S65" i="2"/>
  <c r="R65" i="2"/>
  <c r="Q65" i="2"/>
  <c r="P65" i="2"/>
  <c r="E65" i="2"/>
  <c r="T65" i="2" s="1"/>
  <c r="S64" i="2"/>
  <c r="R64" i="2"/>
  <c r="Q64" i="2"/>
  <c r="P64" i="2"/>
  <c r="E64" i="2"/>
  <c r="T63" i="2"/>
  <c r="S63" i="2"/>
  <c r="R63" i="2"/>
  <c r="Q63" i="2"/>
  <c r="P63" i="2"/>
  <c r="E63" i="2"/>
  <c r="U63" i="2" s="1"/>
  <c r="S62" i="2"/>
  <c r="R62" i="2"/>
  <c r="Q62" i="2"/>
  <c r="P62" i="2"/>
  <c r="E62" i="2"/>
  <c r="T62" i="2" s="1"/>
  <c r="U61" i="2"/>
  <c r="S61" i="2"/>
  <c r="R61" i="2"/>
  <c r="Q61" i="2"/>
  <c r="P61" i="2"/>
  <c r="E61" i="2"/>
  <c r="T61" i="2" s="1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T57" i="2" s="1"/>
  <c r="S56" i="2"/>
  <c r="R56" i="2"/>
  <c r="Q56" i="2"/>
  <c r="P56" i="2"/>
  <c r="E56" i="2"/>
  <c r="T55" i="2"/>
  <c r="S55" i="2"/>
  <c r="R55" i="2"/>
  <c r="Q55" i="2"/>
  <c r="P55" i="2"/>
  <c r="E55" i="2"/>
  <c r="U55" i="2" s="1"/>
  <c r="W53" i="2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C53" i="2"/>
  <c r="E53" i="2" s="1"/>
  <c r="B53" i="2"/>
  <c r="S52" i="2"/>
  <c r="R52" i="2"/>
  <c r="Q52" i="2"/>
  <c r="P52" i="2"/>
  <c r="E52" i="2"/>
  <c r="U52" i="2" s="1"/>
  <c r="S51" i="2"/>
  <c r="R51" i="2"/>
  <c r="Q51" i="2"/>
  <c r="P51" i="2"/>
  <c r="E51" i="2"/>
  <c r="S50" i="2"/>
  <c r="R50" i="2"/>
  <c r="Q50" i="2"/>
  <c r="P50" i="2"/>
  <c r="E50" i="2"/>
  <c r="U50" i="2" s="1"/>
  <c r="U49" i="2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S46" i="2"/>
  <c r="R46" i="2"/>
  <c r="Q46" i="2"/>
  <c r="P46" i="2"/>
  <c r="E46" i="2"/>
  <c r="U46" i="2" s="1"/>
  <c r="U45" i="2"/>
  <c r="S45" i="2"/>
  <c r="R45" i="2"/>
  <c r="Q45" i="2"/>
  <c r="P45" i="2"/>
  <c r="E45" i="2"/>
  <c r="T45" i="2" s="1"/>
  <c r="S44" i="2"/>
  <c r="R44" i="2"/>
  <c r="Q44" i="2"/>
  <c r="P44" i="2"/>
  <c r="E44" i="2"/>
  <c r="U44" i="2" s="1"/>
  <c r="S43" i="2"/>
  <c r="R43" i="2"/>
  <c r="Q43" i="2"/>
  <c r="P43" i="2"/>
  <c r="E43" i="2"/>
  <c r="S42" i="2"/>
  <c r="R42" i="2"/>
  <c r="Q42" i="2"/>
  <c r="P42" i="2"/>
  <c r="E42" i="2"/>
  <c r="U42" i="2" s="1"/>
  <c r="W40" i="2"/>
  <c r="V40" i="2"/>
  <c r="R40" i="2"/>
  <c r="O40" i="2"/>
  <c r="N40" i="2"/>
  <c r="M40" i="2"/>
  <c r="S40" i="2" s="1"/>
  <c r="L40" i="2"/>
  <c r="K40" i="2"/>
  <c r="J40" i="2"/>
  <c r="I40" i="2"/>
  <c r="H40" i="2"/>
  <c r="P40" i="2" s="1"/>
  <c r="G40" i="2"/>
  <c r="F40" i="2"/>
  <c r="C40" i="2"/>
  <c r="B40" i="2"/>
  <c r="U39" i="2"/>
  <c r="S39" i="2"/>
  <c r="R39" i="2"/>
  <c r="Q39" i="2"/>
  <c r="P39" i="2"/>
  <c r="E39" i="2"/>
  <c r="T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U35" i="2"/>
  <c r="S35" i="2"/>
  <c r="R35" i="2"/>
  <c r="Q35" i="2"/>
  <c r="P35" i="2"/>
  <c r="E35" i="2"/>
  <c r="T35" i="2" s="1"/>
  <c r="W33" i="2"/>
  <c r="V33" i="2"/>
  <c r="O33" i="2"/>
  <c r="N33" i="2"/>
  <c r="M33" i="2"/>
  <c r="S33" i="2" s="1"/>
  <c r="L33" i="2"/>
  <c r="R33" i="2" s="1"/>
  <c r="K33" i="2"/>
  <c r="J33" i="2"/>
  <c r="I33" i="2"/>
  <c r="H33" i="2"/>
  <c r="G33" i="2"/>
  <c r="F33" i="2"/>
  <c r="C33" i="2"/>
  <c r="B33" i="2"/>
  <c r="S32" i="2"/>
  <c r="R32" i="2"/>
  <c r="Q32" i="2"/>
  <c r="P32" i="2"/>
  <c r="E32" i="2"/>
  <c r="U32" i="2" s="1"/>
  <c r="W30" i="2"/>
  <c r="V30" i="2"/>
  <c r="O30" i="2"/>
  <c r="S30" i="2" s="1"/>
  <c r="N30" i="2"/>
  <c r="R30" i="2" s="1"/>
  <c r="M30" i="2"/>
  <c r="L30" i="2"/>
  <c r="K30" i="2"/>
  <c r="J30" i="2"/>
  <c r="I30" i="2"/>
  <c r="H30" i="2"/>
  <c r="P30" i="2" s="1"/>
  <c r="G30" i="2"/>
  <c r="F30" i="2"/>
  <c r="C30" i="2"/>
  <c r="B30" i="2"/>
  <c r="S29" i="2"/>
  <c r="R29" i="2"/>
  <c r="Q29" i="2"/>
  <c r="P29" i="2"/>
  <c r="E29" i="2"/>
  <c r="S28" i="2"/>
  <c r="R28" i="2"/>
  <c r="Q28" i="2"/>
  <c r="P28" i="2"/>
  <c r="E28" i="2"/>
  <c r="U28" i="2" s="1"/>
  <c r="S27" i="2"/>
  <c r="R27" i="2"/>
  <c r="Q27" i="2"/>
  <c r="P27" i="2"/>
  <c r="E27" i="2"/>
  <c r="U27" i="2" s="1"/>
  <c r="S26" i="2"/>
  <c r="R26" i="2"/>
  <c r="Q26" i="2"/>
  <c r="P26" i="2"/>
  <c r="E26" i="2"/>
  <c r="U26" i="2" s="1"/>
  <c r="W24" i="2"/>
  <c r="V24" i="2"/>
  <c r="O24" i="2"/>
  <c r="N24" i="2"/>
  <c r="M24" i="2"/>
  <c r="S24" i="2" s="1"/>
  <c r="L24" i="2"/>
  <c r="R24" i="2" s="1"/>
  <c r="K24" i="2"/>
  <c r="J24" i="2"/>
  <c r="I24" i="2"/>
  <c r="H24" i="2"/>
  <c r="G24" i="2"/>
  <c r="F24" i="2"/>
  <c r="C24" i="2"/>
  <c r="E24" i="2" s="1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T20" i="2"/>
  <c r="S20" i="2"/>
  <c r="R20" i="2"/>
  <c r="Q20" i="2"/>
  <c r="P20" i="2"/>
  <c r="E20" i="2"/>
  <c r="U20" i="2" s="1"/>
  <c r="S19" i="2"/>
  <c r="R19" i="2"/>
  <c r="Q19" i="2"/>
  <c r="U19" i="2" s="1"/>
  <c r="P19" i="2"/>
  <c r="T19" i="2" s="1"/>
  <c r="E19" i="2"/>
  <c r="S18" i="2"/>
  <c r="R18" i="2"/>
  <c r="Q18" i="2"/>
  <c r="P18" i="2"/>
  <c r="E18" i="2"/>
  <c r="U18" i="2" s="1"/>
  <c r="S17" i="2"/>
  <c r="R17" i="2"/>
  <c r="Q17" i="2"/>
  <c r="P17" i="2"/>
  <c r="E17" i="2"/>
  <c r="U17" i="2" s="1"/>
  <c r="W15" i="2"/>
  <c r="V15" i="2"/>
  <c r="O15" i="2"/>
  <c r="N15" i="2"/>
  <c r="R15" i="2" s="1"/>
  <c r="M15" i="2"/>
  <c r="S15" i="2" s="1"/>
  <c r="L15" i="2"/>
  <c r="K15" i="2"/>
  <c r="J15" i="2"/>
  <c r="I15" i="2"/>
  <c r="H15" i="2"/>
  <c r="G15" i="2"/>
  <c r="F15" i="2"/>
  <c r="C15" i="2"/>
  <c r="B15" i="2"/>
  <c r="E15" i="2" s="1"/>
  <c r="U14" i="2"/>
  <c r="T14" i="2"/>
  <c r="S14" i="2"/>
  <c r="R14" i="2"/>
  <c r="Q14" i="2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P9" i="2"/>
  <c r="E9" i="2"/>
  <c r="S93" i="1"/>
  <c r="R93" i="1"/>
  <c r="Q93" i="1"/>
  <c r="P93" i="1"/>
  <c r="E93" i="1"/>
  <c r="U93" i="1" s="1"/>
  <c r="U92" i="1"/>
  <c r="T92" i="1"/>
  <c r="S92" i="1"/>
  <c r="R92" i="1"/>
  <c r="Q92" i="1"/>
  <c r="P92" i="1"/>
  <c r="E92" i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U88" i="1"/>
  <c r="T88" i="1"/>
  <c r="S88" i="1"/>
  <c r="R88" i="1"/>
  <c r="Q88" i="1"/>
  <c r="P88" i="1"/>
  <c r="E88" i="1"/>
  <c r="S87" i="1"/>
  <c r="R87" i="1"/>
  <c r="Q87" i="1"/>
  <c r="P87" i="1"/>
  <c r="E87" i="1"/>
  <c r="T87" i="1" s="1"/>
  <c r="S86" i="1"/>
  <c r="R86" i="1"/>
  <c r="Q86" i="1"/>
  <c r="P86" i="1"/>
  <c r="E86" i="1"/>
  <c r="U86" i="1" s="1"/>
  <c r="W72" i="1"/>
  <c r="V72" i="1"/>
  <c r="O72" i="1"/>
  <c r="S72" i="1" s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R71" i="1" s="1"/>
  <c r="M71" i="1"/>
  <c r="S71" i="1" s="1"/>
  <c r="L71" i="1"/>
  <c r="K71" i="1"/>
  <c r="J71" i="1"/>
  <c r="I71" i="1"/>
  <c r="Q71" i="1" s="1"/>
  <c r="H71" i="1"/>
  <c r="G71" i="1"/>
  <c r="F71" i="1"/>
  <c r="E71" i="1"/>
  <c r="C71" i="1"/>
  <c r="B71" i="1"/>
  <c r="W70" i="1"/>
  <c r="V70" i="1"/>
  <c r="O70" i="1"/>
  <c r="N70" i="1"/>
  <c r="M70" i="1"/>
  <c r="S70" i="1" s="1"/>
  <c r="L70" i="1"/>
  <c r="R70" i="1" s="1"/>
  <c r="K70" i="1"/>
  <c r="J70" i="1"/>
  <c r="I70" i="1"/>
  <c r="Q70" i="1" s="1"/>
  <c r="H70" i="1"/>
  <c r="P70" i="1" s="1"/>
  <c r="G70" i="1"/>
  <c r="F70" i="1"/>
  <c r="C70" i="1"/>
  <c r="B70" i="1"/>
  <c r="S69" i="1"/>
  <c r="R69" i="1"/>
  <c r="Q69" i="1"/>
  <c r="P69" i="1"/>
  <c r="E69" i="1"/>
  <c r="W67" i="1"/>
  <c r="V67" i="1"/>
  <c r="S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W66" i="1"/>
  <c r="V66" i="1"/>
  <c r="O66" i="1"/>
  <c r="N66" i="1"/>
  <c r="R66" i="1" s="1"/>
  <c r="M66" i="1"/>
  <c r="L66" i="1"/>
  <c r="K66" i="1"/>
  <c r="J66" i="1"/>
  <c r="I66" i="1"/>
  <c r="H66" i="1"/>
  <c r="G66" i="1"/>
  <c r="F66" i="1"/>
  <c r="C66" i="1"/>
  <c r="B66" i="1"/>
  <c r="E66" i="1" s="1"/>
  <c r="S65" i="1"/>
  <c r="R65" i="1"/>
  <c r="Q65" i="1"/>
  <c r="P65" i="1"/>
  <c r="E65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U62" i="1"/>
  <c r="T62" i="1"/>
  <c r="S62" i="1"/>
  <c r="R62" i="1"/>
  <c r="Q62" i="1"/>
  <c r="P62" i="1"/>
  <c r="E62" i="1"/>
  <c r="S61" i="1"/>
  <c r="R61" i="1"/>
  <c r="Q61" i="1"/>
  <c r="P61" i="1"/>
  <c r="E61" i="1"/>
  <c r="T61" i="1" s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T58" i="1" s="1"/>
  <c r="U57" i="1"/>
  <c r="T57" i="1"/>
  <c r="S57" i="1"/>
  <c r="R57" i="1"/>
  <c r="Q57" i="1"/>
  <c r="P57" i="1"/>
  <c r="E57" i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R53" i="1" s="1"/>
  <c r="M53" i="1"/>
  <c r="L53" i="1"/>
  <c r="K53" i="1"/>
  <c r="J53" i="1"/>
  <c r="I53" i="1"/>
  <c r="H53" i="1"/>
  <c r="G53" i="1"/>
  <c r="F53" i="1"/>
  <c r="C53" i="1"/>
  <c r="B53" i="1"/>
  <c r="E53" i="1" s="1"/>
  <c r="S52" i="1"/>
  <c r="R52" i="1"/>
  <c r="Q52" i="1"/>
  <c r="U52" i="1" s="1"/>
  <c r="P52" i="1"/>
  <c r="T52" i="1" s="1"/>
  <c r="E52" i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U48" i="1"/>
  <c r="T48" i="1"/>
  <c r="S48" i="1"/>
  <c r="R48" i="1"/>
  <c r="Q48" i="1"/>
  <c r="P48" i="1"/>
  <c r="E48" i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U44" i="1" s="1"/>
  <c r="P44" i="1"/>
  <c r="T44" i="1" s="1"/>
  <c r="E44" i="1"/>
  <c r="S43" i="1"/>
  <c r="R43" i="1"/>
  <c r="Q43" i="1"/>
  <c r="P43" i="1"/>
  <c r="E43" i="1"/>
  <c r="S42" i="1"/>
  <c r="R42" i="1"/>
  <c r="Q42" i="1"/>
  <c r="P42" i="1"/>
  <c r="E42" i="1"/>
  <c r="U42" i="1" s="1"/>
  <c r="W40" i="1"/>
  <c r="V40" i="1"/>
  <c r="O40" i="1"/>
  <c r="N40" i="1"/>
  <c r="R40" i="1" s="1"/>
  <c r="M40" i="1"/>
  <c r="S40" i="1" s="1"/>
  <c r="L40" i="1"/>
  <c r="K40" i="1"/>
  <c r="J40" i="1"/>
  <c r="I40" i="1"/>
  <c r="H40" i="1"/>
  <c r="G40" i="1"/>
  <c r="F40" i="1"/>
  <c r="E40" i="1"/>
  <c r="C40" i="1"/>
  <c r="B40" i="1"/>
  <c r="T39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T35" i="1" s="1"/>
  <c r="E35" i="1"/>
  <c r="W33" i="1"/>
  <c r="V33" i="1"/>
  <c r="S33" i="1"/>
  <c r="O33" i="1"/>
  <c r="N33" i="1"/>
  <c r="M33" i="1"/>
  <c r="L33" i="1"/>
  <c r="R33" i="1" s="1"/>
  <c r="K33" i="1"/>
  <c r="J33" i="1"/>
  <c r="I33" i="1"/>
  <c r="Q33" i="1" s="1"/>
  <c r="H33" i="1"/>
  <c r="P33" i="1" s="1"/>
  <c r="G33" i="1"/>
  <c r="F33" i="1"/>
  <c r="C33" i="1"/>
  <c r="B33" i="1"/>
  <c r="E33" i="1" s="1"/>
  <c r="S32" i="1"/>
  <c r="R32" i="1"/>
  <c r="Q32" i="1"/>
  <c r="P32" i="1"/>
  <c r="E32" i="1"/>
  <c r="W30" i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E30" i="1" s="1"/>
  <c r="S29" i="1"/>
  <c r="R29" i="1"/>
  <c r="Q29" i="1"/>
  <c r="P29" i="1"/>
  <c r="T29" i="1" s="1"/>
  <c r="E29" i="1"/>
  <c r="S28" i="1"/>
  <c r="R28" i="1"/>
  <c r="Q28" i="1"/>
  <c r="P28" i="1"/>
  <c r="E28" i="1"/>
  <c r="S27" i="1"/>
  <c r="R27" i="1"/>
  <c r="Q27" i="1"/>
  <c r="P27" i="1"/>
  <c r="E27" i="1"/>
  <c r="U27" i="1" s="1"/>
  <c r="U26" i="1"/>
  <c r="S26" i="1"/>
  <c r="R26" i="1"/>
  <c r="Q26" i="1"/>
  <c r="P26" i="1"/>
  <c r="E26" i="1"/>
  <c r="T26" i="1" s="1"/>
  <c r="W24" i="1"/>
  <c r="V24" i="1"/>
  <c r="O24" i="1"/>
  <c r="N24" i="1"/>
  <c r="M24" i="1"/>
  <c r="S24" i="1" s="1"/>
  <c r="L24" i="1"/>
  <c r="R24" i="1" s="1"/>
  <c r="K24" i="1"/>
  <c r="J24" i="1"/>
  <c r="I24" i="1"/>
  <c r="Q24" i="1" s="1"/>
  <c r="H24" i="1"/>
  <c r="P24" i="1" s="1"/>
  <c r="G24" i="1"/>
  <c r="F24" i="1"/>
  <c r="C24" i="1"/>
  <c r="B24" i="1"/>
  <c r="S23" i="1"/>
  <c r="R23" i="1"/>
  <c r="Q23" i="1"/>
  <c r="P23" i="1"/>
  <c r="E23" i="1"/>
  <c r="T23" i="1" s="1"/>
  <c r="S22" i="1"/>
  <c r="R22" i="1"/>
  <c r="Q22" i="1"/>
  <c r="P22" i="1"/>
  <c r="E22" i="1"/>
  <c r="U22" i="1" s="1"/>
  <c r="U21" i="1"/>
  <c r="T21" i="1"/>
  <c r="S21" i="1"/>
  <c r="R21" i="1"/>
  <c r="Q21" i="1"/>
  <c r="P21" i="1"/>
  <c r="E21" i="1"/>
  <c r="S20" i="1"/>
  <c r="R20" i="1"/>
  <c r="Q20" i="1"/>
  <c r="P20" i="1"/>
  <c r="E20" i="1"/>
  <c r="T20" i="1" s="1"/>
  <c r="S19" i="1"/>
  <c r="R19" i="1"/>
  <c r="Q19" i="1"/>
  <c r="P19" i="1"/>
  <c r="E19" i="1"/>
  <c r="S18" i="1"/>
  <c r="R18" i="1"/>
  <c r="Q18" i="1"/>
  <c r="P18" i="1"/>
  <c r="E18" i="1"/>
  <c r="U18" i="1" s="1"/>
  <c r="S17" i="1"/>
  <c r="R17" i="1"/>
  <c r="Q17" i="1"/>
  <c r="U17" i="1" s="1"/>
  <c r="P17" i="1"/>
  <c r="T17" i="1" s="1"/>
  <c r="E17" i="1"/>
  <c r="W15" i="1"/>
  <c r="V15" i="1"/>
  <c r="O15" i="1"/>
  <c r="N15" i="1"/>
  <c r="M15" i="1"/>
  <c r="L15" i="1"/>
  <c r="K15" i="1"/>
  <c r="J15" i="1"/>
  <c r="I15" i="1"/>
  <c r="H15" i="1"/>
  <c r="P15" i="1" s="1"/>
  <c r="G15" i="1"/>
  <c r="F15" i="1"/>
  <c r="C15" i="1"/>
  <c r="B15" i="1"/>
  <c r="S14" i="1"/>
  <c r="R14" i="1"/>
  <c r="Q14" i="1"/>
  <c r="P14" i="1"/>
  <c r="E14" i="1"/>
  <c r="U14" i="1" s="1"/>
  <c r="S13" i="1"/>
  <c r="R13" i="1"/>
  <c r="Q13" i="1"/>
  <c r="P13" i="1"/>
  <c r="E13" i="1"/>
  <c r="U13" i="1" s="1"/>
  <c r="T12" i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P10" i="1"/>
  <c r="E10" i="1"/>
  <c r="S9" i="1"/>
  <c r="R9" i="1"/>
  <c r="Q9" i="1"/>
  <c r="P9" i="1"/>
  <c r="E9" i="1"/>
  <c r="T45" i="1" l="1"/>
  <c r="T91" i="1"/>
  <c r="E33" i="2"/>
  <c r="T14" i="3"/>
  <c r="T17" i="3"/>
  <c r="U20" i="3"/>
  <c r="U11" i="1"/>
  <c r="U20" i="1"/>
  <c r="S30" i="1"/>
  <c r="U36" i="1"/>
  <c r="U38" i="1"/>
  <c r="U49" i="1"/>
  <c r="U61" i="1"/>
  <c r="U87" i="1"/>
  <c r="U29" i="2"/>
  <c r="Q30" i="2"/>
  <c r="U30" i="2" s="1"/>
  <c r="T42" i="2"/>
  <c r="T46" i="2"/>
  <c r="T50" i="2"/>
  <c r="Q59" i="2"/>
  <c r="U10" i="3"/>
  <c r="T12" i="3"/>
  <c r="P15" i="3"/>
  <c r="T23" i="3"/>
  <c r="T28" i="3"/>
  <c r="T90" i="4"/>
  <c r="U90" i="4"/>
  <c r="U49" i="5"/>
  <c r="T49" i="5"/>
  <c r="T11" i="1"/>
  <c r="T36" i="1"/>
  <c r="T29" i="2"/>
  <c r="T87" i="2"/>
  <c r="U65" i="3"/>
  <c r="U86" i="3"/>
  <c r="T86" i="3"/>
  <c r="U93" i="4"/>
  <c r="T93" i="4"/>
  <c r="T10" i="1"/>
  <c r="Q15" i="1"/>
  <c r="R30" i="1"/>
  <c r="P40" i="1"/>
  <c r="P59" i="1"/>
  <c r="S66" i="1"/>
  <c r="Q15" i="3"/>
  <c r="T29" i="3"/>
  <c r="P40" i="3"/>
  <c r="T64" i="3"/>
  <c r="Q40" i="1"/>
  <c r="P24" i="2"/>
  <c r="P30" i="3"/>
  <c r="Q40" i="3"/>
  <c r="P59" i="3"/>
  <c r="U27" i="4"/>
  <c r="T27" i="4"/>
  <c r="E24" i="1"/>
  <c r="T24" i="1" s="1"/>
  <c r="U29" i="1"/>
  <c r="P30" i="1"/>
  <c r="U35" i="1"/>
  <c r="T65" i="1"/>
  <c r="Q67" i="1"/>
  <c r="E70" i="1"/>
  <c r="P72" i="1"/>
  <c r="T10" i="2"/>
  <c r="T23" i="2"/>
  <c r="Q24" i="2"/>
  <c r="E30" i="2"/>
  <c r="Q33" i="2"/>
  <c r="E40" i="2"/>
  <c r="T44" i="2"/>
  <c r="T48" i="2"/>
  <c r="T52" i="2"/>
  <c r="Q53" i="2"/>
  <c r="E70" i="2"/>
  <c r="T89" i="2"/>
  <c r="Q30" i="3"/>
  <c r="E33" i="3"/>
  <c r="T36" i="3"/>
  <c r="T52" i="3"/>
  <c r="T69" i="3"/>
  <c r="U45" i="5"/>
  <c r="T45" i="5"/>
  <c r="P67" i="1"/>
  <c r="Q40" i="2"/>
  <c r="R15" i="1"/>
  <c r="Q30" i="1"/>
  <c r="P33" i="2"/>
  <c r="U28" i="1"/>
  <c r="U58" i="1"/>
  <c r="U65" i="1"/>
  <c r="P66" i="1"/>
  <c r="U10" i="2"/>
  <c r="T11" i="2"/>
  <c r="P15" i="2"/>
  <c r="T28" i="2"/>
  <c r="U62" i="2"/>
  <c r="P66" i="2"/>
  <c r="U92" i="2"/>
  <c r="R15" i="3"/>
  <c r="U39" i="3"/>
  <c r="U44" i="3"/>
  <c r="T47" i="3"/>
  <c r="P53" i="3"/>
  <c r="P66" i="3"/>
  <c r="T42" i="5"/>
  <c r="U42" i="5"/>
  <c r="E15" i="1"/>
  <c r="S15" i="1"/>
  <c r="U19" i="1"/>
  <c r="U32" i="1"/>
  <c r="E59" i="1"/>
  <c r="T59" i="1" s="1"/>
  <c r="Q66" i="1"/>
  <c r="U69" i="1"/>
  <c r="P71" i="1"/>
  <c r="Q15" i="2"/>
  <c r="U57" i="2"/>
  <c r="Q66" i="2"/>
  <c r="P71" i="2"/>
  <c r="U88" i="2"/>
  <c r="U19" i="3"/>
  <c r="T21" i="3"/>
  <c r="T26" i="3"/>
  <c r="E40" i="3"/>
  <c r="Q53" i="3"/>
  <c r="Q66" i="3"/>
  <c r="U63" i="4"/>
  <c r="T63" i="4"/>
  <c r="T14" i="4"/>
  <c r="P24" i="4"/>
  <c r="T28" i="4"/>
  <c r="R33" i="4"/>
  <c r="Q66" i="4"/>
  <c r="E30" i="5"/>
  <c r="U36" i="5"/>
  <c r="Q40" i="5"/>
  <c r="U40" i="5" s="1"/>
  <c r="E33" i="6"/>
  <c r="U33" i="6" s="1"/>
  <c r="U86" i="6"/>
  <c r="P15" i="7"/>
  <c r="Q24" i="7"/>
  <c r="P33" i="7"/>
  <c r="U46" i="7"/>
  <c r="U92" i="7"/>
  <c r="R15" i="8"/>
  <c r="U17" i="8"/>
  <c r="P24" i="8"/>
  <c r="U29" i="8"/>
  <c r="U19" i="10"/>
  <c r="U23" i="10"/>
  <c r="E71" i="10"/>
  <c r="E30" i="11"/>
  <c r="U36" i="11"/>
  <c r="U86" i="11"/>
  <c r="U93" i="11"/>
  <c r="E24" i="12"/>
  <c r="U55" i="12"/>
  <c r="U62" i="12"/>
  <c r="R95" i="11"/>
  <c r="T101" i="9"/>
  <c r="T96" i="8"/>
  <c r="P70" i="3"/>
  <c r="T46" i="4"/>
  <c r="Q70" i="4"/>
  <c r="Q71" i="4"/>
  <c r="R15" i="5"/>
  <c r="E33" i="5"/>
  <c r="U63" i="5"/>
  <c r="Q66" i="5"/>
  <c r="U69" i="5"/>
  <c r="S70" i="5"/>
  <c r="Q71" i="5"/>
  <c r="E15" i="6"/>
  <c r="S15" i="6"/>
  <c r="P24" i="6"/>
  <c r="S70" i="6"/>
  <c r="P71" i="6"/>
  <c r="T71" i="6" s="1"/>
  <c r="E30" i="7"/>
  <c r="U30" i="7" s="1"/>
  <c r="P40" i="7"/>
  <c r="R53" i="7"/>
  <c r="Q59" i="7"/>
  <c r="P66" i="7"/>
  <c r="U69" i="7"/>
  <c r="S70" i="7"/>
  <c r="Q71" i="7"/>
  <c r="U71" i="7" s="1"/>
  <c r="T20" i="8"/>
  <c r="P33" i="8"/>
  <c r="P66" i="8"/>
  <c r="Q15" i="9"/>
  <c r="T19" i="9"/>
  <c r="T23" i="9"/>
  <c r="Q24" i="9"/>
  <c r="T29" i="9"/>
  <c r="E33" i="9"/>
  <c r="U33" i="9" s="1"/>
  <c r="T57" i="9"/>
  <c r="Q66" i="9"/>
  <c r="P72" i="9"/>
  <c r="T86" i="9"/>
  <c r="T9" i="10"/>
  <c r="T28" i="10"/>
  <c r="U32" i="10"/>
  <c r="T43" i="10"/>
  <c r="T56" i="10"/>
  <c r="R70" i="10"/>
  <c r="T90" i="10"/>
  <c r="T10" i="11"/>
  <c r="Q33" i="11"/>
  <c r="T37" i="11"/>
  <c r="U51" i="11"/>
  <c r="P71" i="11"/>
  <c r="U22" i="12"/>
  <c r="P30" i="12"/>
  <c r="E40" i="12"/>
  <c r="U93" i="12"/>
  <c r="T104" i="2"/>
  <c r="Q70" i="3"/>
  <c r="U23" i="4"/>
  <c r="Q33" i="4"/>
  <c r="U33" i="4" s="1"/>
  <c r="T37" i="4"/>
  <c r="P40" i="4"/>
  <c r="T42" i="4"/>
  <c r="E66" i="4"/>
  <c r="R66" i="4"/>
  <c r="U22" i="5"/>
  <c r="P30" i="5"/>
  <c r="U55" i="5"/>
  <c r="U58" i="5"/>
  <c r="T62" i="5"/>
  <c r="P70" i="5"/>
  <c r="U21" i="6"/>
  <c r="Q24" i="6"/>
  <c r="P70" i="6"/>
  <c r="Q71" i="6"/>
  <c r="E24" i="7"/>
  <c r="U24" i="7" s="1"/>
  <c r="U37" i="7"/>
  <c r="Q40" i="7"/>
  <c r="S53" i="7"/>
  <c r="U63" i="7"/>
  <c r="Q66" i="7"/>
  <c r="P70" i="7"/>
  <c r="U14" i="8"/>
  <c r="Q33" i="8"/>
  <c r="U33" i="8" s="1"/>
  <c r="R40" i="8"/>
  <c r="U62" i="8"/>
  <c r="T65" i="8"/>
  <c r="Q66" i="8"/>
  <c r="P71" i="8"/>
  <c r="T38" i="9"/>
  <c r="T56" i="9"/>
  <c r="T61" i="9"/>
  <c r="T65" i="9"/>
  <c r="R70" i="9"/>
  <c r="P71" i="9"/>
  <c r="P15" i="10"/>
  <c r="T27" i="10"/>
  <c r="Q33" i="10"/>
  <c r="P40" i="10"/>
  <c r="T40" i="10" s="1"/>
  <c r="T44" i="10"/>
  <c r="P66" i="10"/>
  <c r="U10" i="11"/>
  <c r="T18" i="11"/>
  <c r="T22" i="11"/>
  <c r="T38" i="11"/>
  <c r="T55" i="11"/>
  <c r="P70" i="11"/>
  <c r="Q71" i="11"/>
  <c r="U9" i="12"/>
  <c r="U18" i="12"/>
  <c r="U27" i="12"/>
  <c r="Q30" i="12"/>
  <c r="R33" i="12"/>
  <c r="E79" i="5"/>
  <c r="U101" i="6"/>
  <c r="T102" i="4"/>
  <c r="U104" i="3"/>
  <c r="E71" i="3"/>
  <c r="U91" i="3"/>
  <c r="T10" i="4"/>
  <c r="T13" i="4"/>
  <c r="U19" i="4"/>
  <c r="T22" i="4"/>
  <c r="E24" i="4"/>
  <c r="T24" i="4" s="1"/>
  <c r="Q40" i="4"/>
  <c r="U69" i="4"/>
  <c r="U13" i="5"/>
  <c r="U18" i="5"/>
  <c r="T21" i="5"/>
  <c r="U27" i="5"/>
  <c r="Q30" i="5"/>
  <c r="S40" i="5"/>
  <c r="U44" i="5"/>
  <c r="Q70" i="5"/>
  <c r="U14" i="6"/>
  <c r="S67" i="6"/>
  <c r="Q70" i="6"/>
  <c r="R15" i="7"/>
  <c r="T36" i="7"/>
  <c r="U38" i="7"/>
  <c r="T62" i="7"/>
  <c r="E67" i="7"/>
  <c r="Q70" i="7"/>
  <c r="U10" i="8"/>
  <c r="P15" i="8"/>
  <c r="R24" i="8"/>
  <c r="U36" i="8"/>
  <c r="U49" i="8"/>
  <c r="T52" i="8"/>
  <c r="Q53" i="8"/>
  <c r="U57" i="8"/>
  <c r="T61" i="8"/>
  <c r="P70" i="8"/>
  <c r="Q71" i="8"/>
  <c r="U92" i="8"/>
  <c r="T44" i="9"/>
  <c r="T48" i="9"/>
  <c r="Q71" i="9"/>
  <c r="U48" i="10"/>
  <c r="Q66" i="10"/>
  <c r="T50" i="11"/>
  <c r="Q70" i="11"/>
  <c r="U14" i="12"/>
  <c r="T17" i="12"/>
  <c r="T26" i="12"/>
  <c r="U42" i="12"/>
  <c r="T45" i="12"/>
  <c r="P59" i="12"/>
  <c r="U89" i="12"/>
  <c r="T92" i="12"/>
  <c r="T97" i="3"/>
  <c r="U87" i="3"/>
  <c r="T90" i="3"/>
  <c r="T18" i="4"/>
  <c r="S30" i="4"/>
  <c r="P67" i="4"/>
  <c r="U14" i="5"/>
  <c r="P24" i="5"/>
  <c r="T32" i="5"/>
  <c r="U50" i="5"/>
  <c r="Q53" i="5"/>
  <c r="E59" i="5"/>
  <c r="S67" i="5"/>
  <c r="R71" i="5"/>
  <c r="U10" i="6"/>
  <c r="P15" i="6"/>
  <c r="Q33" i="6"/>
  <c r="S40" i="6"/>
  <c r="T42" i="6"/>
  <c r="U44" i="6"/>
  <c r="U22" i="7"/>
  <c r="P30" i="7"/>
  <c r="Q15" i="8"/>
  <c r="P40" i="8"/>
  <c r="Q70" i="8"/>
  <c r="P33" i="9"/>
  <c r="P70" i="9"/>
  <c r="P24" i="10"/>
  <c r="P30" i="10"/>
  <c r="T69" i="10"/>
  <c r="Q71" i="10"/>
  <c r="T9" i="11"/>
  <c r="T27" i="11"/>
  <c r="Q30" i="11"/>
  <c r="U30" i="11" s="1"/>
  <c r="Q53" i="11"/>
  <c r="P15" i="12"/>
  <c r="Q24" i="12"/>
  <c r="P33" i="12"/>
  <c r="P40" i="12"/>
  <c r="Q59" i="12"/>
  <c r="Q72" i="12"/>
  <c r="U72" i="12" s="1"/>
  <c r="R95" i="6"/>
  <c r="T113" i="4"/>
  <c r="P30" i="4"/>
  <c r="U12" i="6"/>
  <c r="P40" i="6"/>
  <c r="U51" i="6"/>
  <c r="U64" i="6"/>
  <c r="U69" i="6"/>
  <c r="T9" i="7"/>
  <c r="U13" i="7"/>
  <c r="U18" i="7"/>
  <c r="T21" i="7"/>
  <c r="U27" i="7"/>
  <c r="U93" i="7"/>
  <c r="T11" i="8"/>
  <c r="T39" i="8"/>
  <c r="T44" i="8"/>
  <c r="T87" i="8"/>
  <c r="Q33" i="9"/>
  <c r="U10" i="10"/>
  <c r="T38" i="10"/>
  <c r="U65" i="10"/>
  <c r="P70" i="10"/>
  <c r="T11" i="11"/>
  <c r="T14" i="11"/>
  <c r="U64" i="11"/>
  <c r="U69" i="11"/>
  <c r="U37" i="12"/>
  <c r="U63" i="12"/>
  <c r="P66" i="12"/>
  <c r="P71" i="12"/>
  <c r="T113" i="10"/>
  <c r="Q30" i="4"/>
  <c r="U30" i="4" s="1"/>
  <c r="S33" i="4"/>
  <c r="U38" i="4"/>
  <c r="E40" i="4"/>
  <c r="U51" i="4"/>
  <c r="U56" i="4"/>
  <c r="P66" i="4"/>
  <c r="Q15" i="5"/>
  <c r="U15" i="5" s="1"/>
  <c r="Q33" i="5"/>
  <c r="T36" i="5"/>
  <c r="P40" i="5"/>
  <c r="R70" i="5"/>
  <c r="U13" i="6"/>
  <c r="P59" i="6"/>
  <c r="P24" i="7"/>
  <c r="E40" i="7"/>
  <c r="S40" i="7"/>
  <c r="Q53" i="7"/>
  <c r="R70" i="7"/>
  <c r="P72" i="7"/>
  <c r="U89" i="7"/>
  <c r="U26" i="8"/>
  <c r="Q30" i="8"/>
  <c r="Q59" i="8"/>
  <c r="R15" i="9"/>
  <c r="E71" i="9"/>
  <c r="R40" i="10"/>
  <c r="U51" i="10"/>
  <c r="Q70" i="10"/>
  <c r="U88" i="10"/>
  <c r="P15" i="11"/>
  <c r="U32" i="11"/>
  <c r="R33" i="11"/>
  <c r="T46" i="11"/>
  <c r="U65" i="11"/>
  <c r="U90" i="11"/>
  <c r="E30" i="12"/>
  <c r="S30" i="12"/>
  <c r="U38" i="12"/>
  <c r="Q66" i="12"/>
  <c r="U66" i="12" s="1"/>
  <c r="P70" i="12"/>
  <c r="Q71" i="12"/>
  <c r="T100" i="6"/>
  <c r="T102" i="6"/>
  <c r="E53" i="12"/>
  <c r="E67" i="12"/>
  <c r="T58" i="12"/>
  <c r="P67" i="12"/>
  <c r="T67" i="12" s="1"/>
  <c r="R67" i="12"/>
  <c r="Q67" i="12"/>
  <c r="S67" i="12"/>
  <c r="P72" i="12"/>
  <c r="R72" i="12"/>
  <c r="T105" i="12"/>
  <c r="U47" i="11"/>
  <c r="E53" i="11"/>
  <c r="P53" i="11"/>
  <c r="P67" i="11"/>
  <c r="Q59" i="11"/>
  <c r="E72" i="11"/>
  <c r="Q72" i="11"/>
  <c r="E67" i="11"/>
  <c r="R67" i="11"/>
  <c r="T103" i="11"/>
  <c r="T47" i="10"/>
  <c r="Q53" i="10"/>
  <c r="P67" i="10"/>
  <c r="R67" i="10"/>
  <c r="U57" i="10"/>
  <c r="Q67" i="10"/>
  <c r="E72" i="10"/>
  <c r="P72" i="10"/>
  <c r="T72" i="10" s="1"/>
  <c r="R72" i="10"/>
  <c r="T98" i="10"/>
  <c r="Q53" i="9"/>
  <c r="R53" i="9"/>
  <c r="E59" i="9"/>
  <c r="P59" i="9"/>
  <c r="Q72" i="9"/>
  <c r="Q59" i="9"/>
  <c r="E67" i="9"/>
  <c r="P67" i="9"/>
  <c r="R67" i="9"/>
  <c r="E95" i="9"/>
  <c r="E79" i="9"/>
  <c r="Q67" i="8"/>
  <c r="P53" i="8"/>
  <c r="U58" i="8"/>
  <c r="R67" i="8"/>
  <c r="P72" i="8"/>
  <c r="E59" i="8"/>
  <c r="P59" i="8"/>
  <c r="Q72" i="8"/>
  <c r="E67" i="8"/>
  <c r="T110" i="8"/>
  <c r="T104" i="8"/>
  <c r="T102" i="8"/>
  <c r="E53" i="7"/>
  <c r="P67" i="7"/>
  <c r="T58" i="7"/>
  <c r="Q67" i="7"/>
  <c r="S67" i="7"/>
  <c r="Q72" i="7"/>
  <c r="S72" i="7"/>
  <c r="R67" i="7"/>
  <c r="R72" i="7"/>
  <c r="T105" i="7"/>
  <c r="U106" i="7"/>
  <c r="T107" i="7"/>
  <c r="U47" i="6"/>
  <c r="P53" i="6"/>
  <c r="R53" i="6"/>
  <c r="P67" i="6"/>
  <c r="T67" i="6" s="1"/>
  <c r="E72" i="6"/>
  <c r="Q72" i="6"/>
  <c r="S72" i="6"/>
  <c r="R67" i="6"/>
  <c r="S95" i="6"/>
  <c r="T104" i="6"/>
  <c r="U105" i="6"/>
  <c r="T106" i="6"/>
  <c r="U107" i="6"/>
  <c r="T108" i="6"/>
  <c r="U109" i="6"/>
  <c r="T110" i="6"/>
  <c r="P53" i="5"/>
  <c r="P67" i="5"/>
  <c r="P72" i="5"/>
  <c r="T72" i="5" s="1"/>
  <c r="R67" i="5"/>
  <c r="R72" i="5"/>
  <c r="P59" i="5"/>
  <c r="Q72" i="5"/>
  <c r="T109" i="5"/>
  <c r="Q72" i="4"/>
  <c r="U47" i="4"/>
  <c r="E53" i="4"/>
  <c r="P53" i="4"/>
  <c r="P72" i="4"/>
  <c r="R72" i="4"/>
  <c r="P59" i="4"/>
  <c r="E67" i="4"/>
  <c r="Q67" i="4"/>
  <c r="S67" i="4"/>
  <c r="E59" i="4"/>
  <c r="U59" i="4" s="1"/>
  <c r="Q59" i="4"/>
  <c r="T100" i="4"/>
  <c r="S95" i="4"/>
  <c r="T108" i="4"/>
  <c r="Q67" i="3"/>
  <c r="E72" i="3"/>
  <c r="Q59" i="3"/>
  <c r="P72" i="3"/>
  <c r="T72" i="3" s="1"/>
  <c r="R72" i="3"/>
  <c r="E67" i="3"/>
  <c r="P67" i="3"/>
  <c r="R67" i="3"/>
  <c r="Q72" i="3"/>
  <c r="T99" i="3"/>
  <c r="T107" i="3"/>
  <c r="U108" i="3"/>
  <c r="T109" i="3"/>
  <c r="U47" i="2"/>
  <c r="P53" i="2"/>
  <c r="S67" i="2"/>
  <c r="Q72" i="2"/>
  <c r="U72" i="2" s="1"/>
  <c r="U58" i="2"/>
  <c r="Q67" i="2"/>
  <c r="U67" i="2" s="1"/>
  <c r="S72" i="2"/>
  <c r="E59" i="2"/>
  <c r="U59" i="2" s="1"/>
  <c r="P59" i="2"/>
  <c r="R67" i="2"/>
  <c r="R72" i="2"/>
  <c r="T98" i="2"/>
  <c r="T96" i="2"/>
  <c r="E79" i="2"/>
  <c r="E72" i="1"/>
  <c r="P53" i="1"/>
  <c r="T53" i="1" s="1"/>
  <c r="Q53" i="1"/>
  <c r="S53" i="1"/>
  <c r="Q59" i="1"/>
  <c r="R67" i="1"/>
  <c r="Q72" i="1"/>
  <c r="R72" i="1"/>
  <c r="T106" i="1"/>
  <c r="U59" i="1"/>
  <c r="U70" i="1"/>
  <c r="T70" i="1"/>
  <c r="T30" i="2"/>
  <c r="U33" i="2"/>
  <c r="T33" i="2"/>
  <c r="U24" i="1"/>
  <c r="U33" i="1"/>
  <c r="T33" i="1"/>
  <c r="U71" i="1"/>
  <c r="T71" i="1"/>
  <c r="U15" i="2"/>
  <c r="T15" i="2"/>
  <c r="U24" i="2"/>
  <c r="T24" i="2"/>
  <c r="U53" i="2"/>
  <c r="T53" i="2"/>
  <c r="U70" i="2"/>
  <c r="T70" i="2"/>
  <c r="U71" i="2"/>
  <c r="T71" i="2"/>
  <c r="U90" i="2"/>
  <c r="T90" i="2"/>
  <c r="U30" i="3"/>
  <c r="T30" i="3"/>
  <c r="U71" i="3"/>
  <c r="T71" i="3"/>
  <c r="U70" i="4"/>
  <c r="T70" i="4"/>
  <c r="U71" i="4"/>
  <c r="T71" i="4"/>
  <c r="U24" i="5"/>
  <c r="T24" i="5"/>
  <c r="U71" i="5"/>
  <c r="T71" i="5"/>
  <c r="U30" i="1"/>
  <c r="T30" i="1"/>
  <c r="U53" i="1"/>
  <c r="U67" i="1"/>
  <c r="T67" i="1"/>
  <c r="U72" i="1"/>
  <c r="T72" i="1"/>
  <c r="U15" i="1"/>
  <c r="T15" i="1"/>
  <c r="T19" i="1"/>
  <c r="T38" i="1"/>
  <c r="T51" i="1"/>
  <c r="T56" i="1"/>
  <c r="T64" i="1"/>
  <c r="T69" i="1"/>
  <c r="T86" i="1"/>
  <c r="T90" i="1"/>
  <c r="T9" i="2"/>
  <c r="T13" i="2"/>
  <c r="T18" i="2"/>
  <c r="T22" i="2"/>
  <c r="T27" i="2"/>
  <c r="T32" i="2"/>
  <c r="T37" i="2"/>
  <c r="T43" i="2"/>
  <c r="U86" i="2"/>
  <c r="T86" i="2"/>
  <c r="U33" i="3"/>
  <c r="T33" i="3"/>
  <c r="U33" i="5"/>
  <c r="T33" i="5"/>
  <c r="U70" i="5"/>
  <c r="T70" i="5"/>
  <c r="U24" i="6"/>
  <c r="T24" i="6"/>
  <c r="T14" i="1"/>
  <c r="T28" i="1"/>
  <c r="T43" i="1"/>
  <c r="T47" i="1"/>
  <c r="T9" i="1"/>
  <c r="U10" i="1"/>
  <c r="T13" i="1"/>
  <c r="T18" i="1"/>
  <c r="T22" i="1"/>
  <c r="U23" i="1"/>
  <c r="T27" i="1"/>
  <c r="T32" i="1"/>
  <c r="T37" i="1"/>
  <c r="T42" i="1"/>
  <c r="U43" i="1"/>
  <c r="T46" i="1"/>
  <c r="T50" i="1"/>
  <c r="T55" i="1"/>
  <c r="T63" i="1"/>
  <c r="T89" i="1"/>
  <c r="T93" i="1"/>
  <c r="U9" i="2"/>
  <c r="T12" i="2"/>
  <c r="T17" i="2"/>
  <c r="T21" i="2"/>
  <c r="T26" i="2"/>
  <c r="U40" i="2"/>
  <c r="T40" i="2"/>
  <c r="T36" i="2"/>
  <c r="U43" i="2"/>
  <c r="U56" i="2"/>
  <c r="T56" i="2"/>
  <c r="U64" i="2"/>
  <c r="T64" i="2"/>
  <c r="U69" i="2"/>
  <c r="T69" i="2"/>
  <c r="P72" i="2"/>
  <c r="T72" i="2" s="1"/>
  <c r="U13" i="3"/>
  <c r="T13" i="3"/>
  <c r="U22" i="3"/>
  <c r="T22" i="3"/>
  <c r="U59" i="3"/>
  <c r="T59" i="3"/>
  <c r="U9" i="1"/>
  <c r="U40" i="1"/>
  <c r="T40" i="1"/>
  <c r="U66" i="1"/>
  <c r="T66" i="1"/>
  <c r="U51" i="2"/>
  <c r="T51" i="2"/>
  <c r="P67" i="2"/>
  <c r="T67" i="2" s="1"/>
  <c r="U67" i="3"/>
  <c r="T67" i="3"/>
  <c r="U15" i="3"/>
  <c r="T15" i="3"/>
  <c r="U72" i="3"/>
  <c r="U9" i="3"/>
  <c r="T9" i="3"/>
  <c r="U18" i="3"/>
  <c r="T18" i="3"/>
  <c r="U24" i="3"/>
  <c r="T24" i="3"/>
  <c r="U27" i="3"/>
  <c r="T27" i="3"/>
  <c r="U32" i="3"/>
  <c r="T32" i="3"/>
  <c r="U37" i="3"/>
  <c r="T37" i="3"/>
  <c r="T30" i="4"/>
  <c r="U30" i="5"/>
  <c r="T30" i="5"/>
  <c r="U70" i="3"/>
  <c r="T70" i="3"/>
  <c r="T33" i="4"/>
  <c r="T40" i="5"/>
  <c r="U59" i="5"/>
  <c r="T59" i="5"/>
  <c r="U66" i="5"/>
  <c r="T66" i="5"/>
  <c r="U30" i="6"/>
  <c r="T30" i="6"/>
  <c r="U59" i="6"/>
  <c r="T59" i="6"/>
  <c r="U71" i="6"/>
  <c r="U92" i="6"/>
  <c r="T92" i="6"/>
  <c r="U11" i="7"/>
  <c r="T11" i="7"/>
  <c r="U59" i="9"/>
  <c r="T59" i="9"/>
  <c r="U71" i="9"/>
  <c r="T71" i="9"/>
  <c r="T42" i="3"/>
  <c r="T46" i="3"/>
  <c r="T50" i="3"/>
  <c r="T55" i="3"/>
  <c r="T63" i="3"/>
  <c r="T89" i="3"/>
  <c r="T93" i="3"/>
  <c r="T12" i="4"/>
  <c r="T17" i="4"/>
  <c r="T21" i="4"/>
  <c r="T26" i="4"/>
  <c r="U40" i="4"/>
  <c r="T40" i="4"/>
  <c r="T36" i="4"/>
  <c r="T45" i="4"/>
  <c r="T49" i="4"/>
  <c r="T58" i="4"/>
  <c r="U66" i="4"/>
  <c r="T66" i="4"/>
  <c r="T62" i="4"/>
  <c r="T88" i="4"/>
  <c r="T92" i="4"/>
  <c r="T11" i="5"/>
  <c r="T20" i="5"/>
  <c r="T29" i="5"/>
  <c r="T35" i="5"/>
  <c r="T39" i="5"/>
  <c r="U53" i="5"/>
  <c r="T53" i="5"/>
  <c r="T44" i="5"/>
  <c r="T48" i="5"/>
  <c r="T52" i="5"/>
  <c r="T57" i="5"/>
  <c r="T61" i="5"/>
  <c r="T65" i="5"/>
  <c r="T87" i="5"/>
  <c r="T91" i="5"/>
  <c r="U72" i="6"/>
  <c r="U67" i="6"/>
  <c r="U15" i="6"/>
  <c r="T72" i="6"/>
  <c r="T15" i="6"/>
  <c r="T10" i="6"/>
  <c r="T14" i="6"/>
  <c r="T19" i="6"/>
  <c r="T23" i="6"/>
  <c r="T28" i="6"/>
  <c r="T38" i="6"/>
  <c r="U70" i="6"/>
  <c r="T70" i="6"/>
  <c r="U88" i="6"/>
  <c r="T88" i="6"/>
  <c r="T30" i="7"/>
  <c r="U59" i="8"/>
  <c r="T59" i="8"/>
  <c r="U40" i="3"/>
  <c r="T40" i="3"/>
  <c r="T45" i="3"/>
  <c r="T49" i="3"/>
  <c r="T58" i="3"/>
  <c r="U66" i="3"/>
  <c r="T66" i="3"/>
  <c r="T62" i="3"/>
  <c r="T88" i="3"/>
  <c r="T92" i="3"/>
  <c r="T11" i="4"/>
  <c r="T20" i="4"/>
  <c r="T29" i="4"/>
  <c r="T35" i="4"/>
  <c r="T39" i="4"/>
  <c r="U53" i="4"/>
  <c r="T53" i="4"/>
  <c r="T44" i="4"/>
  <c r="T48" i="4"/>
  <c r="T52" i="4"/>
  <c r="T57" i="4"/>
  <c r="T61" i="4"/>
  <c r="T65" i="4"/>
  <c r="T87" i="4"/>
  <c r="T91" i="4"/>
  <c r="U67" i="5"/>
  <c r="T67" i="5"/>
  <c r="U72" i="5"/>
  <c r="T15" i="5"/>
  <c r="T10" i="5"/>
  <c r="T14" i="5"/>
  <c r="T19" i="5"/>
  <c r="T23" i="5"/>
  <c r="T28" i="5"/>
  <c r="U35" i="5"/>
  <c r="T38" i="5"/>
  <c r="T43" i="5"/>
  <c r="T47" i="5"/>
  <c r="T51" i="5"/>
  <c r="T56" i="5"/>
  <c r="U61" i="5"/>
  <c r="T64" i="5"/>
  <c r="T69" i="5"/>
  <c r="T86" i="5"/>
  <c r="T90" i="5"/>
  <c r="T9" i="6"/>
  <c r="T13" i="6"/>
  <c r="T18" i="6"/>
  <c r="T22" i="6"/>
  <c r="T27" i="6"/>
  <c r="T32" i="6"/>
  <c r="T37" i="6"/>
  <c r="Q40" i="6"/>
  <c r="U40" i="6" s="1"/>
  <c r="U49" i="6"/>
  <c r="T49" i="6"/>
  <c r="Q53" i="6"/>
  <c r="U53" i="6" s="1"/>
  <c r="U58" i="6"/>
  <c r="T58" i="6"/>
  <c r="U62" i="6"/>
  <c r="T62" i="6"/>
  <c r="Q66" i="6"/>
  <c r="T71" i="7"/>
  <c r="U24" i="8"/>
  <c r="T24" i="8"/>
  <c r="U24" i="10"/>
  <c r="T24" i="10"/>
  <c r="U30" i="10"/>
  <c r="T30" i="10"/>
  <c r="U66" i="2"/>
  <c r="T66" i="2"/>
  <c r="T35" i="3"/>
  <c r="U53" i="3"/>
  <c r="T53" i="3"/>
  <c r="T61" i="3"/>
  <c r="U72" i="4"/>
  <c r="U67" i="4"/>
  <c r="U15" i="4"/>
  <c r="T72" i="4"/>
  <c r="T67" i="4"/>
  <c r="T15" i="4"/>
  <c r="U35" i="4"/>
  <c r="T43" i="4"/>
  <c r="U61" i="4"/>
  <c r="T9" i="5"/>
  <c r="U43" i="5"/>
  <c r="U9" i="6"/>
  <c r="T40" i="6"/>
  <c r="U45" i="6"/>
  <c r="T45" i="6"/>
  <c r="U33" i="7"/>
  <c r="T33" i="7"/>
  <c r="U70" i="7"/>
  <c r="T70" i="7"/>
  <c r="T33" i="8"/>
  <c r="U70" i="8"/>
  <c r="T70" i="8"/>
  <c r="U30" i="9"/>
  <c r="T30" i="9"/>
  <c r="U40" i="7"/>
  <c r="T40" i="7"/>
  <c r="U59" i="7"/>
  <c r="T59" i="7"/>
  <c r="U66" i="7"/>
  <c r="T66" i="7"/>
  <c r="U30" i="8"/>
  <c r="T30" i="8"/>
  <c r="U53" i="8"/>
  <c r="T53" i="8"/>
  <c r="U71" i="8"/>
  <c r="T71" i="8"/>
  <c r="U67" i="9"/>
  <c r="T67" i="9"/>
  <c r="U72" i="9"/>
  <c r="T72" i="9"/>
  <c r="U15" i="9"/>
  <c r="T15" i="9"/>
  <c r="U24" i="9"/>
  <c r="T24" i="9"/>
  <c r="U70" i="9"/>
  <c r="T70" i="9"/>
  <c r="U33" i="10"/>
  <c r="T33" i="10"/>
  <c r="U63" i="10"/>
  <c r="T63" i="10"/>
  <c r="U59" i="11"/>
  <c r="T59" i="11"/>
  <c r="U24" i="12"/>
  <c r="T24" i="12"/>
  <c r="U66" i="6"/>
  <c r="T66" i="6"/>
  <c r="T20" i="7"/>
  <c r="T29" i="7"/>
  <c r="T35" i="7"/>
  <c r="T39" i="7"/>
  <c r="U53" i="7"/>
  <c r="T53" i="7"/>
  <c r="T44" i="7"/>
  <c r="T48" i="7"/>
  <c r="T52" i="7"/>
  <c r="T57" i="7"/>
  <c r="T61" i="7"/>
  <c r="T65" i="7"/>
  <c r="T87" i="7"/>
  <c r="T91" i="7"/>
  <c r="U72" i="8"/>
  <c r="U67" i="8"/>
  <c r="U15" i="8"/>
  <c r="T72" i="8"/>
  <c r="T67" i="8"/>
  <c r="T15" i="8"/>
  <c r="T10" i="8"/>
  <c r="T14" i="8"/>
  <c r="T19" i="8"/>
  <c r="T23" i="8"/>
  <c r="T28" i="8"/>
  <c r="T38" i="8"/>
  <c r="T43" i="8"/>
  <c r="T47" i="8"/>
  <c r="T51" i="8"/>
  <c r="T56" i="8"/>
  <c r="T64" i="8"/>
  <c r="T69" i="8"/>
  <c r="T86" i="8"/>
  <c r="T90" i="8"/>
  <c r="T9" i="9"/>
  <c r="T13" i="9"/>
  <c r="T18" i="9"/>
  <c r="T22" i="9"/>
  <c r="T27" i="9"/>
  <c r="T32" i="9"/>
  <c r="T37" i="9"/>
  <c r="T42" i="9"/>
  <c r="T46" i="9"/>
  <c r="T50" i="9"/>
  <c r="T55" i="9"/>
  <c r="T63" i="9"/>
  <c r="T89" i="9"/>
  <c r="T93" i="9"/>
  <c r="T12" i="10"/>
  <c r="T17" i="10"/>
  <c r="T21" i="10"/>
  <c r="T26" i="10"/>
  <c r="U40" i="10"/>
  <c r="T36" i="10"/>
  <c r="U44" i="10"/>
  <c r="U50" i="10"/>
  <c r="T50" i="10"/>
  <c r="U55" i="10"/>
  <c r="T55" i="10"/>
  <c r="U71" i="10"/>
  <c r="T71" i="10"/>
  <c r="U93" i="10"/>
  <c r="T93" i="10"/>
  <c r="U33" i="12"/>
  <c r="T33" i="12"/>
  <c r="T53" i="6"/>
  <c r="T44" i="6"/>
  <c r="T48" i="6"/>
  <c r="T52" i="6"/>
  <c r="T57" i="6"/>
  <c r="T61" i="6"/>
  <c r="T65" i="6"/>
  <c r="T87" i="6"/>
  <c r="T91" i="6"/>
  <c r="U67" i="7"/>
  <c r="T67" i="7"/>
  <c r="U15" i="7"/>
  <c r="T15" i="7"/>
  <c r="U72" i="7"/>
  <c r="T72" i="7"/>
  <c r="T10" i="7"/>
  <c r="T14" i="7"/>
  <c r="T19" i="7"/>
  <c r="T23" i="7"/>
  <c r="T28" i="7"/>
  <c r="U35" i="7"/>
  <c r="T38" i="7"/>
  <c r="T43" i="7"/>
  <c r="T47" i="7"/>
  <c r="T51" i="7"/>
  <c r="T56" i="7"/>
  <c r="U61" i="7"/>
  <c r="T64" i="7"/>
  <c r="T69" i="7"/>
  <c r="T86" i="7"/>
  <c r="T90" i="7"/>
  <c r="T9" i="8"/>
  <c r="T13" i="8"/>
  <c r="T18" i="8"/>
  <c r="T22" i="8"/>
  <c r="T27" i="8"/>
  <c r="T32" i="8"/>
  <c r="T37" i="8"/>
  <c r="T42" i="8"/>
  <c r="U43" i="8"/>
  <c r="T46" i="8"/>
  <c r="T50" i="8"/>
  <c r="T55" i="8"/>
  <c r="T63" i="8"/>
  <c r="T89" i="8"/>
  <c r="T93" i="8"/>
  <c r="U9" i="9"/>
  <c r="T12" i="9"/>
  <c r="T17" i="9"/>
  <c r="T21" i="9"/>
  <c r="T26" i="9"/>
  <c r="U40" i="9"/>
  <c r="T40" i="9"/>
  <c r="T36" i="9"/>
  <c r="T45" i="9"/>
  <c r="T49" i="9"/>
  <c r="T58" i="9"/>
  <c r="U66" i="9"/>
  <c r="T66" i="9"/>
  <c r="T62" i="9"/>
  <c r="T88" i="9"/>
  <c r="T92" i="9"/>
  <c r="T11" i="10"/>
  <c r="T20" i="10"/>
  <c r="T29" i="10"/>
  <c r="T35" i="10"/>
  <c r="T39" i="10"/>
  <c r="P53" i="10"/>
  <c r="U89" i="10"/>
  <c r="T89" i="10"/>
  <c r="T30" i="11"/>
  <c r="U71" i="11"/>
  <c r="T71" i="11"/>
  <c r="T43" i="6"/>
  <c r="U61" i="6"/>
  <c r="U43" i="7"/>
  <c r="U9" i="8"/>
  <c r="U40" i="8"/>
  <c r="T40" i="8"/>
  <c r="U66" i="8"/>
  <c r="T66" i="8"/>
  <c r="U53" i="9"/>
  <c r="T53" i="9"/>
  <c r="U72" i="10"/>
  <c r="U67" i="10"/>
  <c r="U15" i="10"/>
  <c r="T67" i="10"/>
  <c r="T15" i="10"/>
  <c r="U35" i="10"/>
  <c r="U46" i="10"/>
  <c r="T46" i="10"/>
  <c r="U59" i="10"/>
  <c r="T59" i="10"/>
  <c r="U70" i="10"/>
  <c r="T70" i="10"/>
  <c r="U70" i="11"/>
  <c r="T70" i="11"/>
  <c r="U30" i="12"/>
  <c r="T30" i="12"/>
  <c r="U33" i="11"/>
  <c r="T33" i="11"/>
  <c r="U40" i="12"/>
  <c r="T40" i="12"/>
  <c r="U59" i="12"/>
  <c r="T59" i="12"/>
  <c r="T66" i="12"/>
  <c r="U65" i="12"/>
  <c r="T65" i="12"/>
  <c r="U71" i="12"/>
  <c r="T71" i="12"/>
  <c r="U87" i="12"/>
  <c r="T87" i="12"/>
  <c r="U109" i="7"/>
  <c r="T109" i="7"/>
  <c r="U105" i="5"/>
  <c r="T105" i="5"/>
  <c r="T12" i="11"/>
  <c r="T17" i="11"/>
  <c r="T21" i="11"/>
  <c r="T26" i="11"/>
  <c r="U40" i="11"/>
  <c r="T40" i="11"/>
  <c r="T36" i="11"/>
  <c r="T45" i="11"/>
  <c r="T49" i="11"/>
  <c r="T58" i="11"/>
  <c r="U66" i="11"/>
  <c r="T66" i="11"/>
  <c r="T62" i="11"/>
  <c r="T88" i="11"/>
  <c r="T92" i="11"/>
  <c r="T11" i="12"/>
  <c r="T20" i="12"/>
  <c r="T29" i="12"/>
  <c r="T35" i="12"/>
  <c r="T39" i="12"/>
  <c r="U53" i="12"/>
  <c r="T53" i="12"/>
  <c r="T44" i="12"/>
  <c r="T48" i="12"/>
  <c r="T52" i="12"/>
  <c r="T57" i="12"/>
  <c r="T61" i="12"/>
  <c r="E66" i="12"/>
  <c r="U70" i="12"/>
  <c r="T70" i="12"/>
  <c r="M112" i="12"/>
  <c r="S112" i="12" s="1"/>
  <c r="S95" i="12"/>
  <c r="U113" i="12"/>
  <c r="T113" i="12"/>
  <c r="U100" i="10"/>
  <c r="T100" i="10"/>
  <c r="E95" i="10"/>
  <c r="U95" i="10" s="1"/>
  <c r="U106" i="8"/>
  <c r="T106" i="8"/>
  <c r="T45" i="10"/>
  <c r="T49" i="10"/>
  <c r="T58" i="10"/>
  <c r="U66" i="10"/>
  <c r="T66" i="10"/>
  <c r="T62" i="10"/>
  <c r="T92" i="10"/>
  <c r="T29" i="11"/>
  <c r="T35" i="11"/>
  <c r="T39" i="11"/>
  <c r="U53" i="11"/>
  <c r="T53" i="11"/>
  <c r="T44" i="11"/>
  <c r="T48" i="11"/>
  <c r="T52" i="11"/>
  <c r="T57" i="11"/>
  <c r="T61" i="11"/>
  <c r="T65" i="11"/>
  <c r="T87" i="11"/>
  <c r="T91" i="11"/>
  <c r="U67" i="12"/>
  <c r="U15" i="12"/>
  <c r="T72" i="12"/>
  <c r="T15" i="12"/>
  <c r="T10" i="12"/>
  <c r="T14" i="12"/>
  <c r="T19" i="12"/>
  <c r="T23" i="12"/>
  <c r="T28" i="12"/>
  <c r="U35" i="12"/>
  <c r="T38" i="12"/>
  <c r="T43" i="12"/>
  <c r="T47" i="12"/>
  <c r="T51" i="12"/>
  <c r="T56" i="12"/>
  <c r="U61" i="12"/>
  <c r="Q70" i="12"/>
  <c r="U100" i="1"/>
  <c r="T100" i="1"/>
  <c r="E95" i="1"/>
  <c r="U95" i="1" s="1"/>
  <c r="E95" i="11"/>
  <c r="U95" i="11" s="1"/>
  <c r="U105" i="11"/>
  <c r="T105" i="11"/>
  <c r="U108" i="10"/>
  <c r="T108" i="10"/>
  <c r="U103" i="9"/>
  <c r="T103" i="9"/>
  <c r="E95" i="8"/>
  <c r="U113" i="7"/>
  <c r="T113" i="7"/>
  <c r="U97" i="5"/>
  <c r="T97" i="5"/>
  <c r="U104" i="4"/>
  <c r="T104" i="4"/>
  <c r="U100" i="2"/>
  <c r="T100" i="2"/>
  <c r="U53" i="10"/>
  <c r="T53" i="10"/>
  <c r="T61" i="10"/>
  <c r="U67" i="11"/>
  <c r="T67" i="11"/>
  <c r="U15" i="11"/>
  <c r="T15" i="11"/>
  <c r="U72" i="11"/>
  <c r="T72" i="11"/>
  <c r="U24" i="11"/>
  <c r="T24" i="11"/>
  <c r="U35" i="11"/>
  <c r="T43" i="11"/>
  <c r="U61" i="11"/>
  <c r="T9" i="12"/>
  <c r="U43" i="12"/>
  <c r="U91" i="12"/>
  <c r="T91" i="12"/>
  <c r="U108" i="1"/>
  <c r="T108" i="1"/>
  <c r="U101" i="12"/>
  <c r="T101" i="12"/>
  <c r="U98" i="8"/>
  <c r="T98" i="8"/>
  <c r="T110" i="7"/>
  <c r="U110" i="7"/>
  <c r="E79" i="7"/>
  <c r="T96" i="1"/>
  <c r="T104" i="1"/>
  <c r="T109" i="12"/>
  <c r="S95" i="11"/>
  <c r="T101" i="11"/>
  <c r="T109" i="11"/>
  <c r="U110" i="11"/>
  <c r="T96" i="10"/>
  <c r="T104" i="10"/>
  <c r="L112" i="10"/>
  <c r="R112" i="10" s="1"/>
  <c r="T99" i="9"/>
  <c r="T107" i="9"/>
  <c r="S95" i="7"/>
  <c r="T101" i="7"/>
  <c r="U102" i="7"/>
  <c r="T103" i="7"/>
  <c r="T113" i="6"/>
  <c r="U101" i="3"/>
  <c r="T101" i="3"/>
  <c r="T113" i="2"/>
  <c r="T69" i="12"/>
  <c r="T86" i="12"/>
  <c r="T90" i="12"/>
  <c r="E79" i="10"/>
  <c r="E79" i="3"/>
  <c r="T102" i="1"/>
  <c r="T110" i="1"/>
  <c r="T97" i="12"/>
  <c r="T97" i="11"/>
  <c r="U98" i="11"/>
  <c r="T99" i="11"/>
  <c r="T107" i="11"/>
  <c r="T102" i="10"/>
  <c r="T110" i="10"/>
  <c r="T97" i="9"/>
  <c r="T105" i="9"/>
  <c r="S95" i="8"/>
  <c r="T100" i="8"/>
  <c r="T108" i="8"/>
  <c r="T113" i="8"/>
  <c r="T97" i="7"/>
  <c r="U98" i="7"/>
  <c r="T99" i="7"/>
  <c r="T96" i="6"/>
  <c r="U97" i="6"/>
  <c r="T98" i="6"/>
  <c r="S95" i="5"/>
  <c r="M112" i="5"/>
  <c r="S112" i="5" s="1"/>
  <c r="T99" i="5"/>
  <c r="T107" i="5"/>
  <c r="U96" i="4"/>
  <c r="T96" i="4"/>
  <c r="T110" i="4"/>
  <c r="L112" i="2"/>
  <c r="R112" i="2" s="1"/>
  <c r="R95" i="2"/>
  <c r="E79" i="11"/>
  <c r="E79" i="8"/>
  <c r="E79" i="6"/>
  <c r="M112" i="2"/>
  <c r="S112" i="2" s="1"/>
  <c r="S95" i="2"/>
  <c r="T98" i="4"/>
  <c r="T106" i="4"/>
  <c r="L112" i="4"/>
  <c r="R112" i="4" s="1"/>
  <c r="T108" i="2"/>
  <c r="S95" i="3"/>
  <c r="R95" i="1"/>
  <c r="T99" i="1"/>
  <c r="T103" i="1"/>
  <c r="T107" i="1"/>
  <c r="E112" i="1"/>
  <c r="M112" i="1"/>
  <c r="S112" i="1" s="1"/>
  <c r="E95" i="12"/>
  <c r="T98" i="12"/>
  <c r="T102" i="12"/>
  <c r="T106" i="12"/>
  <c r="T110" i="12"/>
  <c r="L112" i="12"/>
  <c r="R112" i="12" s="1"/>
  <c r="T95" i="11"/>
  <c r="T100" i="11"/>
  <c r="U106" i="11"/>
  <c r="T113" i="1"/>
  <c r="T99" i="12"/>
  <c r="T103" i="12"/>
  <c r="T107" i="12"/>
  <c r="U102" i="11"/>
  <c r="T95" i="1"/>
  <c r="T97" i="1"/>
  <c r="T101" i="1"/>
  <c r="T105" i="1"/>
  <c r="T109" i="1"/>
  <c r="T96" i="12"/>
  <c r="T100" i="12"/>
  <c r="T104" i="12"/>
  <c r="T108" i="12"/>
  <c r="T96" i="11"/>
  <c r="E112" i="10"/>
  <c r="T95" i="10"/>
  <c r="S95" i="10"/>
  <c r="M112" i="10"/>
  <c r="S112" i="10" s="1"/>
  <c r="U97" i="10"/>
  <c r="U101" i="10"/>
  <c r="T101" i="10"/>
  <c r="E112" i="9"/>
  <c r="U95" i="9"/>
  <c r="T95" i="9"/>
  <c r="U95" i="8"/>
  <c r="T95" i="8"/>
  <c r="E112" i="8"/>
  <c r="U96" i="11"/>
  <c r="T105" i="10"/>
  <c r="T109" i="10"/>
  <c r="S95" i="9"/>
  <c r="T96" i="9"/>
  <c r="T100" i="9"/>
  <c r="T104" i="9"/>
  <c r="T108" i="9"/>
  <c r="T113" i="9"/>
  <c r="R95" i="8"/>
  <c r="T99" i="8"/>
  <c r="T103" i="8"/>
  <c r="T107" i="8"/>
  <c r="E95" i="7"/>
  <c r="T100" i="7"/>
  <c r="T108" i="7"/>
  <c r="E95" i="6"/>
  <c r="T103" i="6"/>
  <c r="E95" i="4"/>
  <c r="U97" i="4"/>
  <c r="U99" i="4"/>
  <c r="U101" i="4"/>
  <c r="U103" i="4"/>
  <c r="U105" i="4"/>
  <c r="U107" i="4"/>
  <c r="U109" i="4"/>
  <c r="T96" i="3"/>
  <c r="E95" i="3"/>
  <c r="U96" i="9"/>
  <c r="U99" i="8"/>
  <c r="U113" i="3"/>
  <c r="U107" i="2"/>
  <c r="T104" i="11"/>
  <c r="T108" i="11"/>
  <c r="T113" i="11"/>
  <c r="T99" i="10"/>
  <c r="T103" i="10"/>
  <c r="T107" i="10"/>
  <c r="T98" i="9"/>
  <c r="T102" i="9"/>
  <c r="T106" i="9"/>
  <c r="T110" i="9"/>
  <c r="L112" i="9"/>
  <c r="R112" i="9" s="1"/>
  <c r="T97" i="8"/>
  <c r="T101" i="8"/>
  <c r="T105" i="8"/>
  <c r="T109" i="8"/>
  <c r="T96" i="7"/>
  <c r="T104" i="7"/>
  <c r="T99" i="6"/>
  <c r="U98" i="5"/>
  <c r="U100" i="5"/>
  <c r="U102" i="5"/>
  <c r="U104" i="5"/>
  <c r="U106" i="5"/>
  <c r="U108" i="5"/>
  <c r="U110" i="5"/>
  <c r="U113" i="5"/>
  <c r="R95" i="3"/>
  <c r="L112" i="3"/>
  <c r="R112" i="3" s="1"/>
  <c r="U100" i="3"/>
  <c r="T99" i="2"/>
  <c r="E95" i="2"/>
  <c r="R95" i="5"/>
  <c r="E95" i="5"/>
  <c r="T96" i="5"/>
  <c r="T98" i="3"/>
  <c r="T102" i="3"/>
  <c r="T106" i="3"/>
  <c r="T110" i="3"/>
  <c r="T97" i="2"/>
  <c r="T101" i="2"/>
  <c r="T105" i="2"/>
  <c r="T109" i="2"/>
  <c r="T102" i="2"/>
  <c r="T106" i="2"/>
  <c r="T110" i="2"/>
  <c r="U24" i="4" l="1"/>
  <c r="T24" i="7"/>
  <c r="T59" i="2"/>
  <c r="T33" i="9"/>
  <c r="T33" i="6"/>
  <c r="E112" i="11"/>
  <c r="U112" i="11" s="1"/>
  <c r="T59" i="4"/>
  <c r="U95" i="5"/>
  <c r="E112" i="5"/>
  <c r="T95" i="5"/>
  <c r="E112" i="3"/>
  <c r="U95" i="3"/>
  <c r="T95" i="3"/>
  <c r="T112" i="8"/>
  <c r="U112" i="8"/>
  <c r="U112" i="10"/>
  <c r="T112" i="10"/>
  <c r="E112" i="2"/>
  <c r="U95" i="2"/>
  <c r="T95" i="2"/>
  <c r="T95" i="4"/>
  <c r="E112" i="4"/>
  <c r="U95" i="4"/>
  <c r="U112" i="9"/>
  <c r="T112" i="9"/>
  <c r="T95" i="12"/>
  <c r="E112" i="12"/>
  <c r="U95" i="12"/>
  <c r="T95" i="7"/>
  <c r="E112" i="7"/>
  <c r="U95" i="7"/>
  <c r="E112" i="6"/>
  <c r="T95" i="6"/>
  <c r="U95" i="6"/>
  <c r="T112" i="1"/>
  <c r="U112" i="1"/>
  <c r="T112" i="11" l="1"/>
  <c r="U112" i="3"/>
  <c r="T112" i="3"/>
  <c r="U112" i="6"/>
  <c r="T112" i="6"/>
  <c r="U112" i="12"/>
  <c r="T112" i="12"/>
  <c r="T112" i="5"/>
  <c r="U112" i="5"/>
  <c r="T112" i="7"/>
  <c r="U112" i="7"/>
  <c r="U112" i="4"/>
  <c r="T112" i="4"/>
  <c r="U112" i="2"/>
  <c r="T112" i="2"/>
</calcChain>
</file>

<file path=xl/sharedStrings.xml><?xml version="1.0" encoding="utf-8"?>
<sst xmlns="http://schemas.openxmlformats.org/spreadsheetml/2006/main" count="2376" uniqueCount="136">
  <si>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</si>
  <si>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</si>
  <si>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</si>
  <si>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</si>
  <si>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</si>
  <si>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</si>
  <si>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</si>
  <si>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</si>
  <si>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</si>
  <si>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</si>
  <si>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</si>
  <si>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</si>
  <si>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</si>
  <si>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</si>
  <si>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</si>
  <si>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</si>
  <si>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</si>
  <si>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</si>
  <si>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</si>
  <si>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</si>
  <si>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</si>
  <si>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</si>
  <si>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</si>
  <si>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</si>
  <si>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</si>
  <si>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</si>
  <si>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</si>
  <si>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</si>
  <si>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</si>
  <si>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</si>
  <si>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</si>
  <si>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</si>
  <si>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</si>
  <si>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</si>
  <si>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</si>
  <si>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</si>
  <si>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</si>
  <si>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</si>
  <si>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</si>
  <si>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</si>
  <si>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</si>
  <si>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</si>
  <si>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</si>
  <si>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</si>
  <si>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</si>
  <si>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</si>
  <si>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</si>
  <si>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</si>
  <si>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</si>
  <si>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</si>
  <si>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</si>
  <si>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</si>
  <si>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</si>
  <si>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</si>
  <si>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</si>
  <si>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</si>
  <si>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</si>
  <si>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</si>
  <si>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</si>
  <si>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</si>
  <si>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</si>
  <si>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</si>
  <si>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</si>
  <si>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</si>
  <si>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</si>
  <si>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</si>
  <si>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</si>
  <si>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</si>
  <si>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</si>
  <si>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</si>
  <si>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</si>
  <si>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</si>
  <si>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</si>
  <si>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</si>
  <si>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</si>
  <si>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</si>
  <si>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</si>
  <si>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</si>
  <si>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</si>
  <si>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</si>
  <si>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</si>
  <si>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</si>
  <si>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</si>
  <si>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</si>
  <si>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</si>
  <si>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</si>
  <si>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</si>
  <si>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</si>
  <si>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</si>
  <si>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</si>
  <si>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</si>
  <si>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</si>
  <si>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</si>
  <si>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</si>
  <si>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</si>
  <si>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</si>
  <si>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</si>
  <si>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</si>
  <si>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</si>
  <si>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</si>
  <si>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</si>
  <si>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</si>
  <si>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</si>
  <si>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</si>
  <si>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</si>
  <si>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</si>
  <si>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</si>
  <si>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</si>
  <si>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</si>
  <si>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</si>
  <si>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</si>
  <si>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SEDIBENG (DC42)</t>
  </si>
  <si>
    <t>GAUTENG: WEST RAND (DC48)</t>
  </si>
  <si>
    <t>GAUTENG: CITY OF EKURHULENI (EKU)</t>
  </si>
  <si>
    <t>GAUTENG: EMFULENI (GT421)</t>
  </si>
  <si>
    <t>GAUTENG: MIDVAAL (GT422)</t>
  </si>
  <si>
    <t>GAUTENG: LESEDI (GT423)</t>
  </si>
  <si>
    <t>GAUTENG: MOGALE CITY (GT481)</t>
  </si>
  <si>
    <t>GAUTENG: MERAFONG CITY (GT484)</t>
  </si>
  <si>
    <t>GAUTENG: RAND WEST CITY (GT485)</t>
  </si>
  <si>
    <t>GAUTENG: CITY OF JOHANNESBURG (JHB)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</si>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</sst>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193331000</v>
      </c>
      <c r="C9" s="92">
        <v>0</v>
      </c>
      <c r="D9" s="92"/>
      <c r="E9" s="92">
        <f>$B9       +$C9       +$D9</f>
        <v>193331000</v>
      </c>
      <c r="F9" s="93">
        <v>193331000</v>
      </c>
      <c r="G9" s="94">
        <v>193331000</v>
      </c>
      <c r="H9" s="93"/>
      <c r="I9" s="94"/>
      <c r="J9" s="93">
        <v>1478000</v>
      </c>
      <c r="K9" s="94">
        <v>11459098</v>
      </c>
      <c r="L9" s="93">
        <v>34850000</v>
      </c>
      <c r="M9" s="94">
        <v>13011849</v>
      </c>
      <c r="N9" s="93">
        <v>70605000</v>
      </c>
      <c r="O9" s="94">
        <v>21239163</v>
      </c>
      <c r="P9" s="93">
        <f>$H9       +$J9       +$L9       +$N9</f>
        <v>106933000</v>
      </c>
      <c r="Q9" s="94">
        <f>$I9       +$K9       +$M9       +$O9</f>
        <v>45710110</v>
      </c>
      <c r="R9" s="48">
        <f>IF(($L9       =0),0,((($N9       -$L9       )/$L9       )*100))</f>
        <v>102.59684361549498</v>
      </c>
      <c r="S9" s="49">
        <f>IF(($M9       =0),0,((($O9       -$M9       )/$M9       )*100))</f>
        <v>63.229399603392267</v>
      </c>
      <c r="T9" s="48">
        <f>IF(($E9       =0),0,(($P9       /$E9       )*100))</f>
        <v>55.310839958413297</v>
      </c>
      <c r="U9" s="50">
        <f>IF(($E9       =0),0,(($Q9       /$E9       )*100))</f>
        <v>23.643445696758409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18000000</v>
      </c>
      <c r="C10" s="92">
        <v>0</v>
      </c>
      <c r="D10" s="92"/>
      <c r="E10" s="92">
        <f t="shared" ref="E10:E15" si="0">$B10      +$C10      +$D10</f>
        <v>18000000</v>
      </c>
      <c r="F10" s="93">
        <v>18000000</v>
      </c>
      <c r="G10" s="94">
        <v>18000000</v>
      </c>
      <c r="H10" s="93">
        <v>2141000</v>
      </c>
      <c r="I10" s="94">
        <v>768584</v>
      </c>
      <c r="J10" s="93">
        <v>3197000</v>
      </c>
      <c r="K10" s="94">
        <v>1777040</v>
      </c>
      <c r="L10" s="93">
        <v>4480000</v>
      </c>
      <c r="M10" s="94">
        <v>969962</v>
      </c>
      <c r="N10" s="93">
        <v>6940000</v>
      </c>
      <c r="O10" s="94">
        <v>2557380</v>
      </c>
      <c r="P10" s="93">
        <f t="shared" ref="P10:P15" si="1">$H10      +$J10      +$L10      +$N10</f>
        <v>16758000</v>
      </c>
      <c r="Q10" s="94">
        <f t="shared" ref="Q10:Q15" si="2">$I10      +$K10      +$M10      +$O10</f>
        <v>6072966</v>
      </c>
      <c r="R10" s="48">
        <f t="shared" ref="R10:R15" si="3">IF(($L10      =0),0,((($N10      -$L10      )/$L10      )*100))</f>
        <v>54.910714285714292</v>
      </c>
      <c r="S10" s="49">
        <f t="shared" ref="S10:S15" si="4">IF(($M10      =0),0,((($O10      -$M10      )/$M10      )*100))</f>
        <v>163.65775154078202</v>
      </c>
      <c r="T10" s="48">
        <f t="shared" ref="T10:T14" si="5">IF(($E10      =0),0,(($P10      /$E10      )*100))</f>
        <v>93.100000000000009</v>
      </c>
      <c r="U10" s="50">
        <f t="shared" ref="U10:U14" si="6">IF(($E10      =0),0,(($Q10      /$E10      )*100))</f>
        <v>33.738700000000001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7500000</v>
      </c>
      <c r="H11" s="93"/>
      <c r="I11" s="94"/>
      <c r="J11" s="93"/>
      <c r="K11" s="94"/>
      <c r="L11" s="93">
        <v>558000</v>
      </c>
      <c r="M11" s="94"/>
      <c r="N11" s="93">
        <v>1021000</v>
      </c>
      <c r="O11" s="94"/>
      <c r="P11" s="93">
        <f t="shared" si="1"/>
        <v>1579000</v>
      </c>
      <c r="Q11" s="94">
        <f t="shared" si="2"/>
        <v>0</v>
      </c>
      <c r="R11" s="48">
        <f t="shared" si="3"/>
        <v>82.974910394265237</v>
      </c>
      <c r="S11" s="49">
        <f t="shared" si="4"/>
        <v>0</v>
      </c>
      <c r="T11" s="48">
        <f t="shared" si="5"/>
        <v>21.053333333333331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19305000</v>
      </c>
      <c r="W12" s="94">
        <v>12696000</v>
      </c>
    </row>
    <row r="13" spans="1:23" ht="12.95" customHeight="1" x14ac:dyDescent="0.2">
      <c r="A13" s="47" t="s">
        <v>39</v>
      </c>
      <c r="B13" s="92">
        <v>155569000</v>
      </c>
      <c r="C13" s="92">
        <v>286931000</v>
      </c>
      <c r="D13" s="92"/>
      <c r="E13" s="92">
        <f t="shared" si="0"/>
        <v>442500000</v>
      </c>
      <c r="F13" s="93">
        <v>442500000</v>
      </c>
      <c r="G13" s="94">
        <v>442500000</v>
      </c>
      <c r="H13" s="93">
        <v>8603000</v>
      </c>
      <c r="I13" s="94">
        <v>1113241</v>
      </c>
      <c r="J13" s="93">
        <v>17015000</v>
      </c>
      <c r="K13" s="94">
        <v>7994987</v>
      </c>
      <c r="L13" s="93">
        <v>79476000</v>
      </c>
      <c r="M13" s="94">
        <v>35015345</v>
      </c>
      <c r="N13" s="93">
        <v>81081000</v>
      </c>
      <c r="O13" s="94">
        <v>63719356</v>
      </c>
      <c r="P13" s="93">
        <f t="shared" si="1"/>
        <v>186175000</v>
      </c>
      <c r="Q13" s="94">
        <f t="shared" si="2"/>
        <v>107842929</v>
      </c>
      <c r="R13" s="48">
        <f t="shared" si="3"/>
        <v>2.019477578136796</v>
      </c>
      <c r="S13" s="49">
        <f t="shared" si="4"/>
        <v>81.97551959005402</v>
      </c>
      <c r="T13" s="48">
        <f t="shared" si="5"/>
        <v>42.073446327683619</v>
      </c>
      <c r="U13" s="50">
        <f t="shared" si="6"/>
        <v>24.371283389830509</v>
      </c>
      <c r="V13" s="93">
        <v>76000</v>
      </c>
      <c r="W13" s="94">
        <v>76000</v>
      </c>
    </row>
    <row r="14" spans="1:23" ht="12.95" customHeight="1" x14ac:dyDescent="0.2">
      <c r="A14" s="47" t="s">
        <v>40</v>
      </c>
      <c r="B14" s="92">
        <v>44490000</v>
      </c>
      <c r="C14" s="92">
        <v>24000000</v>
      </c>
      <c r="D14" s="92"/>
      <c r="E14" s="92">
        <f t="shared" si="0"/>
        <v>68490000</v>
      </c>
      <c r="F14" s="93">
        <v>44490000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418890000</v>
      </c>
      <c r="C15" s="95">
        <f>SUM(C9:C14)</f>
        <v>310931000</v>
      </c>
      <c r="D15" s="95"/>
      <c r="E15" s="95">
        <f t="shared" si="0"/>
        <v>729821000</v>
      </c>
      <c r="F15" s="96">
        <f t="shared" ref="F15:O15" si="7">SUM(F9:F14)</f>
        <v>705821000</v>
      </c>
      <c r="G15" s="97">
        <f t="shared" si="7"/>
        <v>661331000</v>
      </c>
      <c r="H15" s="96">
        <f t="shared" si="7"/>
        <v>10744000</v>
      </c>
      <c r="I15" s="97">
        <f t="shared" si="7"/>
        <v>1881825</v>
      </c>
      <c r="J15" s="96">
        <f t="shared" si="7"/>
        <v>21690000</v>
      </c>
      <c r="K15" s="97">
        <f t="shared" si="7"/>
        <v>21231125</v>
      </c>
      <c r="L15" s="96">
        <f t="shared" si="7"/>
        <v>119364000</v>
      </c>
      <c r="M15" s="97">
        <f t="shared" si="7"/>
        <v>48997156</v>
      </c>
      <c r="N15" s="96">
        <f t="shared" si="7"/>
        <v>159647000</v>
      </c>
      <c r="O15" s="97">
        <f t="shared" si="7"/>
        <v>87515899</v>
      </c>
      <c r="P15" s="96">
        <f t="shared" si="1"/>
        <v>311445000</v>
      </c>
      <c r="Q15" s="97">
        <f t="shared" si="2"/>
        <v>159626005</v>
      </c>
      <c r="R15" s="52">
        <f t="shared" si="3"/>
        <v>33.748031232197313</v>
      </c>
      <c r="S15" s="53">
        <f t="shared" si="4"/>
        <v>78.614242426642065</v>
      </c>
      <c r="T15" s="52">
        <f>IF((SUM($E9:$E13))=0,0,(P15/(SUM($E9:$E13))*100))</f>
        <v>47.093664140952114</v>
      </c>
      <c r="U15" s="54">
        <f>IF((SUM($E9:$E13))=0,0,(Q15/(SUM($E9:$E13))*100))</f>
        <v>24.137081884865523</v>
      </c>
      <c r="V15" s="96">
        <f>SUM(V9:V14)</f>
        <v>19381000</v>
      </c>
      <c r="W15" s="97">
        <f>SUM(W9:W14)</f>
        <v>12772000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142974000</v>
      </c>
      <c r="C17" s="92">
        <v>0</v>
      </c>
      <c r="D17" s="92"/>
      <c r="E17" s="92">
        <f t="shared" ref="E17:E24" si="8">$B17      +$C17      +$D17</f>
        <v>142974000</v>
      </c>
      <c r="F17" s="93">
        <v>142974000</v>
      </c>
      <c r="G17" s="94">
        <v>142974000</v>
      </c>
      <c r="H17" s="93">
        <v>13738000</v>
      </c>
      <c r="I17" s="94"/>
      <c r="J17" s="93">
        <v>20186000</v>
      </c>
      <c r="K17" s="94"/>
      <c r="L17" s="93">
        <v>16864000</v>
      </c>
      <c r="M17" s="94"/>
      <c r="N17" s="93">
        <v>60235000</v>
      </c>
      <c r="O17" s="94"/>
      <c r="P17" s="93">
        <f t="shared" ref="P17:P24" si="9">$H17      +$J17      +$L17      +$N17</f>
        <v>111023000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257.18097722960152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77.652580189405057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7250000</v>
      </c>
      <c r="C19" s="92">
        <v>0</v>
      </c>
      <c r="D19" s="92"/>
      <c r="E19" s="92">
        <f t="shared" si="8"/>
        <v>7250000</v>
      </c>
      <c r="F19" s="93">
        <v>7250000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150224000</v>
      </c>
      <c r="C24" s="95">
        <f>SUM(C17:C23)</f>
        <v>0</v>
      </c>
      <c r="D24" s="95"/>
      <c r="E24" s="95">
        <f t="shared" si="8"/>
        <v>150224000</v>
      </c>
      <c r="F24" s="96">
        <f t="shared" ref="F24:O24" si="15">SUM(F17:F23)</f>
        <v>150224000</v>
      </c>
      <c r="G24" s="97">
        <f t="shared" si="15"/>
        <v>142974000</v>
      </c>
      <c r="H24" s="96">
        <f t="shared" si="15"/>
        <v>13738000</v>
      </c>
      <c r="I24" s="97">
        <f t="shared" si="15"/>
        <v>0</v>
      </c>
      <c r="J24" s="96">
        <f t="shared" si="15"/>
        <v>20186000</v>
      </c>
      <c r="K24" s="97">
        <f t="shared" si="15"/>
        <v>0</v>
      </c>
      <c r="L24" s="96">
        <f t="shared" si="15"/>
        <v>16864000</v>
      </c>
      <c r="M24" s="97">
        <f t="shared" si="15"/>
        <v>0</v>
      </c>
      <c r="N24" s="96">
        <f t="shared" si="15"/>
        <v>60235000</v>
      </c>
      <c r="O24" s="97">
        <f t="shared" si="15"/>
        <v>0</v>
      </c>
      <c r="P24" s="96">
        <f t="shared" si="9"/>
        <v>111023000</v>
      </c>
      <c r="Q24" s="97">
        <f t="shared" si="10"/>
        <v>0</v>
      </c>
      <c r="R24" s="52">
        <f t="shared" si="11"/>
        <v>257.18097722960152</v>
      </c>
      <c r="S24" s="53">
        <f t="shared" si="12"/>
        <v>0</v>
      </c>
      <c r="T24" s="52">
        <f>IF(($E24-$E19-$E23)   =0,0,($P24   /($E24-$E19-$E23)   )*100)</f>
        <v>77.652580189405057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2368874000</v>
      </c>
      <c r="C28" s="92">
        <v>-170153000</v>
      </c>
      <c r="D28" s="92"/>
      <c r="E28" s="92">
        <f>$B28      +$C28      +$D28</f>
        <v>2198721000</v>
      </c>
      <c r="F28" s="93">
        <v>2198721000</v>
      </c>
      <c r="G28" s="94">
        <v>2198721000</v>
      </c>
      <c r="H28" s="93">
        <v>139524000</v>
      </c>
      <c r="I28" s="94">
        <v>46025471</v>
      </c>
      <c r="J28" s="93">
        <v>416324000</v>
      </c>
      <c r="K28" s="94">
        <v>200268565</v>
      </c>
      <c r="L28" s="93">
        <v>275838000</v>
      </c>
      <c r="M28" s="94">
        <v>234607981</v>
      </c>
      <c r="N28" s="93">
        <v>637492000</v>
      </c>
      <c r="O28" s="94">
        <v>331460614</v>
      </c>
      <c r="P28" s="93">
        <f>$H28      +$J28      +$L28      +$N28</f>
        <v>1469178000</v>
      </c>
      <c r="Q28" s="94">
        <f>$I28      +$K28      +$M28      +$O28</f>
        <v>812362631</v>
      </c>
      <c r="R28" s="48">
        <f>IF(($L28      =0),0,((($N28      -$L28      )/$L28      )*100))</f>
        <v>131.11101443600955</v>
      </c>
      <c r="S28" s="49">
        <f>IF(($M28      =0),0,((($O28      -$M28      )/$M28      )*100))</f>
        <v>41.282752865939372</v>
      </c>
      <c r="T28" s="48">
        <f>IF(($E28      =0),0,(($P28      /$E28      )*100))</f>
        <v>66.81966470507173</v>
      </c>
      <c r="U28" s="50">
        <f>IF(($E28      =0),0,(($Q28      /$E28      )*100))</f>
        <v>36.947053809919495</v>
      </c>
      <c r="V28" s="93">
        <v>156773000</v>
      </c>
      <c r="W28" s="94">
        <v>64508000</v>
      </c>
    </row>
    <row r="29" spans="1:23" ht="12.95" customHeight="1" x14ac:dyDescent="0.2">
      <c r="A29" s="47" t="s">
        <v>55</v>
      </c>
      <c r="B29" s="92">
        <v>5140000</v>
      </c>
      <c r="C29" s="92">
        <v>0</v>
      </c>
      <c r="D29" s="92"/>
      <c r="E29" s="92">
        <f>$B29      +$C29      +$D29</f>
        <v>5140000</v>
      </c>
      <c r="F29" s="93">
        <v>5140000</v>
      </c>
      <c r="G29" s="94">
        <v>5140000</v>
      </c>
      <c r="H29" s="93">
        <v>208000</v>
      </c>
      <c r="I29" s="94">
        <v>707475</v>
      </c>
      <c r="J29" s="93">
        <v>1843000</v>
      </c>
      <c r="K29" s="94">
        <v>1020235</v>
      </c>
      <c r="L29" s="93">
        <v>172000</v>
      </c>
      <c r="M29" s="94">
        <v>271551</v>
      </c>
      <c r="N29" s="93">
        <v>779000</v>
      </c>
      <c r="O29" s="94">
        <v>489388</v>
      </c>
      <c r="P29" s="93">
        <f>$H29      +$J29      +$L29      +$N29</f>
        <v>3002000</v>
      </c>
      <c r="Q29" s="94">
        <f>$I29      +$K29      +$M29      +$O29</f>
        <v>2488649</v>
      </c>
      <c r="R29" s="48">
        <f>IF(($L29      =0),0,((($N29      -$L29      )/$L29      )*100))</f>
        <v>352.90697674418607</v>
      </c>
      <c r="S29" s="49">
        <f>IF(($M29      =0),0,((($O29      -$M29      )/$M29      )*100))</f>
        <v>80.21955360134929</v>
      </c>
      <c r="T29" s="48">
        <f>IF(($E29      =0),0,(($P29      /$E29      )*100))</f>
        <v>58.404669260700395</v>
      </c>
      <c r="U29" s="50">
        <f>IF(($E29      =0),0,(($Q29      /$E29      )*100))</f>
        <v>48.417295719844354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2374014000</v>
      </c>
      <c r="C30" s="95">
        <f>SUM(C26:C29)</f>
        <v>-170153000</v>
      </c>
      <c r="D30" s="95"/>
      <c r="E30" s="95">
        <f>$B30      +$C30      +$D30</f>
        <v>2203861000</v>
      </c>
      <c r="F30" s="96">
        <f t="shared" ref="F30:O30" si="16">SUM(F26:F29)</f>
        <v>2203861000</v>
      </c>
      <c r="G30" s="97">
        <f t="shared" si="16"/>
        <v>2203861000</v>
      </c>
      <c r="H30" s="96">
        <f t="shared" si="16"/>
        <v>139732000</v>
      </c>
      <c r="I30" s="97">
        <f t="shared" si="16"/>
        <v>46732946</v>
      </c>
      <c r="J30" s="96">
        <f t="shared" si="16"/>
        <v>418167000</v>
      </c>
      <c r="K30" s="97">
        <f t="shared" si="16"/>
        <v>201288800</v>
      </c>
      <c r="L30" s="96">
        <f t="shared" si="16"/>
        <v>276010000</v>
      </c>
      <c r="M30" s="97">
        <f t="shared" si="16"/>
        <v>234879532</v>
      </c>
      <c r="N30" s="96">
        <f t="shared" si="16"/>
        <v>638271000</v>
      </c>
      <c r="O30" s="97">
        <f t="shared" si="16"/>
        <v>331950002</v>
      </c>
      <c r="P30" s="96">
        <f>$H30      +$J30      +$L30      +$N30</f>
        <v>1472180000</v>
      </c>
      <c r="Q30" s="97">
        <f>$I30      +$K30      +$M30      +$O30</f>
        <v>814851280</v>
      </c>
      <c r="R30" s="52">
        <f>IF(($L30      =0),0,((($N30      -$L30      )/$L30      )*100))</f>
        <v>131.24923010035869</v>
      </c>
      <c r="S30" s="53">
        <f>IF(($M30      =0),0,((($O30      -$M30      )/$M30      )*100))</f>
        <v>41.327768824062538</v>
      </c>
      <c r="T30" s="52">
        <f>IF($E30   =0,0,($P30   /$E30   )*100)</f>
        <v>66.800038659425425</v>
      </c>
      <c r="U30" s="54">
        <f>IF($E30   =0,0,($Q30   /$E30   )*100)</f>
        <v>36.973805516772615</v>
      </c>
      <c r="V30" s="96">
        <f>SUM(V26:V29)</f>
        <v>156773000</v>
      </c>
      <c r="W30" s="97">
        <f>SUM(W26:W29)</f>
        <v>64508000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66976000</v>
      </c>
      <c r="C32" s="92">
        <v>-1344000</v>
      </c>
      <c r="D32" s="92"/>
      <c r="E32" s="92">
        <f>$B32      +$C32      +$D32</f>
        <v>65632000</v>
      </c>
      <c r="F32" s="93">
        <v>65632000</v>
      </c>
      <c r="G32" s="94">
        <v>65632000</v>
      </c>
      <c r="H32" s="93">
        <v>23532000</v>
      </c>
      <c r="I32" s="94">
        <v>11579104</v>
      </c>
      <c r="J32" s="93">
        <v>13850000</v>
      </c>
      <c r="K32" s="94">
        <v>17096821</v>
      </c>
      <c r="L32" s="93">
        <v>15504000</v>
      </c>
      <c r="M32" s="94">
        <v>6960818</v>
      </c>
      <c r="N32" s="93">
        <v>11678000</v>
      </c>
      <c r="O32" s="94">
        <v>3523848</v>
      </c>
      <c r="P32" s="93">
        <f>$H32      +$J32      +$L32      +$N32</f>
        <v>64564000</v>
      </c>
      <c r="Q32" s="94">
        <f>$I32      +$K32      +$M32      +$O32</f>
        <v>39160591</v>
      </c>
      <c r="R32" s="48">
        <f>IF(($L32      =0),0,((($N32      -$L32      )/$L32      )*100))</f>
        <v>-24.677502579979361</v>
      </c>
      <c r="S32" s="49">
        <f>IF(($M32      =0),0,((($O32      -$M32      )/$M32      )*100))</f>
        <v>-49.375949780614867</v>
      </c>
      <c r="T32" s="48">
        <f>IF(($E32      =0),0,(($P32      /$E32      )*100))</f>
        <v>98.372745002437838</v>
      </c>
      <c r="U32" s="50">
        <f>IF(($E32      =0),0,(($Q32      /$E32      )*100))</f>
        <v>59.66691705265724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66976000</v>
      </c>
      <c r="C33" s="95">
        <f>C32</f>
        <v>-1344000</v>
      </c>
      <c r="D33" s="95"/>
      <c r="E33" s="95">
        <f>$B33      +$C33      +$D33</f>
        <v>65632000</v>
      </c>
      <c r="F33" s="96">
        <f t="shared" ref="F33:O33" si="17">F32</f>
        <v>65632000</v>
      </c>
      <c r="G33" s="97">
        <f t="shared" si="17"/>
        <v>65632000</v>
      </c>
      <c r="H33" s="96">
        <f t="shared" si="17"/>
        <v>23532000</v>
      </c>
      <c r="I33" s="97">
        <f t="shared" si="17"/>
        <v>11579104</v>
      </c>
      <c r="J33" s="96">
        <f t="shared" si="17"/>
        <v>13850000</v>
      </c>
      <c r="K33" s="97">
        <f t="shared" si="17"/>
        <v>17096821</v>
      </c>
      <c r="L33" s="96">
        <f t="shared" si="17"/>
        <v>15504000</v>
      </c>
      <c r="M33" s="97">
        <f t="shared" si="17"/>
        <v>6960818</v>
      </c>
      <c r="N33" s="96">
        <f t="shared" si="17"/>
        <v>11678000</v>
      </c>
      <c r="O33" s="97">
        <f t="shared" si="17"/>
        <v>3523848</v>
      </c>
      <c r="P33" s="96">
        <f>$H33      +$J33      +$L33      +$N33</f>
        <v>64564000</v>
      </c>
      <c r="Q33" s="97">
        <f>$I33      +$K33      +$M33      +$O33</f>
        <v>39160591</v>
      </c>
      <c r="R33" s="52">
        <f>IF(($L33      =0),0,((($N33      -$L33      )/$L33      )*100))</f>
        <v>-24.677502579979361</v>
      </c>
      <c r="S33" s="53">
        <f>IF(($M33      =0),0,((($O33      -$M33      )/$M33      )*100))</f>
        <v>-49.375949780614867</v>
      </c>
      <c r="T33" s="52">
        <f>IF($E33   =0,0,($P33   /$E33   )*100)</f>
        <v>98.372745002437838</v>
      </c>
      <c r="U33" s="54">
        <f>IF($E33   =0,0,($Q33   /$E33   )*100)</f>
        <v>59.66691705265724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130148000</v>
      </c>
      <c r="C35" s="92">
        <v>5100000</v>
      </c>
      <c r="D35" s="92"/>
      <c r="E35" s="92">
        <f t="shared" ref="E35:E40" si="18">$B35      +$C35      +$D35</f>
        <v>135248000</v>
      </c>
      <c r="F35" s="93">
        <v>135248000</v>
      </c>
      <c r="G35" s="94">
        <v>135248000</v>
      </c>
      <c r="H35" s="93">
        <v>23481000</v>
      </c>
      <c r="I35" s="94">
        <v>8126523</v>
      </c>
      <c r="J35" s="93">
        <v>37374000</v>
      </c>
      <c r="K35" s="94">
        <v>31946952</v>
      </c>
      <c r="L35" s="93">
        <v>11842000</v>
      </c>
      <c r="M35" s="94">
        <v>11185889</v>
      </c>
      <c r="N35" s="93">
        <v>45485000</v>
      </c>
      <c r="O35" s="94">
        <v>26221657</v>
      </c>
      <c r="P35" s="93">
        <f t="shared" ref="P35:P40" si="19">$H35      +$J35      +$L35      +$N35</f>
        <v>118182000</v>
      </c>
      <c r="Q35" s="94">
        <f t="shared" ref="Q35:Q40" si="20">$I35      +$K35      +$M35      +$O35</f>
        <v>77481021</v>
      </c>
      <c r="R35" s="48">
        <f t="shared" ref="R35:R40" si="21">IF(($L35      =0),0,((($N35      -$L35      )/$L35      )*100))</f>
        <v>284.09896976862018</v>
      </c>
      <c r="S35" s="49">
        <f t="shared" ref="S35:S40" si="22">IF(($M35      =0),0,((($O35      -$M35      )/$M35      )*100))</f>
        <v>134.41728234564101</v>
      </c>
      <c r="T35" s="48">
        <f t="shared" ref="T35:T39" si="23">IF(($E35      =0),0,(($P35      /$E35      )*100))</f>
        <v>87.381698805157939</v>
      </c>
      <c r="U35" s="50">
        <f t="shared" ref="U35:U39" si="24">IF(($E35      =0),0,(($Q35      /$E35      )*100))</f>
        <v>57.288108511770972</v>
      </c>
      <c r="V35" s="93">
        <v>899000</v>
      </c>
      <c r="W35" s="94">
        <v>0</v>
      </c>
    </row>
    <row r="36" spans="1:23" ht="12.95" customHeight="1" x14ac:dyDescent="0.2">
      <c r="A36" s="47" t="s">
        <v>60</v>
      </c>
      <c r="B36" s="92">
        <v>106054000</v>
      </c>
      <c r="C36" s="92">
        <v>0</v>
      </c>
      <c r="D36" s="92"/>
      <c r="E36" s="92">
        <f t="shared" si="18"/>
        <v>106054000</v>
      </c>
      <c r="F36" s="93">
        <v>106054000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42000000</v>
      </c>
      <c r="C38" s="92">
        <v>-4000000</v>
      </c>
      <c r="D38" s="92"/>
      <c r="E38" s="92">
        <f t="shared" si="18"/>
        <v>38000000</v>
      </c>
      <c r="F38" s="93">
        <v>38000000</v>
      </c>
      <c r="G38" s="94">
        <v>38000000</v>
      </c>
      <c r="H38" s="93"/>
      <c r="I38" s="94">
        <v>193618</v>
      </c>
      <c r="J38" s="93">
        <v>11453000</v>
      </c>
      <c r="K38" s="94">
        <v>8944457</v>
      </c>
      <c r="L38" s="93">
        <v>5009000</v>
      </c>
      <c r="M38" s="94">
        <v>1706040</v>
      </c>
      <c r="N38" s="93">
        <v>13805000</v>
      </c>
      <c r="O38" s="94">
        <v>5425689</v>
      </c>
      <c r="P38" s="93">
        <f t="shared" si="19"/>
        <v>30267000</v>
      </c>
      <c r="Q38" s="94">
        <f t="shared" si="20"/>
        <v>16269804</v>
      </c>
      <c r="R38" s="48">
        <f t="shared" si="21"/>
        <v>175.60391295667799</v>
      </c>
      <c r="S38" s="49">
        <f t="shared" si="22"/>
        <v>218.02824083843285</v>
      </c>
      <c r="T38" s="48">
        <f t="shared" si="23"/>
        <v>79.650000000000006</v>
      </c>
      <c r="U38" s="50">
        <f t="shared" si="24"/>
        <v>42.815273684210524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278202000</v>
      </c>
      <c r="C40" s="95">
        <f>SUM(C35:C39)</f>
        <v>1100000</v>
      </c>
      <c r="D40" s="95"/>
      <c r="E40" s="95">
        <f t="shared" si="18"/>
        <v>279302000</v>
      </c>
      <c r="F40" s="96">
        <f t="shared" ref="F40:O40" si="25">SUM(F35:F39)</f>
        <v>279302000</v>
      </c>
      <c r="G40" s="97">
        <f t="shared" si="25"/>
        <v>173248000</v>
      </c>
      <c r="H40" s="96">
        <f t="shared" si="25"/>
        <v>23481000</v>
      </c>
      <c r="I40" s="97">
        <f t="shared" si="25"/>
        <v>8320141</v>
      </c>
      <c r="J40" s="96">
        <f t="shared" si="25"/>
        <v>48827000</v>
      </c>
      <c r="K40" s="97">
        <f t="shared" si="25"/>
        <v>40891409</v>
      </c>
      <c r="L40" s="96">
        <f t="shared" si="25"/>
        <v>16851000</v>
      </c>
      <c r="M40" s="97">
        <f t="shared" si="25"/>
        <v>12891929</v>
      </c>
      <c r="N40" s="96">
        <f t="shared" si="25"/>
        <v>59290000</v>
      </c>
      <c r="O40" s="97">
        <f t="shared" si="25"/>
        <v>31647346</v>
      </c>
      <c r="P40" s="96">
        <f t="shared" si="19"/>
        <v>148449000</v>
      </c>
      <c r="Q40" s="97">
        <f t="shared" si="20"/>
        <v>93750825</v>
      </c>
      <c r="R40" s="52">
        <f t="shared" si="21"/>
        <v>251.84855498190021</v>
      </c>
      <c r="S40" s="53">
        <f t="shared" si="22"/>
        <v>145.48185147467069</v>
      </c>
      <c r="T40" s="52">
        <f>IF((+$E35+$E38) =0,0,(P40   /(+$E35+$E38) )*100)</f>
        <v>85.685837643147394</v>
      </c>
      <c r="U40" s="54">
        <f>IF((+$E35+$E38) =0,0,(Q40   /(+$E35+$E38) )*100)</f>
        <v>54.113654991688222</v>
      </c>
      <c r="V40" s="96">
        <f>SUM(V35:V39)</f>
        <v>899000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437407000</v>
      </c>
      <c r="C44" s="92">
        <v>751869000</v>
      </c>
      <c r="D44" s="92"/>
      <c r="E44" s="92">
        <f t="shared" si="26"/>
        <v>1189276000</v>
      </c>
      <c r="F44" s="93">
        <v>1189276000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172000000</v>
      </c>
      <c r="C51" s="92">
        <v>43000000</v>
      </c>
      <c r="D51" s="92"/>
      <c r="E51" s="92">
        <f t="shared" si="26"/>
        <v>215000000</v>
      </c>
      <c r="F51" s="93">
        <v>215000000</v>
      </c>
      <c r="G51" s="94">
        <v>215000000</v>
      </c>
      <c r="H51" s="93">
        <v>40140000</v>
      </c>
      <c r="I51" s="94">
        <v>953747</v>
      </c>
      <c r="J51" s="93">
        <v>44412000</v>
      </c>
      <c r="K51" s="94">
        <v>12532945</v>
      </c>
      <c r="L51" s="93">
        <v>39236000</v>
      </c>
      <c r="M51" s="94">
        <v>10779701</v>
      </c>
      <c r="N51" s="93">
        <v>71773000</v>
      </c>
      <c r="O51" s="94">
        <v>8488707</v>
      </c>
      <c r="P51" s="93">
        <f t="shared" si="27"/>
        <v>195561000</v>
      </c>
      <c r="Q51" s="94">
        <f t="shared" si="28"/>
        <v>32755100</v>
      </c>
      <c r="R51" s="48">
        <f t="shared" si="29"/>
        <v>82.926394127841775</v>
      </c>
      <c r="S51" s="49">
        <f t="shared" si="30"/>
        <v>-21.252852931635115</v>
      </c>
      <c r="T51" s="48">
        <f t="shared" si="31"/>
        <v>90.958604651162787</v>
      </c>
      <c r="U51" s="50">
        <f t="shared" si="32"/>
        <v>15.234930232558138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-4185000</v>
      </c>
      <c r="D52" s="92"/>
      <c r="E52" s="92">
        <f t="shared" si="26"/>
        <v>30576000</v>
      </c>
      <c r="F52" s="93">
        <v>30576000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644168000</v>
      </c>
      <c r="C53" s="95">
        <f>SUM(C42:C52)</f>
        <v>790684000</v>
      </c>
      <c r="D53" s="95"/>
      <c r="E53" s="95">
        <f t="shared" si="26"/>
        <v>1434852000</v>
      </c>
      <c r="F53" s="96">
        <f t="shared" ref="F53:O53" si="33">SUM(F42:F52)</f>
        <v>1434852000</v>
      </c>
      <c r="G53" s="97">
        <f t="shared" si="33"/>
        <v>215000000</v>
      </c>
      <c r="H53" s="96">
        <f t="shared" si="33"/>
        <v>40140000</v>
      </c>
      <c r="I53" s="97">
        <f t="shared" si="33"/>
        <v>953747</v>
      </c>
      <c r="J53" s="96">
        <f t="shared" si="33"/>
        <v>44412000</v>
      </c>
      <c r="K53" s="97">
        <f t="shared" si="33"/>
        <v>12532945</v>
      </c>
      <c r="L53" s="96">
        <f t="shared" si="33"/>
        <v>39236000</v>
      </c>
      <c r="M53" s="97">
        <f t="shared" si="33"/>
        <v>10779701</v>
      </c>
      <c r="N53" s="96">
        <f t="shared" si="33"/>
        <v>71773000</v>
      </c>
      <c r="O53" s="97">
        <f t="shared" si="33"/>
        <v>8488707</v>
      </c>
      <c r="P53" s="96">
        <f t="shared" si="27"/>
        <v>195561000</v>
      </c>
      <c r="Q53" s="97">
        <f t="shared" si="28"/>
        <v>32755100</v>
      </c>
      <c r="R53" s="52">
        <f t="shared" si="29"/>
        <v>82.926394127841775</v>
      </c>
      <c r="S53" s="53">
        <f t="shared" si="30"/>
        <v>-21.252852931635115</v>
      </c>
      <c r="T53" s="52">
        <f>IF((+$E43+$E45+$E47+$E48+$E51) =0,0,(P53   /(+$E43+$E45+$E47+$E48+$E51) )*100)</f>
        <v>90.958604651162787</v>
      </c>
      <c r="U53" s="54">
        <f>IF((+$E43+$E45+$E47+$E48+$E51) =0,0,(Q53   /(+$E43+$E45+$E47+$E48+$E51) )*100)</f>
        <v>15.234930232558138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1894742000</v>
      </c>
      <c r="C65" s="92">
        <v>-32167000</v>
      </c>
      <c r="D65" s="92"/>
      <c r="E65" s="92">
        <f t="shared" si="35"/>
        <v>1862575000</v>
      </c>
      <c r="F65" s="93">
        <v>1862575000</v>
      </c>
      <c r="G65" s="94">
        <v>1862575000</v>
      </c>
      <c r="H65" s="93">
        <v>130903000</v>
      </c>
      <c r="I65" s="94">
        <v>105419578</v>
      </c>
      <c r="J65" s="93">
        <v>484046000</v>
      </c>
      <c r="K65" s="94">
        <v>512161822</v>
      </c>
      <c r="L65" s="93">
        <v>523881000</v>
      </c>
      <c r="M65" s="94">
        <v>306301210</v>
      </c>
      <c r="N65" s="93">
        <v>523117000</v>
      </c>
      <c r="O65" s="94">
        <v>248713323</v>
      </c>
      <c r="P65" s="93">
        <f t="shared" si="36"/>
        <v>1661947000</v>
      </c>
      <c r="Q65" s="94">
        <f t="shared" si="37"/>
        <v>1172595933</v>
      </c>
      <c r="R65" s="48">
        <f t="shared" si="38"/>
        <v>-0.14583464565426119</v>
      </c>
      <c r="S65" s="49">
        <f t="shared" si="39"/>
        <v>-18.801064155117114</v>
      </c>
      <c r="T65" s="48">
        <f t="shared" si="40"/>
        <v>89.22846059890206</v>
      </c>
      <c r="U65" s="50">
        <f t="shared" si="41"/>
        <v>62.955635773056116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1894742000</v>
      </c>
      <c r="C66" s="95">
        <f>SUM(C61:C65)</f>
        <v>-32167000</v>
      </c>
      <c r="D66" s="95"/>
      <c r="E66" s="95">
        <f t="shared" si="35"/>
        <v>1862575000</v>
      </c>
      <c r="F66" s="96">
        <f t="shared" ref="F66:O66" si="42">SUM(F61:F65)</f>
        <v>1862575000</v>
      </c>
      <c r="G66" s="97">
        <f t="shared" si="42"/>
        <v>1862575000</v>
      </c>
      <c r="H66" s="96">
        <f t="shared" si="42"/>
        <v>130903000</v>
      </c>
      <c r="I66" s="97">
        <f t="shared" si="42"/>
        <v>105419578</v>
      </c>
      <c r="J66" s="96">
        <f t="shared" si="42"/>
        <v>484046000</v>
      </c>
      <c r="K66" s="97">
        <f t="shared" si="42"/>
        <v>512161822</v>
      </c>
      <c r="L66" s="96">
        <f t="shared" si="42"/>
        <v>523881000</v>
      </c>
      <c r="M66" s="97">
        <f t="shared" si="42"/>
        <v>306301210</v>
      </c>
      <c r="N66" s="96">
        <f t="shared" si="42"/>
        <v>523117000</v>
      </c>
      <c r="O66" s="97">
        <f t="shared" si="42"/>
        <v>248713323</v>
      </c>
      <c r="P66" s="96">
        <f t="shared" si="36"/>
        <v>1661947000</v>
      </c>
      <c r="Q66" s="97">
        <f t="shared" si="37"/>
        <v>1172595933</v>
      </c>
      <c r="R66" s="52">
        <f t="shared" si="38"/>
        <v>-0.14583464565426119</v>
      </c>
      <c r="S66" s="53">
        <f t="shared" si="39"/>
        <v>-18.801064155117114</v>
      </c>
      <c r="T66" s="52">
        <f>IF((+$E61+$E63+$E64++$E65) =0,0,(P66   /(+$E61+$E63+$E64+$E65) )*100)</f>
        <v>89.22846059890206</v>
      </c>
      <c r="U66" s="54">
        <f>IF((+$E61+$E63+$E65) =0,0,(Q66  /(+$E61+$E63+$E65) )*100)</f>
        <v>62.955635773056116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5827216000</v>
      </c>
      <c r="C67" s="104">
        <f>SUM(C9:C14,C17:C23,C26:C29,C32,C35:C39,C42:C52,C55:C58,C61:C65)</f>
        <v>899051000</v>
      </c>
      <c r="D67" s="104"/>
      <c r="E67" s="104">
        <f t="shared" si="35"/>
        <v>6726267000</v>
      </c>
      <c r="F67" s="105">
        <f t="shared" ref="F67:O67" si="43">SUM(F9:F14,F17:F23,F26:F29,F32,F35:F39,F42:F52,F55:F58,F61:F65)</f>
        <v>6702267000</v>
      </c>
      <c r="G67" s="106">
        <f t="shared" si="43"/>
        <v>5324621000</v>
      </c>
      <c r="H67" s="105">
        <f t="shared" si="43"/>
        <v>382270000</v>
      </c>
      <c r="I67" s="106">
        <f t="shared" si="43"/>
        <v>174887341</v>
      </c>
      <c r="J67" s="105">
        <f t="shared" si="43"/>
        <v>1051178000</v>
      </c>
      <c r="K67" s="106">
        <f t="shared" si="43"/>
        <v>805202922</v>
      </c>
      <c r="L67" s="105">
        <f t="shared" si="43"/>
        <v>1007710000</v>
      </c>
      <c r="M67" s="106">
        <f t="shared" si="43"/>
        <v>620810346</v>
      </c>
      <c r="N67" s="105">
        <f t="shared" si="43"/>
        <v>1524011000</v>
      </c>
      <c r="O67" s="106">
        <f t="shared" si="43"/>
        <v>711839125</v>
      </c>
      <c r="P67" s="105">
        <f t="shared" si="36"/>
        <v>3965169000</v>
      </c>
      <c r="Q67" s="106">
        <f t="shared" si="37"/>
        <v>2312739734</v>
      </c>
      <c r="R67" s="61">
        <f t="shared" si="38"/>
        <v>51.235077552073513</v>
      </c>
      <c r="S67" s="62">
        <f t="shared" si="39"/>
        <v>14.662896581301499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74.468567809802806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43.434823511382312</v>
      </c>
      <c r="V67" s="105">
        <f>SUM(V9:V14,V17:V23,V26:V29,V32,V35:V39,V42:V52,V55:V58,V61:V65)</f>
        <v>177053000</v>
      </c>
      <c r="W67" s="106">
        <f>SUM(W9:W14,W17:W23,W26:W29,W32,W35:W39,W42:W52,W55:W58,W61:W65)</f>
        <v>77280000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406652000</v>
      </c>
      <c r="C69" s="92">
        <v>-125000000</v>
      </c>
      <c r="D69" s="92"/>
      <c r="E69" s="92">
        <f>$B69      +$C69      +$D69</f>
        <v>281652000</v>
      </c>
      <c r="F69" s="93">
        <v>281652000</v>
      </c>
      <c r="G69" s="94">
        <v>281652000</v>
      </c>
      <c r="H69" s="93">
        <v>33039000</v>
      </c>
      <c r="I69" s="94">
        <v>3031339</v>
      </c>
      <c r="J69" s="93">
        <v>76053000</v>
      </c>
      <c r="K69" s="94">
        <v>21208677</v>
      </c>
      <c r="L69" s="93">
        <v>32039000</v>
      </c>
      <c r="M69" s="94">
        <v>17767588</v>
      </c>
      <c r="N69" s="93">
        <v>63287000</v>
      </c>
      <c r="O69" s="94">
        <v>46437392</v>
      </c>
      <c r="P69" s="93">
        <f>$H69      +$J69      +$L69      +$N69</f>
        <v>204418000</v>
      </c>
      <c r="Q69" s="94">
        <f>$I69      +$K69      +$M69      +$O69</f>
        <v>88444996</v>
      </c>
      <c r="R69" s="48">
        <f>IF(($L69      =0),0,((($N69      -$L69      )/$L69      )*100))</f>
        <v>97.531133930522174</v>
      </c>
      <c r="S69" s="49">
        <f>IF(($M69      =0),0,((($O69      -$M69      )/$M69      )*100))</f>
        <v>161.36013509543332</v>
      </c>
      <c r="T69" s="48">
        <f>IF(($E69      =0),0,(($P69      /$E69      )*100))</f>
        <v>72.578217090594066</v>
      </c>
      <c r="U69" s="50">
        <f>IF(($E69      =0),0,(($Q69      /$E69      )*100))</f>
        <v>31.402225441324756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406652000</v>
      </c>
      <c r="C70" s="101">
        <f>C69</f>
        <v>-125000000</v>
      </c>
      <c r="D70" s="101"/>
      <c r="E70" s="101">
        <f>$B70      +$C70      +$D70</f>
        <v>281652000</v>
      </c>
      <c r="F70" s="102">
        <f t="shared" ref="F70:O70" si="44">F69</f>
        <v>281652000</v>
      </c>
      <c r="G70" s="103">
        <f t="shared" si="44"/>
        <v>281652000</v>
      </c>
      <c r="H70" s="102">
        <f t="shared" si="44"/>
        <v>33039000</v>
      </c>
      <c r="I70" s="103">
        <f t="shared" si="44"/>
        <v>3031339</v>
      </c>
      <c r="J70" s="102">
        <f t="shared" si="44"/>
        <v>76053000</v>
      </c>
      <c r="K70" s="103">
        <f t="shared" si="44"/>
        <v>21208677</v>
      </c>
      <c r="L70" s="102">
        <f t="shared" si="44"/>
        <v>32039000</v>
      </c>
      <c r="M70" s="103">
        <f t="shared" si="44"/>
        <v>17767588</v>
      </c>
      <c r="N70" s="102">
        <f t="shared" si="44"/>
        <v>63287000</v>
      </c>
      <c r="O70" s="103">
        <f t="shared" si="44"/>
        <v>46437392</v>
      </c>
      <c r="P70" s="102">
        <f>$H70      +$J70      +$L70      +$N70</f>
        <v>204418000</v>
      </c>
      <c r="Q70" s="103">
        <f>$I70      +$K70      +$M70      +$O70</f>
        <v>88444996</v>
      </c>
      <c r="R70" s="57">
        <f>IF(($L70      =0),0,((($N70      -$L70      )/$L70      )*100))</f>
        <v>97.531133930522174</v>
      </c>
      <c r="S70" s="58">
        <f>IF(($M70      =0),0,((($O70      -$M70      )/$M70      )*100))</f>
        <v>161.36013509543332</v>
      </c>
      <c r="T70" s="57">
        <f>IF($E70   =0,0,($P70   /$E70   )*100)</f>
        <v>72.578217090594066</v>
      </c>
      <c r="U70" s="59">
        <f>IF($E70   =0,0,($Q70   /$E70 )*100)</f>
        <v>31.402225441324756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406652000</v>
      </c>
      <c r="C71" s="104">
        <f>C69</f>
        <v>-125000000</v>
      </c>
      <c r="D71" s="104"/>
      <c r="E71" s="104">
        <f>$B71      +$C71      +$D71</f>
        <v>281652000</v>
      </c>
      <c r="F71" s="105">
        <f t="shared" ref="F71:O71" si="45">F69</f>
        <v>281652000</v>
      </c>
      <c r="G71" s="106">
        <f t="shared" si="45"/>
        <v>281652000</v>
      </c>
      <c r="H71" s="105">
        <f t="shared" si="45"/>
        <v>33039000</v>
      </c>
      <c r="I71" s="106">
        <f t="shared" si="45"/>
        <v>3031339</v>
      </c>
      <c r="J71" s="105">
        <f t="shared" si="45"/>
        <v>76053000</v>
      </c>
      <c r="K71" s="106">
        <f t="shared" si="45"/>
        <v>21208677</v>
      </c>
      <c r="L71" s="105">
        <f t="shared" si="45"/>
        <v>32039000</v>
      </c>
      <c r="M71" s="106">
        <f t="shared" si="45"/>
        <v>17767588</v>
      </c>
      <c r="N71" s="105">
        <f t="shared" si="45"/>
        <v>63287000</v>
      </c>
      <c r="O71" s="106">
        <f t="shared" si="45"/>
        <v>46437392</v>
      </c>
      <c r="P71" s="105">
        <f>$H71      +$J71      +$L71      +$N71</f>
        <v>204418000</v>
      </c>
      <c r="Q71" s="106">
        <f>$I71      +$K71      +$M71      +$O71</f>
        <v>88444996</v>
      </c>
      <c r="R71" s="61">
        <f>IF(($L71      =0),0,((($N71      -$L71      )/$L71      )*100))</f>
        <v>97.531133930522174</v>
      </c>
      <c r="S71" s="62">
        <f>IF(($M71      =0),0,((($O71      -$M71      )/$M71      )*100))</f>
        <v>161.36013509543332</v>
      </c>
      <c r="T71" s="61">
        <f>IF($E71   =0,0,($P71   /$E71   )*100)</f>
        <v>72.578217090594066</v>
      </c>
      <c r="U71" s="65">
        <f>IF($E71   =0,0,($Q71   /$E71   )*100)</f>
        <v>31.402225441324756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6233868000</v>
      </c>
      <c r="C72" s="104">
        <f>SUM(C9:C14,C17:C23,C26:C29,C32,C35:C39,C42:C52,C55:C58,C61:C65,C69)</f>
        <v>774051000</v>
      </c>
      <c r="D72" s="104"/>
      <c r="E72" s="104">
        <f>$B72      +$C72      +$D72</f>
        <v>7007919000</v>
      </c>
      <c r="F72" s="105">
        <f t="shared" ref="F72:O72" si="46">SUM(F9:F14,F17:F23,F26:F29,F32,F35:F39,F42:F52,F55:F58,F61:F65,F69)</f>
        <v>6983919000</v>
      </c>
      <c r="G72" s="106">
        <f t="shared" si="46"/>
        <v>5606273000</v>
      </c>
      <c r="H72" s="105">
        <f t="shared" si="46"/>
        <v>415309000</v>
      </c>
      <c r="I72" s="106">
        <f t="shared" si="46"/>
        <v>177918680</v>
      </c>
      <c r="J72" s="105">
        <f t="shared" si="46"/>
        <v>1127231000</v>
      </c>
      <c r="K72" s="106">
        <f t="shared" si="46"/>
        <v>826411599</v>
      </c>
      <c r="L72" s="105">
        <f t="shared" si="46"/>
        <v>1039749000</v>
      </c>
      <c r="M72" s="106">
        <f t="shared" si="46"/>
        <v>638577934</v>
      </c>
      <c r="N72" s="105">
        <f t="shared" si="46"/>
        <v>1587298000</v>
      </c>
      <c r="O72" s="106">
        <f t="shared" si="46"/>
        <v>758276517</v>
      </c>
      <c r="P72" s="105">
        <f>$H72      +$J72      +$L72      +$N72</f>
        <v>4169587000</v>
      </c>
      <c r="Q72" s="106">
        <f>$I72      +$K72      +$M72      +$O72</f>
        <v>2401184730</v>
      </c>
      <c r="R72" s="61">
        <f>IF(($L72      =0),0,((($N72      -$L72      )/$L72      )*100))</f>
        <v>52.661651994856449</v>
      </c>
      <c r="S72" s="62">
        <f>IF(($M72      =0),0,((($O72      -$M72      )/$M72      )*100))</f>
        <v>18.744553581771587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74.373599002403196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42.830321142049272</v>
      </c>
      <c r="V72" s="105">
        <f>SUM(V9:V14,V17:V23,V26:V29,V32,V35:V39,V42:V52,V55:V58,V61:V65,V69)</f>
        <v>177053000</v>
      </c>
      <c r="W72" s="106">
        <f>SUM(W9:W14,W17:W23,W26:W29,W32,W35:W39,W42:W52,W55:W58,W61:W65,W69)</f>
        <v>77280000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plHea6rfEj4Gj9SDBc/BiVMlXL8pexg3aCsY0D5lUYXqJ+NoqCfRh5oVar3NN2XtpK+UnUjZkYu+h+QHqLlSw==" saltValue="9VWWlc/XIftuVYnKP03GN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108000</v>
      </c>
      <c r="I10" s="94"/>
      <c r="J10" s="93">
        <v>147000</v>
      </c>
      <c r="K10" s="94"/>
      <c r="L10" s="93">
        <v>1389000</v>
      </c>
      <c r="M10" s="94"/>
      <c r="N10" s="93">
        <v>438000</v>
      </c>
      <c r="O10" s="94"/>
      <c r="P10" s="93">
        <f t="shared" ref="P10:P15" si="1">$H10      +$J10      +$L10      +$N10</f>
        <v>2082000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-68.466522678185754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94.63636363636364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900000</v>
      </c>
      <c r="C14" s="92">
        <v>0</v>
      </c>
      <c r="D14" s="92"/>
      <c r="E14" s="92">
        <f t="shared" si="0"/>
        <v>900000</v>
      </c>
      <c r="F14" s="93">
        <v>900000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2200000</v>
      </c>
      <c r="H15" s="96">
        <f t="shared" si="7"/>
        <v>108000</v>
      </c>
      <c r="I15" s="97">
        <f t="shared" si="7"/>
        <v>0</v>
      </c>
      <c r="J15" s="96">
        <f t="shared" si="7"/>
        <v>147000</v>
      </c>
      <c r="K15" s="97">
        <f t="shared" si="7"/>
        <v>0</v>
      </c>
      <c r="L15" s="96">
        <f t="shared" si="7"/>
        <v>1389000</v>
      </c>
      <c r="M15" s="97">
        <f t="shared" si="7"/>
        <v>0</v>
      </c>
      <c r="N15" s="96">
        <f t="shared" si="7"/>
        <v>438000</v>
      </c>
      <c r="O15" s="97">
        <f t="shared" si="7"/>
        <v>0</v>
      </c>
      <c r="P15" s="96">
        <f t="shared" si="1"/>
        <v>2082000</v>
      </c>
      <c r="Q15" s="97">
        <f t="shared" si="2"/>
        <v>0</v>
      </c>
      <c r="R15" s="52">
        <f t="shared" si="3"/>
        <v>-68.466522678185754</v>
      </c>
      <c r="S15" s="53">
        <f t="shared" si="4"/>
        <v>0</v>
      </c>
      <c r="T15" s="52">
        <f>IF((SUM($E9:$E13))=0,0,(P15/(SUM($E9:$E13))*100))</f>
        <v>94.63636363636364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2933000</v>
      </c>
      <c r="C32" s="92">
        <v>0</v>
      </c>
      <c r="D32" s="92"/>
      <c r="E32" s="92">
        <f>$B32      +$C32      +$D32</f>
        <v>2933000</v>
      </c>
      <c r="F32" s="93">
        <v>2933000</v>
      </c>
      <c r="G32" s="94">
        <v>2933000</v>
      </c>
      <c r="H32" s="93">
        <v>755000</v>
      </c>
      <c r="I32" s="94"/>
      <c r="J32" s="93">
        <v>253000</v>
      </c>
      <c r="K32" s="94"/>
      <c r="L32" s="93">
        <v>122000</v>
      </c>
      <c r="M32" s="94"/>
      <c r="N32" s="93">
        <v>1803000</v>
      </c>
      <c r="O32" s="94"/>
      <c r="P32" s="93">
        <f>$H32      +$J32      +$L32      +$N32</f>
        <v>2933000</v>
      </c>
      <c r="Q32" s="94">
        <f>$I32      +$K32      +$M32      +$O32</f>
        <v>0</v>
      </c>
      <c r="R32" s="48">
        <f>IF(($L32      =0),0,((($N32      -$L32      )/$L32      )*100))</f>
        <v>1377.8688524590164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2933000</v>
      </c>
      <c r="C33" s="95">
        <f>C32</f>
        <v>0</v>
      </c>
      <c r="D33" s="95"/>
      <c r="E33" s="95">
        <f>$B33      +$C33      +$D33</f>
        <v>2933000</v>
      </c>
      <c r="F33" s="96">
        <f t="shared" ref="F33:O33" si="17">F32</f>
        <v>2933000</v>
      </c>
      <c r="G33" s="97">
        <f t="shared" si="17"/>
        <v>2933000</v>
      </c>
      <c r="H33" s="96">
        <f t="shared" si="17"/>
        <v>755000</v>
      </c>
      <c r="I33" s="97">
        <f t="shared" si="17"/>
        <v>0</v>
      </c>
      <c r="J33" s="96">
        <f t="shared" si="17"/>
        <v>253000</v>
      </c>
      <c r="K33" s="97">
        <f t="shared" si="17"/>
        <v>0</v>
      </c>
      <c r="L33" s="96">
        <f t="shared" si="17"/>
        <v>122000</v>
      </c>
      <c r="M33" s="97">
        <f t="shared" si="17"/>
        <v>0</v>
      </c>
      <c r="N33" s="96">
        <f t="shared" si="17"/>
        <v>1803000</v>
      </c>
      <c r="O33" s="97">
        <f t="shared" si="17"/>
        <v>0</v>
      </c>
      <c r="P33" s="96">
        <f>$H33      +$J33      +$L33      +$N33</f>
        <v>2933000</v>
      </c>
      <c r="Q33" s="97">
        <f>$I33      +$K33      +$M33      +$O33</f>
        <v>0</v>
      </c>
      <c r="R33" s="52">
        <f>IF(($L33      =0),0,((($N33      -$L33      )/$L33      )*100))</f>
        <v>1377.8688524590164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19700000</v>
      </c>
      <c r="C35" s="92">
        <v>3100000</v>
      </c>
      <c r="D35" s="92"/>
      <c r="E35" s="92">
        <f t="shared" ref="E35:E40" si="18">$B35      +$C35      +$D35</f>
        <v>22800000</v>
      </c>
      <c r="F35" s="93">
        <v>22800000</v>
      </c>
      <c r="G35" s="94">
        <v>22800000</v>
      </c>
      <c r="H35" s="93">
        <v>9500000</v>
      </c>
      <c r="I35" s="94"/>
      <c r="J35" s="93">
        <v>10318000</v>
      </c>
      <c r="K35" s="94"/>
      <c r="L35" s="93">
        <v>-5159000</v>
      </c>
      <c r="M35" s="94"/>
      <c r="N35" s="93">
        <v>8141000</v>
      </c>
      <c r="O35" s="94"/>
      <c r="P35" s="93">
        <f t="shared" ref="P35:P40" si="19">$H35      +$J35      +$L35      +$N35</f>
        <v>22800000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-257.80189959294432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5385000</v>
      </c>
      <c r="C36" s="92">
        <v>0</v>
      </c>
      <c r="D36" s="92"/>
      <c r="E36" s="92">
        <f t="shared" si="18"/>
        <v>5385000</v>
      </c>
      <c r="F36" s="93">
        <v>5385000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2453000</v>
      </c>
      <c r="K38" s="94"/>
      <c r="L38" s="93">
        <v>246000</v>
      </c>
      <c r="M38" s="94"/>
      <c r="N38" s="93"/>
      <c r="O38" s="94"/>
      <c r="P38" s="93">
        <f t="shared" si="19"/>
        <v>2699000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67.474999999999994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29085000</v>
      </c>
      <c r="C40" s="95">
        <f>SUM(C35:C39)</f>
        <v>3100000</v>
      </c>
      <c r="D40" s="95"/>
      <c r="E40" s="95">
        <f t="shared" si="18"/>
        <v>32185000</v>
      </c>
      <c r="F40" s="96">
        <f t="shared" ref="F40:O40" si="25">SUM(F35:F39)</f>
        <v>32185000</v>
      </c>
      <c r="G40" s="97">
        <f t="shared" si="25"/>
        <v>26800000</v>
      </c>
      <c r="H40" s="96">
        <f t="shared" si="25"/>
        <v>9500000</v>
      </c>
      <c r="I40" s="97">
        <f t="shared" si="25"/>
        <v>0</v>
      </c>
      <c r="J40" s="96">
        <f t="shared" si="25"/>
        <v>12771000</v>
      </c>
      <c r="K40" s="97">
        <f t="shared" si="25"/>
        <v>0</v>
      </c>
      <c r="L40" s="96">
        <f t="shared" si="25"/>
        <v>-4913000</v>
      </c>
      <c r="M40" s="97">
        <f t="shared" si="25"/>
        <v>0</v>
      </c>
      <c r="N40" s="96">
        <f t="shared" si="25"/>
        <v>8141000</v>
      </c>
      <c r="O40" s="97">
        <f t="shared" si="25"/>
        <v>0</v>
      </c>
      <c r="P40" s="96">
        <f t="shared" si="19"/>
        <v>25499000</v>
      </c>
      <c r="Q40" s="97">
        <f t="shared" si="20"/>
        <v>0</v>
      </c>
      <c r="R40" s="52">
        <f t="shared" si="21"/>
        <v>-265.70323631182578</v>
      </c>
      <c r="S40" s="53">
        <f t="shared" si="22"/>
        <v>0</v>
      </c>
      <c r="T40" s="52">
        <f>IF((+$E35+$E38) =0,0,(P40   /(+$E35+$E38) )*100)</f>
        <v>95.145522388059703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70000000</v>
      </c>
      <c r="C44" s="92">
        <v>-40000000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50000000</v>
      </c>
      <c r="C51" s="92">
        <v>10000000</v>
      </c>
      <c r="D51" s="92"/>
      <c r="E51" s="92">
        <f t="shared" si="26"/>
        <v>60000000</v>
      </c>
      <c r="F51" s="93">
        <v>60000000</v>
      </c>
      <c r="G51" s="94">
        <v>60000000</v>
      </c>
      <c r="H51" s="93">
        <v>14958000</v>
      </c>
      <c r="I51" s="94"/>
      <c r="J51" s="93">
        <v>11171000</v>
      </c>
      <c r="K51" s="94"/>
      <c r="L51" s="93"/>
      <c r="M51" s="94"/>
      <c r="N51" s="93">
        <v>22554000</v>
      </c>
      <c r="O51" s="94"/>
      <c r="P51" s="93">
        <f t="shared" si="27"/>
        <v>48683000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81.138333333333335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120000000</v>
      </c>
      <c r="C53" s="95">
        <f>SUM(C42:C52)</f>
        <v>-30000000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60000000</v>
      </c>
      <c r="H53" s="96">
        <f t="shared" si="33"/>
        <v>14958000</v>
      </c>
      <c r="I53" s="97">
        <f t="shared" si="33"/>
        <v>0</v>
      </c>
      <c r="J53" s="96">
        <f t="shared" si="33"/>
        <v>11171000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22554000</v>
      </c>
      <c r="O53" s="97">
        <f t="shared" si="33"/>
        <v>0</v>
      </c>
      <c r="P53" s="96">
        <f t="shared" si="27"/>
        <v>48683000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81.138333333333335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155118000</v>
      </c>
      <c r="C67" s="104">
        <f>SUM(C9:C14,C17:C23,C26:C29,C32,C35:C39,C42:C52,C55:C58,C61:C65)</f>
        <v>-26900000</v>
      </c>
      <c r="D67" s="104"/>
      <c r="E67" s="104">
        <f t="shared" si="35"/>
        <v>128218000</v>
      </c>
      <c r="F67" s="105">
        <f t="shared" ref="F67:O67" si="43">SUM(F9:F14,F17:F23,F26:F29,F32,F35:F39,F42:F52,F55:F58,F61:F65)</f>
        <v>128218000</v>
      </c>
      <c r="G67" s="106">
        <f t="shared" si="43"/>
        <v>91933000</v>
      </c>
      <c r="H67" s="105">
        <f t="shared" si="43"/>
        <v>25321000</v>
      </c>
      <c r="I67" s="106">
        <f t="shared" si="43"/>
        <v>0</v>
      </c>
      <c r="J67" s="105">
        <f t="shared" si="43"/>
        <v>24342000</v>
      </c>
      <c r="K67" s="106">
        <f t="shared" si="43"/>
        <v>0</v>
      </c>
      <c r="L67" s="105">
        <f t="shared" si="43"/>
        <v>-3402000</v>
      </c>
      <c r="M67" s="106">
        <f t="shared" si="43"/>
        <v>0</v>
      </c>
      <c r="N67" s="105">
        <f t="shared" si="43"/>
        <v>32936000</v>
      </c>
      <c r="O67" s="106">
        <f t="shared" si="43"/>
        <v>0</v>
      </c>
      <c r="P67" s="105">
        <f t="shared" si="36"/>
        <v>79197000</v>
      </c>
      <c r="Q67" s="106">
        <f t="shared" si="37"/>
        <v>0</v>
      </c>
      <c r="R67" s="61">
        <f t="shared" si="38"/>
        <v>-1068.1363903586125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86.146432728182475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96442000</v>
      </c>
      <c r="C69" s="92">
        <v>0</v>
      </c>
      <c r="D69" s="92"/>
      <c r="E69" s="92">
        <f>$B69      +$C69      +$D69</f>
        <v>96442000</v>
      </c>
      <c r="F69" s="93">
        <v>96442000</v>
      </c>
      <c r="G69" s="94">
        <v>96442000</v>
      </c>
      <c r="H69" s="93">
        <v>14785000</v>
      </c>
      <c r="I69" s="94"/>
      <c r="J69" s="93">
        <v>38011000</v>
      </c>
      <c r="K69" s="94"/>
      <c r="L69" s="93">
        <v>7976000</v>
      </c>
      <c r="M69" s="94"/>
      <c r="N69" s="93">
        <v>28463000</v>
      </c>
      <c r="O69" s="94"/>
      <c r="P69" s="93">
        <f>$H69      +$J69      +$L69      +$N69</f>
        <v>89235000</v>
      </c>
      <c r="Q69" s="94">
        <f>$I69      +$K69      +$M69      +$O69</f>
        <v>0</v>
      </c>
      <c r="R69" s="48">
        <f>IF(($L69      =0),0,((($N69      -$L69      )/$L69      )*100))</f>
        <v>256.85807422266799</v>
      </c>
      <c r="S69" s="49">
        <f>IF(($M69      =0),0,((($O69      -$M69      )/$M69      )*100))</f>
        <v>0</v>
      </c>
      <c r="T69" s="48">
        <f>IF(($E69      =0),0,(($P69      /$E69      )*100))</f>
        <v>92.527114742539567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96442000</v>
      </c>
      <c r="C70" s="101">
        <f>C69</f>
        <v>0</v>
      </c>
      <c r="D70" s="101"/>
      <c r="E70" s="101">
        <f>$B70      +$C70      +$D70</f>
        <v>96442000</v>
      </c>
      <c r="F70" s="102">
        <f t="shared" ref="F70:O70" si="44">F69</f>
        <v>96442000</v>
      </c>
      <c r="G70" s="103">
        <f t="shared" si="44"/>
        <v>96442000</v>
      </c>
      <c r="H70" s="102">
        <f t="shared" si="44"/>
        <v>14785000</v>
      </c>
      <c r="I70" s="103">
        <f t="shared" si="44"/>
        <v>0</v>
      </c>
      <c r="J70" s="102">
        <f t="shared" si="44"/>
        <v>38011000</v>
      </c>
      <c r="K70" s="103">
        <f t="shared" si="44"/>
        <v>0</v>
      </c>
      <c r="L70" s="102">
        <f t="shared" si="44"/>
        <v>7976000</v>
      </c>
      <c r="M70" s="103">
        <f t="shared" si="44"/>
        <v>0</v>
      </c>
      <c r="N70" s="102">
        <f t="shared" si="44"/>
        <v>28463000</v>
      </c>
      <c r="O70" s="103">
        <f t="shared" si="44"/>
        <v>0</v>
      </c>
      <c r="P70" s="102">
        <f>$H70      +$J70      +$L70      +$N70</f>
        <v>89235000</v>
      </c>
      <c r="Q70" s="103">
        <f>$I70      +$K70      +$M70      +$O70</f>
        <v>0</v>
      </c>
      <c r="R70" s="57">
        <f>IF(($L70      =0),0,((($N70      -$L70      )/$L70      )*100))</f>
        <v>256.85807422266799</v>
      </c>
      <c r="S70" s="58">
        <f>IF(($M70      =0),0,((($O70      -$M70      )/$M70      )*100))</f>
        <v>0</v>
      </c>
      <c r="T70" s="57">
        <f>IF($E70   =0,0,($P70   /$E70   )*100)</f>
        <v>92.527114742539567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96442000</v>
      </c>
      <c r="C71" s="104">
        <f>C69</f>
        <v>0</v>
      </c>
      <c r="D71" s="104"/>
      <c r="E71" s="104">
        <f>$B71      +$C71      +$D71</f>
        <v>96442000</v>
      </c>
      <c r="F71" s="105">
        <f t="shared" ref="F71:O71" si="45">F69</f>
        <v>96442000</v>
      </c>
      <c r="G71" s="106">
        <f t="shared" si="45"/>
        <v>96442000</v>
      </c>
      <c r="H71" s="105">
        <f t="shared" si="45"/>
        <v>14785000</v>
      </c>
      <c r="I71" s="106">
        <f t="shared" si="45"/>
        <v>0</v>
      </c>
      <c r="J71" s="105">
        <f t="shared" si="45"/>
        <v>38011000</v>
      </c>
      <c r="K71" s="106">
        <f t="shared" si="45"/>
        <v>0</v>
      </c>
      <c r="L71" s="105">
        <f t="shared" si="45"/>
        <v>7976000</v>
      </c>
      <c r="M71" s="106">
        <f t="shared" si="45"/>
        <v>0</v>
      </c>
      <c r="N71" s="105">
        <f t="shared" si="45"/>
        <v>28463000</v>
      </c>
      <c r="O71" s="106">
        <f t="shared" si="45"/>
        <v>0</v>
      </c>
      <c r="P71" s="105">
        <f>$H71      +$J71      +$L71      +$N71</f>
        <v>89235000</v>
      </c>
      <c r="Q71" s="106">
        <f>$I71      +$K71      +$M71      +$O71</f>
        <v>0</v>
      </c>
      <c r="R71" s="61">
        <f>IF(($L71      =0),0,((($N71      -$L71      )/$L71      )*100))</f>
        <v>256.85807422266799</v>
      </c>
      <c r="S71" s="62">
        <f>IF(($M71      =0),0,((($O71      -$M71      )/$M71      )*100))</f>
        <v>0</v>
      </c>
      <c r="T71" s="61">
        <f>IF($E71   =0,0,($P71   /$E71   )*100)</f>
        <v>92.527114742539567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251560000</v>
      </c>
      <c r="C72" s="104">
        <f>SUM(C9:C14,C17:C23,C26:C29,C32,C35:C39,C42:C52,C55:C58,C61:C65,C69)</f>
        <v>-26900000</v>
      </c>
      <c r="D72" s="104"/>
      <c r="E72" s="104">
        <f>$B72      +$C72      +$D72</f>
        <v>224660000</v>
      </c>
      <c r="F72" s="105">
        <f t="shared" ref="F72:O72" si="46">SUM(F9:F14,F17:F23,F26:F29,F32,F35:F39,F42:F52,F55:F58,F61:F65,F69)</f>
        <v>224660000</v>
      </c>
      <c r="G72" s="106">
        <f t="shared" si="46"/>
        <v>188375000</v>
      </c>
      <c r="H72" s="105">
        <f t="shared" si="46"/>
        <v>40106000</v>
      </c>
      <c r="I72" s="106">
        <f t="shared" si="46"/>
        <v>0</v>
      </c>
      <c r="J72" s="105">
        <f t="shared" si="46"/>
        <v>62353000</v>
      </c>
      <c r="K72" s="106">
        <f t="shared" si="46"/>
        <v>0</v>
      </c>
      <c r="L72" s="105">
        <f t="shared" si="46"/>
        <v>4574000</v>
      </c>
      <c r="M72" s="106">
        <f t="shared" si="46"/>
        <v>0</v>
      </c>
      <c r="N72" s="105">
        <f t="shared" si="46"/>
        <v>61399000</v>
      </c>
      <c r="O72" s="106">
        <f t="shared" si="46"/>
        <v>0</v>
      </c>
      <c r="P72" s="105">
        <f>$H72      +$J72      +$L72      +$N72</f>
        <v>168432000</v>
      </c>
      <c r="Q72" s="106">
        <f>$I72      +$K72      +$M72      +$O72</f>
        <v>0</v>
      </c>
      <c r="R72" s="61">
        <f>IF(($L72      =0),0,((($N72      -$L72      )/$L72      )*100))</f>
        <v>1242.3480542195016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89.41313868613139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r7xlM+8SZxkS+0aJxVzBaMnyxGXHhqWwdqM1PHSTQ2NAGmztuOmWUpqgkpnGrtr28LNC1dfcldOCp+ugVFZXg==" saltValue="3DglOuXbL2x0KwLwtdIIn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80361000</v>
      </c>
      <c r="C9" s="92">
        <v>0</v>
      </c>
      <c r="D9" s="92"/>
      <c r="E9" s="92">
        <f>$B9       +$C9       +$D9</f>
        <v>80361000</v>
      </c>
      <c r="F9" s="93">
        <v>80361000</v>
      </c>
      <c r="G9" s="94">
        <v>80361000</v>
      </c>
      <c r="H9" s="93"/>
      <c r="I9" s="94"/>
      <c r="J9" s="93"/>
      <c r="K9" s="94"/>
      <c r="L9" s="93">
        <v>691000</v>
      </c>
      <c r="M9" s="94"/>
      <c r="N9" s="93"/>
      <c r="O9" s="94"/>
      <c r="P9" s="93">
        <f>$H9       +$J9       +$L9       +$N9</f>
        <v>691000</v>
      </c>
      <c r="Q9" s="94">
        <f>$I9       +$K9       +$M9       +$O9</f>
        <v>0</v>
      </c>
      <c r="R9" s="48">
        <f>IF(($L9       =0),0,((($N9       -$L9       )/$L9       )*100))</f>
        <v>-100</v>
      </c>
      <c r="S9" s="49">
        <f>IF(($M9       =0),0,((($O9       -$M9       )/$M9       )*100))</f>
        <v>0</v>
      </c>
      <c r="T9" s="48">
        <f>IF(($E9       =0),0,(($P9       /$E9       )*100))</f>
        <v>0.85986983735891787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249000</v>
      </c>
      <c r="I10" s="94"/>
      <c r="J10" s="93">
        <v>249000</v>
      </c>
      <c r="K10" s="94"/>
      <c r="L10" s="93">
        <v>249000</v>
      </c>
      <c r="M10" s="94"/>
      <c r="N10" s="93">
        <v>249000</v>
      </c>
      <c r="O10" s="94"/>
      <c r="P10" s="93">
        <f t="shared" ref="P10:P15" si="1">$H10      +$J10      +$L10      +$N10</f>
        <v>996000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99.6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7500000</v>
      </c>
      <c r="H11" s="93"/>
      <c r="I11" s="94"/>
      <c r="J11" s="93"/>
      <c r="K11" s="94"/>
      <c r="L11" s="93">
        <v>558000</v>
      </c>
      <c r="M11" s="94"/>
      <c r="N11" s="93">
        <v>1021000</v>
      </c>
      <c r="O11" s="94"/>
      <c r="P11" s="93">
        <f t="shared" si="1"/>
        <v>1579000</v>
      </c>
      <c r="Q11" s="94">
        <f t="shared" si="2"/>
        <v>0</v>
      </c>
      <c r="R11" s="48">
        <f t="shared" si="3"/>
        <v>82.974910394265237</v>
      </c>
      <c r="S11" s="49">
        <f t="shared" si="4"/>
        <v>0</v>
      </c>
      <c r="T11" s="48">
        <f t="shared" si="5"/>
        <v>21.053333333333331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18814000</v>
      </c>
      <c r="W12" s="94">
        <v>12212000</v>
      </c>
    </row>
    <row r="13" spans="1:23" ht="12.95" customHeight="1" x14ac:dyDescent="0.2">
      <c r="A13" s="47" t="s">
        <v>39</v>
      </c>
      <c r="B13" s="92">
        <v>56569000</v>
      </c>
      <c r="C13" s="92">
        <v>92969000</v>
      </c>
      <c r="D13" s="92"/>
      <c r="E13" s="92">
        <f t="shared" si="0"/>
        <v>149538000</v>
      </c>
      <c r="F13" s="93">
        <v>149538000</v>
      </c>
      <c r="G13" s="94">
        <v>149538000</v>
      </c>
      <c r="H13" s="93">
        <v>6162000</v>
      </c>
      <c r="I13" s="94"/>
      <c r="J13" s="93">
        <v>7594000</v>
      </c>
      <c r="K13" s="94"/>
      <c r="L13" s="93">
        <v>5421000</v>
      </c>
      <c r="M13" s="94"/>
      <c r="N13" s="93">
        <v>3999000</v>
      </c>
      <c r="O13" s="94"/>
      <c r="P13" s="93">
        <f t="shared" si="1"/>
        <v>23176000</v>
      </c>
      <c r="Q13" s="94">
        <f t="shared" si="2"/>
        <v>0</v>
      </c>
      <c r="R13" s="48">
        <f t="shared" si="3"/>
        <v>-26.231322634200332</v>
      </c>
      <c r="S13" s="49">
        <f t="shared" si="4"/>
        <v>0</v>
      </c>
      <c r="T13" s="48">
        <f t="shared" si="5"/>
        <v>15.498401744038304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6000000</v>
      </c>
      <c r="D14" s="92"/>
      <c r="E14" s="92">
        <f t="shared" si="0"/>
        <v>9000000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148430000</v>
      </c>
      <c r="C15" s="95">
        <f>SUM(C9:C14)</f>
        <v>98969000</v>
      </c>
      <c r="D15" s="95"/>
      <c r="E15" s="95">
        <f t="shared" si="0"/>
        <v>247399000</v>
      </c>
      <c r="F15" s="96">
        <f t="shared" ref="F15:O15" si="7">SUM(F9:F14)</f>
        <v>241399000</v>
      </c>
      <c r="G15" s="97">
        <f t="shared" si="7"/>
        <v>238399000</v>
      </c>
      <c r="H15" s="96">
        <f t="shared" si="7"/>
        <v>6411000</v>
      </c>
      <c r="I15" s="97">
        <f t="shared" si="7"/>
        <v>0</v>
      </c>
      <c r="J15" s="96">
        <f t="shared" si="7"/>
        <v>7843000</v>
      </c>
      <c r="K15" s="97">
        <f t="shared" si="7"/>
        <v>0</v>
      </c>
      <c r="L15" s="96">
        <f t="shared" si="7"/>
        <v>6919000</v>
      </c>
      <c r="M15" s="97">
        <f t="shared" si="7"/>
        <v>0</v>
      </c>
      <c r="N15" s="96">
        <f t="shared" si="7"/>
        <v>5269000</v>
      </c>
      <c r="O15" s="97">
        <f t="shared" si="7"/>
        <v>0</v>
      </c>
      <c r="P15" s="96">
        <f t="shared" si="1"/>
        <v>26442000</v>
      </c>
      <c r="Q15" s="97">
        <f t="shared" si="2"/>
        <v>0</v>
      </c>
      <c r="R15" s="52">
        <f t="shared" si="3"/>
        <v>-23.847376788553259</v>
      </c>
      <c r="S15" s="53">
        <f t="shared" si="4"/>
        <v>0</v>
      </c>
      <c r="T15" s="52">
        <f>IF((SUM($E9:$E13))=0,0,(P15/(SUM($E9:$E13))*100))</f>
        <v>11.091489477724318</v>
      </c>
      <c r="U15" s="54">
        <f>IF((SUM($E9:$E13))=0,0,(Q15/(SUM($E9:$E13))*100))</f>
        <v>0</v>
      </c>
      <c r="V15" s="96">
        <f>SUM(V9:V14)</f>
        <v>18814000</v>
      </c>
      <c r="W15" s="97">
        <f>SUM(W9:W14)</f>
        <v>12212000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1064843000</v>
      </c>
      <c r="C28" s="92">
        <v>-170153000</v>
      </c>
      <c r="D28" s="92"/>
      <c r="E28" s="92">
        <f>$B28      +$C28      +$D28</f>
        <v>894690000</v>
      </c>
      <c r="F28" s="93">
        <v>894690000</v>
      </c>
      <c r="G28" s="94">
        <v>894690000</v>
      </c>
      <c r="H28" s="93">
        <v>38295000</v>
      </c>
      <c r="I28" s="94"/>
      <c r="J28" s="93">
        <v>99298000</v>
      </c>
      <c r="K28" s="94"/>
      <c r="L28" s="93">
        <v>30556000</v>
      </c>
      <c r="M28" s="94"/>
      <c r="N28" s="93">
        <v>88917000</v>
      </c>
      <c r="O28" s="94"/>
      <c r="P28" s="93">
        <f>$H28      +$J28      +$L28      +$N28</f>
        <v>257066000</v>
      </c>
      <c r="Q28" s="94">
        <f>$I28      +$K28      +$M28      +$O28</f>
        <v>0</v>
      </c>
      <c r="R28" s="48">
        <f>IF(($L28      =0),0,((($N28      -$L28      )/$L28      )*100))</f>
        <v>190.9968582275167</v>
      </c>
      <c r="S28" s="49">
        <f>IF(($M28      =0),0,((($O28      -$M28      )/$M28      )*100))</f>
        <v>0</v>
      </c>
      <c r="T28" s="48">
        <f>IF(($E28      =0),0,(($P28      /$E28      )*100))</f>
        <v>28.732410108529212</v>
      </c>
      <c r="U28" s="50">
        <f>IF(($E28      =0),0,(($Q28      /$E28      )*100))</f>
        <v>0</v>
      </c>
      <c r="V28" s="93">
        <v>156773000</v>
      </c>
      <c r="W28" s="94">
        <v>64508000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1064843000</v>
      </c>
      <c r="C30" s="95">
        <f>SUM(C26:C29)</f>
        <v>-170153000</v>
      </c>
      <c r="D30" s="95"/>
      <c r="E30" s="95">
        <f>$B30      +$C30      +$D30</f>
        <v>894690000</v>
      </c>
      <c r="F30" s="96">
        <f t="shared" ref="F30:O30" si="16">SUM(F26:F29)</f>
        <v>894690000</v>
      </c>
      <c r="G30" s="97">
        <f t="shared" si="16"/>
        <v>894690000</v>
      </c>
      <c r="H30" s="96">
        <f t="shared" si="16"/>
        <v>38295000</v>
      </c>
      <c r="I30" s="97">
        <f t="shared" si="16"/>
        <v>0</v>
      </c>
      <c r="J30" s="96">
        <f t="shared" si="16"/>
        <v>99298000</v>
      </c>
      <c r="K30" s="97">
        <f t="shared" si="16"/>
        <v>0</v>
      </c>
      <c r="L30" s="96">
        <f t="shared" si="16"/>
        <v>30556000</v>
      </c>
      <c r="M30" s="97">
        <f t="shared" si="16"/>
        <v>0</v>
      </c>
      <c r="N30" s="96">
        <f t="shared" si="16"/>
        <v>88917000</v>
      </c>
      <c r="O30" s="97">
        <f t="shared" si="16"/>
        <v>0</v>
      </c>
      <c r="P30" s="96">
        <f>$H30      +$J30      +$L30      +$N30</f>
        <v>257066000</v>
      </c>
      <c r="Q30" s="97">
        <f>$I30      +$K30      +$M30      +$O30</f>
        <v>0</v>
      </c>
      <c r="R30" s="52">
        <f>IF(($L30      =0),0,((($N30      -$L30      )/$L30      )*100))</f>
        <v>190.9968582275167</v>
      </c>
      <c r="S30" s="53">
        <f>IF(($M30      =0),0,((($O30      -$M30      )/$M30      )*100))</f>
        <v>0</v>
      </c>
      <c r="T30" s="52">
        <f>IF($E30   =0,0,($P30   /$E30   )*100)</f>
        <v>28.732410108529212</v>
      </c>
      <c r="U30" s="54">
        <f>IF($E30   =0,0,($Q30   /$E30   )*100)</f>
        <v>0</v>
      </c>
      <c r="V30" s="96">
        <f>SUM(V26:V29)</f>
        <v>156773000</v>
      </c>
      <c r="W30" s="97">
        <f>SUM(W26:W29)</f>
        <v>64508000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8529000</v>
      </c>
      <c r="C32" s="92">
        <v>0</v>
      </c>
      <c r="D32" s="92"/>
      <c r="E32" s="92">
        <f>$B32      +$C32      +$D32</f>
        <v>8529000</v>
      </c>
      <c r="F32" s="93">
        <v>8529000</v>
      </c>
      <c r="G32" s="94">
        <v>8529000</v>
      </c>
      <c r="H32" s="93">
        <v>7764000</v>
      </c>
      <c r="I32" s="94"/>
      <c r="J32" s="93">
        <v>176000</v>
      </c>
      <c r="K32" s="94"/>
      <c r="L32" s="93">
        <v>264000</v>
      </c>
      <c r="M32" s="94"/>
      <c r="N32" s="93">
        <v>325000</v>
      </c>
      <c r="O32" s="94"/>
      <c r="P32" s="93">
        <f>$H32      +$J32      +$L32      +$N32</f>
        <v>8529000</v>
      </c>
      <c r="Q32" s="94">
        <f>$I32      +$K32      +$M32      +$O32</f>
        <v>0</v>
      </c>
      <c r="R32" s="48">
        <f>IF(($L32      =0),0,((($N32      -$L32      )/$L32      )*100))</f>
        <v>23.106060606060606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8529000</v>
      </c>
      <c r="C33" s="95">
        <f>C32</f>
        <v>0</v>
      </c>
      <c r="D33" s="95"/>
      <c r="E33" s="95">
        <f>$B33      +$C33      +$D33</f>
        <v>8529000</v>
      </c>
      <c r="F33" s="96">
        <f t="shared" ref="F33:O33" si="17">F32</f>
        <v>8529000</v>
      </c>
      <c r="G33" s="97">
        <f t="shared" si="17"/>
        <v>8529000</v>
      </c>
      <c r="H33" s="96">
        <f t="shared" si="17"/>
        <v>7764000</v>
      </c>
      <c r="I33" s="97">
        <f t="shared" si="17"/>
        <v>0</v>
      </c>
      <c r="J33" s="96">
        <f t="shared" si="17"/>
        <v>176000</v>
      </c>
      <c r="K33" s="97">
        <f t="shared" si="17"/>
        <v>0</v>
      </c>
      <c r="L33" s="96">
        <f t="shared" si="17"/>
        <v>264000</v>
      </c>
      <c r="M33" s="97">
        <f t="shared" si="17"/>
        <v>0</v>
      </c>
      <c r="N33" s="96">
        <f t="shared" si="17"/>
        <v>325000</v>
      </c>
      <c r="O33" s="97">
        <f t="shared" si="17"/>
        <v>0</v>
      </c>
      <c r="P33" s="96">
        <f>$H33      +$J33      +$L33      +$N33</f>
        <v>8529000</v>
      </c>
      <c r="Q33" s="97">
        <f>$I33      +$K33      +$M33      +$O33</f>
        <v>0</v>
      </c>
      <c r="R33" s="52">
        <f>IF(($L33      =0),0,((($N33      -$L33      )/$L33      )*100))</f>
        <v>23.106060606060606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20261000</v>
      </c>
      <c r="C36" s="92">
        <v>0</v>
      </c>
      <c r="D36" s="92"/>
      <c r="E36" s="92">
        <f t="shared" si="18"/>
        <v>20261000</v>
      </c>
      <c r="F36" s="93">
        <v>20261000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/>
      <c r="I38" s="94"/>
      <c r="J38" s="93"/>
      <c r="K38" s="94"/>
      <c r="L38" s="93">
        <v>2880000</v>
      </c>
      <c r="M38" s="94"/>
      <c r="N38" s="93">
        <v>2882000</v>
      </c>
      <c r="O38" s="94"/>
      <c r="P38" s="93">
        <f t="shared" si="19"/>
        <v>5762000</v>
      </c>
      <c r="Q38" s="94">
        <f t="shared" si="20"/>
        <v>0</v>
      </c>
      <c r="R38" s="48">
        <f t="shared" si="21"/>
        <v>6.9444444444444448E-2</v>
      </c>
      <c r="S38" s="49">
        <f t="shared" si="22"/>
        <v>0</v>
      </c>
      <c r="T38" s="48">
        <f t="shared" si="23"/>
        <v>57.620000000000005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30261000</v>
      </c>
      <c r="C40" s="95">
        <f>SUM(C35:C39)</f>
        <v>0</v>
      </c>
      <c r="D40" s="95"/>
      <c r="E40" s="95">
        <f t="shared" si="18"/>
        <v>30261000</v>
      </c>
      <c r="F40" s="96">
        <f t="shared" ref="F40:O40" si="25">SUM(F35:F39)</f>
        <v>30261000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2880000</v>
      </c>
      <c r="M40" s="97">
        <f t="shared" si="25"/>
        <v>0</v>
      </c>
      <c r="N40" s="96">
        <f t="shared" si="25"/>
        <v>2882000</v>
      </c>
      <c r="O40" s="97">
        <f t="shared" si="25"/>
        <v>0</v>
      </c>
      <c r="P40" s="96">
        <f t="shared" si="19"/>
        <v>5762000</v>
      </c>
      <c r="Q40" s="97">
        <f t="shared" si="20"/>
        <v>0</v>
      </c>
      <c r="R40" s="52">
        <f t="shared" si="21"/>
        <v>6.9444444444444448E-2</v>
      </c>
      <c r="S40" s="53">
        <f t="shared" si="22"/>
        <v>0</v>
      </c>
      <c r="T40" s="52">
        <f>IF((+$E35+$E38) =0,0,(P40   /(+$E35+$E38) )*100)</f>
        <v>57.620000000000005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646375000</v>
      </c>
      <c r="C65" s="92">
        <v>-17000000</v>
      </c>
      <c r="D65" s="92"/>
      <c r="E65" s="92">
        <f t="shared" si="35"/>
        <v>629375000</v>
      </c>
      <c r="F65" s="93">
        <v>629375000</v>
      </c>
      <c r="G65" s="94">
        <v>629375000</v>
      </c>
      <c r="H65" s="93">
        <v>25484000</v>
      </c>
      <c r="I65" s="94"/>
      <c r="J65" s="93">
        <v>145692000</v>
      </c>
      <c r="K65" s="94"/>
      <c r="L65" s="93">
        <v>253663000</v>
      </c>
      <c r="M65" s="94"/>
      <c r="N65" s="93">
        <v>204536000</v>
      </c>
      <c r="O65" s="94"/>
      <c r="P65" s="93">
        <f t="shared" si="36"/>
        <v>629375000</v>
      </c>
      <c r="Q65" s="94">
        <f t="shared" si="37"/>
        <v>0</v>
      </c>
      <c r="R65" s="48">
        <f t="shared" si="38"/>
        <v>-19.367034214686417</v>
      </c>
      <c r="S65" s="49">
        <f t="shared" si="39"/>
        <v>0</v>
      </c>
      <c r="T65" s="48">
        <f t="shared" si="40"/>
        <v>100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646375000</v>
      </c>
      <c r="C66" s="95">
        <f>SUM(C61:C65)</f>
        <v>-17000000</v>
      </c>
      <c r="D66" s="95"/>
      <c r="E66" s="95">
        <f t="shared" si="35"/>
        <v>629375000</v>
      </c>
      <c r="F66" s="96">
        <f t="shared" ref="F66:O66" si="42">SUM(F61:F65)</f>
        <v>629375000</v>
      </c>
      <c r="G66" s="97">
        <f t="shared" si="42"/>
        <v>629375000</v>
      </c>
      <c r="H66" s="96">
        <f t="shared" si="42"/>
        <v>25484000</v>
      </c>
      <c r="I66" s="97">
        <f t="shared" si="42"/>
        <v>0</v>
      </c>
      <c r="J66" s="96">
        <f t="shared" si="42"/>
        <v>145692000</v>
      </c>
      <c r="K66" s="97">
        <f t="shared" si="42"/>
        <v>0</v>
      </c>
      <c r="L66" s="96">
        <f t="shared" si="42"/>
        <v>253663000</v>
      </c>
      <c r="M66" s="97">
        <f t="shared" si="42"/>
        <v>0</v>
      </c>
      <c r="N66" s="96">
        <f t="shared" si="42"/>
        <v>204536000</v>
      </c>
      <c r="O66" s="97">
        <f t="shared" si="42"/>
        <v>0</v>
      </c>
      <c r="P66" s="96">
        <f t="shared" si="36"/>
        <v>629375000</v>
      </c>
      <c r="Q66" s="97">
        <f t="shared" si="37"/>
        <v>0</v>
      </c>
      <c r="R66" s="52">
        <f t="shared" si="38"/>
        <v>-19.367034214686417</v>
      </c>
      <c r="S66" s="53">
        <f t="shared" si="39"/>
        <v>0</v>
      </c>
      <c r="T66" s="52">
        <f>IF((+$E61+$E63+$E64++$E65) =0,0,(P66   /(+$E61+$E63+$E64+$E65) )*100)</f>
        <v>100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1898438000</v>
      </c>
      <c r="C67" s="104">
        <f>SUM(C9:C14,C17:C23,C26:C29,C32,C35:C39,C42:C52,C55:C58,C61:C65)</f>
        <v>-88184000</v>
      </c>
      <c r="D67" s="104"/>
      <c r="E67" s="104">
        <f t="shared" si="35"/>
        <v>1810254000</v>
      </c>
      <c r="F67" s="105">
        <f t="shared" ref="F67:O67" si="43">SUM(F9:F14,F17:F23,F26:F29,F32,F35:F39,F42:F52,F55:F58,F61:F65)</f>
        <v>1804254000</v>
      </c>
      <c r="G67" s="106">
        <f t="shared" si="43"/>
        <v>1780993000</v>
      </c>
      <c r="H67" s="105">
        <f t="shared" si="43"/>
        <v>77954000</v>
      </c>
      <c r="I67" s="106">
        <f t="shared" si="43"/>
        <v>0</v>
      </c>
      <c r="J67" s="105">
        <f t="shared" si="43"/>
        <v>253009000</v>
      </c>
      <c r="K67" s="106">
        <f t="shared" si="43"/>
        <v>0</v>
      </c>
      <c r="L67" s="105">
        <f t="shared" si="43"/>
        <v>294282000</v>
      </c>
      <c r="M67" s="106">
        <f t="shared" si="43"/>
        <v>0</v>
      </c>
      <c r="N67" s="105">
        <f t="shared" si="43"/>
        <v>301929000</v>
      </c>
      <c r="O67" s="106">
        <f t="shared" si="43"/>
        <v>0</v>
      </c>
      <c r="P67" s="105">
        <f t="shared" si="36"/>
        <v>927174000</v>
      </c>
      <c r="Q67" s="106">
        <f t="shared" si="37"/>
        <v>0</v>
      </c>
      <c r="R67" s="61">
        <f t="shared" si="38"/>
        <v>2.5985279425856831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52.059384848789414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175587000</v>
      </c>
      <c r="W67" s="106">
        <f>SUM(W9:W14,W17:W23,W26:W29,W32,W35:W39,W42:W52,W55:W58,W61:W65)</f>
        <v>76720000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1898438000</v>
      </c>
      <c r="C72" s="104">
        <f>SUM(C9:C14,C17:C23,C26:C29,C32,C35:C39,C42:C52,C55:C58,C61:C65,C69)</f>
        <v>-88184000</v>
      </c>
      <c r="D72" s="104"/>
      <c r="E72" s="104">
        <f>$B72      +$C72      +$D72</f>
        <v>1810254000</v>
      </c>
      <c r="F72" s="105">
        <f t="shared" ref="F72:O72" si="46">SUM(F9:F14,F17:F23,F26:F29,F32,F35:F39,F42:F52,F55:F58,F61:F65,F69)</f>
        <v>1804254000</v>
      </c>
      <c r="G72" s="106">
        <f t="shared" si="46"/>
        <v>1780993000</v>
      </c>
      <c r="H72" s="105">
        <f t="shared" si="46"/>
        <v>77954000</v>
      </c>
      <c r="I72" s="106">
        <f t="shared" si="46"/>
        <v>0</v>
      </c>
      <c r="J72" s="105">
        <f t="shared" si="46"/>
        <v>253009000</v>
      </c>
      <c r="K72" s="106">
        <f t="shared" si="46"/>
        <v>0</v>
      </c>
      <c r="L72" s="105">
        <f t="shared" si="46"/>
        <v>294282000</v>
      </c>
      <c r="M72" s="106">
        <f t="shared" si="46"/>
        <v>0</v>
      </c>
      <c r="N72" s="105">
        <f t="shared" si="46"/>
        <v>301929000</v>
      </c>
      <c r="O72" s="106">
        <f t="shared" si="46"/>
        <v>0</v>
      </c>
      <c r="P72" s="105">
        <f>$H72      +$J72      +$L72      +$N72</f>
        <v>927174000</v>
      </c>
      <c r="Q72" s="106">
        <f>$I72      +$K72      +$M72      +$O72</f>
        <v>0</v>
      </c>
      <c r="R72" s="61">
        <f>IF(($L72      =0),0,((($N72      -$L72      )/$L72      )*100))</f>
        <v>2.5985279425856831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52.059384848789414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175587000</v>
      </c>
      <c r="W72" s="106">
        <f>SUM(W9:W14,W17:W23,W26:W29,W32,W35:W39,W42:W52,W55:W58,W61:W65,W69)</f>
        <v>76720000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T62rm6rQjyR6irQkbWs3VmSdP0WqqplrAFfLGYdA4KNSDnj9XZul3kNTOI2nlYCcMJZZdDMY3aQr3uDsNJCZw==" saltValue="+BE2nknZAhf8/hobHiRr7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55375000</v>
      </c>
      <c r="C9" s="92">
        <v>0</v>
      </c>
      <c r="D9" s="92"/>
      <c r="E9" s="92">
        <f>$B9       +$C9       +$D9</f>
        <v>55375000</v>
      </c>
      <c r="F9" s="93">
        <v>55375000</v>
      </c>
      <c r="G9" s="94">
        <v>55375000</v>
      </c>
      <c r="H9" s="93"/>
      <c r="I9" s="94"/>
      <c r="J9" s="93">
        <v>1478000</v>
      </c>
      <c r="K9" s="94"/>
      <c r="L9" s="93">
        <v>55000</v>
      </c>
      <c r="M9" s="94"/>
      <c r="N9" s="93">
        <v>55365000</v>
      </c>
      <c r="O9" s="94"/>
      <c r="P9" s="93">
        <f>$H9       +$J9       +$L9       +$N9</f>
        <v>56898000</v>
      </c>
      <c r="Q9" s="94">
        <f>$I9       +$K9       +$M9       +$O9</f>
        <v>0</v>
      </c>
      <c r="R9" s="48">
        <f>IF(($L9       =0),0,((($N9       -$L9       )/$L9       )*100))</f>
        <v>100563.63636363637</v>
      </c>
      <c r="S9" s="49">
        <f>IF(($M9       =0),0,((($O9       -$M9       )/$M9       )*100))</f>
        <v>0</v>
      </c>
      <c r="T9" s="48">
        <f>IF(($E9       =0),0,(($P9       /$E9       )*100))</f>
        <v>102.75033860045146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>
        <v>152665</v>
      </c>
      <c r="L10" s="93">
        <v>1080000</v>
      </c>
      <c r="M10" s="94">
        <v>56100</v>
      </c>
      <c r="N10" s="93">
        <v>163000</v>
      </c>
      <c r="O10" s="94"/>
      <c r="P10" s="93">
        <f t="shared" ref="P10:P15" si="1">$H10      +$J10      +$L10      +$N10</f>
        <v>1243000</v>
      </c>
      <c r="Q10" s="94">
        <f t="shared" ref="Q10:Q15" si="2">$I10      +$K10      +$M10      +$O10</f>
        <v>208765</v>
      </c>
      <c r="R10" s="48">
        <f t="shared" ref="R10:R15" si="3">IF(($L10      =0),0,((($N10      -$L10      )/$L10      )*100))</f>
        <v>-84.907407407407405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59.19047619047619</v>
      </c>
      <c r="U10" s="50">
        <f t="shared" ref="U10:U14" si="6">IF(($E10      =0),0,(($Q10      /$E10      )*100))</f>
        <v>9.9411904761904761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20000000</v>
      </c>
      <c r="C13" s="92">
        <v>139111000</v>
      </c>
      <c r="D13" s="92"/>
      <c r="E13" s="92">
        <f t="shared" si="0"/>
        <v>159111000</v>
      </c>
      <c r="F13" s="93">
        <v>159111000</v>
      </c>
      <c r="G13" s="94">
        <v>159111000</v>
      </c>
      <c r="H13" s="93">
        <v>2441000</v>
      </c>
      <c r="I13" s="94">
        <v>1113241</v>
      </c>
      <c r="J13" s="93">
        <v>76000</v>
      </c>
      <c r="K13" s="94">
        <v>112739</v>
      </c>
      <c r="L13" s="93">
        <v>34160000</v>
      </c>
      <c r="M13" s="94">
        <v>4222322</v>
      </c>
      <c r="N13" s="93">
        <v>28279000</v>
      </c>
      <c r="O13" s="94"/>
      <c r="P13" s="93">
        <f t="shared" si="1"/>
        <v>64956000</v>
      </c>
      <c r="Q13" s="94">
        <f t="shared" si="2"/>
        <v>5448302</v>
      </c>
      <c r="R13" s="48">
        <f t="shared" si="3"/>
        <v>-17.216042154566743</v>
      </c>
      <c r="S13" s="49">
        <f t="shared" si="4"/>
        <v>-100</v>
      </c>
      <c r="T13" s="48">
        <f t="shared" si="5"/>
        <v>40.824330184588121</v>
      </c>
      <c r="U13" s="50">
        <f t="shared" si="6"/>
        <v>3.4242145420492616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4000000</v>
      </c>
      <c r="C14" s="92">
        <v>8000000</v>
      </c>
      <c r="D14" s="92"/>
      <c r="E14" s="92">
        <f t="shared" si="0"/>
        <v>12000000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81475000</v>
      </c>
      <c r="C15" s="95">
        <f>SUM(C9:C14)</f>
        <v>147111000</v>
      </c>
      <c r="D15" s="95"/>
      <c r="E15" s="95">
        <f t="shared" si="0"/>
        <v>228586000</v>
      </c>
      <c r="F15" s="96">
        <f t="shared" ref="F15:O15" si="7">SUM(F9:F14)</f>
        <v>220586000</v>
      </c>
      <c r="G15" s="97">
        <f t="shared" si="7"/>
        <v>216586000</v>
      </c>
      <c r="H15" s="96">
        <f t="shared" si="7"/>
        <v>2441000</v>
      </c>
      <c r="I15" s="97">
        <f t="shared" si="7"/>
        <v>1113241</v>
      </c>
      <c r="J15" s="96">
        <f t="shared" si="7"/>
        <v>1554000</v>
      </c>
      <c r="K15" s="97">
        <f t="shared" si="7"/>
        <v>265404</v>
      </c>
      <c r="L15" s="96">
        <f t="shared" si="7"/>
        <v>35295000</v>
      </c>
      <c r="M15" s="97">
        <f t="shared" si="7"/>
        <v>4278422</v>
      </c>
      <c r="N15" s="96">
        <f t="shared" si="7"/>
        <v>83807000</v>
      </c>
      <c r="O15" s="97">
        <f t="shared" si="7"/>
        <v>0</v>
      </c>
      <c r="P15" s="96">
        <f t="shared" si="1"/>
        <v>123097000</v>
      </c>
      <c r="Q15" s="97">
        <f t="shared" si="2"/>
        <v>5657067</v>
      </c>
      <c r="R15" s="52">
        <f t="shared" si="3"/>
        <v>137.44723048590453</v>
      </c>
      <c r="S15" s="53">
        <f t="shared" si="4"/>
        <v>-100</v>
      </c>
      <c r="T15" s="52">
        <f>IF((SUM($E9:$E13))=0,0,(P15/(SUM($E9:$E13))*100))</f>
        <v>56.835160167323842</v>
      </c>
      <c r="U15" s="54">
        <f>IF((SUM($E9:$E13))=0,0,(Q15/(SUM($E9:$E13))*100))</f>
        <v>2.6119264403054676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675462000</v>
      </c>
      <c r="C28" s="92">
        <v>0</v>
      </c>
      <c r="D28" s="92"/>
      <c r="E28" s="92">
        <f>$B28      +$C28      +$D28</f>
        <v>675462000</v>
      </c>
      <c r="F28" s="93">
        <v>675462000</v>
      </c>
      <c r="G28" s="94">
        <v>675462000</v>
      </c>
      <c r="H28" s="93">
        <v>71009000</v>
      </c>
      <c r="I28" s="94">
        <v>20606122</v>
      </c>
      <c r="J28" s="93">
        <v>195215000</v>
      </c>
      <c r="K28" s="94">
        <v>74372635</v>
      </c>
      <c r="L28" s="93">
        <v>106343000</v>
      </c>
      <c r="M28" s="94">
        <v>100691961</v>
      </c>
      <c r="N28" s="93">
        <v>227648000</v>
      </c>
      <c r="O28" s="94"/>
      <c r="P28" s="93">
        <f>$H28      +$J28      +$L28      +$N28</f>
        <v>600215000</v>
      </c>
      <c r="Q28" s="94">
        <f>$I28      +$K28      +$M28      +$O28</f>
        <v>195670718</v>
      </c>
      <c r="R28" s="48">
        <f>IF(($L28      =0),0,((($N28      -$L28      )/$L28      )*100))</f>
        <v>114.06956734340766</v>
      </c>
      <c r="S28" s="49">
        <f>IF(($M28      =0),0,((($O28      -$M28      )/$M28      )*100))</f>
        <v>-100</v>
      </c>
      <c r="T28" s="48">
        <f>IF(($E28      =0),0,(($P28      /$E28      )*100))</f>
        <v>88.859921061436467</v>
      </c>
      <c r="U28" s="50">
        <f>IF(($E28      =0),0,(($Q28      /$E28      )*100))</f>
        <v>28.968427239430198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675462000</v>
      </c>
      <c r="C30" s="95">
        <f>SUM(C26:C29)</f>
        <v>0</v>
      </c>
      <c r="D30" s="95"/>
      <c r="E30" s="95">
        <f>$B30      +$C30      +$D30</f>
        <v>675462000</v>
      </c>
      <c r="F30" s="96">
        <f t="shared" ref="F30:O30" si="16">SUM(F26:F29)</f>
        <v>675462000</v>
      </c>
      <c r="G30" s="97">
        <f t="shared" si="16"/>
        <v>675462000</v>
      </c>
      <c r="H30" s="96">
        <f t="shared" si="16"/>
        <v>71009000</v>
      </c>
      <c r="I30" s="97">
        <f t="shared" si="16"/>
        <v>20606122</v>
      </c>
      <c r="J30" s="96">
        <f t="shared" si="16"/>
        <v>195215000</v>
      </c>
      <c r="K30" s="97">
        <f t="shared" si="16"/>
        <v>74372635</v>
      </c>
      <c r="L30" s="96">
        <f t="shared" si="16"/>
        <v>106343000</v>
      </c>
      <c r="M30" s="97">
        <f t="shared" si="16"/>
        <v>100691961</v>
      </c>
      <c r="N30" s="96">
        <f t="shared" si="16"/>
        <v>227648000</v>
      </c>
      <c r="O30" s="97">
        <f t="shared" si="16"/>
        <v>0</v>
      </c>
      <c r="P30" s="96">
        <f>$H30      +$J30      +$L30      +$N30</f>
        <v>600215000</v>
      </c>
      <c r="Q30" s="97">
        <f>$I30      +$K30      +$M30      +$O30</f>
        <v>195670718</v>
      </c>
      <c r="R30" s="52">
        <f>IF(($L30      =0),0,((($N30      -$L30      )/$L30      )*100))</f>
        <v>114.06956734340766</v>
      </c>
      <c r="S30" s="53">
        <f>IF(($M30      =0),0,((($O30      -$M30      )/$M30      )*100))</f>
        <v>-100</v>
      </c>
      <c r="T30" s="52">
        <f>IF($E30   =0,0,($P30   /$E30   )*100)</f>
        <v>88.859921061436467</v>
      </c>
      <c r="U30" s="54">
        <f>IF($E30   =0,0,($Q30   /$E30   )*100)</f>
        <v>28.968427239430198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19031000</v>
      </c>
      <c r="C32" s="92">
        <v>0</v>
      </c>
      <c r="D32" s="92"/>
      <c r="E32" s="92">
        <f>$B32      +$C32      +$D32</f>
        <v>19031000</v>
      </c>
      <c r="F32" s="93">
        <v>19031000</v>
      </c>
      <c r="G32" s="94">
        <v>19031000</v>
      </c>
      <c r="H32" s="93">
        <v>4758000</v>
      </c>
      <c r="I32" s="94">
        <v>4758000</v>
      </c>
      <c r="J32" s="93"/>
      <c r="K32" s="94">
        <v>6181730</v>
      </c>
      <c r="L32" s="93">
        <v>7778000</v>
      </c>
      <c r="M32" s="94">
        <v>2381270</v>
      </c>
      <c r="N32" s="93">
        <v>6495000</v>
      </c>
      <c r="O32" s="94"/>
      <c r="P32" s="93">
        <f>$H32      +$J32      +$L32      +$N32</f>
        <v>19031000</v>
      </c>
      <c r="Q32" s="94">
        <f>$I32      +$K32      +$M32      +$O32</f>
        <v>13321000</v>
      </c>
      <c r="R32" s="48">
        <f>IF(($L32      =0),0,((($N32      -$L32      )/$L32      )*100))</f>
        <v>-16.495242993057342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69.996321790762437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19031000</v>
      </c>
      <c r="C33" s="95">
        <f>C32</f>
        <v>0</v>
      </c>
      <c r="D33" s="95"/>
      <c r="E33" s="95">
        <f>$B33      +$C33      +$D33</f>
        <v>19031000</v>
      </c>
      <c r="F33" s="96">
        <f t="shared" ref="F33:O33" si="17">F32</f>
        <v>19031000</v>
      </c>
      <c r="G33" s="97">
        <f t="shared" si="17"/>
        <v>19031000</v>
      </c>
      <c r="H33" s="96">
        <f t="shared" si="17"/>
        <v>4758000</v>
      </c>
      <c r="I33" s="97">
        <f t="shared" si="17"/>
        <v>4758000</v>
      </c>
      <c r="J33" s="96">
        <f t="shared" si="17"/>
        <v>0</v>
      </c>
      <c r="K33" s="97">
        <f t="shared" si="17"/>
        <v>6181730</v>
      </c>
      <c r="L33" s="96">
        <f t="shared" si="17"/>
        <v>7778000</v>
      </c>
      <c r="M33" s="97">
        <f t="shared" si="17"/>
        <v>2381270</v>
      </c>
      <c r="N33" s="96">
        <f t="shared" si="17"/>
        <v>6495000</v>
      </c>
      <c r="O33" s="97">
        <f t="shared" si="17"/>
        <v>0</v>
      </c>
      <c r="P33" s="96">
        <f>$H33      +$J33      +$L33      +$N33</f>
        <v>19031000</v>
      </c>
      <c r="Q33" s="97">
        <f>$I33      +$K33      +$M33      +$O33</f>
        <v>13321000</v>
      </c>
      <c r="R33" s="52">
        <f>IF(($L33      =0),0,((($N33      -$L33      )/$L33      )*100))</f>
        <v>-16.495242993057342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69.996321790762437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3671000</v>
      </c>
      <c r="C36" s="92">
        <v>0</v>
      </c>
      <c r="D36" s="92"/>
      <c r="E36" s="92">
        <f t="shared" si="18"/>
        <v>3671000</v>
      </c>
      <c r="F36" s="93">
        <v>3671000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-5000000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193618</v>
      </c>
      <c r="J38" s="93"/>
      <c r="K38" s="94"/>
      <c r="L38" s="93">
        <v>1883000</v>
      </c>
      <c r="M38" s="94">
        <v>1706040</v>
      </c>
      <c r="N38" s="93">
        <v>2585000</v>
      </c>
      <c r="O38" s="94"/>
      <c r="P38" s="93">
        <f t="shared" si="19"/>
        <v>4468000</v>
      </c>
      <c r="Q38" s="94">
        <f t="shared" si="20"/>
        <v>1899658</v>
      </c>
      <c r="R38" s="48">
        <f t="shared" si="21"/>
        <v>37.280934678704199</v>
      </c>
      <c r="S38" s="49">
        <f t="shared" si="22"/>
        <v>-100</v>
      </c>
      <c r="T38" s="48">
        <f t="shared" si="23"/>
        <v>89.36</v>
      </c>
      <c r="U38" s="50">
        <f t="shared" si="24"/>
        <v>37.993159999999996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13671000</v>
      </c>
      <c r="C40" s="95">
        <f>SUM(C35:C39)</f>
        <v>-5000000</v>
      </c>
      <c r="D40" s="95"/>
      <c r="E40" s="95">
        <f t="shared" si="18"/>
        <v>8671000</v>
      </c>
      <c r="F40" s="96">
        <f t="shared" ref="F40:O40" si="25">SUM(F35:F39)</f>
        <v>8671000</v>
      </c>
      <c r="G40" s="97">
        <f t="shared" si="25"/>
        <v>5000000</v>
      </c>
      <c r="H40" s="96">
        <f t="shared" si="25"/>
        <v>0</v>
      </c>
      <c r="I40" s="97">
        <f t="shared" si="25"/>
        <v>193618</v>
      </c>
      <c r="J40" s="96">
        <f t="shared" si="25"/>
        <v>0</v>
      </c>
      <c r="K40" s="97">
        <f t="shared" si="25"/>
        <v>0</v>
      </c>
      <c r="L40" s="96">
        <f t="shared" si="25"/>
        <v>1883000</v>
      </c>
      <c r="M40" s="97">
        <f t="shared" si="25"/>
        <v>1706040</v>
      </c>
      <c r="N40" s="96">
        <f t="shared" si="25"/>
        <v>2585000</v>
      </c>
      <c r="O40" s="97">
        <f t="shared" si="25"/>
        <v>0</v>
      </c>
      <c r="P40" s="96">
        <f t="shared" si="19"/>
        <v>4468000</v>
      </c>
      <c r="Q40" s="97">
        <f t="shared" si="20"/>
        <v>1899658</v>
      </c>
      <c r="R40" s="52">
        <f t="shared" si="21"/>
        <v>37.280934678704199</v>
      </c>
      <c r="S40" s="53">
        <f t="shared" si="22"/>
        <v>-100</v>
      </c>
      <c r="T40" s="52">
        <f>IF((+$E35+$E38) =0,0,(P40   /(+$E35+$E38) )*100)</f>
        <v>89.36</v>
      </c>
      <c r="U40" s="54">
        <f>IF((+$E35+$E38) =0,0,(Q40   /(+$E35+$E38) )*100)</f>
        <v>37.993159999999996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560301000</v>
      </c>
      <c r="C65" s="92">
        <v>0</v>
      </c>
      <c r="D65" s="92"/>
      <c r="E65" s="92">
        <f t="shared" si="35"/>
        <v>560301000</v>
      </c>
      <c r="F65" s="93">
        <v>560301000</v>
      </c>
      <c r="G65" s="94">
        <v>560301000</v>
      </c>
      <c r="H65" s="93">
        <v>87235000</v>
      </c>
      <c r="I65" s="94">
        <v>87235516</v>
      </c>
      <c r="J65" s="93">
        <v>165479000</v>
      </c>
      <c r="K65" s="94">
        <v>339286557</v>
      </c>
      <c r="L65" s="93">
        <v>87380000</v>
      </c>
      <c r="M65" s="94">
        <v>123463165</v>
      </c>
      <c r="N65" s="93">
        <v>108104000</v>
      </c>
      <c r="O65" s="94"/>
      <c r="P65" s="93">
        <f t="shared" si="36"/>
        <v>448198000</v>
      </c>
      <c r="Q65" s="94">
        <f t="shared" si="37"/>
        <v>549985238</v>
      </c>
      <c r="R65" s="48">
        <f t="shared" si="38"/>
        <v>23.717097734035246</v>
      </c>
      <c r="S65" s="49">
        <f t="shared" si="39"/>
        <v>-100</v>
      </c>
      <c r="T65" s="48">
        <f t="shared" si="40"/>
        <v>79.992361248685967</v>
      </c>
      <c r="U65" s="50">
        <f t="shared" si="41"/>
        <v>98.158889239890698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560301000</v>
      </c>
      <c r="C66" s="95">
        <f>SUM(C61:C65)</f>
        <v>0</v>
      </c>
      <c r="D66" s="95"/>
      <c r="E66" s="95">
        <f t="shared" si="35"/>
        <v>560301000</v>
      </c>
      <c r="F66" s="96">
        <f t="shared" ref="F66:O66" si="42">SUM(F61:F65)</f>
        <v>560301000</v>
      </c>
      <c r="G66" s="97">
        <f t="shared" si="42"/>
        <v>560301000</v>
      </c>
      <c r="H66" s="96">
        <f t="shared" si="42"/>
        <v>87235000</v>
      </c>
      <c r="I66" s="97">
        <f t="shared" si="42"/>
        <v>87235516</v>
      </c>
      <c r="J66" s="96">
        <f t="shared" si="42"/>
        <v>165479000</v>
      </c>
      <c r="K66" s="97">
        <f t="shared" si="42"/>
        <v>339286557</v>
      </c>
      <c r="L66" s="96">
        <f t="shared" si="42"/>
        <v>87380000</v>
      </c>
      <c r="M66" s="97">
        <f t="shared" si="42"/>
        <v>123463165</v>
      </c>
      <c r="N66" s="96">
        <f t="shared" si="42"/>
        <v>108104000</v>
      </c>
      <c r="O66" s="97">
        <f t="shared" si="42"/>
        <v>0</v>
      </c>
      <c r="P66" s="96">
        <f t="shared" si="36"/>
        <v>448198000</v>
      </c>
      <c r="Q66" s="97">
        <f t="shared" si="37"/>
        <v>549985238</v>
      </c>
      <c r="R66" s="52">
        <f t="shared" si="38"/>
        <v>23.717097734035246</v>
      </c>
      <c r="S66" s="53">
        <f t="shared" si="39"/>
        <v>-100</v>
      </c>
      <c r="T66" s="52">
        <f>IF((+$E61+$E63+$E64++$E65) =0,0,(P66   /(+$E61+$E63+$E64+$E65) )*100)</f>
        <v>79.992361248685967</v>
      </c>
      <c r="U66" s="54">
        <f>IF((+$E61+$E63+$E65) =0,0,(Q66  /(+$E61+$E63+$E65) )*100)</f>
        <v>98.158889239890698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1349940000</v>
      </c>
      <c r="C67" s="104">
        <f>SUM(C9:C14,C17:C23,C26:C29,C32,C35:C39,C42:C52,C55:C58,C61:C65)</f>
        <v>142111000</v>
      </c>
      <c r="D67" s="104"/>
      <c r="E67" s="104">
        <f t="shared" si="35"/>
        <v>1492051000</v>
      </c>
      <c r="F67" s="105">
        <f t="shared" ref="F67:O67" si="43">SUM(F9:F14,F17:F23,F26:F29,F32,F35:F39,F42:F52,F55:F58,F61:F65)</f>
        <v>1484051000</v>
      </c>
      <c r="G67" s="106">
        <f t="shared" si="43"/>
        <v>1476380000</v>
      </c>
      <c r="H67" s="105">
        <f t="shared" si="43"/>
        <v>165443000</v>
      </c>
      <c r="I67" s="106">
        <f t="shared" si="43"/>
        <v>113906497</v>
      </c>
      <c r="J67" s="105">
        <f t="shared" si="43"/>
        <v>362248000</v>
      </c>
      <c r="K67" s="106">
        <f t="shared" si="43"/>
        <v>420106326</v>
      </c>
      <c r="L67" s="105">
        <f t="shared" si="43"/>
        <v>238679000</v>
      </c>
      <c r="M67" s="106">
        <f t="shared" si="43"/>
        <v>232520858</v>
      </c>
      <c r="N67" s="105">
        <f t="shared" si="43"/>
        <v>428639000</v>
      </c>
      <c r="O67" s="106">
        <f t="shared" si="43"/>
        <v>0</v>
      </c>
      <c r="P67" s="105">
        <f t="shared" si="36"/>
        <v>1195009000</v>
      </c>
      <c r="Q67" s="106">
        <f t="shared" si="37"/>
        <v>766533681</v>
      </c>
      <c r="R67" s="61">
        <f t="shared" si="38"/>
        <v>79.588065979830645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80.941830693994774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51.919809330931066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1349940000</v>
      </c>
      <c r="C72" s="104">
        <f>SUM(C9:C14,C17:C23,C26:C29,C32,C35:C39,C42:C52,C55:C58,C61:C65,C69)</f>
        <v>142111000</v>
      </c>
      <c r="D72" s="104"/>
      <c r="E72" s="104">
        <f>$B72      +$C72      +$D72</f>
        <v>1492051000</v>
      </c>
      <c r="F72" s="105">
        <f t="shared" ref="F72:O72" si="46">SUM(F9:F14,F17:F23,F26:F29,F32,F35:F39,F42:F52,F55:F58,F61:F65,F69)</f>
        <v>1484051000</v>
      </c>
      <c r="G72" s="106">
        <f t="shared" si="46"/>
        <v>1476380000</v>
      </c>
      <c r="H72" s="105">
        <f t="shared" si="46"/>
        <v>165443000</v>
      </c>
      <c r="I72" s="106">
        <f t="shared" si="46"/>
        <v>113906497</v>
      </c>
      <c r="J72" s="105">
        <f t="shared" si="46"/>
        <v>362248000</v>
      </c>
      <c r="K72" s="106">
        <f t="shared" si="46"/>
        <v>420106326</v>
      </c>
      <c r="L72" s="105">
        <f t="shared" si="46"/>
        <v>238679000</v>
      </c>
      <c r="M72" s="106">
        <f t="shared" si="46"/>
        <v>232520858</v>
      </c>
      <c r="N72" s="105">
        <f t="shared" si="46"/>
        <v>428639000</v>
      </c>
      <c r="O72" s="106">
        <f t="shared" si="46"/>
        <v>0</v>
      </c>
      <c r="P72" s="105">
        <f>$H72      +$J72      +$L72      +$N72</f>
        <v>1195009000</v>
      </c>
      <c r="Q72" s="106">
        <f>$I72      +$K72      +$M72      +$O72</f>
        <v>766533681</v>
      </c>
      <c r="R72" s="61">
        <f>IF(($L72      =0),0,((($N72      -$L72      )/$L72      )*100))</f>
        <v>79.588065979830645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80.941830693994774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51.919809330931066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MkKLumCQrPb2gFO7DzGaDBYug0DA1S27Zx/cH5sbOYlNxc8/DKPSrGq/eRM0ef2zwLEWc3LW3c7sv1lt/AH5w==" saltValue="2DECbl/32D/T/A1aymjmy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>
        <v>306000</v>
      </c>
      <c r="I10" s="94">
        <v>306006</v>
      </c>
      <c r="J10" s="93">
        <v>471000</v>
      </c>
      <c r="K10" s="94">
        <v>480773</v>
      </c>
      <c r="L10" s="93">
        <v>204000</v>
      </c>
      <c r="M10" s="94">
        <v>205328</v>
      </c>
      <c r="N10" s="93">
        <v>213000</v>
      </c>
      <c r="O10" s="94">
        <v>213393</v>
      </c>
      <c r="P10" s="93">
        <f t="shared" ref="P10:P15" si="1">$H10      +$J10      +$L10      +$N10</f>
        <v>1194000</v>
      </c>
      <c r="Q10" s="94">
        <f t="shared" ref="Q10:Q15" si="2">$I10      +$K10      +$M10      +$O10</f>
        <v>1205500</v>
      </c>
      <c r="R10" s="48">
        <f t="shared" ref="R10:R15" si="3">IF(($L10      =0),0,((($N10      -$L10      )/$L10      )*100))</f>
        <v>4.4117647058823533</v>
      </c>
      <c r="S10" s="49">
        <f t="shared" ref="S10:S15" si="4">IF(($M10      =0),0,((($O10      -$M10      )/$M10      )*100))</f>
        <v>3.9278617626431851</v>
      </c>
      <c r="T10" s="48">
        <f t="shared" ref="T10:T14" si="5">IF(($E10      =0),0,(($P10      /$E10      )*100))</f>
        <v>99.5</v>
      </c>
      <c r="U10" s="50">
        <f t="shared" ref="U10:U14" si="6">IF(($E10      =0),0,(($Q10      /$E10      )*100))</f>
        <v>100.45833333333334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1200000</v>
      </c>
      <c r="C15" s="95">
        <f>SUM(C9:C14)</f>
        <v>0</v>
      </c>
      <c r="D15" s="95"/>
      <c r="E15" s="95">
        <f t="shared" si="0"/>
        <v>1200000</v>
      </c>
      <c r="F15" s="96">
        <f t="shared" ref="F15:O15" si="7">SUM(F9:F14)</f>
        <v>1200000</v>
      </c>
      <c r="G15" s="97">
        <f t="shared" si="7"/>
        <v>1200000</v>
      </c>
      <c r="H15" s="96">
        <f t="shared" si="7"/>
        <v>306000</v>
      </c>
      <c r="I15" s="97">
        <f t="shared" si="7"/>
        <v>306006</v>
      </c>
      <c r="J15" s="96">
        <f t="shared" si="7"/>
        <v>471000</v>
      </c>
      <c r="K15" s="97">
        <f t="shared" si="7"/>
        <v>480773</v>
      </c>
      <c r="L15" s="96">
        <f t="shared" si="7"/>
        <v>204000</v>
      </c>
      <c r="M15" s="97">
        <f t="shared" si="7"/>
        <v>205328</v>
      </c>
      <c r="N15" s="96">
        <f t="shared" si="7"/>
        <v>213000</v>
      </c>
      <c r="O15" s="97">
        <f t="shared" si="7"/>
        <v>213393</v>
      </c>
      <c r="P15" s="96">
        <f t="shared" si="1"/>
        <v>1194000</v>
      </c>
      <c r="Q15" s="97">
        <f t="shared" si="2"/>
        <v>1205500</v>
      </c>
      <c r="R15" s="52">
        <f t="shared" si="3"/>
        <v>4.4117647058823533</v>
      </c>
      <c r="S15" s="53">
        <f t="shared" si="4"/>
        <v>3.9278617626431851</v>
      </c>
      <c r="T15" s="52">
        <f>IF((SUM($E9:$E13))=0,0,(P15/(SUM($E9:$E13))*100))</f>
        <v>99.5</v>
      </c>
      <c r="U15" s="54">
        <f>IF((SUM($E9:$E13))=0,0,(Q15/(SUM($E9:$E13))*100))</f>
        <v>100.45833333333334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4305000</v>
      </c>
      <c r="C19" s="92">
        <v>0</v>
      </c>
      <c r="D19" s="92"/>
      <c r="E19" s="92">
        <f t="shared" si="8"/>
        <v>4305000</v>
      </c>
      <c r="F19" s="93">
        <v>4305000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4305000</v>
      </c>
      <c r="C24" s="95">
        <f>SUM(C17:C23)</f>
        <v>0</v>
      </c>
      <c r="D24" s="95"/>
      <c r="E24" s="95">
        <f t="shared" si="8"/>
        <v>4305000</v>
      </c>
      <c r="F24" s="96">
        <f t="shared" ref="F24:O24" si="15">SUM(F17:F23)</f>
        <v>4305000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2489000</v>
      </c>
      <c r="C29" s="92">
        <v>0</v>
      </c>
      <c r="D29" s="92"/>
      <c r="E29" s="92">
        <f>$B29      +$C29      +$D29</f>
        <v>2489000</v>
      </c>
      <c r="F29" s="93">
        <v>2489000</v>
      </c>
      <c r="G29" s="94">
        <v>2489000</v>
      </c>
      <c r="H29" s="93">
        <v>33000</v>
      </c>
      <c r="I29" s="94">
        <v>707475</v>
      </c>
      <c r="J29" s="93">
        <v>1687000</v>
      </c>
      <c r="K29" s="94">
        <v>1020235</v>
      </c>
      <c r="L29" s="93">
        <v>44000</v>
      </c>
      <c r="M29" s="94">
        <v>271551</v>
      </c>
      <c r="N29" s="93">
        <v>515000</v>
      </c>
      <c r="O29" s="94">
        <v>489388</v>
      </c>
      <c r="P29" s="93">
        <f>$H29      +$J29      +$L29      +$N29</f>
        <v>2279000</v>
      </c>
      <c r="Q29" s="94">
        <f>$I29      +$K29      +$M29      +$O29</f>
        <v>2488649</v>
      </c>
      <c r="R29" s="48">
        <f>IF(($L29      =0),0,((($N29      -$L29      )/$L29      )*100))</f>
        <v>1070.4545454545455</v>
      </c>
      <c r="S29" s="49">
        <f>IF(($M29      =0),0,((($O29      -$M29      )/$M29      )*100))</f>
        <v>80.21955360134929</v>
      </c>
      <c r="T29" s="48">
        <f>IF(($E29      =0),0,(($P29      /$E29      )*100))</f>
        <v>91.56287665729208</v>
      </c>
      <c r="U29" s="50">
        <f>IF(($E29      =0),0,(($Q29      /$E29      )*100))</f>
        <v>99.985897950984324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2489000</v>
      </c>
      <c r="C30" s="95">
        <f>SUM(C26:C29)</f>
        <v>0</v>
      </c>
      <c r="D30" s="95"/>
      <c r="E30" s="95">
        <f>$B30      +$C30      +$D30</f>
        <v>2489000</v>
      </c>
      <c r="F30" s="96">
        <f t="shared" ref="F30:O30" si="16">SUM(F26:F29)</f>
        <v>2489000</v>
      </c>
      <c r="G30" s="97">
        <f t="shared" si="16"/>
        <v>2489000</v>
      </c>
      <c r="H30" s="96">
        <f t="shared" si="16"/>
        <v>33000</v>
      </c>
      <c r="I30" s="97">
        <f t="shared" si="16"/>
        <v>707475</v>
      </c>
      <c r="J30" s="96">
        <f t="shared" si="16"/>
        <v>1687000</v>
      </c>
      <c r="K30" s="97">
        <f t="shared" si="16"/>
        <v>1020235</v>
      </c>
      <c r="L30" s="96">
        <f t="shared" si="16"/>
        <v>44000</v>
      </c>
      <c r="M30" s="97">
        <f t="shared" si="16"/>
        <v>271551</v>
      </c>
      <c r="N30" s="96">
        <f t="shared" si="16"/>
        <v>515000</v>
      </c>
      <c r="O30" s="97">
        <f t="shared" si="16"/>
        <v>489388</v>
      </c>
      <c r="P30" s="96">
        <f>$H30      +$J30      +$L30      +$N30</f>
        <v>2279000</v>
      </c>
      <c r="Q30" s="97">
        <f>$I30      +$K30      +$M30      +$O30</f>
        <v>2488649</v>
      </c>
      <c r="R30" s="52">
        <f>IF(($L30      =0),0,((($N30      -$L30      )/$L30      )*100))</f>
        <v>1070.4545454545455</v>
      </c>
      <c r="S30" s="53">
        <f>IF(($M30      =0),0,((($O30      -$M30      )/$M30      )*100))</f>
        <v>80.21955360134929</v>
      </c>
      <c r="T30" s="52">
        <f>IF($E30   =0,0,($P30   /$E30   )*100)</f>
        <v>91.56287665729208</v>
      </c>
      <c r="U30" s="54">
        <f>IF($E30   =0,0,($Q30   /$E30   )*100)</f>
        <v>99.985897950984324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1023000</v>
      </c>
      <c r="C32" s="92">
        <v>0</v>
      </c>
      <c r="D32" s="92"/>
      <c r="E32" s="92">
        <f>$B32      +$C32      +$D32</f>
        <v>1023000</v>
      </c>
      <c r="F32" s="93">
        <v>1023000</v>
      </c>
      <c r="G32" s="94">
        <v>1023000</v>
      </c>
      <c r="H32" s="93"/>
      <c r="I32" s="94">
        <v>155136</v>
      </c>
      <c r="J32" s="93">
        <v>468000</v>
      </c>
      <c r="K32" s="94">
        <v>314123</v>
      </c>
      <c r="L32" s="93">
        <v>237000</v>
      </c>
      <c r="M32" s="94">
        <v>237168</v>
      </c>
      <c r="N32" s="93"/>
      <c r="O32" s="94">
        <v>348163</v>
      </c>
      <c r="P32" s="93">
        <f>$H32      +$J32      +$L32      +$N32</f>
        <v>705000</v>
      </c>
      <c r="Q32" s="94">
        <f>$I32      +$K32      +$M32      +$O32</f>
        <v>1054590</v>
      </c>
      <c r="R32" s="48">
        <f>IF(($L32      =0),0,((($N32      -$L32      )/$L32      )*100))</f>
        <v>-100</v>
      </c>
      <c r="S32" s="49">
        <f>IF(($M32      =0),0,((($O32      -$M32      )/$M32      )*100))</f>
        <v>46.80015853740808</v>
      </c>
      <c r="T32" s="48">
        <f>IF(($E32      =0),0,(($P32      /$E32      )*100))</f>
        <v>68.914956011730212</v>
      </c>
      <c r="U32" s="50">
        <f>IF(($E32      =0),0,(($Q32      /$E32      )*100))</f>
        <v>103.08797653958943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1023000</v>
      </c>
      <c r="C33" s="95">
        <f>C32</f>
        <v>0</v>
      </c>
      <c r="D33" s="95"/>
      <c r="E33" s="95">
        <f>$B33      +$C33      +$D33</f>
        <v>1023000</v>
      </c>
      <c r="F33" s="96">
        <f t="shared" ref="F33:O33" si="17">F32</f>
        <v>1023000</v>
      </c>
      <c r="G33" s="97">
        <f t="shared" si="17"/>
        <v>1023000</v>
      </c>
      <c r="H33" s="96">
        <f t="shared" si="17"/>
        <v>0</v>
      </c>
      <c r="I33" s="97">
        <f t="shared" si="17"/>
        <v>155136</v>
      </c>
      <c r="J33" s="96">
        <f t="shared" si="17"/>
        <v>468000</v>
      </c>
      <c r="K33" s="97">
        <f t="shared" si="17"/>
        <v>314123</v>
      </c>
      <c r="L33" s="96">
        <f t="shared" si="17"/>
        <v>237000</v>
      </c>
      <c r="M33" s="97">
        <f t="shared" si="17"/>
        <v>237168</v>
      </c>
      <c r="N33" s="96">
        <f t="shared" si="17"/>
        <v>0</v>
      </c>
      <c r="O33" s="97">
        <f t="shared" si="17"/>
        <v>348163</v>
      </c>
      <c r="P33" s="96">
        <f>$H33      +$J33      +$L33      +$N33</f>
        <v>705000</v>
      </c>
      <c r="Q33" s="97">
        <f>$I33      +$K33      +$M33      +$O33</f>
        <v>1054590</v>
      </c>
      <c r="R33" s="52">
        <f>IF(($L33      =0),0,((($N33      -$L33      )/$L33      )*100))</f>
        <v>-100</v>
      </c>
      <c r="S33" s="53">
        <f>IF(($M33      =0),0,((($O33      -$M33      )/$M33      )*100))</f>
        <v>46.80015853740808</v>
      </c>
      <c r="T33" s="52">
        <f>IF($E33   =0,0,($P33   /$E33   )*100)</f>
        <v>68.914956011730212</v>
      </c>
      <c r="U33" s="54">
        <f>IF($E33   =0,0,($Q33   /$E33   )*100)</f>
        <v>103.08797653958943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9017000</v>
      </c>
      <c r="C67" s="104">
        <f>SUM(C9:C14,C17:C23,C26:C29,C32,C35:C39,C42:C52,C55:C58,C61:C65)</f>
        <v>0</v>
      </c>
      <c r="D67" s="104"/>
      <c r="E67" s="104">
        <f t="shared" si="35"/>
        <v>9017000</v>
      </c>
      <c r="F67" s="105">
        <f t="shared" ref="F67:O67" si="43">SUM(F9:F14,F17:F23,F26:F29,F32,F35:F39,F42:F52,F55:F58,F61:F65)</f>
        <v>9017000</v>
      </c>
      <c r="G67" s="106">
        <f t="shared" si="43"/>
        <v>4712000</v>
      </c>
      <c r="H67" s="105">
        <f t="shared" si="43"/>
        <v>339000</v>
      </c>
      <c r="I67" s="106">
        <f t="shared" si="43"/>
        <v>1168617</v>
      </c>
      <c r="J67" s="105">
        <f t="shared" si="43"/>
        <v>2626000</v>
      </c>
      <c r="K67" s="106">
        <f t="shared" si="43"/>
        <v>1815131</v>
      </c>
      <c r="L67" s="105">
        <f t="shared" si="43"/>
        <v>485000</v>
      </c>
      <c r="M67" s="106">
        <f t="shared" si="43"/>
        <v>714047</v>
      </c>
      <c r="N67" s="105">
        <f t="shared" si="43"/>
        <v>728000</v>
      </c>
      <c r="O67" s="106">
        <f t="shared" si="43"/>
        <v>1050944</v>
      </c>
      <c r="P67" s="105">
        <f t="shared" si="36"/>
        <v>4178000</v>
      </c>
      <c r="Q67" s="106">
        <f t="shared" si="37"/>
        <v>4748739</v>
      </c>
      <c r="R67" s="61">
        <f t="shared" si="38"/>
        <v>50.103092783505154</v>
      </c>
      <c r="S67" s="62">
        <f t="shared" si="39"/>
        <v>47.181348006503775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88.667232597623098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100.77969015280135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9017000</v>
      </c>
      <c r="C72" s="104">
        <f>SUM(C9:C14,C17:C23,C26:C29,C32,C35:C39,C42:C52,C55:C58,C61:C65,C69)</f>
        <v>0</v>
      </c>
      <c r="D72" s="104"/>
      <c r="E72" s="104">
        <f>$B72      +$C72      +$D72</f>
        <v>9017000</v>
      </c>
      <c r="F72" s="105">
        <f t="shared" ref="F72:O72" si="46">SUM(F9:F14,F17:F23,F26:F29,F32,F35:F39,F42:F52,F55:F58,F61:F65,F69)</f>
        <v>9017000</v>
      </c>
      <c r="G72" s="106">
        <f t="shared" si="46"/>
        <v>4712000</v>
      </c>
      <c r="H72" s="105">
        <f t="shared" si="46"/>
        <v>339000</v>
      </c>
      <c r="I72" s="106">
        <f t="shared" si="46"/>
        <v>1168617</v>
      </c>
      <c r="J72" s="105">
        <f t="shared" si="46"/>
        <v>2626000</v>
      </c>
      <c r="K72" s="106">
        <f t="shared" si="46"/>
        <v>1815131</v>
      </c>
      <c r="L72" s="105">
        <f t="shared" si="46"/>
        <v>485000</v>
      </c>
      <c r="M72" s="106">
        <f t="shared" si="46"/>
        <v>714047</v>
      </c>
      <c r="N72" s="105">
        <f t="shared" si="46"/>
        <v>728000</v>
      </c>
      <c r="O72" s="106">
        <f t="shared" si="46"/>
        <v>1050944</v>
      </c>
      <c r="P72" s="105">
        <f>$H72      +$J72      +$L72      +$N72</f>
        <v>4178000</v>
      </c>
      <c r="Q72" s="106">
        <f>$I72      +$K72      +$M72      +$O72</f>
        <v>4748739</v>
      </c>
      <c r="R72" s="61">
        <f>IF(($L72      =0),0,((($N72      -$L72      )/$L72      )*100))</f>
        <v>50.103092783505154</v>
      </c>
      <c r="S72" s="62">
        <f>IF(($M72      =0),0,((($O72      -$M72      )/$M72      )*100))</f>
        <v>47.181348006503775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88.667232597623098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100.77969015280135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fRnwhmszlbKH9Uq/f4afqt345BK3+SAxBKILk008AVyPkfEGdo/coqXEHOGQQTOuwv/QC8uaeBEpxfNCFvmJA==" saltValue="G6ZzEsLwVSVNFyzKIzgED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67000</v>
      </c>
      <c r="I10" s="94"/>
      <c r="J10" s="93">
        <v>363000</v>
      </c>
      <c r="K10" s="94"/>
      <c r="L10" s="93">
        <v>186000</v>
      </c>
      <c r="M10" s="94"/>
      <c r="N10" s="93">
        <v>384000</v>
      </c>
      <c r="O10" s="94"/>
      <c r="P10" s="93">
        <f t="shared" ref="P10:P15" si="1">$H10      +$J10      +$L10      +$N10</f>
        <v>1000000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106.45161290322579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23136000</v>
      </c>
      <c r="C14" s="92">
        <v>0</v>
      </c>
      <c r="D14" s="92"/>
      <c r="E14" s="92">
        <f t="shared" si="0"/>
        <v>23136000</v>
      </c>
      <c r="F14" s="93">
        <v>23136000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24136000</v>
      </c>
      <c r="C15" s="95">
        <f>SUM(C9:C14)</f>
        <v>0</v>
      </c>
      <c r="D15" s="95"/>
      <c r="E15" s="95">
        <f t="shared" si="0"/>
        <v>24136000</v>
      </c>
      <c r="F15" s="96">
        <f t="shared" ref="F15:O15" si="7">SUM(F9:F14)</f>
        <v>24136000</v>
      </c>
      <c r="G15" s="97">
        <f t="shared" si="7"/>
        <v>1000000</v>
      </c>
      <c r="H15" s="96">
        <f t="shared" si="7"/>
        <v>67000</v>
      </c>
      <c r="I15" s="97">
        <f t="shared" si="7"/>
        <v>0</v>
      </c>
      <c r="J15" s="96">
        <f t="shared" si="7"/>
        <v>363000</v>
      </c>
      <c r="K15" s="97">
        <f t="shared" si="7"/>
        <v>0</v>
      </c>
      <c r="L15" s="96">
        <f t="shared" si="7"/>
        <v>186000</v>
      </c>
      <c r="M15" s="97">
        <f t="shared" si="7"/>
        <v>0</v>
      </c>
      <c r="N15" s="96">
        <f t="shared" si="7"/>
        <v>384000</v>
      </c>
      <c r="O15" s="97">
        <f t="shared" si="7"/>
        <v>0</v>
      </c>
      <c r="P15" s="96">
        <f t="shared" si="1"/>
        <v>1000000</v>
      </c>
      <c r="Q15" s="97">
        <f t="shared" si="2"/>
        <v>0</v>
      </c>
      <c r="R15" s="52">
        <f t="shared" si="3"/>
        <v>106.45161290322579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2945000</v>
      </c>
      <c r="C19" s="92">
        <v>0</v>
      </c>
      <c r="D19" s="92"/>
      <c r="E19" s="92">
        <f t="shared" si="8"/>
        <v>2945000</v>
      </c>
      <c r="F19" s="93">
        <v>2945000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2945000</v>
      </c>
      <c r="C24" s="95">
        <f>SUM(C17:C23)</f>
        <v>0</v>
      </c>
      <c r="D24" s="95"/>
      <c r="E24" s="95">
        <f t="shared" si="8"/>
        <v>2945000</v>
      </c>
      <c r="F24" s="96">
        <f t="shared" ref="F24:O24" si="15">SUM(F17:F23)</f>
        <v>2945000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2651000</v>
      </c>
      <c r="C29" s="92">
        <v>0</v>
      </c>
      <c r="D29" s="92"/>
      <c r="E29" s="92">
        <f>$B29      +$C29      +$D29</f>
        <v>2651000</v>
      </c>
      <c r="F29" s="93">
        <v>2651000</v>
      </c>
      <c r="G29" s="94">
        <v>2651000</v>
      </c>
      <c r="H29" s="93">
        <v>175000</v>
      </c>
      <c r="I29" s="94"/>
      <c r="J29" s="93">
        <v>156000</v>
      </c>
      <c r="K29" s="94"/>
      <c r="L29" s="93">
        <v>128000</v>
      </c>
      <c r="M29" s="94"/>
      <c r="N29" s="93">
        <v>264000</v>
      </c>
      <c r="O29" s="94"/>
      <c r="P29" s="93">
        <f>$H29      +$J29      +$L29      +$N29</f>
        <v>723000</v>
      </c>
      <c r="Q29" s="94">
        <f>$I29      +$K29      +$M29      +$O29</f>
        <v>0</v>
      </c>
      <c r="R29" s="48">
        <f>IF(($L29      =0),0,((($N29      -$L29      )/$L29      )*100))</f>
        <v>106.25</v>
      </c>
      <c r="S29" s="49">
        <f>IF(($M29      =0),0,((($O29      -$M29      )/$M29      )*100))</f>
        <v>0</v>
      </c>
      <c r="T29" s="48">
        <f>IF(($E29      =0),0,(($P29      /$E29      )*100))</f>
        <v>27.27272727272727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2651000</v>
      </c>
      <c r="C30" s="95">
        <f>SUM(C26:C29)</f>
        <v>0</v>
      </c>
      <c r="D30" s="95"/>
      <c r="E30" s="95">
        <f>$B30      +$C30      +$D30</f>
        <v>2651000</v>
      </c>
      <c r="F30" s="96">
        <f t="shared" ref="F30:O30" si="16">SUM(F26:F29)</f>
        <v>2651000</v>
      </c>
      <c r="G30" s="97">
        <f t="shared" si="16"/>
        <v>2651000</v>
      </c>
      <c r="H30" s="96">
        <f t="shared" si="16"/>
        <v>175000</v>
      </c>
      <c r="I30" s="97">
        <f t="shared" si="16"/>
        <v>0</v>
      </c>
      <c r="J30" s="96">
        <f t="shared" si="16"/>
        <v>156000</v>
      </c>
      <c r="K30" s="97">
        <f t="shared" si="16"/>
        <v>0</v>
      </c>
      <c r="L30" s="96">
        <f t="shared" si="16"/>
        <v>128000</v>
      </c>
      <c r="M30" s="97">
        <f t="shared" si="16"/>
        <v>0</v>
      </c>
      <c r="N30" s="96">
        <f t="shared" si="16"/>
        <v>264000</v>
      </c>
      <c r="O30" s="97">
        <f t="shared" si="16"/>
        <v>0</v>
      </c>
      <c r="P30" s="96">
        <f>$H30      +$J30      +$L30      +$N30</f>
        <v>723000</v>
      </c>
      <c r="Q30" s="97">
        <f>$I30      +$K30      +$M30      +$O30</f>
        <v>0</v>
      </c>
      <c r="R30" s="52">
        <f>IF(($L30      =0),0,((($N30      -$L30      )/$L30      )*100))</f>
        <v>106.25</v>
      </c>
      <c r="S30" s="53">
        <f>IF(($M30      =0),0,((($O30      -$M30      )/$M30      )*100))</f>
        <v>0</v>
      </c>
      <c r="T30" s="52">
        <f>IF($E30   =0,0,($P30   /$E30   )*100)</f>
        <v>27.27272727272727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1090000</v>
      </c>
      <c r="C32" s="92">
        <v>0</v>
      </c>
      <c r="D32" s="92"/>
      <c r="E32" s="92">
        <f>$B32      +$C32      +$D32</f>
        <v>1090000</v>
      </c>
      <c r="F32" s="93">
        <v>1090000</v>
      </c>
      <c r="G32" s="94">
        <v>1090000</v>
      </c>
      <c r="H32" s="93">
        <v>124000</v>
      </c>
      <c r="I32" s="94"/>
      <c r="J32" s="93">
        <v>370000</v>
      </c>
      <c r="K32" s="94"/>
      <c r="L32" s="93">
        <v>361000</v>
      </c>
      <c r="M32" s="94"/>
      <c r="N32" s="93">
        <v>234000</v>
      </c>
      <c r="O32" s="94"/>
      <c r="P32" s="93">
        <f>$H32      +$J32      +$L32      +$N32</f>
        <v>1089000</v>
      </c>
      <c r="Q32" s="94">
        <f>$I32      +$K32      +$M32      +$O32</f>
        <v>0</v>
      </c>
      <c r="R32" s="48">
        <f>IF(($L32      =0),0,((($N32      -$L32      )/$L32      )*100))</f>
        <v>-35.180055401662052</v>
      </c>
      <c r="S32" s="49">
        <f>IF(($M32      =0),0,((($O32      -$M32      )/$M32      )*100))</f>
        <v>0</v>
      </c>
      <c r="T32" s="48">
        <f>IF(($E32      =0),0,(($P32      /$E32      )*100))</f>
        <v>99.908256880733944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1090000</v>
      </c>
      <c r="C33" s="95">
        <f>C32</f>
        <v>0</v>
      </c>
      <c r="D33" s="95"/>
      <c r="E33" s="95">
        <f>$B33      +$C33      +$D33</f>
        <v>1090000</v>
      </c>
      <c r="F33" s="96">
        <f t="shared" ref="F33:O33" si="17">F32</f>
        <v>1090000</v>
      </c>
      <c r="G33" s="97">
        <f t="shared" si="17"/>
        <v>1090000</v>
      </c>
      <c r="H33" s="96">
        <f t="shared" si="17"/>
        <v>124000</v>
      </c>
      <c r="I33" s="97">
        <f t="shared" si="17"/>
        <v>0</v>
      </c>
      <c r="J33" s="96">
        <f t="shared" si="17"/>
        <v>370000</v>
      </c>
      <c r="K33" s="97">
        <f t="shared" si="17"/>
        <v>0</v>
      </c>
      <c r="L33" s="96">
        <f t="shared" si="17"/>
        <v>361000</v>
      </c>
      <c r="M33" s="97">
        <f t="shared" si="17"/>
        <v>0</v>
      </c>
      <c r="N33" s="96">
        <f t="shared" si="17"/>
        <v>234000</v>
      </c>
      <c r="O33" s="97">
        <f t="shared" si="17"/>
        <v>0</v>
      </c>
      <c r="P33" s="96">
        <f>$H33      +$J33      +$L33      +$N33</f>
        <v>1089000</v>
      </c>
      <c r="Q33" s="97">
        <f>$I33      +$K33      +$M33      +$O33</f>
        <v>0</v>
      </c>
      <c r="R33" s="52">
        <f>IF(($L33      =0),0,((($N33      -$L33      )/$L33      )*100))</f>
        <v>-35.180055401662052</v>
      </c>
      <c r="S33" s="53">
        <f>IF(($M33      =0),0,((($O33      -$M33      )/$M33      )*100))</f>
        <v>0</v>
      </c>
      <c r="T33" s="52">
        <f>IF($E33   =0,0,($P33   /$E33   )*100)</f>
        <v>99.908256880733944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10192000</v>
      </c>
      <c r="D52" s="92"/>
      <c r="E52" s="92">
        <f t="shared" si="26"/>
        <v>10192000</v>
      </c>
      <c r="F52" s="93">
        <v>10192000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10192000</v>
      </c>
      <c r="D53" s="95"/>
      <c r="E53" s="95">
        <f t="shared" si="26"/>
        <v>10192000</v>
      </c>
      <c r="F53" s="96">
        <f t="shared" ref="F53:O53" si="33">SUM(F42:F52)</f>
        <v>10192000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30822000</v>
      </c>
      <c r="C67" s="104">
        <f>SUM(C9:C14,C17:C23,C26:C29,C32,C35:C39,C42:C52,C55:C58,C61:C65)</f>
        <v>10192000</v>
      </c>
      <c r="D67" s="104"/>
      <c r="E67" s="104">
        <f t="shared" si="35"/>
        <v>41014000</v>
      </c>
      <c r="F67" s="105">
        <f t="shared" ref="F67:O67" si="43">SUM(F9:F14,F17:F23,F26:F29,F32,F35:F39,F42:F52,F55:F58,F61:F65)</f>
        <v>41014000</v>
      </c>
      <c r="G67" s="106">
        <f t="shared" si="43"/>
        <v>4741000</v>
      </c>
      <c r="H67" s="105">
        <f t="shared" si="43"/>
        <v>366000</v>
      </c>
      <c r="I67" s="106">
        <f t="shared" si="43"/>
        <v>0</v>
      </c>
      <c r="J67" s="105">
        <f t="shared" si="43"/>
        <v>889000</v>
      </c>
      <c r="K67" s="106">
        <f t="shared" si="43"/>
        <v>0</v>
      </c>
      <c r="L67" s="105">
        <f t="shared" si="43"/>
        <v>675000</v>
      </c>
      <c r="M67" s="106">
        <f t="shared" si="43"/>
        <v>0</v>
      </c>
      <c r="N67" s="105">
        <f t="shared" si="43"/>
        <v>882000</v>
      </c>
      <c r="O67" s="106">
        <f t="shared" si="43"/>
        <v>0</v>
      </c>
      <c r="P67" s="105">
        <f t="shared" si="36"/>
        <v>2812000</v>
      </c>
      <c r="Q67" s="106">
        <f t="shared" si="37"/>
        <v>0</v>
      </c>
      <c r="R67" s="61">
        <f t="shared" si="38"/>
        <v>30.666666666666664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59.312381354144691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30822000</v>
      </c>
      <c r="C72" s="104">
        <f>SUM(C9:C14,C17:C23,C26:C29,C32,C35:C39,C42:C52,C55:C58,C61:C65,C69)</f>
        <v>10192000</v>
      </c>
      <c r="D72" s="104"/>
      <c r="E72" s="104">
        <f>$B72      +$C72      +$D72</f>
        <v>41014000</v>
      </c>
      <c r="F72" s="105">
        <f t="shared" ref="F72:O72" si="46">SUM(F9:F14,F17:F23,F26:F29,F32,F35:F39,F42:F52,F55:F58,F61:F65,F69)</f>
        <v>41014000</v>
      </c>
      <c r="G72" s="106">
        <f t="shared" si="46"/>
        <v>4741000</v>
      </c>
      <c r="H72" s="105">
        <f t="shared" si="46"/>
        <v>366000</v>
      </c>
      <c r="I72" s="106">
        <f t="shared" si="46"/>
        <v>0</v>
      </c>
      <c r="J72" s="105">
        <f t="shared" si="46"/>
        <v>889000</v>
      </c>
      <c r="K72" s="106">
        <f t="shared" si="46"/>
        <v>0</v>
      </c>
      <c r="L72" s="105">
        <f t="shared" si="46"/>
        <v>675000</v>
      </c>
      <c r="M72" s="106">
        <f t="shared" si="46"/>
        <v>0</v>
      </c>
      <c r="N72" s="105">
        <f t="shared" si="46"/>
        <v>882000</v>
      </c>
      <c r="O72" s="106">
        <f t="shared" si="46"/>
        <v>0</v>
      </c>
      <c r="P72" s="105">
        <f>$H72      +$J72      +$L72      +$N72</f>
        <v>2812000</v>
      </c>
      <c r="Q72" s="106">
        <f>$I72      +$K72      +$M72      +$O72</f>
        <v>0</v>
      </c>
      <c r="R72" s="61">
        <f>IF(($L72      =0),0,((($N72      -$L72      )/$L72      )*100))</f>
        <v>30.666666666666664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59.312381354144691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iaOKV4EAv7rH8hogqoYKnIazTZq36SjjuTMiN25V8v6FeZngVMiw1zGEV+pOXLN8tWE6k/bgsQM9O+m/1uTWQ==" saltValue="nvCOL4Z2+VLhGQFEGgIFy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57595000</v>
      </c>
      <c r="C9" s="92">
        <v>0</v>
      </c>
      <c r="D9" s="92"/>
      <c r="E9" s="92">
        <f>$B9       +$C9       +$D9</f>
        <v>57595000</v>
      </c>
      <c r="F9" s="93">
        <v>57595000</v>
      </c>
      <c r="G9" s="94">
        <v>57595000</v>
      </c>
      <c r="H9" s="93"/>
      <c r="I9" s="94"/>
      <c r="J9" s="93"/>
      <c r="K9" s="94">
        <v>11459098</v>
      </c>
      <c r="L9" s="93">
        <v>34104000</v>
      </c>
      <c r="M9" s="94">
        <v>13011849</v>
      </c>
      <c r="N9" s="93">
        <v>15240000</v>
      </c>
      <c r="O9" s="94">
        <v>21239163</v>
      </c>
      <c r="P9" s="93">
        <f>$H9       +$J9       +$L9       +$N9</f>
        <v>49344000</v>
      </c>
      <c r="Q9" s="94">
        <f>$I9       +$K9       +$M9       +$O9</f>
        <v>45710110</v>
      </c>
      <c r="R9" s="48">
        <f>IF(($L9       =0),0,((($N9       -$L9       )/$L9       )*100))</f>
        <v>-55.313159746657284</v>
      </c>
      <c r="S9" s="49">
        <f>IF(($M9       =0),0,((($O9       -$M9       )/$M9       )*100))</f>
        <v>63.229399603392267</v>
      </c>
      <c r="T9" s="48">
        <f>IF(($E9       =0),0,(($P9       /$E9       )*100))</f>
        <v>85.674103654831143</v>
      </c>
      <c r="U9" s="50">
        <f>IF(($E9       =0),0,(($Q9       /$E9       )*100))</f>
        <v>79.364719159649283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247000</v>
      </c>
      <c r="I10" s="94">
        <v>247350</v>
      </c>
      <c r="J10" s="93">
        <v>208000</v>
      </c>
      <c r="K10" s="94">
        <v>208375</v>
      </c>
      <c r="L10" s="93">
        <v>215000</v>
      </c>
      <c r="M10" s="94">
        <v>214700</v>
      </c>
      <c r="N10" s="93">
        <v>114000</v>
      </c>
      <c r="O10" s="94">
        <v>138276</v>
      </c>
      <c r="P10" s="93">
        <f t="shared" ref="P10:P15" si="1">$H10      +$J10      +$L10      +$N10</f>
        <v>784000</v>
      </c>
      <c r="Q10" s="94">
        <f t="shared" ref="Q10:Q15" si="2">$I10      +$K10      +$M10      +$O10</f>
        <v>808701</v>
      </c>
      <c r="R10" s="48">
        <f t="shared" ref="R10:R15" si="3">IF(($L10      =0),0,((($N10      -$L10      )/$L10      )*100))</f>
        <v>-46.97674418604651</v>
      </c>
      <c r="S10" s="49">
        <f t="shared" ref="S10:S15" si="4">IF(($M10      =0),0,((($O10      -$M10      )/$M10      )*100))</f>
        <v>-35.59571495109455</v>
      </c>
      <c r="T10" s="48">
        <f t="shared" ref="T10:T14" si="5">IF(($E10      =0),0,(($P10      /$E10      )*100))</f>
        <v>78.400000000000006</v>
      </c>
      <c r="U10" s="50">
        <f t="shared" ref="U10:U14" si="6">IF(($E10      =0),0,(($Q10      /$E10      )*100))</f>
        <v>80.870099999999994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491000</v>
      </c>
      <c r="W12" s="94">
        <v>484000</v>
      </c>
    </row>
    <row r="13" spans="1:23" ht="12.95" customHeight="1" x14ac:dyDescent="0.2">
      <c r="A13" s="47" t="s">
        <v>39</v>
      </c>
      <c r="B13" s="92">
        <v>54000000</v>
      </c>
      <c r="C13" s="92">
        <v>69851000</v>
      </c>
      <c r="D13" s="92"/>
      <c r="E13" s="92">
        <f t="shared" si="0"/>
        <v>123851000</v>
      </c>
      <c r="F13" s="93">
        <v>123851000</v>
      </c>
      <c r="G13" s="94">
        <v>123851000</v>
      </c>
      <c r="H13" s="93"/>
      <c r="I13" s="94"/>
      <c r="J13" s="93">
        <v>9345000</v>
      </c>
      <c r="K13" s="94">
        <v>7882248</v>
      </c>
      <c r="L13" s="93">
        <v>39785000</v>
      </c>
      <c r="M13" s="94">
        <v>29541986</v>
      </c>
      <c r="N13" s="93">
        <v>46055000</v>
      </c>
      <c r="O13" s="94">
        <v>63200155</v>
      </c>
      <c r="P13" s="93">
        <f t="shared" si="1"/>
        <v>95185000</v>
      </c>
      <c r="Q13" s="94">
        <f t="shared" si="2"/>
        <v>100624389</v>
      </c>
      <c r="R13" s="48">
        <f t="shared" si="3"/>
        <v>15.759708432826441</v>
      </c>
      <c r="S13" s="49">
        <f t="shared" si="4"/>
        <v>113.93333203800178</v>
      </c>
      <c r="T13" s="48">
        <f t="shared" si="5"/>
        <v>76.854446068259435</v>
      </c>
      <c r="U13" s="50">
        <f t="shared" si="6"/>
        <v>81.246327441845452</v>
      </c>
      <c r="V13" s="93">
        <v>76000</v>
      </c>
      <c r="W13" s="94">
        <v>76000</v>
      </c>
    </row>
    <row r="14" spans="1:23" ht="12.95" customHeight="1" x14ac:dyDescent="0.2">
      <c r="A14" s="47" t="s">
        <v>40</v>
      </c>
      <c r="B14" s="92">
        <v>5000000</v>
      </c>
      <c r="C14" s="92">
        <v>10000000</v>
      </c>
      <c r="D14" s="92"/>
      <c r="E14" s="92">
        <f t="shared" si="0"/>
        <v>15000000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117595000</v>
      </c>
      <c r="C15" s="95">
        <f>SUM(C9:C14)</f>
        <v>79851000</v>
      </c>
      <c r="D15" s="95"/>
      <c r="E15" s="95">
        <f t="shared" si="0"/>
        <v>197446000</v>
      </c>
      <c r="F15" s="96">
        <f t="shared" ref="F15:O15" si="7">SUM(F9:F14)</f>
        <v>187446000</v>
      </c>
      <c r="G15" s="97">
        <f t="shared" si="7"/>
        <v>182446000</v>
      </c>
      <c r="H15" s="96">
        <f t="shared" si="7"/>
        <v>247000</v>
      </c>
      <c r="I15" s="97">
        <f t="shared" si="7"/>
        <v>247350</v>
      </c>
      <c r="J15" s="96">
        <f t="shared" si="7"/>
        <v>9553000</v>
      </c>
      <c r="K15" s="97">
        <f t="shared" si="7"/>
        <v>19549721</v>
      </c>
      <c r="L15" s="96">
        <f t="shared" si="7"/>
        <v>74104000</v>
      </c>
      <c r="M15" s="97">
        <f t="shared" si="7"/>
        <v>42768535</v>
      </c>
      <c r="N15" s="96">
        <f t="shared" si="7"/>
        <v>61409000</v>
      </c>
      <c r="O15" s="97">
        <f t="shared" si="7"/>
        <v>84577594</v>
      </c>
      <c r="P15" s="96">
        <f t="shared" si="1"/>
        <v>145313000</v>
      </c>
      <c r="Q15" s="97">
        <f t="shared" si="2"/>
        <v>147143200</v>
      </c>
      <c r="R15" s="52">
        <f t="shared" si="3"/>
        <v>-17.131328943106986</v>
      </c>
      <c r="S15" s="53">
        <f t="shared" si="4"/>
        <v>97.756584367456128</v>
      </c>
      <c r="T15" s="52">
        <f>IF((SUM($E9:$E13))=0,0,(P15/(SUM($E9:$E13))*100))</f>
        <v>79.64712846540894</v>
      </c>
      <c r="U15" s="54">
        <f>IF((SUM($E9:$E13))=0,0,(Q15/(SUM($E9:$E13))*100))</f>
        <v>80.650274601799993</v>
      </c>
      <c r="V15" s="96">
        <f>SUM(V9:V14)</f>
        <v>567000</v>
      </c>
      <c r="W15" s="97">
        <f>SUM(W9:W14)</f>
        <v>560000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628569000</v>
      </c>
      <c r="C28" s="92">
        <v>0</v>
      </c>
      <c r="D28" s="92"/>
      <c r="E28" s="92">
        <f>$B28      +$C28      +$D28</f>
        <v>628569000</v>
      </c>
      <c r="F28" s="93">
        <v>628569000</v>
      </c>
      <c r="G28" s="94">
        <v>628569000</v>
      </c>
      <c r="H28" s="93">
        <v>30220000</v>
      </c>
      <c r="I28" s="94">
        <v>25419349</v>
      </c>
      <c r="J28" s="93">
        <v>121811000</v>
      </c>
      <c r="K28" s="94">
        <v>125895930</v>
      </c>
      <c r="L28" s="93">
        <v>138939000</v>
      </c>
      <c r="M28" s="94">
        <v>133916020</v>
      </c>
      <c r="N28" s="93">
        <v>320927000</v>
      </c>
      <c r="O28" s="94">
        <v>331460614</v>
      </c>
      <c r="P28" s="93">
        <f>$H28      +$J28      +$L28      +$N28</f>
        <v>611897000</v>
      </c>
      <c r="Q28" s="94">
        <f>$I28      +$K28      +$M28      +$O28</f>
        <v>616691913</v>
      </c>
      <c r="R28" s="48">
        <f>IF(($L28      =0),0,((($N28      -$L28      )/$L28      )*100))</f>
        <v>130.98410093638216</v>
      </c>
      <c r="S28" s="49">
        <f>IF(($M28      =0),0,((($O28      -$M28      )/$M28      )*100))</f>
        <v>147.5137881188524</v>
      </c>
      <c r="T28" s="48">
        <f>IF(($E28      =0),0,(($P28      /$E28      )*100))</f>
        <v>97.347626115828177</v>
      </c>
      <c r="U28" s="50">
        <f>IF(($E28      =0),0,(($Q28      /$E28      )*100))</f>
        <v>98.110456131307771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628569000</v>
      </c>
      <c r="C30" s="95">
        <f>SUM(C26:C29)</f>
        <v>0</v>
      </c>
      <c r="D30" s="95"/>
      <c r="E30" s="95">
        <f>$B30      +$C30      +$D30</f>
        <v>628569000</v>
      </c>
      <c r="F30" s="96">
        <f t="shared" ref="F30:O30" si="16">SUM(F26:F29)</f>
        <v>628569000</v>
      </c>
      <c r="G30" s="97">
        <f t="shared" si="16"/>
        <v>628569000</v>
      </c>
      <c r="H30" s="96">
        <f t="shared" si="16"/>
        <v>30220000</v>
      </c>
      <c r="I30" s="97">
        <f t="shared" si="16"/>
        <v>25419349</v>
      </c>
      <c r="J30" s="96">
        <f t="shared" si="16"/>
        <v>121811000</v>
      </c>
      <c r="K30" s="97">
        <f t="shared" si="16"/>
        <v>125895930</v>
      </c>
      <c r="L30" s="96">
        <f t="shared" si="16"/>
        <v>138939000</v>
      </c>
      <c r="M30" s="97">
        <f t="shared" si="16"/>
        <v>133916020</v>
      </c>
      <c r="N30" s="96">
        <f t="shared" si="16"/>
        <v>320927000</v>
      </c>
      <c r="O30" s="97">
        <f t="shared" si="16"/>
        <v>331460614</v>
      </c>
      <c r="P30" s="96">
        <f>$H30      +$J30      +$L30      +$N30</f>
        <v>611897000</v>
      </c>
      <c r="Q30" s="97">
        <f>$I30      +$K30      +$M30      +$O30</f>
        <v>616691913</v>
      </c>
      <c r="R30" s="52">
        <f>IF(($L30      =0),0,((($N30      -$L30      )/$L30      )*100))</f>
        <v>130.98410093638216</v>
      </c>
      <c r="S30" s="53">
        <f>IF(($M30      =0),0,((($O30      -$M30      )/$M30      )*100))</f>
        <v>147.5137881188524</v>
      </c>
      <c r="T30" s="52">
        <f>IF($E30   =0,0,($P30   /$E30   )*100)</f>
        <v>97.347626115828177</v>
      </c>
      <c r="U30" s="54">
        <f>IF($E30   =0,0,($Q30   /$E30   )*100)</f>
        <v>98.110456131307771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20669000</v>
      </c>
      <c r="C32" s="92">
        <v>0</v>
      </c>
      <c r="D32" s="92"/>
      <c r="E32" s="92">
        <f>$B32      +$C32      +$D32</f>
        <v>20669000</v>
      </c>
      <c r="F32" s="93">
        <v>20669000</v>
      </c>
      <c r="G32" s="94">
        <v>20669000</v>
      </c>
      <c r="H32" s="93">
        <v>6666000</v>
      </c>
      <c r="I32" s="94">
        <v>6665968</v>
      </c>
      <c r="J32" s="93">
        <v>10133000</v>
      </c>
      <c r="K32" s="94">
        <v>10132978</v>
      </c>
      <c r="L32" s="93">
        <v>3870000</v>
      </c>
      <c r="M32" s="94">
        <v>4040370</v>
      </c>
      <c r="N32" s="93"/>
      <c r="O32" s="94">
        <v>-170315</v>
      </c>
      <c r="P32" s="93">
        <f>$H32      +$J32      +$L32      +$N32</f>
        <v>20669000</v>
      </c>
      <c r="Q32" s="94">
        <f>$I32      +$K32      +$M32      +$O32</f>
        <v>20669001</v>
      </c>
      <c r="R32" s="48">
        <f>IF(($L32      =0),0,((($N32      -$L32      )/$L32      )*100))</f>
        <v>-100</v>
      </c>
      <c r="S32" s="49">
        <f>IF(($M32      =0),0,((($O32      -$M32      )/$M32      )*100))</f>
        <v>-104.2153317641701</v>
      </c>
      <c r="T32" s="48">
        <f>IF(($E32      =0),0,(($P32      /$E32      )*100))</f>
        <v>100</v>
      </c>
      <c r="U32" s="50">
        <f>IF(($E32      =0),0,(($Q32      /$E32      )*100))</f>
        <v>100.00000483816342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20669000</v>
      </c>
      <c r="C33" s="95">
        <f>C32</f>
        <v>0</v>
      </c>
      <c r="D33" s="95"/>
      <c r="E33" s="95">
        <f>$B33      +$C33      +$D33</f>
        <v>20669000</v>
      </c>
      <c r="F33" s="96">
        <f t="shared" ref="F33:O33" si="17">F32</f>
        <v>20669000</v>
      </c>
      <c r="G33" s="97">
        <f t="shared" si="17"/>
        <v>20669000</v>
      </c>
      <c r="H33" s="96">
        <f t="shared" si="17"/>
        <v>6666000</v>
      </c>
      <c r="I33" s="97">
        <f t="shared" si="17"/>
        <v>6665968</v>
      </c>
      <c r="J33" s="96">
        <f t="shared" si="17"/>
        <v>10133000</v>
      </c>
      <c r="K33" s="97">
        <f t="shared" si="17"/>
        <v>10132978</v>
      </c>
      <c r="L33" s="96">
        <f t="shared" si="17"/>
        <v>3870000</v>
      </c>
      <c r="M33" s="97">
        <f t="shared" si="17"/>
        <v>4040370</v>
      </c>
      <c r="N33" s="96">
        <f t="shared" si="17"/>
        <v>0</v>
      </c>
      <c r="O33" s="97">
        <f t="shared" si="17"/>
        <v>-170315</v>
      </c>
      <c r="P33" s="96">
        <f>$H33      +$J33      +$L33      +$N33</f>
        <v>20669000</v>
      </c>
      <c r="Q33" s="97">
        <f>$I33      +$K33      +$M33      +$O33</f>
        <v>20669001</v>
      </c>
      <c r="R33" s="52">
        <f>IF(($L33      =0),0,((($N33      -$L33      )/$L33      )*100))</f>
        <v>-100</v>
      </c>
      <c r="S33" s="53">
        <f>IF(($M33      =0),0,((($O33      -$M33      )/$M33      )*100))</f>
        <v>-104.2153317641701</v>
      </c>
      <c r="T33" s="52">
        <f>IF($E33   =0,0,($P33   /$E33   )*100)</f>
        <v>100</v>
      </c>
      <c r="U33" s="54">
        <f>IF($E33   =0,0,($Q33   /$E33   )*100)</f>
        <v>100.00000483816342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35389000</v>
      </c>
      <c r="C36" s="92">
        <v>0</v>
      </c>
      <c r="D36" s="92"/>
      <c r="E36" s="92">
        <f t="shared" si="18"/>
        <v>35389000</v>
      </c>
      <c r="F36" s="93">
        <v>35389000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/>
      <c r="I38" s="94"/>
      <c r="J38" s="93">
        <v>9000000</v>
      </c>
      <c r="K38" s="94">
        <v>8944457</v>
      </c>
      <c r="L38" s="93"/>
      <c r="M38" s="94"/>
      <c r="N38" s="93">
        <v>1000000</v>
      </c>
      <c r="O38" s="94">
        <v>1025690</v>
      </c>
      <c r="P38" s="93">
        <f t="shared" si="19"/>
        <v>10000000</v>
      </c>
      <c r="Q38" s="94">
        <f t="shared" si="20"/>
        <v>9970147</v>
      </c>
      <c r="R38" s="48">
        <f t="shared" si="21"/>
        <v>0</v>
      </c>
      <c r="S38" s="49">
        <f t="shared" si="22"/>
        <v>0</v>
      </c>
      <c r="T38" s="48">
        <f t="shared" si="23"/>
        <v>100</v>
      </c>
      <c r="U38" s="50">
        <f t="shared" si="24"/>
        <v>99.70147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45389000</v>
      </c>
      <c r="C40" s="95">
        <f>SUM(C35:C39)</f>
        <v>0</v>
      </c>
      <c r="D40" s="95"/>
      <c r="E40" s="95">
        <f t="shared" si="18"/>
        <v>45389000</v>
      </c>
      <c r="F40" s="96">
        <f t="shared" ref="F40:O40" si="25">SUM(F35:F39)</f>
        <v>45389000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9000000</v>
      </c>
      <c r="K40" s="97">
        <f t="shared" si="25"/>
        <v>8944457</v>
      </c>
      <c r="L40" s="96">
        <f t="shared" si="25"/>
        <v>0</v>
      </c>
      <c r="M40" s="97">
        <f t="shared" si="25"/>
        <v>0</v>
      </c>
      <c r="N40" s="96">
        <f t="shared" si="25"/>
        <v>1000000</v>
      </c>
      <c r="O40" s="97">
        <f t="shared" si="25"/>
        <v>1025690</v>
      </c>
      <c r="P40" s="96">
        <f t="shared" si="19"/>
        <v>10000000</v>
      </c>
      <c r="Q40" s="97">
        <f t="shared" si="20"/>
        <v>9970147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99.70147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688066000</v>
      </c>
      <c r="C65" s="92">
        <v>-15167000</v>
      </c>
      <c r="D65" s="92"/>
      <c r="E65" s="92">
        <f t="shared" si="35"/>
        <v>672899000</v>
      </c>
      <c r="F65" s="93">
        <v>672899000</v>
      </c>
      <c r="G65" s="94">
        <v>672899000</v>
      </c>
      <c r="H65" s="93">
        <v>18184000</v>
      </c>
      <c r="I65" s="94">
        <v>18184062</v>
      </c>
      <c r="J65" s="93">
        <v>172875000</v>
      </c>
      <c r="K65" s="94">
        <v>172875265</v>
      </c>
      <c r="L65" s="93">
        <v>182838000</v>
      </c>
      <c r="M65" s="94">
        <v>182838045</v>
      </c>
      <c r="N65" s="93">
        <v>210477000</v>
      </c>
      <c r="O65" s="94">
        <v>248713323</v>
      </c>
      <c r="P65" s="93">
        <f t="shared" si="36"/>
        <v>584374000</v>
      </c>
      <c r="Q65" s="94">
        <f t="shared" si="37"/>
        <v>622610695</v>
      </c>
      <c r="R65" s="48">
        <f t="shared" si="38"/>
        <v>15.116660650411839</v>
      </c>
      <c r="S65" s="49">
        <f t="shared" si="39"/>
        <v>36.029305607593869</v>
      </c>
      <c r="T65" s="48">
        <f t="shared" si="40"/>
        <v>86.844236653643421</v>
      </c>
      <c r="U65" s="50">
        <f t="shared" si="41"/>
        <v>92.5266191508681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688066000</v>
      </c>
      <c r="C66" s="95">
        <f>SUM(C61:C65)</f>
        <v>-15167000</v>
      </c>
      <c r="D66" s="95"/>
      <c r="E66" s="95">
        <f t="shared" si="35"/>
        <v>672899000</v>
      </c>
      <c r="F66" s="96">
        <f t="shared" ref="F66:O66" si="42">SUM(F61:F65)</f>
        <v>672899000</v>
      </c>
      <c r="G66" s="97">
        <f t="shared" si="42"/>
        <v>672899000</v>
      </c>
      <c r="H66" s="96">
        <f t="shared" si="42"/>
        <v>18184000</v>
      </c>
      <c r="I66" s="97">
        <f t="shared" si="42"/>
        <v>18184062</v>
      </c>
      <c r="J66" s="96">
        <f t="shared" si="42"/>
        <v>172875000</v>
      </c>
      <c r="K66" s="97">
        <f t="shared" si="42"/>
        <v>172875265</v>
      </c>
      <c r="L66" s="96">
        <f t="shared" si="42"/>
        <v>182838000</v>
      </c>
      <c r="M66" s="97">
        <f t="shared" si="42"/>
        <v>182838045</v>
      </c>
      <c r="N66" s="96">
        <f t="shared" si="42"/>
        <v>210477000</v>
      </c>
      <c r="O66" s="97">
        <f t="shared" si="42"/>
        <v>248713323</v>
      </c>
      <c r="P66" s="96">
        <f t="shared" si="36"/>
        <v>584374000</v>
      </c>
      <c r="Q66" s="97">
        <f t="shared" si="37"/>
        <v>622610695</v>
      </c>
      <c r="R66" s="52">
        <f t="shared" si="38"/>
        <v>15.116660650411839</v>
      </c>
      <c r="S66" s="53">
        <f t="shared" si="39"/>
        <v>36.029305607593869</v>
      </c>
      <c r="T66" s="52">
        <f>IF((+$E61+$E63+$E64++$E65) =0,0,(P66   /(+$E61+$E63+$E64+$E65) )*100)</f>
        <v>86.844236653643421</v>
      </c>
      <c r="U66" s="54">
        <f>IF((+$E61+$E63+$E65) =0,0,(Q66  /(+$E61+$E63+$E65) )*100)</f>
        <v>92.5266191508681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1500288000</v>
      </c>
      <c r="C67" s="104">
        <f>SUM(C9:C14,C17:C23,C26:C29,C32,C35:C39,C42:C52,C55:C58,C61:C65)</f>
        <v>64684000</v>
      </c>
      <c r="D67" s="104"/>
      <c r="E67" s="104">
        <f t="shared" si="35"/>
        <v>1564972000</v>
      </c>
      <c r="F67" s="105">
        <f t="shared" ref="F67:O67" si="43">SUM(F9:F14,F17:F23,F26:F29,F32,F35:F39,F42:F52,F55:F58,F61:F65)</f>
        <v>1554972000</v>
      </c>
      <c r="G67" s="106">
        <f t="shared" si="43"/>
        <v>1514583000</v>
      </c>
      <c r="H67" s="105">
        <f t="shared" si="43"/>
        <v>55317000</v>
      </c>
      <c r="I67" s="106">
        <f t="shared" si="43"/>
        <v>50516729</v>
      </c>
      <c r="J67" s="105">
        <f t="shared" si="43"/>
        <v>323372000</v>
      </c>
      <c r="K67" s="106">
        <f t="shared" si="43"/>
        <v>337398351</v>
      </c>
      <c r="L67" s="105">
        <f t="shared" si="43"/>
        <v>399751000</v>
      </c>
      <c r="M67" s="106">
        <f t="shared" si="43"/>
        <v>363562970</v>
      </c>
      <c r="N67" s="105">
        <f t="shared" si="43"/>
        <v>593813000</v>
      </c>
      <c r="O67" s="106">
        <f t="shared" si="43"/>
        <v>665606906</v>
      </c>
      <c r="P67" s="105">
        <f t="shared" si="36"/>
        <v>1372253000</v>
      </c>
      <c r="Q67" s="106">
        <f t="shared" si="37"/>
        <v>1417084956</v>
      </c>
      <c r="R67" s="61">
        <f t="shared" si="38"/>
        <v>48.545719710519798</v>
      </c>
      <c r="S67" s="62">
        <f t="shared" si="39"/>
        <v>83.078850412075795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90.602693942821219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93.562713697433551</v>
      </c>
      <c r="V67" s="105">
        <f>SUM(V9:V14,V17:V23,V26:V29,V32,V35:V39,V42:V52,V55:V58,V61:V65)</f>
        <v>567000</v>
      </c>
      <c r="W67" s="106">
        <f>SUM(W9:W14,W17:W23,W26:W29,W32,W35:W39,W42:W52,W55:W58,W61:W65)</f>
        <v>560000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1500288000</v>
      </c>
      <c r="C72" s="104">
        <f>SUM(C9:C14,C17:C23,C26:C29,C32,C35:C39,C42:C52,C55:C58,C61:C65,C69)</f>
        <v>64684000</v>
      </c>
      <c r="D72" s="104"/>
      <c r="E72" s="104">
        <f>$B72      +$C72      +$D72</f>
        <v>1564972000</v>
      </c>
      <c r="F72" s="105">
        <f t="shared" ref="F72:O72" si="46">SUM(F9:F14,F17:F23,F26:F29,F32,F35:F39,F42:F52,F55:F58,F61:F65,F69)</f>
        <v>1554972000</v>
      </c>
      <c r="G72" s="106">
        <f t="shared" si="46"/>
        <v>1514583000</v>
      </c>
      <c r="H72" s="105">
        <f t="shared" si="46"/>
        <v>55317000</v>
      </c>
      <c r="I72" s="106">
        <f t="shared" si="46"/>
        <v>50516729</v>
      </c>
      <c r="J72" s="105">
        <f t="shared" si="46"/>
        <v>323372000</v>
      </c>
      <c r="K72" s="106">
        <f t="shared" si="46"/>
        <v>337398351</v>
      </c>
      <c r="L72" s="105">
        <f t="shared" si="46"/>
        <v>399751000</v>
      </c>
      <c r="M72" s="106">
        <f t="shared" si="46"/>
        <v>363562970</v>
      </c>
      <c r="N72" s="105">
        <f t="shared" si="46"/>
        <v>593813000</v>
      </c>
      <c r="O72" s="106">
        <f t="shared" si="46"/>
        <v>665606906</v>
      </c>
      <c r="P72" s="105">
        <f>$H72      +$J72      +$L72      +$N72</f>
        <v>1372253000</v>
      </c>
      <c r="Q72" s="106">
        <f>$I72      +$K72      +$M72      +$O72</f>
        <v>1417084956</v>
      </c>
      <c r="R72" s="61">
        <f>IF(($L72      =0),0,((($N72      -$L72      )/$L72      )*100))</f>
        <v>48.545719710519798</v>
      </c>
      <c r="S72" s="62">
        <f>IF(($M72      =0),0,((($O72      -$M72      )/$M72      )*100))</f>
        <v>83.078850412075795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90.602693942821219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93.562713697433551</v>
      </c>
      <c r="V72" s="105">
        <f>SUM(V9:V14,V17:V23,V26:V29,V32,V35:V39,V42:V52,V55:V58,V61:V65,V69)</f>
        <v>567000</v>
      </c>
      <c r="W72" s="106">
        <f>SUM(W9:W14,W17:W23,W26:W29,W32,W35:W39,W42:W52,W55:W58,W61:W65,W69)</f>
        <v>560000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FEwNNtX6zDJCn/kkYi/Yyjp3C1WSbPDVe1DfgCAXoe3Vr2AND0kVbX2W2MSWbFfPj+tzkgHLMkF8R/eAHYyew==" saltValue="5ee9/sI/nmdbzmCmsg1/1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116000</v>
      </c>
      <c r="I10" s="94">
        <v>94827</v>
      </c>
      <c r="J10" s="93">
        <v>17000</v>
      </c>
      <c r="K10" s="94">
        <v>37517</v>
      </c>
      <c r="L10" s="93">
        <v>322000</v>
      </c>
      <c r="M10" s="94">
        <v>321325</v>
      </c>
      <c r="N10" s="93">
        <v>1645000</v>
      </c>
      <c r="O10" s="94">
        <v>1646332</v>
      </c>
      <c r="P10" s="93">
        <f t="shared" ref="P10:P15" si="1">$H10      +$J10      +$L10      +$N10</f>
        <v>2100000</v>
      </c>
      <c r="Q10" s="94">
        <f t="shared" ref="Q10:Q15" si="2">$I10      +$K10      +$M10      +$O10</f>
        <v>2100001</v>
      </c>
      <c r="R10" s="48">
        <f t="shared" ref="R10:R15" si="3">IF(($L10      =0),0,((($N10      -$L10      )/$L10      )*100))</f>
        <v>410.86956521739131</v>
      </c>
      <c r="S10" s="49">
        <f t="shared" ref="S10:S15" si="4">IF(($M10      =0),0,((($O10      -$M10      )/$M10      )*100))</f>
        <v>412.35727067610679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100.00004761904762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8254000</v>
      </c>
      <c r="C14" s="92">
        <v>0</v>
      </c>
      <c r="D14" s="92"/>
      <c r="E14" s="92">
        <f t="shared" si="0"/>
        <v>8254000</v>
      </c>
      <c r="F14" s="93">
        <v>8254000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10354000</v>
      </c>
      <c r="C15" s="95">
        <f>SUM(C9:C14)</f>
        <v>0</v>
      </c>
      <c r="D15" s="95"/>
      <c r="E15" s="95">
        <f t="shared" si="0"/>
        <v>10354000</v>
      </c>
      <c r="F15" s="96">
        <f t="shared" ref="F15:O15" si="7">SUM(F9:F14)</f>
        <v>10354000</v>
      </c>
      <c r="G15" s="97">
        <f t="shared" si="7"/>
        <v>2100000</v>
      </c>
      <c r="H15" s="96">
        <f t="shared" si="7"/>
        <v>116000</v>
      </c>
      <c r="I15" s="97">
        <f t="shared" si="7"/>
        <v>94827</v>
      </c>
      <c r="J15" s="96">
        <f t="shared" si="7"/>
        <v>17000</v>
      </c>
      <c r="K15" s="97">
        <f t="shared" si="7"/>
        <v>37517</v>
      </c>
      <c r="L15" s="96">
        <f t="shared" si="7"/>
        <v>322000</v>
      </c>
      <c r="M15" s="97">
        <f t="shared" si="7"/>
        <v>321325</v>
      </c>
      <c r="N15" s="96">
        <f t="shared" si="7"/>
        <v>1645000</v>
      </c>
      <c r="O15" s="97">
        <f t="shared" si="7"/>
        <v>1646332</v>
      </c>
      <c r="P15" s="96">
        <f t="shared" si="1"/>
        <v>2100000</v>
      </c>
      <c r="Q15" s="97">
        <f t="shared" si="2"/>
        <v>2100001</v>
      </c>
      <c r="R15" s="52">
        <f t="shared" si="3"/>
        <v>410.86956521739131</v>
      </c>
      <c r="S15" s="53">
        <f t="shared" si="4"/>
        <v>412.35727067610679</v>
      </c>
      <c r="T15" s="52">
        <f>IF((SUM($E9:$E13))=0,0,(P15/(SUM($E9:$E13))*100))</f>
        <v>100</v>
      </c>
      <c r="U15" s="54">
        <f>IF((SUM($E9:$E13))=0,0,(Q15/(SUM($E9:$E13))*100))</f>
        <v>100.00004761904762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3360000</v>
      </c>
      <c r="C32" s="92">
        <v>-1344000</v>
      </c>
      <c r="D32" s="92"/>
      <c r="E32" s="92">
        <f>$B32      +$C32      +$D32</f>
        <v>2016000</v>
      </c>
      <c r="F32" s="93">
        <v>2016000</v>
      </c>
      <c r="G32" s="94">
        <v>2016000</v>
      </c>
      <c r="H32" s="93"/>
      <c r="I32" s="94"/>
      <c r="J32" s="93"/>
      <c r="K32" s="94"/>
      <c r="L32" s="93">
        <v>170000</v>
      </c>
      <c r="M32" s="94"/>
      <c r="N32" s="93">
        <v>1097000</v>
      </c>
      <c r="O32" s="94">
        <v>2016000</v>
      </c>
      <c r="P32" s="93">
        <f>$H32      +$J32      +$L32      +$N32</f>
        <v>1267000</v>
      </c>
      <c r="Q32" s="94">
        <f>$I32      +$K32      +$M32      +$O32</f>
        <v>2016000</v>
      </c>
      <c r="R32" s="48">
        <f>IF(($L32      =0),0,((($N32      -$L32      )/$L32      )*100))</f>
        <v>545.29411764705878</v>
      </c>
      <c r="S32" s="49">
        <f>IF(($M32      =0),0,((($O32      -$M32      )/$M32      )*100))</f>
        <v>0</v>
      </c>
      <c r="T32" s="48">
        <f>IF(($E32      =0),0,(($P32      /$E32      )*100))</f>
        <v>62.847222222222221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3360000</v>
      </c>
      <c r="C33" s="95">
        <f>C32</f>
        <v>-1344000</v>
      </c>
      <c r="D33" s="95"/>
      <c r="E33" s="95">
        <f>$B33      +$C33      +$D33</f>
        <v>2016000</v>
      </c>
      <c r="F33" s="96">
        <f t="shared" ref="F33:O33" si="17">F32</f>
        <v>2016000</v>
      </c>
      <c r="G33" s="97">
        <f t="shared" si="17"/>
        <v>2016000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170000</v>
      </c>
      <c r="M33" s="97">
        <f t="shared" si="17"/>
        <v>0</v>
      </c>
      <c r="N33" s="96">
        <f t="shared" si="17"/>
        <v>1097000</v>
      </c>
      <c r="O33" s="97">
        <f t="shared" si="17"/>
        <v>2016000</v>
      </c>
      <c r="P33" s="96">
        <f>$H33      +$J33      +$L33      +$N33</f>
        <v>1267000</v>
      </c>
      <c r="Q33" s="97">
        <f>$I33      +$K33      +$M33      +$O33</f>
        <v>2016000</v>
      </c>
      <c r="R33" s="52">
        <f>IF(($L33      =0),0,((($N33      -$L33      )/$L33      )*100))</f>
        <v>545.29411764705878</v>
      </c>
      <c r="S33" s="53">
        <f>IF(($M33      =0),0,((($O33      -$M33      )/$M33      )*100))</f>
        <v>0</v>
      </c>
      <c r="T33" s="52">
        <f>IF($E33   =0,0,($P33   /$E33   )*100)</f>
        <v>62.847222222222221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18244000</v>
      </c>
      <c r="C35" s="92">
        <v>0</v>
      </c>
      <c r="D35" s="92"/>
      <c r="E35" s="92">
        <f t="shared" ref="E35:E40" si="18">$B35      +$C35      +$D35</f>
        <v>18244000</v>
      </c>
      <c r="F35" s="93">
        <v>18244000</v>
      </c>
      <c r="G35" s="94">
        <v>18244000</v>
      </c>
      <c r="H35" s="93"/>
      <c r="I35" s="94"/>
      <c r="J35" s="93"/>
      <c r="K35" s="94"/>
      <c r="L35" s="93"/>
      <c r="M35" s="94">
        <v>6028582</v>
      </c>
      <c r="N35" s="93">
        <v>5242000</v>
      </c>
      <c r="O35" s="94">
        <v>11947261</v>
      </c>
      <c r="P35" s="93">
        <f t="shared" ref="P35:P40" si="19">$H35      +$J35      +$L35      +$N35</f>
        <v>5242000</v>
      </c>
      <c r="Q35" s="94">
        <f t="shared" ref="Q35:Q40" si="20">$I35      +$K35      +$M35      +$O35</f>
        <v>17975843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98.17696765176288</v>
      </c>
      <c r="T35" s="48">
        <f t="shared" ref="T35:T39" si="23">IF(($E35      =0),0,(($P35      /$E35      )*100))</f>
        <v>28.732734049550533</v>
      </c>
      <c r="U35" s="50">
        <f t="shared" ref="U35:U39" si="24">IF(($E35      =0),0,(($Q35      /$E35      )*100))</f>
        <v>98.5301633413725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13678000</v>
      </c>
      <c r="C36" s="92">
        <v>0</v>
      </c>
      <c r="D36" s="92"/>
      <c r="E36" s="92">
        <f t="shared" si="18"/>
        <v>13678000</v>
      </c>
      <c r="F36" s="93">
        <v>13678000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1000000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/>
      <c r="K38" s="94"/>
      <c r="L38" s="93"/>
      <c r="M38" s="94"/>
      <c r="N38" s="93">
        <v>3401000</v>
      </c>
      <c r="O38" s="94">
        <v>4399999</v>
      </c>
      <c r="P38" s="93">
        <f t="shared" si="19"/>
        <v>3401000</v>
      </c>
      <c r="Q38" s="94">
        <f t="shared" si="20"/>
        <v>4399999</v>
      </c>
      <c r="R38" s="48">
        <f t="shared" si="21"/>
        <v>0</v>
      </c>
      <c r="S38" s="49">
        <f t="shared" si="22"/>
        <v>0</v>
      </c>
      <c r="T38" s="48">
        <f t="shared" si="23"/>
        <v>68.02</v>
      </c>
      <c r="U38" s="50">
        <f t="shared" si="24"/>
        <v>87.999979999999994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35922000</v>
      </c>
      <c r="C40" s="95">
        <f>SUM(C35:C39)</f>
        <v>1000000</v>
      </c>
      <c r="D40" s="95"/>
      <c r="E40" s="95">
        <f t="shared" si="18"/>
        <v>36922000</v>
      </c>
      <c r="F40" s="96">
        <f t="shared" ref="F40:O40" si="25">SUM(F35:F39)</f>
        <v>36922000</v>
      </c>
      <c r="G40" s="97">
        <f t="shared" si="25"/>
        <v>23244000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6028582</v>
      </c>
      <c r="N40" s="96">
        <f t="shared" si="25"/>
        <v>8643000</v>
      </c>
      <c r="O40" s="97">
        <f t="shared" si="25"/>
        <v>16347260</v>
      </c>
      <c r="P40" s="96">
        <f t="shared" si="19"/>
        <v>8643000</v>
      </c>
      <c r="Q40" s="97">
        <f t="shared" si="20"/>
        <v>22375842</v>
      </c>
      <c r="R40" s="52">
        <f t="shared" si="21"/>
        <v>0</v>
      </c>
      <c r="S40" s="53">
        <f t="shared" si="22"/>
        <v>171.16260507031339</v>
      </c>
      <c r="T40" s="52">
        <f>IF((+$E35+$E38) =0,0,(P40   /(+$E35+$E38) )*100)</f>
        <v>37.183789364997416</v>
      </c>
      <c r="U40" s="54">
        <f>IF((+$E35+$E38) =0,0,(Q40   /(+$E35+$E38) )*100)</f>
        <v>96.265023231801763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277407000</v>
      </c>
      <c r="C44" s="92">
        <v>761869000</v>
      </c>
      <c r="D44" s="92"/>
      <c r="E44" s="92">
        <f t="shared" si="26"/>
        <v>1039276000</v>
      </c>
      <c r="F44" s="93">
        <v>1039276000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-34761000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312168000</v>
      </c>
      <c r="C53" s="95">
        <f>SUM(C42:C52)</f>
        <v>727108000</v>
      </c>
      <c r="D53" s="95"/>
      <c r="E53" s="95">
        <f t="shared" si="26"/>
        <v>1039276000</v>
      </c>
      <c r="F53" s="96">
        <f t="shared" ref="F53:O53" si="33">SUM(F42:F52)</f>
        <v>1039276000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361804000</v>
      </c>
      <c r="C67" s="104">
        <f>SUM(C9:C14,C17:C23,C26:C29,C32,C35:C39,C42:C52,C55:C58,C61:C65)</f>
        <v>726764000</v>
      </c>
      <c r="D67" s="104"/>
      <c r="E67" s="104">
        <f t="shared" si="35"/>
        <v>1088568000</v>
      </c>
      <c r="F67" s="105">
        <f t="shared" ref="F67:O67" si="43">SUM(F9:F14,F17:F23,F26:F29,F32,F35:F39,F42:F52,F55:F58,F61:F65)</f>
        <v>1088568000</v>
      </c>
      <c r="G67" s="106">
        <f t="shared" si="43"/>
        <v>27360000</v>
      </c>
      <c r="H67" s="105">
        <f t="shared" si="43"/>
        <v>116000</v>
      </c>
      <c r="I67" s="106">
        <f t="shared" si="43"/>
        <v>94827</v>
      </c>
      <c r="J67" s="105">
        <f t="shared" si="43"/>
        <v>17000</v>
      </c>
      <c r="K67" s="106">
        <f t="shared" si="43"/>
        <v>37517</v>
      </c>
      <c r="L67" s="105">
        <f t="shared" si="43"/>
        <v>492000</v>
      </c>
      <c r="M67" s="106">
        <f t="shared" si="43"/>
        <v>6349907</v>
      </c>
      <c r="N67" s="105">
        <f t="shared" si="43"/>
        <v>11385000</v>
      </c>
      <c r="O67" s="106">
        <f t="shared" si="43"/>
        <v>20009592</v>
      </c>
      <c r="P67" s="105">
        <f t="shared" si="36"/>
        <v>12010000</v>
      </c>
      <c r="Q67" s="106">
        <f t="shared" si="37"/>
        <v>26491843</v>
      </c>
      <c r="R67" s="61">
        <f t="shared" si="38"/>
        <v>2214.0243902439024</v>
      </c>
      <c r="S67" s="62">
        <f t="shared" si="39"/>
        <v>215.11630012849005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43.896198830409354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96.826911549707603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179030000</v>
      </c>
      <c r="C69" s="92">
        <v>-120000000</v>
      </c>
      <c r="D69" s="92"/>
      <c r="E69" s="92">
        <f>$B69      +$C69      +$D69</f>
        <v>59030000</v>
      </c>
      <c r="F69" s="93">
        <v>59030000</v>
      </c>
      <c r="G69" s="94">
        <v>59030000</v>
      </c>
      <c r="H69" s="93">
        <v>1977000</v>
      </c>
      <c r="I69" s="94"/>
      <c r="J69" s="93">
        <v>3462000</v>
      </c>
      <c r="K69" s="94">
        <v>1392492</v>
      </c>
      <c r="L69" s="93">
        <v>6609000</v>
      </c>
      <c r="M69" s="94">
        <v>8068974</v>
      </c>
      <c r="N69" s="93">
        <v>9051000</v>
      </c>
      <c r="O69" s="94">
        <v>33487684</v>
      </c>
      <c r="P69" s="93">
        <f>$H69      +$J69      +$L69      +$N69</f>
        <v>21099000</v>
      </c>
      <c r="Q69" s="94">
        <f>$I69      +$K69      +$M69      +$O69</f>
        <v>42949150</v>
      </c>
      <c r="R69" s="48">
        <f>IF(($L69      =0),0,((($N69      -$L69      )/$L69      )*100))</f>
        <v>36.949614162505675</v>
      </c>
      <c r="S69" s="49">
        <f>IF(($M69      =0),0,((($O69      -$M69      )/$M69      )*100))</f>
        <v>315.01786968206864</v>
      </c>
      <c r="T69" s="48">
        <f>IF(($E69      =0),0,(($P69      /$E69      )*100))</f>
        <v>35.742842622395393</v>
      </c>
      <c r="U69" s="50">
        <f>IF(($E69      =0),0,(($Q69      /$E69      )*100))</f>
        <v>72.758173809927158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179030000</v>
      </c>
      <c r="C70" s="101">
        <f>C69</f>
        <v>-120000000</v>
      </c>
      <c r="D70" s="101"/>
      <c r="E70" s="101">
        <f>$B70      +$C70      +$D70</f>
        <v>59030000</v>
      </c>
      <c r="F70" s="102">
        <f t="shared" ref="F70:O70" si="44">F69</f>
        <v>59030000</v>
      </c>
      <c r="G70" s="103">
        <f t="shared" si="44"/>
        <v>59030000</v>
      </c>
      <c r="H70" s="102">
        <f t="shared" si="44"/>
        <v>1977000</v>
      </c>
      <c r="I70" s="103">
        <f t="shared" si="44"/>
        <v>0</v>
      </c>
      <c r="J70" s="102">
        <f t="shared" si="44"/>
        <v>3462000</v>
      </c>
      <c r="K70" s="103">
        <f t="shared" si="44"/>
        <v>1392492</v>
      </c>
      <c r="L70" s="102">
        <f t="shared" si="44"/>
        <v>6609000</v>
      </c>
      <c r="M70" s="103">
        <f t="shared" si="44"/>
        <v>8068974</v>
      </c>
      <c r="N70" s="102">
        <f t="shared" si="44"/>
        <v>9051000</v>
      </c>
      <c r="O70" s="103">
        <f t="shared" si="44"/>
        <v>33487684</v>
      </c>
      <c r="P70" s="102">
        <f>$H70      +$J70      +$L70      +$N70</f>
        <v>21099000</v>
      </c>
      <c r="Q70" s="103">
        <f>$I70      +$K70      +$M70      +$O70</f>
        <v>42949150</v>
      </c>
      <c r="R70" s="57">
        <f>IF(($L70      =0),0,((($N70      -$L70      )/$L70      )*100))</f>
        <v>36.949614162505675</v>
      </c>
      <c r="S70" s="58">
        <f>IF(($M70      =0),0,((($O70      -$M70      )/$M70      )*100))</f>
        <v>315.01786968206864</v>
      </c>
      <c r="T70" s="57">
        <f>IF($E70   =0,0,($P70   /$E70   )*100)</f>
        <v>35.742842622395393</v>
      </c>
      <c r="U70" s="59">
        <f>IF($E70   =0,0,($Q70   /$E70 )*100)</f>
        <v>72.758173809927158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179030000</v>
      </c>
      <c r="C71" s="104">
        <f>C69</f>
        <v>-120000000</v>
      </c>
      <c r="D71" s="104"/>
      <c r="E71" s="104">
        <f>$B71      +$C71      +$D71</f>
        <v>59030000</v>
      </c>
      <c r="F71" s="105">
        <f t="shared" ref="F71:O71" si="45">F69</f>
        <v>59030000</v>
      </c>
      <c r="G71" s="106">
        <f t="shared" si="45"/>
        <v>59030000</v>
      </c>
      <c r="H71" s="105">
        <f t="shared" si="45"/>
        <v>1977000</v>
      </c>
      <c r="I71" s="106">
        <f t="shared" si="45"/>
        <v>0</v>
      </c>
      <c r="J71" s="105">
        <f t="shared" si="45"/>
        <v>3462000</v>
      </c>
      <c r="K71" s="106">
        <f t="shared" si="45"/>
        <v>1392492</v>
      </c>
      <c r="L71" s="105">
        <f t="shared" si="45"/>
        <v>6609000</v>
      </c>
      <c r="M71" s="106">
        <f t="shared" si="45"/>
        <v>8068974</v>
      </c>
      <c r="N71" s="105">
        <f t="shared" si="45"/>
        <v>9051000</v>
      </c>
      <c r="O71" s="106">
        <f t="shared" si="45"/>
        <v>33487684</v>
      </c>
      <c r="P71" s="105">
        <f>$H71      +$J71      +$L71      +$N71</f>
        <v>21099000</v>
      </c>
      <c r="Q71" s="106">
        <f>$I71      +$K71      +$M71      +$O71</f>
        <v>42949150</v>
      </c>
      <c r="R71" s="61">
        <f>IF(($L71      =0),0,((($N71      -$L71      )/$L71      )*100))</f>
        <v>36.949614162505675</v>
      </c>
      <c r="S71" s="62">
        <f>IF(($M71      =0),0,((($O71      -$M71      )/$M71      )*100))</f>
        <v>315.01786968206864</v>
      </c>
      <c r="T71" s="61">
        <f>IF($E71   =0,0,($P71   /$E71   )*100)</f>
        <v>35.742842622395393</v>
      </c>
      <c r="U71" s="65">
        <f>IF($E71   =0,0,($Q71   /$E71   )*100)</f>
        <v>72.758173809927158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540834000</v>
      </c>
      <c r="C72" s="104">
        <f>SUM(C9:C14,C17:C23,C26:C29,C32,C35:C39,C42:C52,C55:C58,C61:C65,C69)</f>
        <v>606764000</v>
      </c>
      <c r="D72" s="104"/>
      <c r="E72" s="104">
        <f>$B72      +$C72      +$D72</f>
        <v>1147598000</v>
      </c>
      <c r="F72" s="105">
        <f t="shared" ref="F72:O72" si="46">SUM(F9:F14,F17:F23,F26:F29,F32,F35:F39,F42:F52,F55:F58,F61:F65,F69)</f>
        <v>1147598000</v>
      </c>
      <c r="G72" s="106">
        <f t="shared" si="46"/>
        <v>86390000</v>
      </c>
      <c r="H72" s="105">
        <f t="shared" si="46"/>
        <v>2093000</v>
      </c>
      <c r="I72" s="106">
        <f t="shared" si="46"/>
        <v>94827</v>
      </c>
      <c r="J72" s="105">
        <f t="shared" si="46"/>
        <v>3479000</v>
      </c>
      <c r="K72" s="106">
        <f t="shared" si="46"/>
        <v>1430009</v>
      </c>
      <c r="L72" s="105">
        <f t="shared" si="46"/>
        <v>7101000</v>
      </c>
      <c r="M72" s="106">
        <f t="shared" si="46"/>
        <v>14418881</v>
      </c>
      <c r="N72" s="105">
        <f t="shared" si="46"/>
        <v>20436000</v>
      </c>
      <c r="O72" s="106">
        <f t="shared" si="46"/>
        <v>53497276</v>
      </c>
      <c r="P72" s="105">
        <f>$H72      +$J72      +$L72      +$N72</f>
        <v>33109000</v>
      </c>
      <c r="Q72" s="106">
        <f>$I72      +$K72      +$M72      +$O72</f>
        <v>69440993</v>
      </c>
      <c r="R72" s="61">
        <f>IF(($L72      =0),0,((($N72      -$L72      )/$L72      )*100))</f>
        <v>187.79045204900717</v>
      </c>
      <c r="S72" s="62">
        <f>IF(($M72      =0),0,((($O72      -$M72      )/$M72      )*100))</f>
        <v>271.02238377582836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38.325037620094918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80.380823011922672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jMOUHMJwro91ddpI+DYEjL85ZkT4Kwl3x4rpZOHzEvL0xHWvKf3wmWZnEsLk7N1GZZCpVJB+ybGU3whpuBXmA==" saltValue="kS1MTBQEzgTrxHE2KSW4g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430000</v>
      </c>
      <c r="I10" s="94"/>
      <c r="J10" s="93">
        <v>306000</v>
      </c>
      <c r="K10" s="94"/>
      <c r="L10" s="93">
        <v>346000</v>
      </c>
      <c r="M10" s="94"/>
      <c r="N10" s="93">
        <v>468000</v>
      </c>
      <c r="O10" s="94"/>
      <c r="P10" s="93">
        <f t="shared" ref="P10:P15" si="1">$H10      +$J10      +$L10      +$N10</f>
        <v>1550000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35.260115606936417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>
        <v>110000</v>
      </c>
      <c r="M13" s="94">
        <v>1251037</v>
      </c>
      <c r="N13" s="93">
        <v>2748000</v>
      </c>
      <c r="O13" s="94">
        <v>519201</v>
      </c>
      <c r="P13" s="93">
        <f t="shared" si="1"/>
        <v>2858000</v>
      </c>
      <c r="Q13" s="94">
        <f t="shared" si="2"/>
        <v>1770238</v>
      </c>
      <c r="R13" s="48">
        <f t="shared" si="3"/>
        <v>2398.181818181818</v>
      </c>
      <c r="S13" s="49">
        <f t="shared" si="4"/>
        <v>-58.498349769031613</v>
      </c>
      <c r="T13" s="48">
        <f t="shared" si="5"/>
        <v>28.58</v>
      </c>
      <c r="U13" s="50">
        <f t="shared" si="6"/>
        <v>17.702380000000002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11650000</v>
      </c>
      <c r="C15" s="95">
        <f>SUM(C9:C14)</f>
        <v>0</v>
      </c>
      <c r="D15" s="95"/>
      <c r="E15" s="95">
        <f t="shared" si="0"/>
        <v>11650000</v>
      </c>
      <c r="F15" s="96">
        <f t="shared" ref="F15:O15" si="7">SUM(F9:F14)</f>
        <v>11650000</v>
      </c>
      <c r="G15" s="97">
        <f t="shared" si="7"/>
        <v>11550000</v>
      </c>
      <c r="H15" s="96">
        <f t="shared" si="7"/>
        <v>430000</v>
      </c>
      <c r="I15" s="97">
        <f t="shared" si="7"/>
        <v>0</v>
      </c>
      <c r="J15" s="96">
        <f t="shared" si="7"/>
        <v>306000</v>
      </c>
      <c r="K15" s="97">
        <f t="shared" si="7"/>
        <v>0</v>
      </c>
      <c r="L15" s="96">
        <f t="shared" si="7"/>
        <v>456000</v>
      </c>
      <c r="M15" s="97">
        <f t="shared" si="7"/>
        <v>1251037</v>
      </c>
      <c r="N15" s="96">
        <f t="shared" si="7"/>
        <v>3216000</v>
      </c>
      <c r="O15" s="97">
        <f t="shared" si="7"/>
        <v>519201</v>
      </c>
      <c r="P15" s="96">
        <f t="shared" si="1"/>
        <v>4408000</v>
      </c>
      <c r="Q15" s="97">
        <f t="shared" si="2"/>
        <v>1770238</v>
      </c>
      <c r="R15" s="52">
        <f t="shared" si="3"/>
        <v>605.26315789473676</v>
      </c>
      <c r="S15" s="53">
        <f t="shared" si="4"/>
        <v>-58.498349769031613</v>
      </c>
      <c r="T15" s="52">
        <f>IF((SUM($E9:$E13))=0,0,(P15/(SUM($E9:$E13))*100))</f>
        <v>38.16450216450216</v>
      </c>
      <c r="U15" s="54">
        <f>IF((SUM($E9:$E13))=0,0,(Q15/(SUM($E9:$E13))*100))</f>
        <v>15.32673593073593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1539000</v>
      </c>
      <c r="C32" s="92">
        <v>0</v>
      </c>
      <c r="D32" s="92"/>
      <c r="E32" s="92">
        <f>$B32      +$C32      +$D32</f>
        <v>1539000</v>
      </c>
      <c r="F32" s="93">
        <v>1539000</v>
      </c>
      <c r="G32" s="94">
        <v>1539000</v>
      </c>
      <c r="H32" s="93">
        <v>1539000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1539000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1539000</v>
      </c>
      <c r="C33" s="95">
        <f>C32</f>
        <v>0</v>
      </c>
      <c r="D33" s="95"/>
      <c r="E33" s="95">
        <f>$B33      +$C33      +$D33</f>
        <v>1539000</v>
      </c>
      <c r="F33" s="96">
        <f t="shared" ref="F33:O33" si="17">F32</f>
        <v>1539000</v>
      </c>
      <c r="G33" s="97">
        <f t="shared" si="17"/>
        <v>1539000</v>
      </c>
      <c r="H33" s="96">
        <f t="shared" si="17"/>
        <v>1539000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1539000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22072000</v>
      </c>
      <c r="C35" s="92">
        <v>0</v>
      </c>
      <c r="D35" s="92"/>
      <c r="E35" s="92">
        <f t="shared" ref="E35:E40" si="18">$B35      +$C35      +$D35</f>
        <v>22072000</v>
      </c>
      <c r="F35" s="93">
        <v>22072000</v>
      </c>
      <c r="G35" s="94">
        <v>22072000</v>
      </c>
      <c r="H35" s="93">
        <v>3000000</v>
      </c>
      <c r="I35" s="94"/>
      <c r="J35" s="93">
        <v>8791000</v>
      </c>
      <c r="K35" s="94">
        <v>11418762</v>
      </c>
      <c r="L35" s="93"/>
      <c r="M35" s="94">
        <v>760759</v>
      </c>
      <c r="N35" s="93">
        <v>6217000</v>
      </c>
      <c r="O35" s="94">
        <v>6925657</v>
      </c>
      <c r="P35" s="93">
        <f t="shared" ref="P35:P40" si="19">$H35      +$J35      +$L35      +$N35</f>
        <v>18008000</v>
      </c>
      <c r="Q35" s="94">
        <f t="shared" ref="Q35:Q40" si="20">$I35      +$K35      +$M35      +$O35</f>
        <v>19105178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810.36149424456369</v>
      </c>
      <c r="T35" s="48">
        <f t="shared" ref="T35:T39" si="23">IF(($E35      =0),0,(($P35      /$E35      )*100))</f>
        <v>81.587531714389272</v>
      </c>
      <c r="U35" s="50">
        <f t="shared" ref="U35:U39" si="24">IF(($E35      =0),0,(($Q35      /$E35      )*100))</f>
        <v>86.558436027546222</v>
      </c>
      <c r="V35" s="93">
        <v>890000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22072000</v>
      </c>
      <c r="C40" s="95">
        <f>SUM(C35:C39)</f>
        <v>0</v>
      </c>
      <c r="D40" s="95"/>
      <c r="E40" s="95">
        <f t="shared" si="18"/>
        <v>22072000</v>
      </c>
      <c r="F40" s="96">
        <f t="shared" ref="F40:O40" si="25">SUM(F35:F39)</f>
        <v>22072000</v>
      </c>
      <c r="G40" s="97">
        <f t="shared" si="25"/>
        <v>22072000</v>
      </c>
      <c r="H40" s="96">
        <f t="shared" si="25"/>
        <v>3000000</v>
      </c>
      <c r="I40" s="97">
        <f t="shared" si="25"/>
        <v>0</v>
      </c>
      <c r="J40" s="96">
        <f t="shared" si="25"/>
        <v>8791000</v>
      </c>
      <c r="K40" s="97">
        <f t="shared" si="25"/>
        <v>11418762</v>
      </c>
      <c r="L40" s="96">
        <f t="shared" si="25"/>
        <v>0</v>
      </c>
      <c r="M40" s="97">
        <f t="shared" si="25"/>
        <v>760759</v>
      </c>
      <c r="N40" s="96">
        <f t="shared" si="25"/>
        <v>6217000</v>
      </c>
      <c r="O40" s="97">
        <f t="shared" si="25"/>
        <v>6925657</v>
      </c>
      <c r="P40" s="96">
        <f t="shared" si="19"/>
        <v>18008000</v>
      </c>
      <c r="Q40" s="97">
        <f t="shared" si="20"/>
        <v>19105178</v>
      </c>
      <c r="R40" s="52">
        <f t="shared" si="21"/>
        <v>0</v>
      </c>
      <c r="S40" s="53">
        <f t="shared" si="22"/>
        <v>810.36149424456369</v>
      </c>
      <c r="T40" s="52">
        <f>IF((+$E35+$E38) =0,0,(P40   /(+$E35+$E38) )*100)</f>
        <v>81.587531714389272</v>
      </c>
      <c r="U40" s="54">
        <f>IF((+$E35+$E38) =0,0,(Q40   /(+$E35+$E38) )*100)</f>
        <v>86.558436027546222</v>
      </c>
      <c r="V40" s="96">
        <f>SUM(V35:V39)</f>
        <v>890000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90000000</v>
      </c>
      <c r="C44" s="92">
        <v>30000000</v>
      </c>
      <c r="D44" s="92"/>
      <c r="E44" s="92">
        <f t="shared" si="26"/>
        <v>120000000</v>
      </c>
      <c r="F44" s="93">
        <v>120000000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18000000</v>
      </c>
      <c r="C51" s="92">
        <v>0</v>
      </c>
      <c r="D51" s="92"/>
      <c r="E51" s="92">
        <f t="shared" si="26"/>
        <v>18000000</v>
      </c>
      <c r="F51" s="93">
        <v>18000000</v>
      </c>
      <c r="G51" s="94">
        <v>18000000</v>
      </c>
      <c r="H51" s="93"/>
      <c r="I51" s="94"/>
      <c r="J51" s="93">
        <v>8538000</v>
      </c>
      <c r="K51" s="94">
        <v>6124550</v>
      </c>
      <c r="L51" s="93">
        <v>7085000</v>
      </c>
      <c r="M51" s="94">
        <v>6637359</v>
      </c>
      <c r="N51" s="93">
        <v>2372000</v>
      </c>
      <c r="O51" s="94">
        <v>2973454</v>
      </c>
      <c r="P51" s="93">
        <f t="shared" si="27"/>
        <v>17995000</v>
      </c>
      <c r="Q51" s="94">
        <f t="shared" si="28"/>
        <v>15735363</v>
      </c>
      <c r="R51" s="48">
        <f t="shared" si="29"/>
        <v>-66.52081863091037</v>
      </c>
      <c r="S51" s="49">
        <f t="shared" si="30"/>
        <v>-55.201247966246811</v>
      </c>
      <c r="T51" s="48">
        <f t="shared" si="31"/>
        <v>99.972222222222214</v>
      </c>
      <c r="U51" s="50">
        <f t="shared" si="32"/>
        <v>87.418683333333334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10192000</v>
      </c>
      <c r="D52" s="92"/>
      <c r="E52" s="92">
        <f t="shared" si="26"/>
        <v>10192000</v>
      </c>
      <c r="F52" s="93">
        <v>10192000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108000000</v>
      </c>
      <c r="C53" s="95">
        <f>SUM(C42:C52)</f>
        <v>40192000</v>
      </c>
      <c r="D53" s="95"/>
      <c r="E53" s="95">
        <f t="shared" si="26"/>
        <v>148192000</v>
      </c>
      <c r="F53" s="96">
        <f t="shared" ref="F53:O53" si="33">SUM(F42:F52)</f>
        <v>148192000</v>
      </c>
      <c r="G53" s="97">
        <f t="shared" si="33"/>
        <v>18000000</v>
      </c>
      <c r="H53" s="96">
        <f t="shared" si="33"/>
        <v>0</v>
      </c>
      <c r="I53" s="97">
        <f t="shared" si="33"/>
        <v>0</v>
      </c>
      <c r="J53" s="96">
        <f t="shared" si="33"/>
        <v>8538000</v>
      </c>
      <c r="K53" s="97">
        <f t="shared" si="33"/>
        <v>6124550</v>
      </c>
      <c r="L53" s="96">
        <f t="shared" si="33"/>
        <v>7085000</v>
      </c>
      <c r="M53" s="97">
        <f t="shared" si="33"/>
        <v>6637359</v>
      </c>
      <c r="N53" s="96">
        <f t="shared" si="33"/>
        <v>2372000</v>
      </c>
      <c r="O53" s="97">
        <f t="shared" si="33"/>
        <v>2973454</v>
      </c>
      <c r="P53" s="96">
        <f t="shared" si="27"/>
        <v>17995000</v>
      </c>
      <c r="Q53" s="97">
        <f t="shared" si="28"/>
        <v>15735363</v>
      </c>
      <c r="R53" s="52">
        <f t="shared" si="29"/>
        <v>-66.52081863091037</v>
      </c>
      <c r="S53" s="53">
        <f t="shared" si="30"/>
        <v>-55.201247966246811</v>
      </c>
      <c r="T53" s="52">
        <f>IF((+$E43+$E45+$E47+$E48+$E51) =0,0,(P53   /(+$E43+$E45+$E47+$E48+$E51) )*100)</f>
        <v>99.972222222222214</v>
      </c>
      <c r="U53" s="54">
        <f>IF((+$E43+$E45+$E47+$E48+$E51) =0,0,(Q53   /(+$E43+$E45+$E47+$E48+$E51) )*100)</f>
        <v>87.418683333333334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143261000</v>
      </c>
      <c r="C67" s="104">
        <f>SUM(C9:C14,C17:C23,C26:C29,C32,C35:C39,C42:C52,C55:C58,C61:C65)</f>
        <v>40192000</v>
      </c>
      <c r="D67" s="104"/>
      <c r="E67" s="104">
        <f t="shared" si="35"/>
        <v>183453000</v>
      </c>
      <c r="F67" s="105">
        <f t="shared" ref="F67:O67" si="43">SUM(F9:F14,F17:F23,F26:F29,F32,F35:F39,F42:F52,F55:F58,F61:F65)</f>
        <v>183453000</v>
      </c>
      <c r="G67" s="106">
        <f t="shared" si="43"/>
        <v>53161000</v>
      </c>
      <c r="H67" s="105">
        <f t="shared" si="43"/>
        <v>4969000</v>
      </c>
      <c r="I67" s="106">
        <f t="shared" si="43"/>
        <v>0</v>
      </c>
      <c r="J67" s="105">
        <f t="shared" si="43"/>
        <v>17635000</v>
      </c>
      <c r="K67" s="106">
        <f t="shared" si="43"/>
        <v>17543312</v>
      </c>
      <c r="L67" s="105">
        <f t="shared" si="43"/>
        <v>7541000</v>
      </c>
      <c r="M67" s="106">
        <f t="shared" si="43"/>
        <v>8649155</v>
      </c>
      <c r="N67" s="105">
        <f t="shared" si="43"/>
        <v>11805000</v>
      </c>
      <c r="O67" s="106">
        <f t="shared" si="43"/>
        <v>10418312</v>
      </c>
      <c r="P67" s="105">
        <f t="shared" si="36"/>
        <v>41950000</v>
      </c>
      <c r="Q67" s="106">
        <f t="shared" si="37"/>
        <v>36610779</v>
      </c>
      <c r="R67" s="61">
        <f t="shared" si="38"/>
        <v>56.544224903858911</v>
      </c>
      <c r="S67" s="62">
        <f t="shared" si="39"/>
        <v>20.454680254891951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78.911231918135471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68.867739508286149</v>
      </c>
      <c r="V67" s="105">
        <f>SUM(V9:V14,V17:V23,V26:V29,V32,V35:V39,V42:V52,V55:V58,V61:V65)</f>
        <v>890000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33429000</v>
      </c>
      <c r="C69" s="92">
        <v>0</v>
      </c>
      <c r="D69" s="92"/>
      <c r="E69" s="92">
        <f>$B69      +$C69      +$D69</f>
        <v>33429000</v>
      </c>
      <c r="F69" s="93">
        <v>33429000</v>
      </c>
      <c r="G69" s="94">
        <v>33429000</v>
      </c>
      <c r="H69" s="93">
        <v>5783000</v>
      </c>
      <c r="I69" s="94"/>
      <c r="J69" s="93">
        <v>10430000</v>
      </c>
      <c r="K69" s="94">
        <v>11563998</v>
      </c>
      <c r="L69" s="93">
        <v>2659000</v>
      </c>
      <c r="M69" s="94">
        <v>4591652</v>
      </c>
      <c r="N69" s="93">
        <v>7527000</v>
      </c>
      <c r="O69" s="94">
        <v>2485792</v>
      </c>
      <c r="P69" s="93">
        <f>$H69      +$J69      +$L69      +$N69</f>
        <v>26399000</v>
      </c>
      <c r="Q69" s="94">
        <f>$I69      +$K69      +$M69      +$O69</f>
        <v>18641442</v>
      </c>
      <c r="R69" s="48">
        <f>IF(($L69      =0),0,((($N69      -$L69      )/$L69      )*100))</f>
        <v>183.07634449040992</v>
      </c>
      <c r="S69" s="49">
        <f>IF(($M69      =0),0,((($O69      -$M69      )/$M69      )*100))</f>
        <v>-45.862796222361801</v>
      </c>
      <c r="T69" s="48">
        <f>IF(($E69      =0),0,(($P69      /$E69      )*100))</f>
        <v>78.97035508091777</v>
      </c>
      <c r="U69" s="50">
        <f>IF(($E69      =0),0,(($Q69      /$E69      )*100))</f>
        <v>55.764282509198601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33429000</v>
      </c>
      <c r="C70" s="101">
        <f>C69</f>
        <v>0</v>
      </c>
      <c r="D70" s="101"/>
      <c r="E70" s="101">
        <f>$B70      +$C70      +$D70</f>
        <v>33429000</v>
      </c>
      <c r="F70" s="102">
        <f t="shared" ref="F70:O70" si="44">F69</f>
        <v>33429000</v>
      </c>
      <c r="G70" s="103">
        <f t="shared" si="44"/>
        <v>33429000</v>
      </c>
      <c r="H70" s="102">
        <f t="shared" si="44"/>
        <v>5783000</v>
      </c>
      <c r="I70" s="103">
        <f t="shared" si="44"/>
        <v>0</v>
      </c>
      <c r="J70" s="102">
        <f t="shared" si="44"/>
        <v>10430000</v>
      </c>
      <c r="K70" s="103">
        <f t="shared" si="44"/>
        <v>11563998</v>
      </c>
      <c r="L70" s="102">
        <f t="shared" si="44"/>
        <v>2659000</v>
      </c>
      <c r="M70" s="103">
        <f t="shared" si="44"/>
        <v>4591652</v>
      </c>
      <c r="N70" s="102">
        <f t="shared" si="44"/>
        <v>7527000</v>
      </c>
      <c r="O70" s="103">
        <f t="shared" si="44"/>
        <v>2485792</v>
      </c>
      <c r="P70" s="102">
        <f>$H70      +$J70      +$L70      +$N70</f>
        <v>26399000</v>
      </c>
      <c r="Q70" s="103">
        <f>$I70      +$K70      +$M70      +$O70</f>
        <v>18641442</v>
      </c>
      <c r="R70" s="57">
        <f>IF(($L70      =0),0,((($N70      -$L70      )/$L70      )*100))</f>
        <v>183.07634449040992</v>
      </c>
      <c r="S70" s="58">
        <f>IF(($M70      =0),0,((($O70      -$M70      )/$M70      )*100))</f>
        <v>-45.862796222361801</v>
      </c>
      <c r="T70" s="57">
        <f>IF($E70   =0,0,($P70   /$E70   )*100)</f>
        <v>78.97035508091777</v>
      </c>
      <c r="U70" s="59">
        <f>IF($E70   =0,0,($Q70   /$E70 )*100)</f>
        <v>55.764282509198601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33429000</v>
      </c>
      <c r="C71" s="104">
        <f>C69</f>
        <v>0</v>
      </c>
      <c r="D71" s="104"/>
      <c r="E71" s="104">
        <f>$B71      +$C71      +$D71</f>
        <v>33429000</v>
      </c>
      <c r="F71" s="105">
        <f t="shared" ref="F71:O71" si="45">F69</f>
        <v>33429000</v>
      </c>
      <c r="G71" s="106">
        <f t="shared" si="45"/>
        <v>33429000</v>
      </c>
      <c r="H71" s="105">
        <f t="shared" si="45"/>
        <v>5783000</v>
      </c>
      <c r="I71" s="106">
        <f t="shared" si="45"/>
        <v>0</v>
      </c>
      <c r="J71" s="105">
        <f t="shared" si="45"/>
        <v>10430000</v>
      </c>
      <c r="K71" s="106">
        <f t="shared" si="45"/>
        <v>11563998</v>
      </c>
      <c r="L71" s="105">
        <f t="shared" si="45"/>
        <v>2659000</v>
      </c>
      <c r="M71" s="106">
        <f t="shared" si="45"/>
        <v>4591652</v>
      </c>
      <c r="N71" s="105">
        <f t="shared" si="45"/>
        <v>7527000</v>
      </c>
      <c r="O71" s="106">
        <f t="shared" si="45"/>
        <v>2485792</v>
      </c>
      <c r="P71" s="105">
        <f>$H71      +$J71      +$L71      +$N71</f>
        <v>26399000</v>
      </c>
      <c r="Q71" s="106">
        <f>$I71      +$K71      +$M71      +$O71</f>
        <v>18641442</v>
      </c>
      <c r="R71" s="61">
        <f>IF(($L71      =0),0,((($N71      -$L71      )/$L71      )*100))</f>
        <v>183.07634449040992</v>
      </c>
      <c r="S71" s="62">
        <f>IF(($M71      =0),0,((($O71      -$M71      )/$M71      )*100))</f>
        <v>-45.862796222361801</v>
      </c>
      <c r="T71" s="61">
        <f>IF($E71   =0,0,($P71   /$E71   )*100)</f>
        <v>78.97035508091777</v>
      </c>
      <c r="U71" s="65">
        <f>IF($E71   =0,0,($Q71   /$E71   )*100)</f>
        <v>55.764282509198601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176690000</v>
      </c>
      <c r="C72" s="104">
        <f>SUM(C9:C14,C17:C23,C26:C29,C32,C35:C39,C42:C52,C55:C58,C61:C65,C69)</f>
        <v>40192000</v>
      </c>
      <c r="D72" s="104"/>
      <c r="E72" s="104">
        <f>$B72      +$C72      +$D72</f>
        <v>216882000</v>
      </c>
      <c r="F72" s="105">
        <f t="shared" ref="F72:O72" si="46">SUM(F9:F14,F17:F23,F26:F29,F32,F35:F39,F42:F52,F55:F58,F61:F65,F69)</f>
        <v>216882000</v>
      </c>
      <c r="G72" s="106">
        <f t="shared" si="46"/>
        <v>86590000</v>
      </c>
      <c r="H72" s="105">
        <f t="shared" si="46"/>
        <v>10752000</v>
      </c>
      <c r="I72" s="106">
        <f t="shared" si="46"/>
        <v>0</v>
      </c>
      <c r="J72" s="105">
        <f t="shared" si="46"/>
        <v>28065000</v>
      </c>
      <c r="K72" s="106">
        <f t="shared" si="46"/>
        <v>29107310</v>
      </c>
      <c r="L72" s="105">
        <f t="shared" si="46"/>
        <v>10200000</v>
      </c>
      <c r="M72" s="106">
        <f t="shared" si="46"/>
        <v>13240807</v>
      </c>
      <c r="N72" s="105">
        <f t="shared" si="46"/>
        <v>19332000</v>
      </c>
      <c r="O72" s="106">
        <f t="shared" si="46"/>
        <v>12904104</v>
      </c>
      <c r="P72" s="105">
        <f>$H72      +$J72      +$L72      +$N72</f>
        <v>68349000</v>
      </c>
      <c r="Q72" s="106">
        <f>$I72      +$K72      +$M72      +$O72</f>
        <v>55252221</v>
      </c>
      <c r="R72" s="61">
        <f>IF(($L72      =0),0,((($N72      -$L72      )/$L72      )*100))</f>
        <v>89.529411764705884</v>
      </c>
      <c r="S72" s="62">
        <f>IF(($M72      =0),0,((($O72      -$M72      )/$M72      )*100))</f>
        <v>-2.5429190229870429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78.934057050467715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63.809009123455361</v>
      </c>
      <c r="V72" s="105">
        <f>SUM(V9:V14,V17:V23,V26:V29,V32,V35:V39,V42:V52,V55:V58,V61:V65,V69)</f>
        <v>890000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5uT+HTdQgxBpshu9srYafR/uK5K2I30Vbxht7tVoY8fYdpKbsQ+s2NoKbZUhWMOfnBv9yv18IQtOIHUxeSzRQ==" saltValue="QYBxWIfTyCxbGEASnr0w6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1750000</v>
      </c>
      <c r="C10" s="92">
        <v>0</v>
      </c>
      <c r="D10" s="92"/>
      <c r="E10" s="92">
        <f t="shared" ref="E10:E15" si="0">$B10      +$C10      +$D10</f>
        <v>1750000</v>
      </c>
      <c r="F10" s="93">
        <v>1750000</v>
      </c>
      <c r="G10" s="94">
        <v>1750000</v>
      </c>
      <c r="H10" s="93">
        <v>146000</v>
      </c>
      <c r="I10" s="94">
        <v>120401</v>
      </c>
      <c r="J10" s="93">
        <v>873000</v>
      </c>
      <c r="K10" s="94">
        <v>897710</v>
      </c>
      <c r="L10" s="93">
        <v>174000</v>
      </c>
      <c r="M10" s="94">
        <v>172509</v>
      </c>
      <c r="N10" s="93">
        <v>516000</v>
      </c>
      <c r="O10" s="94">
        <v>559379</v>
      </c>
      <c r="P10" s="93">
        <f t="shared" ref="P10:P15" si="1">$H10      +$J10      +$L10      +$N10</f>
        <v>1709000</v>
      </c>
      <c r="Q10" s="94">
        <f t="shared" ref="Q10:Q15" si="2">$I10      +$K10      +$M10      +$O10</f>
        <v>1749999</v>
      </c>
      <c r="R10" s="48">
        <f t="shared" ref="R10:R15" si="3">IF(($L10      =0),0,((($N10      -$L10      )/$L10      )*100))</f>
        <v>196.55172413793102</v>
      </c>
      <c r="S10" s="49">
        <f t="shared" ref="S10:S15" si="4">IF(($M10      =0),0,((($O10      -$M10      )/$M10      )*100))</f>
        <v>224.26076320655733</v>
      </c>
      <c r="T10" s="48">
        <f t="shared" ref="T10:T14" si="5">IF(($E10      =0),0,(($P10      /$E10      )*100))</f>
        <v>97.657142857142858</v>
      </c>
      <c r="U10" s="50">
        <f t="shared" ref="U10:U14" si="6">IF(($E10      =0),0,(($Q10      /$E10      )*100))</f>
        <v>99.999942857142855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1750000</v>
      </c>
      <c r="C15" s="95">
        <f>SUM(C9:C14)</f>
        <v>0</v>
      </c>
      <c r="D15" s="95"/>
      <c r="E15" s="95">
        <f t="shared" si="0"/>
        <v>1750000</v>
      </c>
      <c r="F15" s="96">
        <f t="shared" ref="F15:O15" si="7">SUM(F9:F14)</f>
        <v>1750000</v>
      </c>
      <c r="G15" s="97">
        <f t="shared" si="7"/>
        <v>1750000</v>
      </c>
      <c r="H15" s="96">
        <f t="shared" si="7"/>
        <v>146000</v>
      </c>
      <c r="I15" s="97">
        <f t="shared" si="7"/>
        <v>120401</v>
      </c>
      <c r="J15" s="96">
        <f t="shared" si="7"/>
        <v>873000</v>
      </c>
      <c r="K15" s="97">
        <f t="shared" si="7"/>
        <v>897710</v>
      </c>
      <c r="L15" s="96">
        <f t="shared" si="7"/>
        <v>174000</v>
      </c>
      <c r="M15" s="97">
        <f t="shared" si="7"/>
        <v>172509</v>
      </c>
      <c r="N15" s="96">
        <f t="shared" si="7"/>
        <v>516000</v>
      </c>
      <c r="O15" s="97">
        <f t="shared" si="7"/>
        <v>559379</v>
      </c>
      <c r="P15" s="96">
        <f t="shared" si="1"/>
        <v>1709000</v>
      </c>
      <c r="Q15" s="97">
        <f t="shared" si="2"/>
        <v>1749999</v>
      </c>
      <c r="R15" s="52">
        <f t="shared" si="3"/>
        <v>196.55172413793102</v>
      </c>
      <c r="S15" s="53">
        <f t="shared" si="4"/>
        <v>224.26076320655733</v>
      </c>
      <c r="T15" s="52">
        <f>IF((SUM($E9:$E13))=0,0,(P15/(SUM($E9:$E13))*100))</f>
        <v>97.657142857142858</v>
      </c>
      <c r="U15" s="54">
        <f>IF((SUM($E9:$E13))=0,0,(Q15/(SUM($E9:$E13))*100))</f>
        <v>99.999942857142855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1100000</v>
      </c>
      <c r="C32" s="92">
        <v>0</v>
      </c>
      <c r="D32" s="92"/>
      <c r="E32" s="92">
        <f>$B32      +$C32      +$D32</f>
        <v>1100000</v>
      </c>
      <c r="F32" s="93">
        <v>1100000</v>
      </c>
      <c r="G32" s="94">
        <v>1100000</v>
      </c>
      <c r="H32" s="93"/>
      <c r="I32" s="94"/>
      <c r="J32" s="93">
        <v>712000</v>
      </c>
      <c r="K32" s="94">
        <v>467990</v>
      </c>
      <c r="L32" s="93">
        <v>211000</v>
      </c>
      <c r="M32" s="94">
        <v>302010</v>
      </c>
      <c r="N32" s="93">
        <v>177000</v>
      </c>
      <c r="O32" s="94">
        <v>1330000</v>
      </c>
      <c r="P32" s="93">
        <f>$H32      +$J32      +$L32      +$N32</f>
        <v>1100000</v>
      </c>
      <c r="Q32" s="94">
        <f>$I32      +$K32      +$M32      +$O32</f>
        <v>2100000</v>
      </c>
      <c r="R32" s="48">
        <f>IF(($L32      =0),0,((($N32      -$L32      )/$L32      )*100))</f>
        <v>-16.113744075829384</v>
      </c>
      <c r="S32" s="49">
        <f>IF(($M32      =0),0,((($O32      -$M32      )/$M32      )*100))</f>
        <v>340.38276878249064</v>
      </c>
      <c r="T32" s="48">
        <f>IF(($E32      =0),0,(($P32      /$E32      )*100))</f>
        <v>100</v>
      </c>
      <c r="U32" s="50">
        <f>IF(($E32      =0),0,(($Q32      /$E32      )*100))</f>
        <v>190.90909090909091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1100000</v>
      </c>
      <c r="C33" s="95">
        <f>C32</f>
        <v>0</v>
      </c>
      <c r="D33" s="95"/>
      <c r="E33" s="95">
        <f>$B33      +$C33      +$D33</f>
        <v>1100000</v>
      </c>
      <c r="F33" s="96">
        <f t="shared" ref="F33:O33" si="17">F32</f>
        <v>1100000</v>
      </c>
      <c r="G33" s="97">
        <f t="shared" si="17"/>
        <v>1100000</v>
      </c>
      <c r="H33" s="96">
        <f t="shared" si="17"/>
        <v>0</v>
      </c>
      <c r="I33" s="97">
        <f t="shared" si="17"/>
        <v>0</v>
      </c>
      <c r="J33" s="96">
        <f t="shared" si="17"/>
        <v>712000</v>
      </c>
      <c r="K33" s="97">
        <f t="shared" si="17"/>
        <v>467990</v>
      </c>
      <c r="L33" s="96">
        <f t="shared" si="17"/>
        <v>211000</v>
      </c>
      <c r="M33" s="97">
        <f t="shared" si="17"/>
        <v>302010</v>
      </c>
      <c r="N33" s="96">
        <f t="shared" si="17"/>
        <v>177000</v>
      </c>
      <c r="O33" s="97">
        <f t="shared" si="17"/>
        <v>1330000</v>
      </c>
      <c r="P33" s="96">
        <f>$H33      +$J33      +$L33      +$N33</f>
        <v>1100000</v>
      </c>
      <c r="Q33" s="97">
        <f>$I33      +$K33      +$M33      +$O33</f>
        <v>2100000</v>
      </c>
      <c r="R33" s="52">
        <f>IF(($L33      =0),0,((($N33      -$L33      )/$L33      )*100))</f>
        <v>-16.113744075829384</v>
      </c>
      <c r="S33" s="53">
        <f>IF(($M33      =0),0,((($O33      -$M33      )/$M33      )*100))</f>
        <v>340.38276878249064</v>
      </c>
      <c r="T33" s="52">
        <f>IF($E33   =0,0,($P33   /$E33   )*100)</f>
        <v>100</v>
      </c>
      <c r="U33" s="54">
        <f>IF($E33   =0,0,($Q33   /$E33   )*100)</f>
        <v>190.90909090909091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40400000</v>
      </c>
      <c r="C35" s="92">
        <v>0</v>
      </c>
      <c r="D35" s="92"/>
      <c r="E35" s="92">
        <f t="shared" ref="E35:E40" si="18">$B35      +$C35      +$D35</f>
        <v>40400000</v>
      </c>
      <c r="F35" s="93">
        <v>40400000</v>
      </c>
      <c r="G35" s="94">
        <v>40400000</v>
      </c>
      <c r="H35" s="93">
        <v>10981000</v>
      </c>
      <c r="I35" s="94">
        <v>8126523</v>
      </c>
      <c r="J35" s="93">
        <v>18265000</v>
      </c>
      <c r="K35" s="94">
        <v>20528190</v>
      </c>
      <c r="L35" s="93">
        <v>5423000</v>
      </c>
      <c r="M35" s="94">
        <v>4396548</v>
      </c>
      <c r="N35" s="93">
        <v>5731000</v>
      </c>
      <c r="O35" s="94">
        <v>7348739</v>
      </c>
      <c r="P35" s="93">
        <f t="shared" ref="P35:P40" si="19">$H35      +$J35      +$L35      +$N35</f>
        <v>40400000</v>
      </c>
      <c r="Q35" s="94">
        <f t="shared" ref="Q35:Q40" si="20">$I35      +$K35      +$M35      +$O35</f>
        <v>40400000</v>
      </c>
      <c r="R35" s="48">
        <f t="shared" ref="R35:R40" si="21">IF(($L35      =0),0,((($N35      -$L35      )/$L35      )*100))</f>
        <v>5.6795131845841782</v>
      </c>
      <c r="S35" s="49">
        <f t="shared" ref="S35:S40" si="22">IF(($M35      =0),0,((($O35      -$M35      )/$M35      )*100))</f>
        <v>67.147930603737294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>
        <v>3937000</v>
      </c>
      <c r="O38" s="94"/>
      <c r="P38" s="93">
        <f t="shared" si="19"/>
        <v>3937000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98.424999999999997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44400000</v>
      </c>
      <c r="C40" s="95">
        <f>SUM(C35:C39)</f>
        <v>0</v>
      </c>
      <c r="D40" s="95"/>
      <c r="E40" s="95">
        <f t="shared" si="18"/>
        <v>44400000</v>
      </c>
      <c r="F40" s="96">
        <f t="shared" ref="F40:O40" si="25">SUM(F35:F39)</f>
        <v>44400000</v>
      </c>
      <c r="G40" s="97">
        <f t="shared" si="25"/>
        <v>44400000</v>
      </c>
      <c r="H40" s="96">
        <f t="shared" si="25"/>
        <v>10981000</v>
      </c>
      <c r="I40" s="97">
        <f t="shared" si="25"/>
        <v>8126523</v>
      </c>
      <c r="J40" s="96">
        <f t="shared" si="25"/>
        <v>18265000</v>
      </c>
      <c r="K40" s="97">
        <f t="shared" si="25"/>
        <v>20528190</v>
      </c>
      <c r="L40" s="96">
        <f t="shared" si="25"/>
        <v>5423000</v>
      </c>
      <c r="M40" s="97">
        <f t="shared" si="25"/>
        <v>4396548</v>
      </c>
      <c r="N40" s="96">
        <f t="shared" si="25"/>
        <v>9668000</v>
      </c>
      <c r="O40" s="97">
        <f t="shared" si="25"/>
        <v>7348739</v>
      </c>
      <c r="P40" s="96">
        <f t="shared" si="19"/>
        <v>44337000</v>
      </c>
      <c r="Q40" s="97">
        <f t="shared" si="20"/>
        <v>40400000</v>
      </c>
      <c r="R40" s="52">
        <f t="shared" si="21"/>
        <v>78.277706066752714</v>
      </c>
      <c r="S40" s="53">
        <f t="shared" si="22"/>
        <v>67.147930603737294</v>
      </c>
      <c r="T40" s="52">
        <f>IF((+$E35+$E38) =0,0,(P40   /(+$E35+$E38) )*100)</f>
        <v>99.858108108108112</v>
      </c>
      <c r="U40" s="54">
        <f>IF((+$E35+$E38) =0,0,(Q40   /(+$E35+$E38) )*100)</f>
        <v>90.990990990990994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19000000</v>
      </c>
      <c r="C51" s="92">
        <v>8000000</v>
      </c>
      <c r="D51" s="92"/>
      <c r="E51" s="92">
        <f t="shared" si="26"/>
        <v>27000000</v>
      </c>
      <c r="F51" s="93">
        <v>27000000</v>
      </c>
      <c r="G51" s="94">
        <v>27000000</v>
      </c>
      <c r="H51" s="93"/>
      <c r="I51" s="94">
        <v>953747</v>
      </c>
      <c r="J51" s="93">
        <v>9641000</v>
      </c>
      <c r="K51" s="94">
        <v>6282287</v>
      </c>
      <c r="L51" s="93">
        <v>7062000</v>
      </c>
      <c r="M51" s="94">
        <v>4142342</v>
      </c>
      <c r="N51" s="93">
        <v>9713000</v>
      </c>
      <c r="O51" s="94">
        <v>5515253</v>
      </c>
      <c r="P51" s="93">
        <f t="shared" si="27"/>
        <v>26416000</v>
      </c>
      <c r="Q51" s="94">
        <f t="shared" si="28"/>
        <v>16893629</v>
      </c>
      <c r="R51" s="48">
        <f t="shared" si="29"/>
        <v>37.53894080996885</v>
      </c>
      <c r="S51" s="49">
        <f t="shared" si="30"/>
        <v>33.143352238902537</v>
      </c>
      <c r="T51" s="48">
        <f t="shared" si="31"/>
        <v>97.837037037037035</v>
      </c>
      <c r="U51" s="50">
        <f t="shared" si="32"/>
        <v>62.568996296296298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19000000</v>
      </c>
      <c r="C53" s="95">
        <f>SUM(C42:C52)</f>
        <v>8000000</v>
      </c>
      <c r="D53" s="95"/>
      <c r="E53" s="95">
        <f t="shared" si="26"/>
        <v>27000000</v>
      </c>
      <c r="F53" s="96">
        <f t="shared" ref="F53:O53" si="33">SUM(F42:F52)</f>
        <v>27000000</v>
      </c>
      <c r="G53" s="97">
        <f t="shared" si="33"/>
        <v>27000000</v>
      </c>
      <c r="H53" s="96">
        <f t="shared" si="33"/>
        <v>0</v>
      </c>
      <c r="I53" s="97">
        <f t="shared" si="33"/>
        <v>953747</v>
      </c>
      <c r="J53" s="96">
        <f t="shared" si="33"/>
        <v>9641000</v>
      </c>
      <c r="K53" s="97">
        <f t="shared" si="33"/>
        <v>6282287</v>
      </c>
      <c r="L53" s="96">
        <f t="shared" si="33"/>
        <v>7062000</v>
      </c>
      <c r="M53" s="97">
        <f t="shared" si="33"/>
        <v>4142342</v>
      </c>
      <c r="N53" s="96">
        <f t="shared" si="33"/>
        <v>9713000</v>
      </c>
      <c r="O53" s="97">
        <f t="shared" si="33"/>
        <v>5515253</v>
      </c>
      <c r="P53" s="96">
        <f t="shared" si="27"/>
        <v>26416000</v>
      </c>
      <c r="Q53" s="97">
        <f t="shared" si="28"/>
        <v>16893629</v>
      </c>
      <c r="R53" s="52">
        <f t="shared" si="29"/>
        <v>37.53894080996885</v>
      </c>
      <c r="S53" s="53">
        <f t="shared" si="30"/>
        <v>33.143352238902537</v>
      </c>
      <c r="T53" s="52">
        <f>IF((+$E43+$E45+$E47+$E48+$E51) =0,0,(P53   /(+$E43+$E45+$E47+$E48+$E51) )*100)</f>
        <v>97.837037037037035</v>
      </c>
      <c r="U53" s="54">
        <f>IF((+$E43+$E45+$E47+$E48+$E51) =0,0,(Q53   /(+$E43+$E45+$E47+$E48+$E51) )*100)</f>
        <v>62.568996296296298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66250000</v>
      </c>
      <c r="C67" s="104">
        <f>SUM(C9:C14,C17:C23,C26:C29,C32,C35:C39,C42:C52,C55:C58,C61:C65)</f>
        <v>8000000</v>
      </c>
      <c r="D67" s="104"/>
      <c r="E67" s="104">
        <f t="shared" si="35"/>
        <v>74250000</v>
      </c>
      <c r="F67" s="105">
        <f t="shared" ref="F67:O67" si="43">SUM(F9:F14,F17:F23,F26:F29,F32,F35:F39,F42:F52,F55:F58,F61:F65)</f>
        <v>74250000</v>
      </c>
      <c r="G67" s="106">
        <f t="shared" si="43"/>
        <v>74250000</v>
      </c>
      <c r="H67" s="105">
        <f t="shared" si="43"/>
        <v>11127000</v>
      </c>
      <c r="I67" s="106">
        <f t="shared" si="43"/>
        <v>9200671</v>
      </c>
      <c r="J67" s="105">
        <f t="shared" si="43"/>
        <v>29491000</v>
      </c>
      <c r="K67" s="106">
        <f t="shared" si="43"/>
        <v>28176177</v>
      </c>
      <c r="L67" s="105">
        <f t="shared" si="43"/>
        <v>12870000</v>
      </c>
      <c r="M67" s="106">
        <f t="shared" si="43"/>
        <v>9013409</v>
      </c>
      <c r="N67" s="105">
        <f t="shared" si="43"/>
        <v>20074000</v>
      </c>
      <c r="O67" s="106">
        <f t="shared" si="43"/>
        <v>14753371</v>
      </c>
      <c r="P67" s="105">
        <f t="shared" si="36"/>
        <v>73562000</v>
      </c>
      <c r="Q67" s="106">
        <f t="shared" si="37"/>
        <v>61143628</v>
      </c>
      <c r="R67" s="61">
        <f t="shared" si="38"/>
        <v>55.97513597513597</v>
      </c>
      <c r="S67" s="62">
        <f t="shared" si="39"/>
        <v>63.682475742529817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99.07340067340067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82.348320538720543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27716000</v>
      </c>
      <c r="C69" s="92">
        <v>-5000000</v>
      </c>
      <c r="D69" s="92"/>
      <c r="E69" s="92">
        <f>$B69      +$C69      +$D69</f>
        <v>22716000</v>
      </c>
      <c r="F69" s="93">
        <v>22716000</v>
      </c>
      <c r="G69" s="94">
        <v>22716000</v>
      </c>
      <c r="H69" s="93">
        <v>2826000</v>
      </c>
      <c r="I69" s="94">
        <v>2543327</v>
      </c>
      <c r="J69" s="93">
        <v>3372000</v>
      </c>
      <c r="K69" s="94">
        <v>3544619</v>
      </c>
      <c r="L69" s="93">
        <v>7764000</v>
      </c>
      <c r="M69" s="94">
        <v>5106962</v>
      </c>
      <c r="N69" s="93">
        <v>5328000</v>
      </c>
      <c r="O69" s="94">
        <v>10303955</v>
      </c>
      <c r="P69" s="93">
        <f>$H69      +$J69      +$L69      +$N69</f>
        <v>19290000</v>
      </c>
      <c r="Q69" s="94">
        <f>$I69      +$K69      +$M69      +$O69</f>
        <v>21498863</v>
      </c>
      <c r="R69" s="48">
        <f>IF(($L69      =0),0,((($N69      -$L69      )/$L69      )*100))</f>
        <v>-31.375579598145286</v>
      </c>
      <c r="S69" s="49">
        <f>IF(($M69      =0),0,((($O69      -$M69      )/$M69      )*100))</f>
        <v>101.76290718434953</v>
      </c>
      <c r="T69" s="48">
        <f>IF(($E69      =0),0,(($P69      /$E69      )*100))</f>
        <v>84.918119387216066</v>
      </c>
      <c r="U69" s="50">
        <f>IF(($E69      =0),0,(($Q69      /$E69      )*100))</f>
        <v>94.641939602042612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27716000</v>
      </c>
      <c r="C70" s="101">
        <f>C69</f>
        <v>-5000000</v>
      </c>
      <c r="D70" s="101"/>
      <c r="E70" s="101">
        <f>$B70      +$C70      +$D70</f>
        <v>22716000</v>
      </c>
      <c r="F70" s="102">
        <f t="shared" ref="F70:O70" si="44">F69</f>
        <v>22716000</v>
      </c>
      <c r="G70" s="103">
        <f t="shared" si="44"/>
        <v>22716000</v>
      </c>
      <c r="H70" s="102">
        <f t="shared" si="44"/>
        <v>2826000</v>
      </c>
      <c r="I70" s="103">
        <f t="shared" si="44"/>
        <v>2543327</v>
      </c>
      <c r="J70" s="102">
        <f t="shared" si="44"/>
        <v>3372000</v>
      </c>
      <c r="K70" s="103">
        <f t="shared" si="44"/>
        <v>3544619</v>
      </c>
      <c r="L70" s="102">
        <f t="shared" si="44"/>
        <v>7764000</v>
      </c>
      <c r="M70" s="103">
        <f t="shared" si="44"/>
        <v>5106962</v>
      </c>
      <c r="N70" s="102">
        <f t="shared" si="44"/>
        <v>5328000</v>
      </c>
      <c r="O70" s="103">
        <f t="shared" si="44"/>
        <v>10303955</v>
      </c>
      <c r="P70" s="102">
        <f>$H70      +$J70      +$L70      +$N70</f>
        <v>19290000</v>
      </c>
      <c r="Q70" s="103">
        <f>$I70      +$K70      +$M70      +$O70</f>
        <v>21498863</v>
      </c>
      <c r="R70" s="57">
        <f>IF(($L70      =0),0,((($N70      -$L70      )/$L70      )*100))</f>
        <v>-31.375579598145286</v>
      </c>
      <c r="S70" s="58">
        <f>IF(($M70      =0),0,((($O70      -$M70      )/$M70      )*100))</f>
        <v>101.76290718434953</v>
      </c>
      <c r="T70" s="57">
        <f>IF($E70   =0,0,($P70   /$E70   )*100)</f>
        <v>84.918119387216066</v>
      </c>
      <c r="U70" s="59">
        <f>IF($E70   =0,0,($Q70   /$E70 )*100)</f>
        <v>94.641939602042612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27716000</v>
      </c>
      <c r="C71" s="104">
        <f>C69</f>
        <v>-5000000</v>
      </c>
      <c r="D71" s="104"/>
      <c r="E71" s="104">
        <f>$B71      +$C71      +$D71</f>
        <v>22716000</v>
      </c>
      <c r="F71" s="105">
        <f t="shared" ref="F71:O71" si="45">F69</f>
        <v>22716000</v>
      </c>
      <c r="G71" s="106">
        <f t="shared" si="45"/>
        <v>22716000</v>
      </c>
      <c r="H71" s="105">
        <f t="shared" si="45"/>
        <v>2826000</v>
      </c>
      <c r="I71" s="106">
        <f t="shared" si="45"/>
        <v>2543327</v>
      </c>
      <c r="J71" s="105">
        <f t="shared" si="45"/>
        <v>3372000</v>
      </c>
      <c r="K71" s="106">
        <f t="shared" si="45"/>
        <v>3544619</v>
      </c>
      <c r="L71" s="105">
        <f t="shared" si="45"/>
        <v>7764000</v>
      </c>
      <c r="M71" s="106">
        <f t="shared" si="45"/>
        <v>5106962</v>
      </c>
      <c r="N71" s="105">
        <f t="shared" si="45"/>
        <v>5328000</v>
      </c>
      <c r="O71" s="106">
        <f t="shared" si="45"/>
        <v>10303955</v>
      </c>
      <c r="P71" s="105">
        <f>$H71      +$J71      +$L71      +$N71</f>
        <v>19290000</v>
      </c>
      <c r="Q71" s="106">
        <f>$I71      +$K71      +$M71      +$O71</f>
        <v>21498863</v>
      </c>
      <c r="R71" s="61">
        <f>IF(($L71      =0),0,((($N71      -$L71      )/$L71      )*100))</f>
        <v>-31.375579598145286</v>
      </c>
      <c r="S71" s="62">
        <f>IF(($M71      =0),0,((($O71      -$M71      )/$M71      )*100))</f>
        <v>101.76290718434953</v>
      </c>
      <c r="T71" s="61">
        <f>IF($E71   =0,0,($P71   /$E71   )*100)</f>
        <v>84.918119387216066</v>
      </c>
      <c r="U71" s="65">
        <f>IF($E71   =0,0,($Q71   /$E71   )*100)</f>
        <v>94.641939602042612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93966000</v>
      </c>
      <c r="C72" s="104">
        <f>SUM(C9:C14,C17:C23,C26:C29,C32,C35:C39,C42:C52,C55:C58,C61:C65,C69)</f>
        <v>3000000</v>
      </c>
      <c r="D72" s="104"/>
      <c r="E72" s="104">
        <f>$B72      +$C72      +$D72</f>
        <v>96966000</v>
      </c>
      <c r="F72" s="105">
        <f t="shared" ref="F72:O72" si="46">SUM(F9:F14,F17:F23,F26:F29,F32,F35:F39,F42:F52,F55:F58,F61:F65,F69)</f>
        <v>96966000</v>
      </c>
      <c r="G72" s="106">
        <f t="shared" si="46"/>
        <v>96966000</v>
      </c>
      <c r="H72" s="105">
        <f t="shared" si="46"/>
        <v>13953000</v>
      </c>
      <c r="I72" s="106">
        <f t="shared" si="46"/>
        <v>11743998</v>
      </c>
      <c r="J72" s="105">
        <f t="shared" si="46"/>
        <v>32863000</v>
      </c>
      <c r="K72" s="106">
        <f t="shared" si="46"/>
        <v>31720796</v>
      </c>
      <c r="L72" s="105">
        <f t="shared" si="46"/>
        <v>20634000</v>
      </c>
      <c r="M72" s="106">
        <f t="shared" si="46"/>
        <v>14120371</v>
      </c>
      <c r="N72" s="105">
        <f t="shared" si="46"/>
        <v>25402000</v>
      </c>
      <c r="O72" s="106">
        <f t="shared" si="46"/>
        <v>25057326</v>
      </c>
      <c r="P72" s="105">
        <f>$H72      +$J72      +$L72      +$N72</f>
        <v>92852000</v>
      </c>
      <c r="Q72" s="106">
        <f>$I72      +$K72      +$M72      +$O72</f>
        <v>82642491</v>
      </c>
      <c r="R72" s="61">
        <f>IF(($L72      =0),0,((($N72      -$L72      )/$L72      )*100))</f>
        <v>23.107492488126393</v>
      </c>
      <c r="S72" s="62">
        <f>IF(($M72      =0),0,((($O72      -$M72      )/$M72      )*100))</f>
        <v>77.455153267573493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95.757275746137822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85.228318173380359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Zd+UnE8WF+gOLKmdivuCztL2nIcXZoYCoKCA9u5UZgu3xXyariGep6fVMgcq6VcwxZl6kLLFSEd1YQEVxtM0w==" saltValue="BbxV7tn9SFHmOmjvcJzp0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194000</v>
      </c>
      <c r="I10" s="94"/>
      <c r="J10" s="93">
        <v>334000</v>
      </c>
      <c r="K10" s="94"/>
      <c r="L10" s="93">
        <v>164000</v>
      </c>
      <c r="M10" s="94"/>
      <c r="N10" s="93">
        <v>858000</v>
      </c>
      <c r="O10" s="94"/>
      <c r="P10" s="93">
        <f t="shared" ref="P10:P15" si="1">$H10      +$J10      +$L10      +$N10</f>
        <v>1550000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423.17073170731703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-15000000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16650000</v>
      </c>
      <c r="C15" s="95">
        <f>SUM(C9:C14)</f>
        <v>-15000000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1550000</v>
      </c>
      <c r="H15" s="96">
        <f t="shared" si="7"/>
        <v>194000</v>
      </c>
      <c r="I15" s="97">
        <f t="shared" si="7"/>
        <v>0</v>
      </c>
      <c r="J15" s="96">
        <f t="shared" si="7"/>
        <v>334000</v>
      </c>
      <c r="K15" s="97">
        <f t="shared" si="7"/>
        <v>0</v>
      </c>
      <c r="L15" s="96">
        <f t="shared" si="7"/>
        <v>164000</v>
      </c>
      <c r="M15" s="97">
        <f t="shared" si="7"/>
        <v>0</v>
      </c>
      <c r="N15" s="96">
        <f t="shared" si="7"/>
        <v>858000</v>
      </c>
      <c r="O15" s="97">
        <f t="shared" si="7"/>
        <v>0</v>
      </c>
      <c r="P15" s="96">
        <f t="shared" si="1"/>
        <v>1550000</v>
      </c>
      <c r="Q15" s="97">
        <f t="shared" si="2"/>
        <v>0</v>
      </c>
      <c r="R15" s="52">
        <f t="shared" si="3"/>
        <v>423.17073170731703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142974000</v>
      </c>
      <c r="C17" s="92">
        <v>0</v>
      </c>
      <c r="D17" s="92"/>
      <c r="E17" s="92">
        <f t="shared" ref="E17:E24" si="8">$B17      +$C17      +$D17</f>
        <v>142974000</v>
      </c>
      <c r="F17" s="93">
        <v>142974000</v>
      </c>
      <c r="G17" s="94">
        <v>142974000</v>
      </c>
      <c r="H17" s="93">
        <v>13738000</v>
      </c>
      <c r="I17" s="94"/>
      <c r="J17" s="93">
        <v>20186000</v>
      </c>
      <c r="K17" s="94"/>
      <c r="L17" s="93">
        <v>16864000</v>
      </c>
      <c r="M17" s="94"/>
      <c r="N17" s="93">
        <v>60235000</v>
      </c>
      <c r="O17" s="94"/>
      <c r="P17" s="93">
        <f t="shared" ref="P17:P24" si="9">$H17      +$J17      +$L17      +$N17</f>
        <v>111023000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257.18097722960152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77.652580189405057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142974000</v>
      </c>
      <c r="C24" s="95">
        <f>SUM(C17:C23)</f>
        <v>0</v>
      </c>
      <c r="D24" s="95"/>
      <c r="E24" s="95">
        <f t="shared" si="8"/>
        <v>142974000</v>
      </c>
      <c r="F24" s="96">
        <f t="shared" ref="F24:O24" si="15">SUM(F17:F23)</f>
        <v>142974000</v>
      </c>
      <c r="G24" s="97">
        <f t="shared" si="15"/>
        <v>142974000</v>
      </c>
      <c r="H24" s="96">
        <f t="shared" si="15"/>
        <v>13738000</v>
      </c>
      <c r="I24" s="97">
        <f t="shared" si="15"/>
        <v>0</v>
      </c>
      <c r="J24" s="96">
        <f t="shared" si="15"/>
        <v>20186000</v>
      </c>
      <c r="K24" s="97">
        <f t="shared" si="15"/>
        <v>0</v>
      </c>
      <c r="L24" s="96">
        <f t="shared" si="15"/>
        <v>16864000</v>
      </c>
      <c r="M24" s="97">
        <f t="shared" si="15"/>
        <v>0</v>
      </c>
      <c r="N24" s="96">
        <f t="shared" si="15"/>
        <v>60235000</v>
      </c>
      <c r="O24" s="97">
        <f t="shared" si="15"/>
        <v>0</v>
      </c>
      <c r="P24" s="96">
        <f t="shared" si="9"/>
        <v>111023000</v>
      </c>
      <c r="Q24" s="97">
        <f t="shared" si="10"/>
        <v>0</v>
      </c>
      <c r="R24" s="52">
        <f t="shared" si="11"/>
        <v>257.18097722960152</v>
      </c>
      <c r="S24" s="53">
        <f t="shared" si="12"/>
        <v>0</v>
      </c>
      <c r="T24" s="52">
        <f>IF(($E24-$E19-$E23)   =0,0,($P24   /($E24-$E19-$E23)   )*100)</f>
        <v>77.652580189405057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7702000</v>
      </c>
      <c r="C32" s="92">
        <v>0</v>
      </c>
      <c r="D32" s="92"/>
      <c r="E32" s="92">
        <f>$B32      +$C32      +$D32</f>
        <v>7702000</v>
      </c>
      <c r="F32" s="93">
        <v>7702000</v>
      </c>
      <c r="G32" s="94">
        <v>7702000</v>
      </c>
      <c r="H32" s="93">
        <v>1926000</v>
      </c>
      <c r="I32" s="94"/>
      <c r="J32" s="93">
        <v>1738000</v>
      </c>
      <c r="K32" s="94"/>
      <c r="L32" s="93">
        <v>2491000</v>
      </c>
      <c r="M32" s="94"/>
      <c r="N32" s="93">
        <v>1547000</v>
      </c>
      <c r="O32" s="94"/>
      <c r="P32" s="93">
        <f>$H32      +$J32      +$L32      +$N32</f>
        <v>7702000</v>
      </c>
      <c r="Q32" s="94">
        <f>$I32      +$K32      +$M32      +$O32</f>
        <v>0</v>
      </c>
      <c r="R32" s="48">
        <f>IF(($L32      =0),0,((($N32      -$L32      )/$L32      )*100))</f>
        <v>-37.896427137695703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7702000</v>
      </c>
      <c r="C33" s="95">
        <f>C32</f>
        <v>0</v>
      </c>
      <c r="D33" s="95"/>
      <c r="E33" s="95">
        <f>$B33      +$C33      +$D33</f>
        <v>7702000</v>
      </c>
      <c r="F33" s="96">
        <f t="shared" ref="F33:O33" si="17">F32</f>
        <v>7702000</v>
      </c>
      <c r="G33" s="97">
        <f t="shared" si="17"/>
        <v>7702000</v>
      </c>
      <c r="H33" s="96">
        <f t="shared" si="17"/>
        <v>1926000</v>
      </c>
      <c r="I33" s="97">
        <f t="shared" si="17"/>
        <v>0</v>
      </c>
      <c r="J33" s="96">
        <f t="shared" si="17"/>
        <v>1738000</v>
      </c>
      <c r="K33" s="97">
        <f t="shared" si="17"/>
        <v>0</v>
      </c>
      <c r="L33" s="96">
        <f t="shared" si="17"/>
        <v>2491000</v>
      </c>
      <c r="M33" s="97">
        <f t="shared" si="17"/>
        <v>0</v>
      </c>
      <c r="N33" s="96">
        <f t="shared" si="17"/>
        <v>1547000</v>
      </c>
      <c r="O33" s="97">
        <f t="shared" si="17"/>
        <v>0</v>
      </c>
      <c r="P33" s="96">
        <f>$H33      +$J33      +$L33      +$N33</f>
        <v>7702000</v>
      </c>
      <c r="Q33" s="97">
        <f>$I33      +$K33      +$M33      +$O33</f>
        <v>0</v>
      </c>
      <c r="R33" s="52">
        <f>IF(($L33      =0),0,((($N33      -$L33      )/$L33      )*100))</f>
        <v>-37.896427137695703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18513000</v>
      </c>
      <c r="C35" s="92">
        <v>0</v>
      </c>
      <c r="D35" s="92"/>
      <c r="E35" s="92">
        <f t="shared" ref="E35:E40" si="18">$B35      +$C35      +$D35</f>
        <v>18513000</v>
      </c>
      <c r="F35" s="93">
        <v>18513000</v>
      </c>
      <c r="G35" s="94">
        <v>18513000</v>
      </c>
      <c r="H35" s="93"/>
      <c r="I35" s="94"/>
      <c r="J35" s="93"/>
      <c r="K35" s="94"/>
      <c r="L35" s="93">
        <v>5059000</v>
      </c>
      <c r="M35" s="94"/>
      <c r="N35" s="93">
        <v>13454000</v>
      </c>
      <c r="O35" s="94"/>
      <c r="P35" s="93">
        <f t="shared" ref="P35:P40" si="19">$H35      +$J35      +$L35      +$N35</f>
        <v>18513000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165.94188574817156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9000</v>
      </c>
      <c r="W35" s="94">
        <v>0</v>
      </c>
    </row>
    <row r="36" spans="1:23" ht="12.95" customHeight="1" x14ac:dyDescent="0.2">
      <c r="A36" s="47" t="s">
        <v>60</v>
      </c>
      <c r="B36" s="92">
        <v>25633000</v>
      </c>
      <c r="C36" s="92">
        <v>0</v>
      </c>
      <c r="D36" s="92"/>
      <c r="E36" s="92">
        <f t="shared" si="18"/>
        <v>25633000</v>
      </c>
      <c r="F36" s="93">
        <v>25633000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44146000</v>
      </c>
      <c r="C40" s="95">
        <f>SUM(C35:C39)</f>
        <v>0</v>
      </c>
      <c r="D40" s="95"/>
      <c r="E40" s="95">
        <f t="shared" si="18"/>
        <v>44146000</v>
      </c>
      <c r="F40" s="96">
        <f t="shared" ref="F40:O40" si="25">SUM(F35:F39)</f>
        <v>44146000</v>
      </c>
      <c r="G40" s="97">
        <f t="shared" si="25"/>
        <v>18513000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5059000</v>
      </c>
      <c r="M40" s="97">
        <f t="shared" si="25"/>
        <v>0</v>
      </c>
      <c r="N40" s="96">
        <f t="shared" si="25"/>
        <v>13454000</v>
      </c>
      <c r="O40" s="97">
        <f t="shared" si="25"/>
        <v>0</v>
      </c>
      <c r="P40" s="96">
        <f t="shared" si="19"/>
        <v>18513000</v>
      </c>
      <c r="Q40" s="97">
        <f t="shared" si="20"/>
        <v>0</v>
      </c>
      <c r="R40" s="52">
        <f t="shared" si="21"/>
        <v>165.94188574817156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9000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10000000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9261000</v>
      </c>
      <c r="I51" s="94"/>
      <c r="J51" s="93">
        <v>10585000</v>
      </c>
      <c r="K51" s="94"/>
      <c r="L51" s="93">
        <v>16328000</v>
      </c>
      <c r="M51" s="94"/>
      <c r="N51" s="93">
        <v>16621000</v>
      </c>
      <c r="O51" s="94"/>
      <c r="P51" s="93">
        <f t="shared" si="27"/>
        <v>52795000</v>
      </c>
      <c r="Q51" s="94">
        <f t="shared" si="28"/>
        <v>0</v>
      </c>
      <c r="R51" s="48">
        <f t="shared" si="29"/>
        <v>1.7944634982851544</v>
      </c>
      <c r="S51" s="49">
        <f t="shared" si="30"/>
        <v>0</v>
      </c>
      <c r="T51" s="48">
        <f t="shared" si="31"/>
        <v>95.990909090909099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45000000</v>
      </c>
      <c r="C53" s="95">
        <f>SUM(C42:C52)</f>
        <v>10000000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55000000</v>
      </c>
      <c r="H53" s="96">
        <f t="shared" si="33"/>
        <v>9261000</v>
      </c>
      <c r="I53" s="97">
        <f t="shared" si="33"/>
        <v>0</v>
      </c>
      <c r="J53" s="96">
        <f t="shared" si="33"/>
        <v>10585000</v>
      </c>
      <c r="K53" s="97">
        <f t="shared" si="33"/>
        <v>0</v>
      </c>
      <c r="L53" s="96">
        <f t="shared" si="33"/>
        <v>16328000</v>
      </c>
      <c r="M53" s="97">
        <f t="shared" si="33"/>
        <v>0</v>
      </c>
      <c r="N53" s="96">
        <f t="shared" si="33"/>
        <v>16621000</v>
      </c>
      <c r="O53" s="97">
        <f t="shared" si="33"/>
        <v>0</v>
      </c>
      <c r="P53" s="96">
        <f t="shared" si="27"/>
        <v>52795000</v>
      </c>
      <c r="Q53" s="97">
        <f t="shared" si="28"/>
        <v>0</v>
      </c>
      <c r="R53" s="52">
        <f t="shared" si="29"/>
        <v>1.7944634982851544</v>
      </c>
      <c r="S53" s="53">
        <f t="shared" si="30"/>
        <v>0</v>
      </c>
      <c r="T53" s="52">
        <f>IF((+$E43+$E45+$E47+$E48+$E51) =0,0,(P53   /(+$E43+$E45+$E47+$E48+$E51) )*100)</f>
        <v>95.990909090909099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256472000</v>
      </c>
      <c r="C67" s="104">
        <f>SUM(C9:C14,C17:C23,C26:C29,C32,C35:C39,C42:C52,C55:C58,C61:C65)</f>
        <v>-5000000</v>
      </c>
      <c r="D67" s="104"/>
      <c r="E67" s="104">
        <f t="shared" si="35"/>
        <v>251472000</v>
      </c>
      <c r="F67" s="105">
        <f t="shared" ref="F67:O67" si="43">SUM(F9:F14,F17:F23,F26:F29,F32,F35:F39,F42:F52,F55:F58,F61:F65)</f>
        <v>251472000</v>
      </c>
      <c r="G67" s="106">
        <f t="shared" si="43"/>
        <v>225739000</v>
      </c>
      <c r="H67" s="105">
        <f t="shared" si="43"/>
        <v>25119000</v>
      </c>
      <c r="I67" s="106">
        <f t="shared" si="43"/>
        <v>0</v>
      </c>
      <c r="J67" s="105">
        <f t="shared" si="43"/>
        <v>32843000</v>
      </c>
      <c r="K67" s="106">
        <f t="shared" si="43"/>
        <v>0</v>
      </c>
      <c r="L67" s="105">
        <f t="shared" si="43"/>
        <v>40906000</v>
      </c>
      <c r="M67" s="106">
        <f t="shared" si="43"/>
        <v>0</v>
      </c>
      <c r="N67" s="105">
        <f t="shared" si="43"/>
        <v>92715000</v>
      </c>
      <c r="O67" s="106">
        <f t="shared" si="43"/>
        <v>0</v>
      </c>
      <c r="P67" s="105">
        <f t="shared" si="36"/>
        <v>191583000</v>
      </c>
      <c r="Q67" s="106">
        <f t="shared" si="37"/>
        <v>0</v>
      </c>
      <c r="R67" s="61">
        <f t="shared" si="38"/>
        <v>126.65379161981127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84.869251657888086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9000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256472000</v>
      </c>
      <c r="C72" s="104">
        <f>SUM(C9:C14,C17:C23,C26:C29,C32,C35:C39,C42:C52,C55:C58,C61:C65,C69)</f>
        <v>-5000000</v>
      </c>
      <c r="D72" s="104"/>
      <c r="E72" s="104">
        <f>$B72      +$C72      +$D72</f>
        <v>251472000</v>
      </c>
      <c r="F72" s="105">
        <f t="shared" ref="F72:O72" si="46">SUM(F9:F14,F17:F23,F26:F29,F32,F35:F39,F42:F52,F55:F58,F61:F65,F69)</f>
        <v>251472000</v>
      </c>
      <c r="G72" s="106">
        <f t="shared" si="46"/>
        <v>225739000</v>
      </c>
      <c r="H72" s="105">
        <f t="shared" si="46"/>
        <v>25119000</v>
      </c>
      <c r="I72" s="106">
        <f t="shared" si="46"/>
        <v>0</v>
      </c>
      <c r="J72" s="105">
        <f t="shared" si="46"/>
        <v>32843000</v>
      </c>
      <c r="K72" s="106">
        <f t="shared" si="46"/>
        <v>0</v>
      </c>
      <c r="L72" s="105">
        <f t="shared" si="46"/>
        <v>40906000</v>
      </c>
      <c r="M72" s="106">
        <f t="shared" si="46"/>
        <v>0</v>
      </c>
      <c r="N72" s="105">
        <f t="shared" si="46"/>
        <v>92715000</v>
      </c>
      <c r="O72" s="106">
        <f t="shared" si="46"/>
        <v>0</v>
      </c>
      <c r="P72" s="105">
        <f>$H72      +$J72      +$L72      +$N72</f>
        <v>191583000</v>
      </c>
      <c r="Q72" s="106">
        <f>$I72      +$K72      +$M72      +$O72</f>
        <v>0</v>
      </c>
      <c r="R72" s="61">
        <f>IF(($L72      =0),0,((($N72      -$L72      )/$L72      )*100))</f>
        <v>126.65379161981127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84.869251657888086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9000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DvF4RCpdYzf06DHu0+KRsJaUNjT+MKyQu/NUlxjU8ZMy05VT0GvlZJfjeqE+c4ZMkfdjwB1IemHBIZJxsDoIg==" saltValue="WUREGnBHVKXtIM1J39EOw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278000</v>
      </c>
      <c r="I10" s="94"/>
      <c r="J10" s="93">
        <v>229000</v>
      </c>
      <c r="K10" s="94"/>
      <c r="L10" s="93">
        <v>151000</v>
      </c>
      <c r="M10" s="94"/>
      <c r="N10" s="93">
        <v>1892000</v>
      </c>
      <c r="O10" s="94"/>
      <c r="P10" s="93">
        <f t="shared" ref="P10:P15" si="1">$H10      +$J10      +$L10      +$N10</f>
        <v>2550000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1152.980132450331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2550000</v>
      </c>
      <c r="C15" s="95">
        <f>SUM(C9:C14)</f>
        <v>0</v>
      </c>
      <c r="D15" s="95"/>
      <c r="E15" s="95">
        <f t="shared" si="0"/>
        <v>2550000</v>
      </c>
      <c r="F15" s="96">
        <f t="shared" ref="F15:O15" si="7">SUM(F9:F14)</f>
        <v>2550000</v>
      </c>
      <c r="G15" s="97">
        <f t="shared" si="7"/>
        <v>2550000</v>
      </c>
      <c r="H15" s="96">
        <f t="shared" si="7"/>
        <v>278000</v>
      </c>
      <c r="I15" s="97">
        <f t="shared" si="7"/>
        <v>0</v>
      </c>
      <c r="J15" s="96">
        <f t="shared" si="7"/>
        <v>229000</v>
      </c>
      <c r="K15" s="97">
        <f t="shared" si="7"/>
        <v>0</v>
      </c>
      <c r="L15" s="96">
        <f t="shared" si="7"/>
        <v>151000</v>
      </c>
      <c r="M15" s="97">
        <f t="shared" si="7"/>
        <v>0</v>
      </c>
      <c r="N15" s="96">
        <f t="shared" si="7"/>
        <v>1892000</v>
      </c>
      <c r="O15" s="97">
        <f t="shared" si="7"/>
        <v>0</v>
      </c>
      <c r="P15" s="96">
        <f t="shared" si="1"/>
        <v>2550000</v>
      </c>
      <c r="Q15" s="97">
        <f t="shared" si="2"/>
        <v>0</v>
      </c>
      <c r="R15" s="52">
        <f t="shared" si="3"/>
        <v>1152.980132450331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11219000</v>
      </c>
      <c r="C35" s="92">
        <v>2000000</v>
      </c>
      <c r="D35" s="92"/>
      <c r="E35" s="92">
        <f t="shared" ref="E35:E40" si="18">$B35      +$C35      +$D35</f>
        <v>13219000</v>
      </c>
      <c r="F35" s="93">
        <v>13219000</v>
      </c>
      <c r="G35" s="94">
        <v>13219000</v>
      </c>
      <c r="H35" s="93"/>
      <c r="I35" s="94"/>
      <c r="J35" s="93"/>
      <c r="K35" s="94"/>
      <c r="L35" s="93">
        <v>6519000</v>
      </c>
      <c r="M35" s="94"/>
      <c r="N35" s="93">
        <v>6700000</v>
      </c>
      <c r="O35" s="94"/>
      <c r="P35" s="93">
        <f t="shared" ref="P35:P40" si="19">$H35      +$J35      +$L35      +$N35</f>
        <v>13219000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2.7764994631078386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2037000</v>
      </c>
      <c r="C36" s="92">
        <v>0</v>
      </c>
      <c r="D36" s="92"/>
      <c r="E36" s="92">
        <f t="shared" si="18"/>
        <v>2037000</v>
      </c>
      <c r="F36" s="93">
        <v>2037000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13256000</v>
      </c>
      <c r="C40" s="95">
        <f>SUM(C35:C39)</f>
        <v>2000000</v>
      </c>
      <c r="D40" s="95"/>
      <c r="E40" s="95">
        <f t="shared" si="18"/>
        <v>15256000</v>
      </c>
      <c r="F40" s="96">
        <f t="shared" ref="F40:O40" si="25">SUM(F35:F39)</f>
        <v>15256000</v>
      </c>
      <c r="G40" s="97">
        <f t="shared" si="25"/>
        <v>13219000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6519000</v>
      </c>
      <c r="M40" s="97">
        <f t="shared" si="25"/>
        <v>0</v>
      </c>
      <c r="N40" s="96">
        <f t="shared" si="25"/>
        <v>6700000</v>
      </c>
      <c r="O40" s="97">
        <f t="shared" si="25"/>
        <v>0</v>
      </c>
      <c r="P40" s="96">
        <f t="shared" si="19"/>
        <v>13219000</v>
      </c>
      <c r="Q40" s="97">
        <f t="shared" si="20"/>
        <v>0</v>
      </c>
      <c r="R40" s="52">
        <f t="shared" si="21"/>
        <v>2.7764994631078386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15000000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15921000</v>
      </c>
      <c r="I51" s="94"/>
      <c r="J51" s="93">
        <v>4477000</v>
      </c>
      <c r="K51" s="94">
        <v>126108</v>
      </c>
      <c r="L51" s="93">
        <v>8761000</v>
      </c>
      <c r="M51" s="94"/>
      <c r="N51" s="93">
        <v>20513000</v>
      </c>
      <c r="O51" s="94"/>
      <c r="P51" s="93">
        <f t="shared" si="27"/>
        <v>49672000</v>
      </c>
      <c r="Q51" s="94">
        <f t="shared" si="28"/>
        <v>126108</v>
      </c>
      <c r="R51" s="48">
        <f t="shared" si="29"/>
        <v>134.13993836320054</v>
      </c>
      <c r="S51" s="49">
        <f t="shared" si="30"/>
        <v>0</v>
      </c>
      <c r="T51" s="48">
        <f t="shared" si="31"/>
        <v>90.312727272727273</v>
      </c>
      <c r="U51" s="50">
        <f t="shared" si="32"/>
        <v>0.22928727272727273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10192000</v>
      </c>
      <c r="D52" s="92"/>
      <c r="E52" s="92">
        <f t="shared" si="26"/>
        <v>10192000</v>
      </c>
      <c r="F52" s="93">
        <v>10192000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40000000</v>
      </c>
      <c r="C53" s="95">
        <f>SUM(C42:C52)</f>
        <v>25192000</v>
      </c>
      <c r="D53" s="95"/>
      <c r="E53" s="95">
        <f t="shared" si="26"/>
        <v>65192000</v>
      </c>
      <c r="F53" s="96">
        <f t="shared" ref="F53:O53" si="33">SUM(F42:F52)</f>
        <v>65192000</v>
      </c>
      <c r="G53" s="97">
        <f t="shared" si="33"/>
        <v>55000000</v>
      </c>
      <c r="H53" s="96">
        <f t="shared" si="33"/>
        <v>15921000</v>
      </c>
      <c r="I53" s="97">
        <f t="shared" si="33"/>
        <v>0</v>
      </c>
      <c r="J53" s="96">
        <f t="shared" si="33"/>
        <v>4477000</v>
      </c>
      <c r="K53" s="97">
        <f t="shared" si="33"/>
        <v>126108</v>
      </c>
      <c r="L53" s="96">
        <f t="shared" si="33"/>
        <v>8761000</v>
      </c>
      <c r="M53" s="97">
        <f t="shared" si="33"/>
        <v>0</v>
      </c>
      <c r="N53" s="96">
        <f t="shared" si="33"/>
        <v>20513000</v>
      </c>
      <c r="O53" s="97">
        <f t="shared" si="33"/>
        <v>0</v>
      </c>
      <c r="P53" s="96">
        <f t="shared" si="27"/>
        <v>49672000</v>
      </c>
      <c r="Q53" s="97">
        <f t="shared" si="28"/>
        <v>126108</v>
      </c>
      <c r="R53" s="52">
        <f t="shared" si="29"/>
        <v>134.13993836320054</v>
      </c>
      <c r="S53" s="53">
        <f t="shared" si="30"/>
        <v>0</v>
      </c>
      <c r="T53" s="52">
        <f>IF((+$E43+$E45+$E47+$E48+$E51) =0,0,(P53   /(+$E43+$E45+$E47+$E48+$E51) )*100)</f>
        <v>90.312727272727273</v>
      </c>
      <c r="U53" s="54">
        <f>IF((+$E43+$E45+$E47+$E48+$E51) =0,0,(Q53   /(+$E43+$E45+$E47+$E48+$E51) )*100)</f>
        <v>0.22928727272727273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55806000</v>
      </c>
      <c r="C67" s="104">
        <f>SUM(C9:C14,C17:C23,C26:C29,C32,C35:C39,C42:C52,C55:C58,C61:C65)</f>
        <v>27192000</v>
      </c>
      <c r="D67" s="104"/>
      <c r="E67" s="104">
        <f t="shared" si="35"/>
        <v>82998000</v>
      </c>
      <c r="F67" s="105">
        <f t="shared" ref="F67:O67" si="43">SUM(F9:F14,F17:F23,F26:F29,F32,F35:F39,F42:F52,F55:F58,F61:F65)</f>
        <v>82998000</v>
      </c>
      <c r="G67" s="106">
        <f t="shared" si="43"/>
        <v>70769000</v>
      </c>
      <c r="H67" s="105">
        <f t="shared" si="43"/>
        <v>16199000</v>
      </c>
      <c r="I67" s="106">
        <f t="shared" si="43"/>
        <v>0</v>
      </c>
      <c r="J67" s="105">
        <f t="shared" si="43"/>
        <v>4706000</v>
      </c>
      <c r="K67" s="106">
        <f t="shared" si="43"/>
        <v>126108</v>
      </c>
      <c r="L67" s="105">
        <f t="shared" si="43"/>
        <v>15431000</v>
      </c>
      <c r="M67" s="106">
        <f t="shared" si="43"/>
        <v>0</v>
      </c>
      <c r="N67" s="105">
        <f t="shared" si="43"/>
        <v>29105000</v>
      </c>
      <c r="O67" s="106">
        <f t="shared" si="43"/>
        <v>0</v>
      </c>
      <c r="P67" s="105">
        <f t="shared" si="36"/>
        <v>65441000</v>
      </c>
      <c r="Q67" s="106">
        <f t="shared" si="37"/>
        <v>126108</v>
      </c>
      <c r="R67" s="61">
        <f t="shared" si="38"/>
        <v>88.613829304646487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92.471279797651519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0.17819666803261314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70035000</v>
      </c>
      <c r="C69" s="92">
        <v>0</v>
      </c>
      <c r="D69" s="92"/>
      <c r="E69" s="92">
        <f>$B69      +$C69      +$D69</f>
        <v>70035000</v>
      </c>
      <c r="F69" s="93">
        <v>70035000</v>
      </c>
      <c r="G69" s="94">
        <v>70035000</v>
      </c>
      <c r="H69" s="93">
        <v>7668000</v>
      </c>
      <c r="I69" s="94">
        <v>488012</v>
      </c>
      <c r="J69" s="93">
        <v>20778000</v>
      </c>
      <c r="K69" s="94">
        <v>4707568</v>
      </c>
      <c r="L69" s="93">
        <v>7031000</v>
      </c>
      <c r="M69" s="94"/>
      <c r="N69" s="93">
        <v>12918000</v>
      </c>
      <c r="O69" s="94">
        <v>159961</v>
      </c>
      <c r="P69" s="93">
        <f>$H69      +$J69      +$L69      +$N69</f>
        <v>48395000</v>
      </c>
      <c r="Q69" s="94">
        <f>$I69      +$K69      +$M69      +$O69</f>
        <v>5355541</v>
      </c>
      <c r="R69" s="48">
        <f>IF(($L69      =0),0,((($N69      -$L69      )/$L69      )*100))</f>
        <v>83.729199260418156</v>
      </c>
      <c r="S69" s="49">
        <f>IF(($M69      =0),0,((($O69      -$M69      )/$M69      )*100))</f>
        <v>0</v>
      </c>
      <c r="T69" s="48">
        <f>IF(($E69      =0),0,(($P69      /$E69      )*100))</f>
        <v>69.101163703862355</v>
      </c>
      <c r="U69" s="50">
        <f>IF(($E69      =0),0,(($Q69      /$E69      )*100))</f>
        <v>7.6469493824516315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70035000</v>
      </c>
      <c r="C70" s="101">
        <f>C69</f>
        <v>0</v>
      </c>
      <c r="D70" s="101"/>
      <c r="E70" s="101">
        <f>$B70      +$C70      +$D70</f>
        <v>70035000</v>
      </c>
      <c r="F70" s="102">
        <f t="shared" ref="F70:O70" si="44">F69</f>
        <v>70035000</v>
      </c>
      <c r="G70" s="103">
        <f t="shared" si="44"/>
        <v>70035000</v>
      </c>
      <c r="H70" s="102">
        <f t="shared" si="44"/>
        <v>7668000</v>
      </c>
      <c r="I70" s="103">
        <f t="shared" si="44"/>
        <v>488012</v>
      </c>
      <c r="J70" s="102">
        <f t="shared" si="44"/>
        <v>20778000</v>
      </c>
      <c r="K70" s="103">
        <f t="shared" si="44"/>
        <v>4707568</v>
      </c>
      <c r="L70" s="102">
        <f t="shared" si="44"/>
        <v>7031000</v>
      </c>
      <c r="M70" s="103">
        <f t="shared" si="44"/>
        <v>0</v>
      </c>
      <c r="N70" s="102">
        <f t="shared" si="44"/>
        <v>12918000</v>
      </c>
      <c r="O70" s="103">
        <f t="shared" si="44"/>
        <v>159961</v>
      </c>
      <c r="P70" s="102">
        <f>$H70      +$J70      +$L70      +$N70</f>
        <v>48395000</v>
      </c>
      <c r="Q70" s="103">
        <f>$I70      +$K70      +$M70      +$O70</f>
        <v>5355541</v>
      </c>
      <c r="R70" s="57">
        <f>IF(($L70      =0),0,((($N70      -$L70      )/$L70      )*100))</f>
        <v>83.729199260418156</v>
      </c>
      <c r="S70" s="58">
        <f>IF(($M70      =0),0,((($O70      -$M70      )/$M70      )*100))</f>
        <v>0</v>
      </c>
      <c r="T70" s="57">
        <f>IF($E70   =0,0,($P70   /$E70   )*100)</f>
        <v>69.101163703862355</v>
      </c>
      <c r="U70" s="59">
        <f>IF($E70   =0,0,($Q70   /$E70 )*100)</f>
        <v>7.6469493824516315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70035000</v>
      </c>
      <c r="C71" s="104">
        <f>C69</f>
        <v>0</v>
      </c>
      <c r="D71" s="104"/>
      <c r="E71" s="104">
        <f>$B71      +$C71      +$D71</f>
        <v>70035000</v>
      </c>
      <c r="F71" s="105">
        <f t="shared" ref="F71:O71" si="45">F69</f>
        <v>70035000</v>
      </c>
      <c r="G71" s="106">
        <f t="shared" si="45"/>
        <v>70035000</v>
      </c>
      <c r="H71" s="105">
        <f t="shared" si="45"/>
        <v>7668000</v>
      </c>
      <c r="I71" s="106">
        <f t="shared" si="45"/>
        <v>488012</v>
      </c>
      <c r="J71" s="105">
        <f t="shared" si="45"/>
        <v>20778000</v>
      </c>
      <c r="K71" s="106">
        <f t="shared" si="45"/>
        <v>4707568</v>
      </c>
      <c r="L71" s="105">
        <f t="shared" si="45"/>
        <v>7031000</v>
      </c>
      <c r="M71" s="106">
        <f t="shared" si="45"/>
        <v>0</v>
      </c>
      <c r="N71" s="105">
        <f t="shared" si="45"/>
        <v>12918000</v>
      </c>
      <c r="O71" s="106">
        <f t="shared" si="45"/>
        <v>159961</v>
      </c>
      <c r="P71" s="105">
        <f>$H71      +$J71      +$L71      +$N71</f>
        <v>48395000</v>
      </c>
      <c r="Q71" s="106">
        <f>$I71      +$K71      +$M71      +$O71</f>
        <v>5355541</v>
      </c>
      <c r="R71" s="61">
        <f>IF(($L71      =0),0,((($N71      -$L71      )/$L71      )*100))</f>
        <v>83.729199260418156</v>
      </c>
      <c r="S71" s="62">
        <f>IF(($M71      =0),0,((($O71      -$M71      )/$M71      )*100))</f>
        <v>0</v>
      </c>
      <c r="T71" s="61">
        <f>IF($E71   =0,0,($P71   /$E71   )*100)</f>
        <v>69.101163703862355</v>
      </c>
      <c r="U71" s="65">
        <f>IF($E71   =0,0,($Q71   /$E71   )*100)</f>
        <v>7.6469493824516315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125841000</v>
      </c>
      <c r="C72" s="104">
        <f>SUM(C9:C14,C17:C23,C26:C29,C32,C35:C39,C42:C52,C55:C58,C61:C65,C69)</f>
        <v>27192000</v>
      </c>
      <c r="D72" s="104"/>
      <c r="E72" s="104">
        <f>$B72      +$C72      +$D72</f>
        <v>153033000</v>
      </c>
      <c r="F72" s="105">
        <f t="shared" ref="F72:O72" si="46">SUM(F9:F14,F17:F23,F26:F29,F32,F35:F39,F42:F52,F55:F58,F61:F65,F69)</f>
        <v>153033000</v>
      </c>
      <c r="G72" s="106">
        <f t="shared" si="46"/>
        <v>140804000</v>
      </c>
      <c r="H72" s="105">
        <f t="shared" si="46"/>
        <v>23867000</v>
      </c>
      <c r="I72" s="106">
        <f t="shared" si="46"/>
        <v>488012</v>
      </c>
      <c r="J72" s="105">
        <f t="shared" si="46"/>
        <v>25484000</v>
      </c>
      <c r="K72" s="106">
        <f t="shared" si="46"/>
        <v>4833676</v>
      </c>
      <c r="L72" s="105">
        <f t="shared" si="46"/>
        <v>22462000</v>
      </c>
      <c r="M72" s="106">
        <f t="shared" si="46"/>
        <v>0</v>
      </c>
      <c r="N72" s="105">
        <f t="shared" si="46"/>
        <v>42023000</v>
      </c>
      <c r="O72" s="106">
        <f t="shared" si="46"/>
        <v>159961</v>
      </c>
      <c r="P72" s="105">
        <f>$H72      +$J72      +$L72      +$N72</f>
        <v>113836000</v>
      </c>
      <c r="Q72" s="106">
        <f>$I72      +$K72      +$M72      +$O72</f>
        <v>5481649</v>
      </c>
      <c r="R72" s="61">
        <f>IF(($L72      =0),0,((($N72      -$L72      )/$L72      )*100))</f>
        <v>87.084854420799573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80.847135024573163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3.8931060197153493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L5io/S0dFnbIz2in+MDdiLEWNgCeXtuNqjU4KY0G4R9e6O8j82hDqZH6Hn+LO5ajKH1wnN891cSlRXa50q3xQ==" saltValue="rdHdrWsRHbRbWJA5fWPO4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33BF58-C8AE-4313-90EF-67BED8D0A3DC}"/>
</file>

<file path=customXml/itemProps2.xml><?xml version="1.0" encoding="utf-8"?>
<ds:datastoreItem xmlns:ds="http://schemas.openxmlformats.org/officeDocument/2006/customXml" ds:itemID="{D6639E2C-3DE0-4B32-91D3-496FD08C7202}"/>
</file>

<file path=customXml/itemProps3.xml><?xml version="1.0" encoding="utf-8"?>
<ds:datastoreItem xmlns:ds="http://schemas.openxmlformats.org/officeDocument/2006/customXml" ds:itemID="{E6E74F13-E65A-4AB7-B876-EBAC68C5ED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DC42</vt:lpstr>
      <vt:lpstr>DC48</vt:lpstr>
      <vt:lpstr>EKU</vt:lpstr>
      <vt:lpstr>GT421</vt:lpstr>
      <vt:lpstr>GT422</vt:lpstr>
      <vt:lpstr>GT423</vt:lpstr>
      <vt:lpstr>GT481</vt:lpstr>
      <vt:lpstr>GT484</vt:lpstr>
      <vt:lpstr>GT485</vt:lpstr>
      <vt:lpstr>JHB</vt:lpstr>
      <vt:lpstr>TSH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Kgothatso Matlala</cp:lastModifiedBy>
  <cp:lastPrinted>2022-08-26T12:22:57Z</cp:lastPrinted>
  <dcterms:created xsi:type="dcterms:W3CDTF">2022-08-10T11:56:41Z</dcterms:created>
  <dcterms:modified xsi:type="dcterms:W3CDTF">2022-08-26T12:23:09Z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