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89338AF0-0FDC-417B-9987-481DE4E57498}" xr6:coauthVersionLast="47" xr6:coauthVersionMax="47" xr10:uidLastSave="{00000000-0000-0000-0000-000000000000}"/>
  <workbookProtection workbookAlgorithmName="SHA-512" workbookHashValue="6yw0KIcnh+y5d3H14bE92dnepSrkf2DvsuV0jnScvT+gbPNF6Ch0JOb8gsrj8d5SmVGR5/U4XvlJnByjo6Ms5Q==" workbookSaltValue="+99VsYsYLIWqOGI4e1VHVw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T101" i="2"/>
  <c r="S101" i="2"/>
  <c r="R101" i="2"/>
  <c r="E101" i="2"/>
  <c r="U101" i="2" s="1"/>
  <c r="S100" i="2"/>
  <c r="R100" i="2"/>
  <c r="E100" i="2"/>
  <c r="U100" i="2" s="1"/>
  <c r="U99" i="2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T109" i="3" s="1"/>
  <c r="S108" i="3"/>
  <c r="R108" i="3"/>
  <c r="E108" i="3"/>
  <c r="S107" i="3"/>
  <c r="R107" i="3"/>
  <c r="E107" i="3"/>
  <c r="U107" i="3" s="1"/>
  <c r="S106" i="3"/>
  <c r="R106" i="3"/>
  <c r="E106" i="3"/>
  <c r="U106" i="3" s="1"/>
  <c r="S105" i="3"/>
  <c r="R105" i="3"/>
  <c r="E105" i="3"/>
  <c r="S104" i="3"/>
  <c r="R104" i="3"/>
  <c r="E104" i="3"/>
  <c r="S103" i="3"/>
  <c r="R103" i="3"/>
  <c r="E103" i="3"/>
  <c r="U103" i="3" s="1"/>
  <c r="T102" i="3"/>
  <c r="S102" i="3"/>
  <c r="R102" i="3"/>
  <c r="E102" i="3"/>
  <c r="U102" i="3" s="1"/>
  <c r="S101" i="3"/>
  <c r="R101" i="3"/>
  <c r="E101" i="3"/>
  <c r="T101" i="3" s="1"/>
  <c r="S100" i="3"/>
  <c r="R100" i="3"/>
  <c r="E100" i="3"/>
  <c r="S99" i="3"/>
  <c r="R99" i="3"/>
  <c r="E99" i="3"/>
  <c r="U99" i="3" s="1"/>
  <c r="S98" i="3"/>
  <c r="R98" i="3"/>
  <c r="E98" i="3"/>
  <c r="U98" i="3" s="1"/>
  <c r="S97" i="3"/>
  <c r="R97" i="3"/>
  <c r="E97" i="3"/>
  <c r="S96" i="3"/>
  <c r="R96" i="3"/>
  <c r="E96" i="3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R95" i="5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T109" i="7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T101" i="7" s="1"/>
  <c r="S100" i="7"/>
  <c r="R100" i="7"/>
  <c r="E100" i="7"/>
  <c r="E95" i="7" s="1"/>
  <c r="S99" i="7"/>
  <c r="R99" i="7"/>
  <c r="E99" i="7"/>
  <c r="U99" i="7" s="1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T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T109" i="9"/>
  <c r="S109" i="9"/>
  <c r="R109" i="9"/>
  <c r="E109" i="9"/>
  <c r="U109" i="9" s="1"/>
  <c r="T108" i="9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T101" i="9"/>
  <c r="S101" i="9"/>
  <c r="R101" i="9"/>
  <c r="E101" i="9"/>
  <c r="U101" i="9" s="1"/>
  <c r="T100" i="9"/>
  <c r="S100" i="9"/>
  <c r="R100" i="9"/>
  <c r="E100" i="9"/>
  <c r="U100" i="9" s="1"/>
  <c r="T99" i="9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T109" i="10"/>
  <c r="S109" i="10"/>
  <c r="R109" i="10"/>
  <c r="E109" i="10"/>
  <c r="U109" i="10" s="1"/>
  <c r="S108" i="10"/>
  <c r="R108" i="10"/>
  <c r="E108" i="10"/>
  <c r="U108" i="10" s="1"/>
  <c r="S107" i="10"/>
  <c r="R107" i="10"/>
  <c r="E107" i="10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S98" i="10"/>
  <c r="R98" i="10"/>
  <c r="E98" i="10"/>
  <c r="U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U96" i="12" s="1"/>
  <c r="W95" i="12"/>
  <c r="W112" i="12" s="1"/>
  <c r="V95" i="12"/>
  <c r="V112" i="12" s="1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R95" i="13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S102" i="15"/>
  <c r="R102" i="15"/>
  <c r="E102" i="15"/>
  <c r="U102" i="15" s="1"/>
  <c r="S101" i="15"/>
  <c r="R101" i="15"/>
  <c r="E101" i="15"/>
  <c r="U101" i="15" s="1"/>
  <c r="T100" i="15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S96" i="17"/>
  <c r="R96" i="17"/>
  <c r="E96" i="17"/>
  <c r="U96" i="17" s="1"/>
  <c r="W95" i="17"/>
  <c r="W112" i="17" s="1"/>
  <c r="V95" i="17"/>
  <c r="V112" i="17" s="1"/>
  <c r="M95" i="17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R113" i="18"/>
  <c r="Q113" i="18"/>
  <c r="P113" i="18"/>
  <c r="O113" i="18"/>
  <c r="N113" i="18"/>
  <c r="M113" i="18"/>
  <c r="S113" i="18" s="1"/>
  <c r="L113" i="18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T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T108" i="19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T104" i="19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U106" i="20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T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T110" i="23"/>
  <c r="S110" i="23"/>
  <c r="R110" i="23"/>
  <c r="E110" i="23"/>
  <c r="U110" i="23" s="1"/>
  <c r="U109" i="23"/>
  <c r="S109" i="23"/>
  <c r="R109" i="23"/>
  <c r="E109" i="23"/>
  <c r="T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T97" i="23" s="1"/>
  <c r="S96" i="23"/>
  <c r="R96" i="23"/>
  <c r="E96" i="23"/>
  <c r="U96" i="23" s="1"/>
  <c r="W95" i="23"/>
  <c r="W112" i="23" s="1"/>
  <c r="V95" i="23"/>
  <c r="V112" i="23" s="1"/>
  <c r="M95" i="23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T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T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T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T98" i="24" s="1"/>
  <c r="S97" i="24"/>
  <c r="R97" i="24"/>
  <c r="E97" i="24"/>
  <c r="U97" i="24" s="1"/>
  <c r="S96" i="24"/>
  <c r="R96" i="24"/>
  <c r="E96" i="24"/>
  <c r="W95" i="24"/>
  <c r="W112" i="24" s="1"/>
  <c r="V95" i="24"/>
  <c r="V112" i="24" s="1"/>
  <c r="M95" i="24"/>
  <c r="S95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T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T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T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T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S95" i="26" s="1"/>
  <c r="L95" i="26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T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T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T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T97" i="27" s="1"/>
  <c r="S96" i="27"/>
  <c r="R96" i="27"/>
  <c r="E96" i="27"/>
  <c r="U96" i="27" s="1"/>
  <c r="W95" i="27"/>
  <c r="W112" i="27" s="1"/>
  <c r="V95" i="27"/>
  <c r="V112" i="27" s="1"/>
  <c r="M95" i="27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T110" i="28" s="1"/>
  <c r="S109" i="28"/>
  <c r="R109" i="28"/>
  <c r="E109" i="28"/>
  <c r="U109" i="28" s="1"/>
  <c r="S108" i="28"/>
  <c r="R108" i="28"/>
  <c r="E108" i="28"/>
  <c r="U108" i="28" s="1"/>
  <c r="T107" i="28"/>
  <c r="S107" i="28"/>
  <c r="R107" i="28"/>
  <c r="E107" i="28"/>
  <c r="U107" i="28" s="1"/>
  <c r="S106" i="28"/>
  <c r="R106" i="28"/>
  <c r="E106" i="28"/>
  <c r="T106" i="28" s="1"/>
  <c r="T105" i="28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T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T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M112" i="29" s="1"/>
  <c r="S112" i="29" s="1"/>
  <c r="L95" i="29"/>
  <c r="R95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T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T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T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W95" i="30"/>
  <c r="W112" i="30" s="1"/>
  <c r="V95" i="30"/>
  <c r="V112" i="30" s="1"/>
  <c r="M95" i="30"/>
  <c r="S95" i="30" s="1"/>
  <c r="L95" i="30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T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T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T98" i="31" s="1"/>
  <c r="S97" i="31"/>
  <c r="R97" i="31"/>
  <c r="E97" i="31"/>
  <c r="U97" i="31" s="1"/>
  <c r="S96" i="31"/>
  <c r="R96" i="31"/>
  <c r="E96" i="3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T110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E79" i="8" s="1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E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E79" i="12" s="1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E79" i="17" s="1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E79" i="19" s="1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79" i="21" s="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E79" i="26" s="1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E79" i="27" s="1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E79" i="28" s="1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79" i="29" s="1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E79" i="31" s="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1"/>
  <c r="R93" i="31"/>
  <c r="Q93" i="31"/>
  <c r="P93" i="31"/>
  <c r="E93" i="31"/>
  <c r="U93" i="31" s="1"/>
  <c r="S92" i="31"/>
  <c r="R92" i="31"/>
  <c r="Q92" i="31"/>
  <c r="P92" i="31"/>
  <c r="E92" i="31"/>
  <c r="T92" i="31" s="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S89" i="31"/>
  <c r="R89" i="31"/>
  <c r="Q89" i="31"/>
  <c r="P89" i="31"/>
  <c r="E89" i="31"/>
  <c r="U89" i="31" s="1"/>
  <c r="S88" i="31"/>
  <c r="R88" i="31"/>
  <c r="Q88" i="31"/>
  <c r="P88" i="31"/>
  <c r="E88" i="31"/>
  <c r="T88" i="31" s="1"/>
  <c r="S87" i="31"/>
  <c r="R87" i="31"/>
  <c r="Q87" i="31"/>
  <c r="P87" i="31"/>
  <c r="E87" i="31"/>
  <c r="U87" i="31" s="1"/>
  <c r="S86" i="31"/>
  <c r="R86" i="31"/>
  <c r="Q86" i="31"/>
  <c r="P86" i="31"/>
  <c r="E86" i="31"/>
  <c r="U86" i="31" s="1"/>
  <c r="W72" i="31"/>
  <c r="V72" i="31"/>
  <c r="O72" i="31"/>
  <c r="N72" i="31"/>
  <c r="M72" i="31"/>
  <c r="S72" i="31" s="1"/>
  <c r="L72" i="31"/>
  <c r="R72" i="31" s="1"/>
  <c r="K72" i="31"/>
  <c r="J72" i="31"/>
  <c r="I72" i="31"/>
  <c r="Q72" i="31" s="1"/>
  <c r="H72" i="31"/>
  <c r="P72" i="31" s="1"/>
  <c r="G72" i="31"/>
  <c r="F72" i="31"/>
  <c r="C72" i="31"/>
  <c r="E72" i="31" s="1"/>
  <c r="B72" i="31"/>
  <c r="W71" i="31"/>
  <c r="V71" i="31"/>
  <c r="O71" i="31"/>
  <c r="S71" i="31" s="1"/>
  <c r="N71" i="31"/>
  <c r="M71" i="31"/>
  <c r="L71" i="31"/>
  <c r="R71" i="31" s="1"/>
  <c r="K71" i="31"/>
  <c r="J71" i="31"/>
  <c r="I71" i="31"/>
  <c r="H71" i="31"/>
  <c r="G71" i="31"/>
  <c r="F71" i="31"/>
  <c r="C71" i="31"/>
  <c r="B71" i="31"/>
  <c r="E71" i="31" s="1"/>
  <c r="W70" i="31"/>
  <c r="V70" i="31"/>
  <c r="O70" i="31"/>
  <c r="N70" i="31"/>
  <c r="M70" i="31"/>
  <c r="S70" i="31" s="1"/>
  <c r="L70" i="31"/>
  <c r="K70" i="31"/>
  <c r="J70" i="31"/>
  <c r="I70" i="31"/>
  <c r="H70" i="31"/>
  <c r="G70" i="31"/>
  <c r="F70" i="31"/>
  <c r="C70" i="31"/>
  <c r="B70" i="31"/>
  <c r="S69" i="31"/>
  <c r="R69" i="31"/>
  <c r="Q69" i="31"/>
  <c r="P69" i="31"/>
  <c r="E69" i="31"/>
  <c r="W67" i="31"/>
  <c r="V67" i="31"/>
  <c r="O67" i="31"/>
  <c r="N67" i="31"/>
  <c r="M67" i="31"/>
  <c r="L67" i="31"/>
  <c r="R67" i="31" s="1"/>
  <c r="K67" i="31"/>
  <c r="J67" i="31"/>
  <c r="I67" i="31"/>
  <c r="H67" i="31"/>
  <c r="P67" i="31" s="1"/>
  <c r="G67" i="31"/>
  <c r="F67" i="31"/>
  <c r="C67" i="31"/>
  <c r="B67" i="31"/>
  <c r="W66" i="31"/>
  <c r="V66" i="31"/>
  <c r="O66" i="31"/>
  <c r="N66" i="31"/>
  <c r="M66" i="31"/>
  <c r="S66" i="31" s="1"/>
  <c r="L66" i="31"/>
  <c r="R66" i="31" s="1"/>
  <c r="K66" i="31"/>
  <c r="J66" i="31"/>
  <c r="I66" i="31"/>
  <c r="H66" i="31"/>
  <c r="G66" i="31"/>
  <c r="F66" i="31"/>
  <c r="C66" i="31"/>
  <c r="B66" i="31"/>
  <c r="S65" i="31"/>
  <c r="R65" i="31"/>
  <c r="Q65" i="31"/>
  <c r="P65" i="31"/>
  <c r="E65" i="31"/>
  <c r="U65" i="31" s="1"/>
  <c r="S64" i="31"/>
  <c r="R64" i="31"/>
  <c r="Q64" i="31"/>
  <c r="P64" i="31"/>
  <c r="E64" i="31"/>
  <c r="U64" i="31" s="1"/>
  <c r="S63" i="31"/>
  <c r="R63" i="31"/>
  <c r="Q63" i="31"/>
  <c r="P63" i="31"/>
  <c r="E63" i="31"/>
  <c r="U63" i="31" s="1"/>
  <c r="S62" i="31"/>
  <c r="R62" i="31"/>
  <c r="Q62" i="31"/>
  <c r="P62" i="31"/>
  <c r="E62" i="31"/>
  <c r="T62" i="31" s="1"/>
  <c r="S61" i="31"/>
  <c r="R61" i="31"/>
  <c r="Q61" i="31"/>
  <c r="P61" i="31"/>
  <c r="E61" i="31"/>
  <c r="U61" i="31" s="1"/>
  <c r="V59" i="31"/>
  <c r="O59" i="31"/>
  <c r="N59" i="31"/>
  <c r="M59" i="31"/>
  <c r="S59" i="31" s="1"/>
  <c r="L59" i="31"/>
  <c r="R59" i="31" s="1"/>
  <c r="K59" i="31"/>
  <c r="J59" i="31"/>
  <c r="I59" i="31"/>
  <c r="H59" i="31"/>
  <c r="G59" i="31"/>
  <c r="F59" i="31"/>
  <c r="C59" i="31"/>
  <c r="B59" i="31"/>
  <c r="E59" i="31" s="1"/>
  <c r="S58" i="31"/>
  <c r="R58" i="31"/>
  <c r="Q58" i="31"/>
  <c r="P58" i="31"/>
  <c r="E58" i="31"/>
  <c r="T58" i="31" s="1"/>
  <c r="S57" i="31"/>
  <c r="R57" i="31"/>
  <c r="Q57" i="31"/>
  <c r="P57" i="31"/>
  <c r="E57" i="31"/>
  <c r="U57" i="31" s="1"/>
  <c r="S56" i="31"/>
  <c r="R56" i="31"/>
  <c r="Q56" i="31"/>
  <c r="P56" i="31"/>
  <c r="E56" i="31"/>
  <c r="U56" i="31" s="1"/>
  <c r="S55" i="31"/>
  <c r="R55" i="31"/>
  <c r="Q55" i="31"/>
  <c r="P55" i="31"/>
  <c r="E55" i="31"/>
  <c r="U55" i="31" s="1"/>
  <c r="W53" i="31"/>
  <c r="V53" i="31"/>
  <c r="O53" i="31"/>
  <c r="N53" i="31"/>
  <c r="M53" i="31"/>
  <c r="S53" i="31" s="1"/>
  <c r="L53" i="31"/>
  <c r="R53" i="31" s="1"/>
  <c r="K53" i="31"/>
  <c r="J53" i="31"/>
  <c r="I53" i="31"/>
  <c r="H53" i="31"/>
  <c r="G53" i="31"/>
  <c r="F53" i="31"/>
  <c r="C53" i="3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S45" i="31"/>
  <c r="R45" i="31"/>
  <c r="Q45" i="31"/>
  <c r="P45" i="31"/>
  <c r="E45" i="31"/>
  <c r="T45" i="31" s="1"/>
  <c r="S44" i="31"/>
  <c r="R44" i="31"/>
  <c r="Q44" i="31"/>
  <c r="P44" i="31"/>
  <c r="E44" i="31"/>
  <c r="U44" i="31" s="1"/>
  <c r="S43" i="31"/>
  <c r="R43" i="31"/>
  <c r="Q43" i="31"/>
  <c r="P43" i="31"/>
  <c r="E43" i="31"/>
  <c r="S42" i="31"/>
  <c r="R42" i="31"/>
  <c r="Q42" i="31"/>
  <c r="P42" i="31"/>
  <c r="E42" i="31"/>
  <c r="U42" i="31" s="1"/>
  <c r="W40" i="31"/>
  <c r="V40" i="31"/>
  <c r="O40" i="31"/>
  <c r="N40" i="31"/>
  <c r="R40" i="31" s="1"/>
  <c r="M40" i="31"/>
  <c r="S40" i="31" s="1"/>
  <c r="L40" i="31"/>
  <c r="K40" i="31"/>
  <c r="J40" i="3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T39" i="31" s="1"/>
  <c r="S38" i="31"/>
  <c r="R38" i="31"/>
  <c r="Q38" i="31"/>
  <c r="P38" i="31"/>
  <c r="E38" i="31"/>
  <c r="U38" i="31" s="1"/>
  <c r="S37" i="31"/>
  <c r="R37" i="31"/>
  <c r="Q37" i="31"/>
  <c r="P37" i="31"/>
  <c r="E37" i="31"/>
  <c r="U37" i="31" s="1"/>
  <c r="S36" i="31"/>
  <c r="R36" i="31"/>
  <c r="Q36" i="31"/>
  <c r="P36" i="31"/>
  <c r="E36" i="31"/>
  <c r="T36" i="31" s="1"/>
  <c r="S35" i="31"/>
  <c r="R35" i="31"/>
  <c r="Q35" i="31"/>
  <c r="U35" i="31" s="1"/>
  <c r="P35" i="31"/>
  <c r="T35" i="31" s="1"/>
  <c r="E35" i="31"/>
  <c r="W33" i="31"/>
  <c r="V33" i="31"/>
  <c r="O33" i="31"/>
  <c r="N33" i="31"/>
  <c r="M33" i="31"/>
  <c r="L33" i="31"/>
  <c r="R33" i="31" s="1"/>
  <c r="K33" i="31"/>
  <c r="J33" i="31"/>
  <c r="I33" i="31"/>
  <c r="H33" i="31"/>
  <c r="G33" i="31"/>
  <c r="F33" i="31"/>
  <c r="C33" i="31"/>
  <c r="B33" i="31"/>
  <c r="E33" i="31" s="1"/>
  <c r="S32" i="31"/>
  <c r="R32" i="31"/>
  <c r="Q32" i="31"/>
  <c r="P32" i="31"/>
  <c r="E32" i="31"/>
  <c r="U32" i="31" s="1"/>
  <c r="W30" i="31"/>
  <c r="V30" i="31"/>
  <c r="R30" i="31"/>
  <c r="O30" i="31"/>
  <c r="N30" i="31"/>
  <c r="M30" i="31"/>
  <c r="S30" i="31" s="1"/>
  <c r="L30" i="31"/>
  <c r="K30" i="31"/>
  <c r="J30" i="31"/>
  <c r="I30" i="31"/>
  <c r="H30" i="31"/>
  <c r="P30" i="31" s="1"/>
  <c r="G30" i="31"/>
  <c r="F30" i="31"/>
  <c r="C30" i="31"/>
  <c r="B30" i="31"/>
  <c r="E30" i="31" s="1"/>
  <c r="U29" i="31"/>
  <c r="T29" i="31"/>
  <c r="S29" i="31"/>
  <c r="R29" i="31"/>
  <c r="Q29" i="31"/>
  <c r="P29" i="31"/>
  <c r="E29" i="31"/>
  <c r="S28" i="31"/>
  <c r="R28" i="31"/>
  <c r="Q28" i="31"/>
  <c r="P28" i="31"/>
  <c r="E28" i="31"/>
  <c r="U28" i="31" s="1"/>
  <c r="S27" i="31"/>
  <c r="R27" i="31"/>
  <c r="Q27" i="31"/>
  <c r="P27" i="31"/>
  <c r="E27" i="31"/>
  <c r="U27" i="31" s="1"/>
  <c r="U26" i="31"/>
  <c r="S26" i="31"/>
  <c r="R26" i="31"/>
  <c r="Q26" i="31"/>
  <c r="P26" i="31"/>
  <c r="E26" i="31"/>
  <c r="T26" i="31" s="1"/>
  <c r="W24" i="31"/>
  <c r="V24" i="31"/>
  <c r="O24" i="31"/>
  <c r="N24" i="31"/>
  <c r="M24" i="31"/>
  <c r="S24" i="31" s="1"/>
  <c r="L24" i="31"/>
  <c r="R24" i="31" s="1"/>
  <c r="K24" i="31"/>
  <c r="J24" i="31"/>
  <c r="I24" i="31"/>
  <c r="H24" i="31"/>
  <c r="G24" i="31"/>
  <c r="F24" i="31"/>
  <c r="E24" i="31"/>
  <c r="C24" i="31"/>
  <c r="B24" i="31"/>
  <c r="S23" i="31"/>
  <c r="R23" i="31"/>
  <c r="Q23" i="31"/>
  <c r="P23" i="31"/>
  <c r="E23" i="31"/>
  <c r="U23" i="31" s="1"/>
  <c r="S22" i="31"/>
  <c r="R22" i="31"/>
  <c r="Q22" i="31"/>
  <c r="P22" i="31"/>
  <c r="E22" i="31"/>
  <c r="U22" i="31" s="1"/>
  <c r="U21" i="31"/>
  <c r="S21" i="31"/>
  <c r="R21" i="31"/>
  <c r="Q21" i="31"/>
  <c r="P21" i="31"/>
  <c r="E21" i="31"/>
  <c r="T21" i="31" s="1"/>
  <c r="U20" i="31"/>
  <c r="T20" i="31"/>
  <c r="S20" i="31"/>
  <c r="R20" i="31"/>
  <c r="Q20" i="31"/>
  <c r="P20" i="31"/>
  <c r="E20" i="31"/>
  <c r="S19" i="31"/>
  <c r="R19" i="31"/>
  <c r="Q19" i="31"/>
  <c r="P19" i="31"/>
  <c r="E19" i="31"/>
  <c r="U19" i="31" s="1"/>
  <c r="S18" i="31"/>
  <c r="R18" i="31"/>
  <c r="Q18" i="31"/>
  <c r="P18" i="31"/>
  <c r="E18" i="31"/>
  <c r="U18" i="31" s="1"/>
  <c r="U17" i="31"/>
  <c r="S17" i="31"/>
  <c r="R17" i="31"/>
  <c r="Q17" i="31"/>
  <c r="P17" i="31"/>
  <c r="E17" i="31"/>
  <c r="T17" i="31" s="1"/>
  <c r="W15" i="31"/>
  <c r="V15" i="31"/>
  <c r="O15" i="31"/>
  <c r="N15" i="31"/>
  <c r="M15" i="31"/>
  <c r="S15" i="31" s="1"/>
  <c r="L15" i="31"/>
  <c r="K15" i="31"/>
  <c r="J15" i="31"/>
  <c r="I15" i="31"/>
  <c r="H15" i="31"/>
  <c r="G15" i="31"/>
  <c r="F15" i="31"/>
  <c r="E15" i="31"/>
  <c r="C15" i="31"/>
  <c r="B15" i="31"/>
  <c r="S14" i="31"/>
  <c r="R14" i="31"/>
  <c r="Q14" i="31"/>
  <c r="P14" i="31"/>
  <c r="E14" i="31"/>
  <c r="U14" i="31" s="1"/>
  <c r="S13" i="31"/>
  <c r="R13" i="31"/>
  <c r="Q13" i="31"/>
  <c r="P13" i="31"/>
  <c r="E13" i="31"/>
  <c r="U13" i="31" s="1"/>
  <c r="U12" i="31"/>
  <c r="S12" i="31"/>
  <c r="R12" i="31"/>
  <c r="Q12" i="31"/>
  <c r="P12" i="31"/>
  <c r="E12" i="31"/>
  <c r="T12" i="31" s="1"/>
  <c r="U11" i="31"/>
  <c r="T11" i="31"/>
  <c r="S11" i="31"/>
  <c r="R11" i="31"/>
  <c r="Q11" i="31"/>
  <c r="P11" i="31"/>
  <c r="E11" i="31"/>
  <c r="S10" i="31"/>
  <c r="R10" i="31"/>
  <c r="Q10" i="31"/>
  <c r="P10" i="31"/>
  <c r="E10" i="31"/>
  <c r="U10" i="31" s="1"/>
  <c r="S9" i="31"/>
  <c r="R9" i="31"/>
  <c r="Q9" i="31"/>
  <c r="P9" i="31"/>
  <c r="E9" i="31"/>
  <c r="U93" i="30"/>
  <c r="S93" i="30"/>
  <c r="R93" i="30"/>
  <c r="Q93" i="30"/>
  <c r="P93" i="30"/>
  <c r="E93" i="30"/>
  <c r="T93" i="30" s="1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S89" i="30"/>
  <c r="R89" i="30"/>
  <c r="Q89" i="30"/>
  <c r="P89" i="30"/>
  <c r="E89" i="30"/>
  <c r="T89" i="30" s="1"/>
  <c r="S88" i="30"/>
  <c r="R88" i="30"/>
  <c r="Q88" i="30"/>
  <c r="P88" i="30"/>
  <c r="E88" i="30"/>
  <c r="U88" i="30" s="1"/>
  <c r="S87" i="30"/>
  <c r="R87" i="30"/>
  <c r="Q87" i="30"/>
  <c r="P87" i="30"/>
  <c r="E87" i="30"/>
  <c r="U87" i="30" s="1"/>
  <c r="S86" i="30"/>
  <c r="R86" i="30"/>
  <c r="Q86" i="30"/>
  <c r="P86" i="30"/>
  <c r="E86" i="30"/>
  <c r="U86" i="30" s="1"/>
  <c r="W72" i="30"/>
  <c r="V72" i="30"/>
  <c r="O72" i="30"/>
  <c r="N72" i="30"/>
  <c r="M72" i="30"/>
  <c r="L72" i="30"/>
  <c r="K72" i="30"/>
  <c r="J72" i="30"/>
  <c r="I72" i="30"/>
  <c r="H72" i="30"/>
  <c r="P72" i="30" s="1"/>
  <c r="G72" i="30"/>
  <c r="F72" i="30"/>
  <c r="C72" i="30"/>
  <c r="B72" i="30"/>
  <c r="W71" i="30"/>
  <c r="V71" i="30"/>
  <c r="O71" i="30"/>
  <c r="N71" i="30"/>
  <c r="M71" i="30"/>
  <c r="S71" i="30" s="1"/>
  <c r="L71" i="30"/>
  <c r="K71" i="30"/>
  <c r="J71" i="30"/>
  <c r="I71" i="30"/>
  <c r="H71" i="30"/>
  <c r="G71" i="30"/>
  <c r="F71" i="30"/>
  <c r="C71" i="30"/>
  <c r="E71" i="30" s="1"/>
  <c r="B71" i="30"/>
  <c r="W70" i="30"/>
  <c r="V70" i="30"/>
  <c r="O70" i="30"/>
  <c r="N70" i="30"/>
  <c r="M70" i="30"/>
  <c r="L70" i="30"/>
  <c r="R70" i="30" s="1"/>
  <c r="K70" i="30"/>
  <c r="J70" i="30"/>
  <c r="I70" i="30"/>
  <c r="Q70" i="30" s="1"/>
  <c r="H70" i="30"/>
  <c r="G70" i="30"/>
  <c r="F70" i="30"/>
  <c r="C70" i="30"/>
  <c r="B70" i="30"/>
  <c r="E70" i="30" s="1"/>
  <c r="S69" i="30"/>
  <c r="R69" i="30"/>
  <c r="Q69" i="30"/>
  <c r="P69" i="30"/>
  <c r="E69" i="30"/>
  <c r="W67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W66" i="30"/>
  <c r="V66" i="30"/>
  <c r="O66" i="30"/>
  <c r="N66" i="30"/>
  <c r="M66" i="30"/>
  <c r="S66" i="30" s="1"/>
  <c r="L66" i="30"/>
  <c r="R66" i="30" s="1"/>
  <c r="K66" i="30"/>
  <c r="J66" i="30"/>
  <c r="I66" i="30"/>
  <c r="H66" i="30"/>
  <c r="G66" i="30"/>
  <c r="F66" i="30"/>
  <c r="C66" i="30"/>
  <c r="E66" i="30" s="1"/>
  <c r="B66" i="30"/>
  <c r="S65" i="30"/>
  <c r="R65" i="30"/>
  <c r="Q65" i="30"/>
  <c r="P65" i="30"/>
  <c r="E65" i="30"/>
  <c r="U65" i="30" s="1"/>
  <c r="S64" i="30"/>
  <c r="R64" i="30"/>
  <c r="Q64" i="30"/>
  <c r="P64" i="30"/>
  <c r="E64" i="30"/>
  <c r="U64" i="30" s="1"/>
  <c r="S63" i="30"/>
  <c r="R63" i="30"/>
  <c r="Q63" i="30"/>
  <c r="P63" i="30"/>
  <c r="E63" i="30"/>
  <c r="T63" i="30" s="1"/>
  <c r="T62" i="30"/>
  <c r="S62" i="30"/>
  <c r="R62" i="30"/>
  <c r="Q62" i="30"/>
  <c r="P62" i="30"/>
  <c r="E62" i="30"/>
  <c r="U62" i="30" s="1"/>
  <c r="S61" i="30"/>
  <c r="R61" i="30"/>
  <c r="Q61" i="30"/>
  <c r="P61" i="30"/>
  <c r="E61" i="30"/>
  <c r="V59" i="30"/>
  <c r="O59" i="30"/>
  <c r="N59" i="30"/>
  <c r="M59" i="30"/>
  <c r="S59" i="30" s="1"/>
  <c r="L59" i="30"/>
  <c r="R59" i="30" s="1"/>
  <c r="K59" i="30"/>
  <c r="J59" i="30"/>
  <c r="I59" i="30"/>
  <c r="H59" i="30"/>
  <c r="G59" i="30"/>
  <c r="F59" i="30"/>
  <c r="C59" i="30"/>
  <c r="B59" i="30"/>
  <c r="E59" i="30" s="1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U56" i="30" s="1"/>
  <c r="S55" i="30"/>
  <c r="R55" i="30"/>
  <c r="Q55" i="30"/>
  <c r="P55" i="30"/>
  <c r="E55" i="30"/>
  <c r="T55" i="30" s="1"/>
  <c r="W53" i="30"/>
  <c r="V53" i="30"/>
  <c r="O53" i="30"/>
  <c r="N53" i="30"/>
  <c r="M53" i="30"/>
  <c r="S53" i="30" s="1"/>
  <c r="L53" i="30"/>
  <c r="R53" i="30" s="1"/>
  <c r="K53" i="30"/>
  <c r="J53" i="30"/>
  <c r="I53" i="30"/>
  <c r="H53" i="30"/>
  <c r="G53" i="30"/>
  <c r="F53" i="30"/>
  <c r="C53" i="30"/>
  <c r="B53" i="30"/>
  <c r="S52" i="30"/>
  <c r="R52" i="30"/>
  <c r="Q52" i="30"/>
  <c r="P52" i="30"/>
  <c r="E52" i="30"/>
  <c r="U52" i="30" s="1"/>
  <c r="S51" i="30"/>
  <c r="R51" i="30"/>
  <c r="Q51" i="30"/>
  <c r="P51" i="30"/>
  <c r="E51" i="30"/>
  <c r="U51" i="30" s="1"/>
  <c r="U50" i="30"/>
  <c r="S50" i="30"/>
  <c r="R50" i="30"/>
  <c r="Q50" i="30"/>
  <c r="P50" i="30"/>
  <c r="E50" i="30"/>
  <c r="T50" i="30" s="1"/>
  <c r="U49" i="30"/>
  <c r="T49" i="30"/>
  <c r="S49" i="30"/>
  <c r="R49" i="30"/>
  <c r="Q49" i="30"/>
  <c r="P49" i="30"/>
  <c r="E49" i="30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U46" i="30"/>
  <c r="S46" i="30"/>
  <c r="R46" i="30"/>
  <c r="Q46" i="30"/>
  <c r="P46" i="30"/>
  <c r="E46" i="30"/>
  <c r="T46" i="30" s="1"/>
  <c r="U45" i="30"/>
  <c r="T45" i="30"/>
  <c r="S45" i="30"/>
  <c r="R45" i="30"/>
  <c r="Q45" i="30"/>
  <c r="P45" i="30"/>
  <c r="E45" i="30"/>
  <c r="S44" i="30"/>
  <c r="R44" i="30"/>
  <c r="Q44" i="30"/>
  <c r="P44" i="30"/>
  <c r="E44" i="30"/>
  <c r="U44" i="30" s="1"/>
  <c r="S43" i="30"/>
  <c r="R43" i="30"/>
  <c r="Q43" i="30"/>
  <c r="P43" i="30"/>
  <c r="E43" i="30"/>
  <c r="U42" i="30"/>
  <c r="S42" i="30"/>
  <c r="R42" i="30"/>
  <c r="Q42" i="30"/>
  <c r="P42" i="30"/>
  <c r="E42" i="30"/>
  <c r="T42" i="30" s="1"/>
  <c r="W40" i="30"/>
  <c r="V40" i="30"/>
  <c r="O40" i="30"/>
  <c r="N40" i="30"/>
  <c r="M40" i="30"/>
  <c r="S40" i="30" s="1"/>
  <c r="L40" i="30"/>
  <c r="R40" i="30" s="1"/>
  <c r="K40" i="30"/>
  <c r="J40" i="30"/>
  <c r="I40" i="30"/>
  <c r="H40" i="30"/>
  <c r="P40" i="30" s="1"/>
  <c r="G40" i="30"/>
  <c r="F40" i="30"/>
  <c r="C40" i="30"/>
  <c r="E40" i="30" s="1"/>
  <c r="B40" i="30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S37" i="30"/>
  <c r="R37" i="30"/>
  <c r="Q37" i="30"/>
  <c r="P37" i="30"/>
  <c r="E37" i="30"/>
  <c r="T37" i="30" s="1"/>
  <c r="S36" i="30"/>
  <c r="R36" i="30"/>
  <c r="Q36" i="30"/>
  <c r="P36" i="30"/>
  <c r="E36" i="30"/>
  <c r="S35" i="30"/>
  <c r="R35" i="30"/>
  <c r="Q35" i="30"/>
  <c r="P35" i="30"/>
  <c r="E35" i="30"/>
  <c r="W33" i="30"/>
  <c r="V33" i="30"/>
  <c r="O33" i="30"/>
  <c r="S33" i="30" s="1"/>
  <c r="N33" i="30"/>
  <c r="R33" i="30" s="1"/>
  <c r="M33" i="30"/>
  <c r="L33" i="30"/>
  <c r="K33" i="30"/>
  <c r="J33" i="30"/>
  <c r="I33" i="30"/>
  <c r="H33" i="30"/>
  <c r="G33" i="30"/>
  <c r="F33" i="30"/>
  <c r="C33" i="30"/>
  <c r="B33" i="30"/>
  <c r="E33" i="30" s="1"/>
  <c r="S32" i="30"/>
  <c r="R32" i="30"/>
  <c r="Q32" i="30"/>
  <c r="P32" i="30"/>
  <c r="E32" i="30"/>
  <c r="T32" i="30" s="1"/>
  <c r="W30" i="30"/>
  <c r="V30" i="30"/>
  <c r="O30" i="30"/>
  <c r="N30" i="30"/>
  <c r="M30" i="30"/>
  <c r="S30" i="30" s="1"/>
  <c r="L30" i="30"/>
  <c r="R30" i="30" s="1"/>
  <c r="K30" i="30"/>
  <c r="J30" i="30"/>
  <c r="I30" i="30"/>
  <c r="H30" i="30"/>
  <c r="G30" i="30"/>
  <c r="F30" i="30"/>
  <c r="C30" i="30"/>
  <c r="E30" i="30" s="1"/>
  <c r="B30" i="30"/>
  <c r="S29" i="30"/>
  <c r="R29" i="30"/>
  <c r="Q29" i="30"/>
  <c r="P29" i="30"/>
  <c r="E29" i="30"/>
  <c r="U29" i="30" s="1"/>
  <c r="S28" i="30"/>
  <c r="R28" i="30"/>
  <c r="Q28" i="30"/>
  <c r="P28" i="30"/>
  <c r="E28" i="30"/>
  <c r="U28" i="30" s="1"/>
  <c r="S27" i="30"/>
  <c r="R27" i="30"/>
  <c r="Q27" i="30"/>
  <c r="P27" i="30"/>
  <c r="E27" i="30"/>
  <c r="T27" i="30" s="1"/>
  <c r="T26" i="30"/>
  <c r="S26" i="30"/>
  <c r="R26" i="30"/>
  <c r="Q26" i="30"/>
  <c r="P26" i="30"/>
  <c r="E26" i="30"/>
  <c r="U26" i="30" s="1"/>
  <c r="W24" i="30"/>
  <c r="V24" i="30"/>
  <c r="S24" i="30"/>
  <c r="O24" i="30"/>
  <c r="N24" i="30"/>
  <c r="M24" i="30"/>
  <c r="L24" i="30"/>
  <c r="R24" i="30" s="1"/>
  <c r="K24" i="30"/>
  <c r="J24" i="30"/>
  <c r="I24" i="30"/>
  <c r="H24" i="30"/>
  <c r="P24" i="30" s="1"/>
  <c r="G24" i="30"/>
  <c r="F24" i="30"/>
  <c r="C24" i="30"/>
  <c r="B24" i="30"/>
  <c r="S23" i="30"/>
  <c r="R23" i="30"/>
  <c r="Q23" i="30"/>
  <c r="P23" i="30"/>
  <c r="E23" i="30"/>
  <c r="U23" i="30" s="1"/>
  <c r="S22" i="30"/>
  <c r="R22" i="30"/>
  <c r="Q22" i="30"/>
  <c r="P22" i="30"/>
  <c r="E22" i="30"/>
  <c r="T22" i="30" s="1"/>
  <c r="U21" i="30"/>
  <c r="S21" i="30"/>
  <c r="R21" i="30"/>
  <c r="Q21" i="30"/>
  <c r="P21" i="30"/>
  <c r="E21" i="30"/>
  <c r="T21" i="30" s="1"/>
  <c r="S20" i="30"/>
  <c r="R20" i="30"/>
  <c r="Q20" i="30"/>
  <c r="P20" i="30"/>
  <c r="E20" i="30"/>
  <c r="S19" i="30"/>
  <c r="R19" i="30"/>
  <c r="Q19" i="30"/>
  <c r="P19" i="30"/>
  <c r="E19" i="30"/>
  <c r="S18" i="30"/>
  <c r="R18" i="30"/>
  <c r="Q18" i="30"/>
  <c r="P18" i="30"/>
  <c r="E18" i="30"/>
  <c r="T18" i="30" s="1"/>
  <c r="T17" i="30"/>
  <c r="S17" i="30"/>
  <c r="R17" i="30"/>
  <c r="Q17" i="30"/>
  <c r="P17" i="30"/>
  <c r="E17" i="30"/>
  <c r="U17" i="30" s="1"/>
  <c r="W15" i="30"/>
  <c r="V15" i="30"/>
  <c r="O15" i="30"/>
  <c r="S15" i="30" s="1"/>
  <c r="N15" i="30"/>
  <c r="M15" i="30"/>
  <c r="L15" i="30"/>
  <c r="K15" i="30"/>
  <c r="J15" i="30"/>
  <c r="I15" i="30"/>
  <c r="H15" i="30"/>
  <c r="G15" i="30"/>
  <c r="F15" i="30"/>
  <c r="C15" i="30"/>
  <c r="B15" i="30"/>
  <c r="E15" i="30" s="1"/>
  <c r="S14" i="30"/>
  <c r="R14" i="30"/>
  <c r="Q14" i="30"/>
  <c r="P14" i="30"/>
  <c r="E14" i="30"/>
  <c r="S13" i="30"/>
  <c r="R13" i="30"/>
  <c r="Q13" i="30"/>
  <c r="P13" i="30"/>
  <c r="E13" i="30"/>
  <c r="T13" i="30" s="1"/>
  <c r="U12" i="30"/>
  <c r="T12" i="30"/>
  <c r="S12" i="30"/>
  <c r="R12" i="30"/>
  <c r="Q12" i="30"/>
  <c r="P12" i="30"/>
  <c r="E12" i="30"/>
  <c r="S11" i="30"/>
  <c r="R11" i="30"/>
  <c r="Q11" i="30"/>
  <c r="P11" i="30"/>
  <c r="E11" i="30"/>
  <c r="U11" i="30" s="1"/>
  <c r="S10" i="30"/>
  <c r="R10" i="30"/>
  <c r="Q10" i="30"/>
  <c r="P10" i="30"/>
  <c r="E10" i="30"/>
  <c r="U9" i="30"/>
  <c r="S9" i="30"/>
  <c r="R9" i="30"/>
  <c r="Q9" i="30"/>
  <c r="P9" i="30"/>
  <c r="E9" i="30"/>
  <c r="T9" i="30" s="1"/>
  <c r="U93" i="29"/>
  <c r="T93" i="29"/>
  <c r="S93" i="29"/>
  <c r="R93" i="29"/>
  <c r="Q93" i="29"/>
  <c r="P93" i="29"/>
  <c r="E93" i="29"/>
  <c r="S92" i="29"/>
  <c r="R92" i="29"/>
  <c r="Q92" i="29"/>
  <c r="P92" i="29"/>
  <c r="E92" i="29"/>
  <c r="U92" i="29" s="1"/>
  <c r="S91" i="29"/>
  <c r="R91" i="29"/>
  <c r="Q91" i="29"/>
  <c r="P91" i="29"/>
  <c r="E91" i="29"/>
  <c r="T91" i="29" s="1"/>
  <c r="U90" i="29"/>
  <c r="S90" i="29"/>
  <c r="R90" i="29"/>
  <c r="Q90" i="29"/>
  <c r="P90" i="29"/>
  <c r="E90" i="29"/>
  <c r="T90" i="29" s="1"/>
  <c r="T89" i="29"/>
  <c r="S89" i="29"/>
  <c r="R89" i="29"/>
  <c r="Q89" i="29"/>
  <c r="P89" i="29"/>
  <c r="E89" i="29"/>
  <c r="U89" i="29" s="1"/>
  <c r="S88" i="29"/>
  <c r="R88" i="29"/>
  <c r="Q88" i="29"/>
  <c r="P88" i="29"/>
  <c r="E88" i="29"/>
  <c r="U88" i="29" s="1"/>
  <c r="S87" i="29"/>
  <c r="R87" i="29"/>
  <c r="Q87" i="29"/>
  <c r="P87" i="29"/>
  <c r="E87" i="29"/>
  <c r="T87" i="29" s="1"/>
  <c r="U86" i="29"/>
  <c r="S86" i="29"/>
  <c r="R86" i="29"/>
  <c r="Q86" i="29"/>
  <c r="P86" i="29"/>
  <c r="E86" i="29"/>
  <c r="T86" i="29" s="1"/>
  <c r="W72" i="29"/>
  <c r="V72" i="29"/>
  <c r="O72" i="29"/>
  <c r="N72" i="29"/>
  <c r="M72" i="29"/>
  <c r="S72" i="29" s="1"/>
  <c r="L72" i="29"/>
  <c r="R72" i="29" s="1"/>
  <c r="K72" i="29"/>
  <c r="J72" i="29"/>
  <c r="I72" i="29"/>
  <c r="Q72" i="29" s="1"/>
  <c r="H72" i="29"/>
  <c r="G72" i="29"/>
  <c r="F72" i="29"/>
  <c r="C72" i="29"/>
  <c r="B72" i="29"/>
  <c r="W71" i="29"/>
  <c r="V71" i="29"/>
  <c r="O71" i="29"/>
  <c r="S71" i="29" s="1"/>
  <c r="N71" i="29"/>
  <c r="M71" i="29"/>
  <c r="L71" i="29"/>
  <c r="R71" i="29" s="1"/>
  <c r="K71" i="29"/>
  <c r="J71" i="29"/>
  <c r="I71" i="29"/>
  <c r="H71" i="29"/>
  <c r="G71" i="29"/>
  <c r="F71" i="29"/>
  <c r="C71" i="29"/>
  <c r="B71" i="29"/>
  <c r="E71" i="29" s="1"/>
  <c r="W70" i="29"/>
  <c r="V70" i="29"/>
  <c r="O70" i="29"/>
  <c r="N70" i="29"/>
  <c r="R70" i="29" s="1"/>
  <c r="M70" i="29"/>
  <c r="L70" i="29"/>
  <c r="K70" i="29"/>
  <c r="J70" i="29"/>
  <c r="I70" i="29"/>
  <c r="Q70" i="29" s="1"/>
  <c r="H70" i="29"/>
  <c r="P70" i="29" s="1"/>
  <c r="G70" i="29"/>
  <c r="F70" i="29"/>
  <c r="C70" i="29"/>
  <c r="B70" i="29"/>
  <c r="S69" i="29"/>
  <c r="R69" i="29"/>
  <c r="Q69" i="29"/>
  <c r="U69" i="29" s="1"/>
  <c r="P69" i="29"/>
  <c r="E69" i="29"/>
  <c r="W67" i="29"/>
  <c r="V67" i="29"/>
  <c r="O67" i="29"/>
  <c r="N67" i="29"/>
  <c r="M67" i="29"/>
  <c r="L67" i="29"/>
  <c r="R67" i="29" s="1"/>
  <c r="K67" i="29"/>
  <c r="J67" i="29"/>
  <c r="I67" i="29"/>
  <c r="H67" i="29"/>
  <c r="P67" i="29" s="1"/>
  <c r="G67" i="29"/>
  <c r="F67" i="29"/>
  <c r="C67" i="29"/>
  <c r="B67" i="29"/>
  <c r="W66" i="29"/>
  <c r="V66" i="29"/>
  <c r="O66" i="29"/>
  <c r="N66" i="29"/>
  <c r="M66" i="29"/>
  <c r="S66" i="29" s="1"/>
  <c r="L66" i="29"/>
  <c r="R66" i="29" s="1"/>
  <c r="K66" i="29"/>
  <c r="J66" i="29"/>
  <c r="I66" i="29"/>
  <c r="H66" i="29"/>
  <c r="G66" i="29"/>
  <c r="F66" i="29"/>
  <c r="C66" i="29"/>
  <c r="B66" i="29"/>
  <c r="E66" i="29" s="1"/>
  <c r="S65" i="29"/>
  <c r="R65" i="29"/>
  <c r="Q65" i="29"/>
  <c r="P65" i="29"/>
  <c r="E65" i="29"/>
  <c r="T65" i="29" s="1"/>
  <c r="S64" i="29"/>
  <c r="R64" i="29"/>
  <c r="Q64" i="29"/>
  <c r="P64" i="29"/>
  <c r="E64" i="29"/>
  <c r="T64" i="29" s="1"/>
  <c r="S63" i="29"/>
  <c r="R63" i="29"/>
  <c r="Q63" i="29"/>
  <c r="P63" i="29"/>
  <c r="E63" i="29"/>
  <c r="S62" i="29"/>
  <c r="R62" i="29"/>
  <c r="Q62" i="29"/>
  <c r="P62" i="29"/>
  <c r="E62" i="29"/>
  <c r="U62" i="29" s="1"/>
  <c r="S61" i="29"/>
  <c r="R61" i="29"/>
  <c r="Q61" i="29"/>
  <c r="P61" i="29"/>
  <c r="E61" i="29"/>
  <c r="U61" i="29" s="1"/>
  <c r="V59" i="29"/>
  <c r="O59" i="29"/>
  <c r="N59" i="29"/>
  <c r="M59" i="29"/>
  <c r="S59" i="29" s="1"/>
  <c r="L59" i="29"/>
  <c r="R59" i="29" s="1"/>
  <c r="K59" i="29"/>
  <c r="J59" i="29"/>
  <c r="I59" i="29"/>
  <c r="H59" i="29"/>
  <c r="G59" i="29"/>
  <c r="F59" i="29"/>
  <c r="C59" i="29"/>
  <c r="B59" i="29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S56" i="29"/>
  <c r="R56" i="29"/>
  <c r="Q56" i="29"/>
  <c r="P56" i="29"/>
  <c r="E56" i="29"/>
  <c r="T56" i="29" s="1"/>
  <c r="U55" i="29"/>
  <c r="S55" i="29"/>
  <c r="R55" i="29"/>
  <c r="Q55" i="29"/>
  <c r="P55" i="29"/>
  <c r="E55" i="29"/>
  <c r="T55" i="29" s="1"/>
  <c r="W53" i="29"/>
  <c r="V53" i="29"/>
  <c r="O53" i="29"/>
  <c r="N53" i="29"/>
  <c r="M53" i="29"/>
  <c r="L53" i="29"/>
  <c r="K53" i="29"/>
  <c r="J53" i="29"/>
  <c r="I53" i="29"/>
  <c r="Q53" i="29" s="1"/>
  <c r="H53" i="29"/>
  <c r="P53" i="29" s="1"/>
  <c r="G53" i="29"/>
  <c r="F53" i="29"/>
  <c r="C53" i="29"/>
  <c r="B53" i="29"/>
  <c r="S52" i="29"/>
  <c r="R52" i="29"/>
  <c r="Q52" i="29"/>
  <c r="P52" i="29"/>
  <c r="E52" i="29"/>
  <c r="T52" i="29" s="1"/>
  <c r="S51" i="29"/>
  <c r="R51" i="29"/>
  <c r="Q51" i="29"/>
  <c r="P51" i="29"/>
  <c r="E51" i="29"/>
  <c r="T51" i="29" s="1"/>
  <c r="U50" i="29"/>
  <c r="T50" i="29"/>
  <c r="S50" i="29"/>
  <c r="R50" i="29"/>
  <c r="Q50" i="29"/>
  <c r="P50" i="29"/>
  <c r="E50" i="29"/>
  <c r="T49" i="29"/>
  <c r="S49" i="29"/>
  <c r="R49" i="29"/>
  <c r="Q49" i="29"/>
  <c r="P49" i="29"/>
  <c r="E49" i="29"/>
  <c r="U49" i="29" s="1"/>
  <c r="S48" i="29"/>
  <c r="R48" i="29"/>
  <c r="Q48" i="29"/>
  <c r="P48" i="29"/>
  <c r="E48" i="29"/>
  <c r="T48" i="29" s="1"/>
  <c r="S47" i="29"/>
  <c r="R47" i="29"/>
  <c r="Q47" i="29"/>
  <c r="P47" i="29"/>
  <c r="E47" i="29"/>
  <c r="T47" i="29" s="1"/>
  <c r="U46" i="29"/>
  <c r="T46" i="29"/>
  <c r="S46" i="29"/>
  <c r="R46" i="29"/>
  <c r="Q46" i="29"/>
  <c r="P46" i="29"/>
  <c r="E46" i="29"/>
  <c r="S45" i="29"/>
  <c r="R45" i="29"/>
  <c r="Q45" i="29"/>
  <c r="P45" i="29"/>
  <c r="E45" i="29"/>
  <c r="U45" i="29" s="1"/>
  <c r="S44" i="29"/>
  <c r="R44" i="29"/>
  <c r="Q44" i="29"/>
  <c r="P44" i="29"/>
  <c r="E44" i="29"/>
  <c r="T44" i="29" s="1"/>
  <c r="U43" i="29"/>
  <c r="S43" i="29"/>
  <c r="R43" i="29"/>
  <c r="Q43" i="29"/>
  <c r="P43" i="29"/>
  <c r="E43" i="29"/>
  <c r="T43" i="29" s="1"/>
  <c r="U42" i="29"/>
  <c r="T42" i="29"/>
  <c r="S42" i="29"/>
  <c r="R42" i="29"/>
  <c r="Q42" i="29"/>
  <c r="P42" i="29"/>
  <c r="E42" i="29"/>
  <c r="W40" i="29"/>
  <c r="V40" i="29"/>
  <c r="S40" i="29"/>
  <c r="O40" i="29"/>
  <c r="N40" i="29"/>
  <c r="M40" i="29"/>
  <c r="L40" i="29"/>
  <c r="R40" i="29" s="1"/>
  <c r="K40" i="29"/>
  <c r="J40" i="29"/>
  <c r="I40" i="29"/>
  <c r="H40" i="29"/>
  <c r="P40" i="29" s="1"/>
  <c r="G40" i="29"/>
  <c r="F40" i="29"/>
  <c r="C40" i="29"/>
  <c r="B40" i="29"/>
  <c r="E40" i="29" s="1"/>
  <c r="S39" i="29"/>
  <c r="R39" i="29"/>
  <c r="Q39" i="29"/>
  <c r="P39" i="29"/>
  <c r="E39" i="29"/>
  <c r="T39" i="29" s="1"/>
  <c r="S38" i="29"/>
  <c r="R38" i="29"/>
  <c r="Q38" i="29"/>
  <c r="P38" i="29"/>
  <c r="E38" i="29"/>
  <c r="T38" i="29" s="1"/>
  <c r="U37" i="29"/>
  <c r="T37" i="29"/>
  <c r="S37" i="29"/>
  <c r="R37" i="29"/>
  <c r="Q37" i="29"/>
  <c r="P37" i="29"/>
  <c r="E37" i="29"/>
  <c r="T36" i="29"/>
  <c r="S36" i="29"/>
  <c r="R36" i="29"/>
  <c r="Q36" i="29"/>
  <c r="P36" i="29"/>
  <c r="E36" i="29"/>
  <c r="U36" i="29" s="1"/>
  <c r="S35" i="29"/>
  <c r="R35" i="29"/>
  <c r="Q35" i="29"/>
  <c r="P35" i="29"/>
  <c r="E35" i="29"/>
  <c r="U35" i="29" s="1"/>
  <c r="W33" i="29"/>
  <c r="V33" i="29"/>
  <c r="O33" i="29"/>
  <c r="N33" i="29"/>
  <c r="M33" i="29"/>
  <c r="L33" i="29"/>
  <c r="K33" i="29"/>
  <c r="J33" i="29"/>
  <c r="I33" i="29"/>
  <c r="H33" i="29"/>
  <c r="G33" i="29"/>
  <c r="F33" i="29"/>
  <c r="C33" i="29"/>
  <c r="B33" i="29"/>
  <c r="E33" i="29" s="1"/>
  <c r="S32" i="29"/>
  <c r="R32" i="29"/>
  <c r="Q32" i="29"/>
  <c r="U32" i="29" s="1"/>
  <c r="P32" i="29"/>
  <c r="T32" i="29" s="1"/>
  <c r="E32" i="29"/>
  <c r="W30" i="29"/>
  <c r="V30" i="29"/>
  <c r="S30" i="29"/>
  <c r="O30" i="29"/>
  <c r="N30" i="29"/>
  <c r="M30" i="29"/>
  <c r="L30" i="29"/>
  <c r="R30" i="29" s="1"/>
  <c r="K30" i="29"/>
  <c r="J30" i="29"/>
  <c r="I30" i="29"/>
  <c r="H30" i="29"/>
  <c r="P30" i="29" s="1"/>
  <c r="G30" i="29"/>
  <c r="F30" i="29"/>
  <c r="C30" i="29"/>
  <c r="B30" i="29"/>
  <c r="E30" i="29" s="1"/>
  <c r="S29" i="29"/>
  <c r="R29" i="29"/>
  <c r="Q29" i="29"/>
  <c r="P29" i="29"/>
  <c r="E29" i="29"/>
  <c r="T29" i="29" s="1"/>
  <c r="S28" i="29"/>
  <c r="R28" i="29"/>
  <c r="Q28" i="29"/>
  <c r="P28" i="29"/>
  <c r="E28" i="29"/>
  <c r="T28" i="29" s="1"/>
  <c r="U27" i="29"/>
  <c r="T27" i="29"/>
  <c r="S27" i="29"/>
  <c r="R27" i="29"/>
  <c r="Q27" i="29"/>
  <c r="P27" i="29"/>
  <c r="E27" i="29"/>
  <c r="S26" i="29"/>
  <c r="R26" i="29"/>
  <c r="Q26" i="29"/>
  <c r="P26" i="29"/>
  <c r="E26" i="29"/>
  <c r="U26" i="29" s="1"/>
  <c r="W24" i="29"/>
  <c r="V24" i="29"/>
  <c r="S24" i="29"/>
  <c r="R24" i="29"/>
  <c r="O24" i="29"/>
  <c r="N24" i="29"/>
  <c r="M24" i="29"/>
  <c r="L24" i="29"/>
  <c r="K24" i="29"/>
  <c r="J24" i="29"/>
  <c r="I24" i="29"/>
  <c r="H24" i="29"/>
  <c r="P24" i="29" s="1"/>
  <c r="G24" i="29"/>
  <c r="F24" i="29"/>
  <c r="C24" i="29"/>
  <c r="B24" i="29"/>
  <c r="E24" i="29" s="1"/>
  <c r="S23" i="29"/>
  <c r="R23" i="29"/>
  <c r="Q23" i="29"/>
  <c r="P23" i="29"/>
  <c r="E23" i="29"/>
  <c r="T23" i="29" s="1"/>
  <c r="S22" i="29"/>
  <c r="R22" i="29"/>
  <c r="Q22" i="29"/>
  <c r="P22" i="29"/>
  <c r="E22" i="29"/>
  <c r="S21" i="29"/>
  <c r="R21" i="29"/>
  <c r="Q21" i="29"/>
  <c r="P21" i="29"/>
  <c r="E21" i="29"/>
  <c r="U21" i="29" s="1"/>
  <c r="S20" i="29"/>
  <c r="R20" i="29"/>
  <c r="Q20" i="29"/>
  <c r="P20" i="29"/>
  <c r="E20" i="29"/>
  <c r="T20" i="29" s="1"/>
  <c r="S19" i="29"/>
  <c r="R19" i="29"/>
  <c r="Q19" i="29"/>
  <c r="P19" i="29"/>
  <c r="E19" i="29"/>
  <c r="T19" i="29" s="1"/>
  <c r="S18" i="29"/>
  <c r="R18" i="29"/>
  <c r="Q18" i="29"/>
  <c r="P18" i="29"/>
  <c r="E18" i="29"/>
  <c r="S17" i="29"/>
  <c r="R17" i="29"/>
  <c r="Q17" i="29"/>
  <c r="P17" i="29"/>
  <c r="E17" i="29"/>
  <c r="U17" i="29" s="1"/>
  <c r="W15" i="29"/>
  <c r="V15" i="29"/>
  <c r="O15" i="29"/>
  <c r="N15" i="29"/>
  <c r="R15" i="29" s="1"/>
  <c r="M15" i="29"/>
  <c r="L15" i="29"/>
  <c r="K15" i="29"/>
  <c r="J15" i="29"/>
  <c r="I15" i="29"/>
  <c r="Q15" i="29" s="1"/>
  <c r="H15" i="29"/>
  <c r="P15" i="29" s="1"/>
  <c r="G15" i="29"/>
  <c r="F15" i="29"/>
  <c r="C15" i="29"/>
  <c r="B15" i="29"/>
  <c r="S14" i="29"/>
  <c r="R14" i="29"/>
  <c r="Q14" i="29"/>
  <c r="P14" i="29"/>
  <c r="E14" i="29"/>
  <c r="T14" i="29" s="1"/>
  <c r="U13" i="29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T11" i="29" s="1"/>
  <c r="S10" i="29"/>
  <c r="R10" i="29"/>
  <c r="Q10" i="29"/>
  <c r="U10" i="29" s="1"/>
  <c r="P10" i="29"/>
  <c r="E10" i="29"/>
  <c r="S9" i="29"/>
  <c r="R9" i="29"/>
  <c r="Q9" i="29"/>
  <c r="P9" i="29"/>
  <c r="E9" i="29"/>
  <c r="S93" i="28"/>
  <c r="R93" i="28"/>
  <c r="Q93" i="28"/>
  <c r="P93" i="28"/>
  <c r="E93" i="28"/>
  <c r="U93" i="28" s="1"/>
  <c r="S92" i="28"/>
  <c r="R92" i="28"/>
  <c r="Q92" i="28"/>
  <c r="P92" i="28"/>
  <c r="E92" i="28"/>
  <c r="T92" i="28" s="1"/>
  <c r="S91" i="28"/>
  <c r="R91" i="28"/>
  <c r="Q91" i="28"/>
  <c r="P91" i="28"/>
  <c r="E91" i="28"/>
  <c r="T91" i="28" s="1"/>
  <c r="S90" i="28"/>
  <c r="R90" i="28"/>
  <c r="Q90" i="28"/>
  <c r="P90" i="28"/>
  <c r="E90" i="28"/>
  <c r="S89" i="28"/>
  <c r="R89" i="28"/>
  <c r="Q89" i="28"/>
  <c r="P89" i="28"/>
  <c r="E89" i="28"/>
  <c r="U89" i="28" s="1"/>
  <c r="S88" i="28"/>
  <c r="R88" i="28"/>
  <c r="Q88" i="28"/>
  <c r="P88" i="28"/>
  <c r="E88" i="28"/>
  <c r="T88" i="28" s="1"/>
  <c r="S87" i="28"/>
  <c r="R87" i="28"/>
  <c r="Q87" i="28"/>
  <c r="P87" i="28"/>
  <c r="E87" i="28"/>
  <c r="T87" i="28" s="1"/>
  <c r="S86" i="28"/>
  <c r="R86" i="28"/>
  <c r="Q86" i="28"/>
  <c r="P86" i="28"/>
  <c r="E86" i="28"/>
  <c r="W72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E72" i="28" s="1"/>
  <c r="W71" i="28"/>
  <c r="V71" i="28"/>
  <c r="O71" i="28"/>
  <c r="N71" i="28"/>
  <c r="R71" i="28" s="1"/>
  <c r="M71" i="28"/>
  <c r="L71" i="28"/>
  <c r="K71" i="28"/>
  <c r="J71" i="28"/>
  <c r="I71" i="28"/>
  <c r="Q71" i="28" s="1"/>
  <c r="H71" i="28"/>
  <c r="P71" i="28" s="1"/>
  <c r="G71" i="28"/>
  <c r="F71" i="28"/>
  <c r="C71" i="28"/>
  <c r="B71" i="28"/>
  <c r="W70" i="28"/>
  <c r="V70" i="28"/>
  <c r="O70" i="28"/>
  <c r="N70" i="28"/>
  <c r="R70" i="28" s="1"/>
  <c r="M70" i="28"/>
  <c r="L70" i="28"/>
  <c r="K70" i="28"/>
  <c r="J70" i="28"/>
  <c r="I70" i="28"/>
  <c r="H70" i="28"/>
  <c r="G70" i="28"/>
  <c r="F70" i="28"/>
  <c r="C70" i="28"/>
  <c r="B70" i="28"/>
  <c r="E70" i="28" s="1"/>
  <c r="S69" i="28"/>
  <c r="R69" i="28"/>
  <c r="Q69" i="28"/>
  <c r="P69" i="28"/>
  <c r="E69" i="28"/>
  <c r="W67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E67" i="28" s="1"/>
  <c r="W66" i="28"/>
  <c r="V66" i="28"/>
  <c r="S66" i="28"/>
  <c r="O66" i="28"/>
  <c r="N66" i="28"/>
  <c r="M66" i="28"/>
  <c r="L66" i="28"/>
  <c r="R66" i="28" s="1"/>
  <c r="K66" i="28"/>
  <c r="J66" i="28"/>
  <c r="I66" i="28"/>
  <c r="H66" i="28"/>
  <c r="G66" i="28"/>
  <c r="F66" i="28"/>
  <c r="C66" i="28"/>
  <c r="B66" i="28"/>
  <c r="E66" i="28" s="1"/>
  <c r="U65" i="28"/>
  <c r="S65" i="28"/>
  <c r="R65" i="28"/>
  <c r="Q65" i="28"/>
  <c r="P65" i="28"/>
  <c r="E65" i="28"/>
  <c r="T65" i="28" s="1"/>
  <c r="T64" i="28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S62" i="28"/>
  <c r="R62" i="28"/>
  <c r="Q62" i="28"/>
  <c r="P62" i="28"/>
  <c r="E62" i="28"/>
  <c r="T62" i="28" s="1"/>
  <c r="U61" i="28"/>
  <c r="S61" i="28"/>
  <c r="R61" i="28"/>
  <c r="Q61" i="28"/>
  <c r="P61" i="28"/>
  <c r="E61" i="28"/>
  <c r="T61" i="28" s="1"/>
  <c r="V59" i="28"/>
  <c r="O59" i="28"/>
  <c r="N59" i="28"/>
  <c r="M59" i="28"/>
  <c r="S59" i="28" s="1"/>
  <c r="L59" i="28"/>
  <c r="R59" i="28" s="1"/>
  <c r="K59" i="28"/>
  <c r="J59" i="28"/>
  <c r="I59" i="28"/>
  <c r="Q59" i="28" s="1"/>
  <c r="H59" i="28"/>
  <c r="G59" i="28"/>
  <c r="F59" i="28"/>
  <c r="C59" i="28"/>
  <c r="B59" i="28"/>
  <c r="S58" i="28"/>
  <c r="R58" i="28"/>
  <c r="Q58" i="28"/>
  <c r="P58" i="28"/>
  <c r="E58" i="28"/>
  <c r="T58" i="28" s="1"/>
  <c r="S57" i="28"/>
  <c r="R57" i="28"/>
  <c r="Q57" i="28"/>
  <c r="P57" i="28"/>
  <c r="E57" i="28"/>
  <c r="T57" i="28" s="1"/>
  <c r="U56" i="28"/>
  <c r="S56" i="28"/>
  <c r="R56" i="28"/>
  <c r="Q56" i="28"/>
  <c r="P56" i="28"/>
  <c r="E56" i="28"/>
  <c r="T56" i="28" s="1"/>
  <c r="S55" i="28"/>
  <c r="R55" i="28"/>
  <c r="Q55" i="28"/>
  <c r="P55" i="28"/>
  <c r="E55" i="28"/>
  <c r="U55" i="28" s="1"/>
  <c r="W53" i="28"/>
  <c r="V53" i="28"/>
  <c r="O53" i="28"/>
  <c r="N53" i="28"/>
  <c r="M53" i="28"/>
  <c r="L53" i="28"/>
  <c r="K53" i="28"/>
  <c r="J53" i="28"/>
  <c r="I53" i="28"/>
  <c r="H53" i="28"/>
  <c r="P53" i="28" s="1"/>
  <c r="G53" i="28"/>
  <c r="F53" i="28"/>
  <c r="C53" i="28"/>
  <c r="B53" i="28"/>
  <c r="S52" i="28"/>
  <c r="R52" i="28"/>
  <c r="Q52" i="28"/>
  <c r="P52" i="28"/>
  <c r="E52" i="28"/>
  <c r="T52" i="28" s="1"/>
  <c r="S51" i="28"/>
  <c r="R51" i="28"/>
  <c r="Q51" i="28"/>
  <c r="P51" i="28"/>
  <c r="T51" i="28" s="1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T49" i="28" s="1"/>
  <c r="S48" i="28"/>
  <c r="R48" i="28"/>
  <c r="Q48" i="28"/>
  <c r="P48" i="28"/>
  <c r="E48" i="28"/>
  <c r="T48" i="28" s="1"/>
  <c r="U47" i="28"/>
  <c r="S47" i="28"/>
  <c r="R47" i="28"/>
  <c r="Q47" i="28"/>
  <c r="P47" i="28"/>
  <c r="E47" i="28"/>
  <c r="T47" i="28" s="1"/>
  <c r="S46" i="28"/>
  <c r="R46" i="28"/>
  <c r="Q46" i="28"/>
  <c r="P46" i="28"/>
  <c r="E46" i="28"/>
  <c r="U46" i="28" s="1"/>
  <c r="S45" i="28"/>
  <c r="R45" i="28"/>
  <c r="Q45" i="28"/>
  <c r="P45" i="28"/>
  <c r="E45" i="28"/>
  <c r="T45" i="28" s="1"/>
  <c r="U44" i="28"/>
  <c r="S44" i="28"/>
  <c r="R44" i="28"/>
  <c r="Q44" i="28"/>
  <c r="P44" i="28"/>
  <c r="E44" i="28"/>
  <c r="T44" i="28" s="1"/>
  <c r="U43" i="28"/>
  <c r="T43" i="28"/>
  <c r="S43" i="28"/>
  <c r="R43" i="28"/>
  <c r="Q43" i="28"/>
  <c r="P43" i="28"/>
  <c r="E43" i="28"/>
  <c r="S42" i="28"/>
  <c r="R42" i="28"/>
  <c r="Q42" i="28"/>
  <c r="P42" i="28"/>
  <c r="E42" i="28"/>
  <c r="U42" i="28" s="1"/>
  <c r="W40" i="28"/>
  <c r="V40" i="28"/>
  <c r="O40" i="28"/>
  <c r="N40" i="28"/>
  <c r="M40" i="28"/>
  <c r="S40" i="28" s="1"/>
  <c r="L40" i="28"/>
  <c r="R40" i="28" s="1"/>
  <c r="K40" i="28"/>
  <c r="J40" i="28"/>
  <c r="I40" i="28"/>
  <c r="H40" i="28"/>
  <c r="G40" i="28"/>
  <c r="F40" i="28"/>
  <c r="C40" i="28"/>
  <c r="B40" i="28"/>
  <c r="S39" i="28"/>
  <c r="R39" i="28"/>
  <c r="Q39" i="28"/>
  <c r="P39" i="28"/>
  <c r="E39" i="28"/>
  <c r="T39" i="28" s="1"/>
  <c r="U38" i="28"/>
  <c r="S38" i="28"/>
  <c r="R38" i="28"/>
  <c r="Q38" i="28"/>
  <c r="P38" i="28"/>
  <c r="E38" i="28"/>
  <c r="T38" i="28" s="1"/>
  <c r="S37" i="28"/>
  <c r="R37" i="28"/>
  <c r="Q37" i="28"/>
  <c r="P37" i="28"/>
  <c r="E37" i="28"/>
  <c r="U37" i="28" s="1"/>
  <c r="S36" i="28"/>
  <c r="R36" i="28"/>
  <c r="Q36" i="28"/>
  <c r="P36" i="28"/>
  <c r="E36" i="28"/>
  <c r="T36" i="28" s="1"/>
  <c r="S35" i="28"/>
  <c r="R35" i="28"/>
  <c r="Q35" i="28"/>
  <c r="P35" i="28"/>
  <c r="E35" i="28"/>
  <c r="T35" i="28" s="1"/>
  <c r="W33" i="28"/>
  <c r="V33" i="28"/>
  <c r="O33" i="28"/>
  <c r="N33" i="28"/>
  <c r="M33" i="28"/>
  <c r="S33" i="28" s="1"/>
  <c r="L33" i="28"/>
  <c r="K33" i="28"/>
  <c r="J33" i="28"/>
  <c r="I33" i="28"/>
  <c r="Q33" i="28" s="1"/>
  <c r="H33" i="28"/>
  <c r="P33" i="28" s="1"/>
  <c r="G33" i="28"/>
  <c r="F33" i="28"/>
  <c r="C33" i="28"/>
  <c r="E33" i="28" s="1"/>
  <c r="B33" i="28"/>
  <c r="S32" i="28"/>
  <c r="R32" i="28"/>
  <c r="Q32" i="28"/>
  <c r="P32" i="28"/>
  <c r="E32" i="28"/>
  <c r="W30" i="28"/>
  <c r="V30" i="28"/>
  <c r="O30" i="28"/>
  <c r="N30" i="28"/>
  <c r="M30" i="28"/>
  <c r="S30" i="28" s="1"/>
  <c r="L30" i="28"/>
  <c r="R30" i="28" s="1"/>
  <c r="K30" i="28"/>
  <c r="J30" i="28"/>
  <c r="I30" i="28"/>
  <c r="H30" i="28"/>
  <c r="G30" i="28"/>
  <c r="F30" i="28"/>
  <c r="C30" i="28"/>
  <c r="B30" i="28"/>
  <c r="S29" i="28"/>
  <c r="R29" i="28"/>
  <c r="Q29" i="28"/>
  <c r="P29" i="28"/>
  <c r="E29" i="28"/>
  <c r="T29" i="28" s="1"/>
  <c r="U28" i="28"/>
  <c r="S28" i="28"/>
  <c r="R28" i="28"/>
  <c r="Q28" i="28"/>
  <c r="P28" i="28"/>
  <c r="E28" i="28"/>
  <c r="T28" i="28" s="1"/>
  <c r="S27" i="28"/>
  <c r="R27" i="28"/>
  <c r="Q27" i="28"/>
  <c r="P27" i="28"/>
  <c r="E27" i="28"/>
  <c r="U27" i="28" s="1"/>
  <c r="S26" i="28"/>
  <c r="R26" i="28"/>
  <c r="Q26" i="28"/>
  <c r="P26" i="28"/>
  <c r="E26" i="28"/>
  <c r="T26" i="28" s="1"/>
  <c r="W24" i="28"/>
  <c r="V24" i="28"/>
  <c r="R24" i="28"/>
  <c r="O24" i="28"/>
  <c r="N24" i="28"/>
  <c r="M24" i="28"/>
  <c r="S24" i="28" s="1"/>
  <c r="L24" i="28"/>
  <c r="K24" i="28"/>
  <c r="J24" i="28"/>
  <c r="I24" i="28"/>
  <c r="H24" i="28"/>
  <c r="P24" i="28" s="1"/>
  <c r="G24" i="28"/>
  <c r="F24" i="28"/>
  <c r="C24" i="28"/>
  <c r="B24" i="28"/>
  <c r="E24" i="28" s="1"/>
  <c r="S23" i="28"/>
  <c r="R23" i="28"/>
  <c r="Q23" i="28"/>
  <c r="P23" i="28"/>
  <c r="E23" i="28"/>
  <c r="U23" i="28" s="1"/>
  <c r="S22" i="28"/>
  <c r="R22" i="28"/>
  <c r="Q22" i="28"/>
  <c r="P22" i="28"/>
  <c r="E22" i="28"/>
  <c r="U22" i="28" s="1"/>
  <c r="S21" i="28"/>
  <c r="R21" i="28"/>
  <c r="Q21" i="28"/>
  <c r="P21" i="28"/>
  <c r="E21" i="28"/>
  <c r="T21" i="28" s="1"/>
  <c r="S20" i="28"/>
  <c r="R20" i="28"/>
  <c r="Q20" i="28"/>
  <c r="P20" i="28"/>
  <c r="E20" i="28"/>
  <c r="T20" i="28" s="1"/>
  <c r="U19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S17" i="28"/>
  <c r="R17" i="28"/>
  <c r="Q17" i="28"/>
  <c r="P17" i="28"/>
  <c r="E17" i="28"/>
  <c r="T17" i="28" s="1"/>
  <c r="W15" i="28"/>
  <c r="V15" i="28"/>
  <c r="O15" i="28"/>
  <c r="N15" i="28"/>
  <c r="M15" i="28"/>
  <c r="L15" i="28"/>
  <c r="K15" i="28"/>
  <c r="J15" i="28"/>
  <c r="I15" i="28"/>
  <c r="H15" i="28"/>
  <c r="G15" i="28"/>
  <c r="F15" i="28"/>
  <c r="C15" i="28"/>
  <c r="B15" i="28"/>
  <c r="E15" i="28" s="1"/>
  <c r="S14" i="28"/>
  <c r="R14" i="28"/>
  <c r="Q14" i="28"/>
  <c r="U14" i="28" s="1"/>
  <c r="P14" i="28"/>
  <c r="T14" i="28" s="1"/>
  <c r="E14" i="28"/>
  <c r="S13" i="28"/>
  <c r="R13" i="28"/>
  <c r="Q13" i="28"/>
  <c r="P13" i="28"/>
  <c r="E13" i="28"/>
  <c r="S12" i="28"/>
  <c r="R12" i="28"/>
  <c r="Q12" i="28"/>
  <c r="P12" i="28"/>
  <c r="E12" i="28"/>
  <c r="T12" i="28" s="1"/>
  <c r="U11" i="28"/>
  <c r="S11" i="28"/>
  <c r="R11" i="28"/>
  <c r="Q11" i="28"/>
  <c r="P11" i="28"/>
  <c r="E11" i="28"/>
  <c r="T11" i="28" s="1"/>
  <c r="S10" i="28"/>
  <c r="R10" i="28"/>
  <c r="Q10" i="28"/>
  <c r="U10" i="28" s="1"/>
  <c r="P10" i="28"/>
  <c r="T10" i="28" s="1"/>
  <c r="E10" i="28"/>
  <c r="S9" i="28"/>
  <c r="R9" i="28"/>
  <c r="Q9" i="28"/>
  <c r="P9" i="28"/>
  <c r="E9" i="28"/>
  <c r="S93" i="27"/>
  <c r="R93" i="27"/>
  <c r="Q93" i="27"/>
  <c r="P93" i="27"/>
  <c r="E93" i="27"/>
  <c r="T93" i="27" s="1"/>
  <c r="S92" i="27"/>
  <c r="R92" i="27"/>
  <c r="Q92" i="27"/>
  <c r="P92" i="27"/>
  <c r="E92" i="27"/>
  <c r="T92" i="27" s="1"/>
  <c r="S91" i="27"/>
  <c r="R91" i="27"/>
  <c r="Q91" i="27"/>
  <c r="P91" i="27"/>
  <c r="E91" i="27"/>
  <c r="S90" i="27"/>
  <c r="R90" i="27"/>
  <c r="Q90" i="27"/>
  <c r="P90" i="27"/>
  <c r="E90" i="27"/>
  <c r="U90" i="27" s="1"/>
  <c r="S89" i="27"/>
  <c r="R89" i="27"/>
  <c r="Q89" i="27"/>
  <c r="P89" i="27"/>
  <c r="E89" i="27"/>
  <c r="T89" i="27" s="1"/>
  <c r="S88" i="27"/>
  <c r="R88" i="27"/>
  <c r="Q88" i="27"/>
  <c r="P88" i="27"/>
  <c r="E88" i="27"/>
  <c r="S87" i="27"/>
  <c r="R87" i="27"/>
  <c r="Q87" i="27"/>
  <c r="P87" i="27"/>
  <c r="E87" i="27"/>
  <c r="U87" i="27" s="1"/>
  <c r="S86" i="27"/>
  <c r="R86" i="27"/>
  <c r="Q86" i="27"/>
  <c r="P86" i="27"/>
  <c r="E86" i="27"/>
  <c r="U86" i="27" s="1"/>
  <c r="W72" i="27"/>
  <c r="V72" i="27"/>
  <c r="O72" i="27"/>
  <c r="N72" i="27"/>
  <c r="M72" i="27"/>
  <c r="S72" i="27" s="1"/>
  <c r="L72" i="27"/>
  <c r="K72" i="27"/>
  <c r="J72" i="27"/>
  <c r="I72" i="27"/>
  <c r="Q72" i="27" s="1"/>
  <c r="H72" i="27"/>
  <c r="G72" i="27"/>
  <c r="F72" i="27"/>
  <c r="C72" i="27"/>
  <c r="B72" i="27"/>
  <c r="W71" i="27"/>
  <c r="V71" i="27"/>
  <c r="O71" i="27"/>
  <c r="N71" i="27"/>
  <c r="M71" i="27"/>
  <c r="S71" i="27" s="1"/>
  <c r="L71" i="27"/>
  <c r="K71" i="27"/>
  <c r="J71" i="27"/>
  <c r="I71" i="27"/>
  <c r="H71" i="27"/>
  <c r="G71" i="27"/>
  <c r="F71" i="27"/>
  <c r="C71" i="27"/>
  <c r="E71" i="27" s="1"/>
  <c r="B71" i="27"/>
  <c r="W70" i="27"/>
  <c r="V70" i="27"/>
  <c r="O70" i="27"/>
  <c r="N70" i="27"/>
  <c r="M70" i="27"/>
  <c r="S70" i="27" s="1"/>
  <c r="L70" i="27"/>
  <c r="R70" i="27" s="1"/>
  <c r="K70" i="27"/>
  <c r="J70" i="27"/>
  <c r="I70" i="27"/>
  <c r="H70" i="27"/>
  <c r="G70" i="27"/>
  <c r="F70" i="27"/>
  <c r="C70" i="27"/>
  <c r="E70" i="27" s="1"/>
  <c r="B70" i="27"/>
  <c r="S69" i="27"/>
  <c r="R69" i="27"/>
  <c r="Q69" i="27"/>
  <c r="P69" i="27"/>
  <c r="E69" i="27"/>
  <c r="W67" i="27"/>
  <c r="V67" i="27"/>
  <c r="O67" i="27"/>
  <c r="N67" i="27"/>
  <c r="R67" i="27" s="1"/>
  <c r="M67" i="27"/>
  <c r="S67" i="27" s="1"/>
  <c r="L67" i="27"/>
  <c r="K67" i="27"/>
  <c r="J67" i="27"/>
  <c r="I67" i="27"/>
  <c r="Q67" i="27" s="1"/>
  <c r="H67" i="27"/>
  <c r="G67" i="27"/>
  <c r="F67" i="27"/>
  <c r="C67" i="27"/>
  <c r="B67" i="27"/>
  <c r="W66" i="27"/>
  <c r="V66" i="27"/>
  <c r="R66" i="27"/>
  <c r="O66" i="27"/>
  <c r="N66" i="27"/>
  <c r="M66" i="27"/>
  <c r="S66" i="27" s="1"/>
  <c r="L66" i="27"/>
  <c r="K66" i="27"/>
  <c r="J66" i="27"/>
  <c r="I66" i="27"/>
  <c r="H66" i="27"/>
  <c r="P66" i="27" s="1"/>
  <c r="G66" i="27"/>
  <c r="F66" i="27"/>
  <c r="E66" i="27"/>
  <c r="C66" i="27"/>
  <c r="B66" i="27"/>
  <c r="S65" i="27"/>
  <c r="R65" i="27"/>
  <c r="Q65" i="27"/>
  <c r="P65" i="27"/>
  <c r="E65" i="27"/>
  <c r="U65" i="27" s="1"/>
  <c r="S64" i="27"/>
  <c r="R64" i="27"/>
  <c r="Q64" i="27"/>
  <c r="P64" i="27"/>
  <c r="E64" i="27"/>
  <c r="U64" i="27" s="1"/>
  <c r="S63" i="27"/>
  <c r="R63" i="27"/>
  <c r="Q63" i="27"/>
  <c r="P63" i="27"/>
  <c r="E63" i="27"/>
  <c r="T63" i="27" s="1"/>
  <c r="S62" i="27"/>
  <c r="R62" i="27"/>
  <c r="Q62" i="27"/>
  <c r="P62" i="27"/>
  <c r="E62" i="27"/>
  <c r="T62" i="27" s="1"/>
  <c r="S61" i="27"/>
  <c r="R61" i="27"/>
  <c r="Q61" i="27"/>
  <c r="P61" i="27"/>
  <c r="E61" i="27"/>
  <c r="V59" i="27"/>
  <c r="O59" i="27"/>
  <c r="N59" i="27"/>
  <c r="M59" i="27"/>
  <c r="S59" i="27" s="1"/>
  <c r="L59" i="27"/>
  <c r="R59" i="27" s="1"/>
  <c r="K59" i="27"/>
  <c r="J59" i="27"/>
  <c r="I59" i="27"/>
  <c r="H59" i="27"/>
  <c r="G59" i="27"/>
  <c r="F59" i="27"/>
  <c r="C59" i="27"/>
  <c r="B59" i="27"/>
  <c r="E59" i="27" s="1"/>
  <c r="S58" i="27"/>
  <c r="R58" i="27"/>
  <c r="Q58" i="27"/>
  <c r="P58" i="27"/>
  <c r="E58" i="27"/>
  <c r="T58" i="27" s="1"/>
  <c r="S57" i="27"/>
  <c r="R57" i="27"/>
  <c r="Q57" i="27"/>
  <c r="P57" i="27"/>
  <c r="E57" i="27"/>
  <c r="S56" i="27"/>
  <c r="R56" i="27"/>
  <c r="Q56" i="27"/>
  <c r="P56" i="27"/>
  <c r="E56" i="27"/>
  <c r="U56" i="27" s="1"/>
  <c r="S55" i="27"/>
  <c r="R55" i="27"/>
  <c r="Q55" i="27"/>
  <c r="P55" i="27"/>
  <c r="E55" i="27"/>
  <c r="T55" i="27" s="1"/>
  <c r="W53" i="27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B53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T50" i="27" s="1"/>
  <c r="S49" i="27"/>
  <c r="R49" i="27"/>
  <c r="Q49" i="27"/>
  <c r="P49" i="27"/>
  <c r="E49" i="27"/>
  <c r="T49" i="27" s="1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S46" i="27"/>
  <c r="R46" i="27"/>
  <c r="Q46" i="27"/>
  <c r="P46" i="27"/>
  <c r="E46" i="27"/>
  <c r="T46" i="27" s="1"/>
  <c r="S45" i="27"/>
  <c r="R45" i="27"/>
  <c r="Q45" i="27"/>
  <c r="P45" i="27"/>
  <c r="E45" i="27"/>
  <c r="T45" i="27" s="1"/>
  <c r="T44" i="27"/>
  <c r="S44" i="27"/>
  <c r="R44" i="27"/>
  <c r="Q44" i="27"/>
  <c r="P44" i="27"/>
  <c r="E44" i="27"/>
  <c r="U44" i="27" s="1"/>
  <c r="S43" i="27"/>
  <c r="R43" i="27"/>
  <c r="Q43" i="27"/>
  <c r="P43" i="27"/>
  <c r="E43" i="27"/>
  <c r="S42" i="27"/>
  <c r="R42" i="27"/>
  <c r="Q42" i="27"/>
  <c r="P42" i="27"/>
  <c r="E42" i="27"/>
  <c r="T42" i="27" s="1"/>
  <c r="W40" i="27"/>
  <c r="V40" i="27"/>
  <c r="O40" i="27"/>
  <c r="N40" i="27"/>
  <c r="M40" i="27"/>
  <c r="S40" i="27" s="1"/>
  <c r="L40" i="27"/>
  <c r="K40" i="27"/>
  <c r="J40" i="27"/>
  <c r="I40" i="27"/>
  <c r="Q40" i="27" s="1"/>
  <c r="H40" i="27"/>
  <c r="G40" i="27"/>
  <c r="F40" i="27"/>
  <c r="C40" i="27"/>
  <c r="B40" i="27"/>
  <c r="E40" i="27" s="1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S37" i="27"/>
  <c r="R37" i="27"/>
  <c r="Q37" i="27"/>
  <c r="P37" i="27"/>
  <c r="E37" i="27"/>
  <c r="T37" i="27" s="1"/>
  <c r="U36" i="27"/>
  <c r="S36" i="27"/>
  <c r="R36" i="27"/>
  <c r="Q36" i="27"/>
  <c r="P36" i="27"/>
  <c r="E36" i="27"/>
  <c r="T36" i="27" s="1"/>
  <c r="S35" i="27"/>
  <c r="R35" i="27"/>
  <c r="Q35" i="27"/>
  <c r="U35" i="27" s="1"/>
  <c r="P35" i="27"/>
  <c r="T35" i="27" s="1"/>
  <c r="E35" i="27"/>
  <c r="W33" i="27"/>
  <c r="V33" i="27"/>
  <c r="O33" i="27"/>
  <c r="N33" i="27"/>
  <c r="M33" i="27"/>
  <c r="S33" i="27" s="1"/>
  <c r="L33" i="27"/>
  <c r="R33" i="27" s="1"/>
  <c r="K33" i="27"/>
  <c r="J33" i="27"/>
  <c r="I33" i="27"/>
  <c r="H33" i="27"/>
  <c r="P33" i="27" s="1"/>
  <c r="G33" i="27"/>
  <c r="F33" i="27"/>
  <c r="C33" i="27"/>
  <c r="B33" i="27"/>
  <c r="S32" i="27"/>
  <c r="R32" i="27"/>
  <c r="Q32" i="27"/>
  <c r="P32" i="27"/>
  <c r="E32" i="27"/>
  <c r="W30" i="27"/>
  <c r="V30" i="27"/>
  <c r="O30" i="27"/>
  <c r="N30" i="27"/>
  <c r="M30" i="27"/>
  <c r="S30" i="27" s="1"/>
  <c r="L30" i="27"/>
  <c r="R30" i="27" s="1"/>
  <c r="K30" i="27"/>
  <c r="J30" i="27"/>
  <c r="I30" i="27"/>
  <c r="Q30" i="27" s="1"/>
  <c r="H30" i="27"/>
  <c r="G30" i="27"/>
  <c r="F30" i="27"/>
  <c r="C30" i="27"/>
  <c r="B30" i="27"/>
  <c r="E30" i="27" s="1"/>
  <c r="T29" i="27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S27" i="27"/>
  <c r="R27" i="27"/>
  <c r="Q27" i="27"/>
  <c r="P27" i="27"/>
  <c r="E27" i="27"/>
  <c r="T27" i="27" s="1"/>
  <c r="U26" i="27"/>
  <c r="S26" i="27"/>
  <c r="R26" i="27"/>
  <c r="Q26" i="27"/>
  <c r="P26" i="27"/>
  <c r="E26" i="27"/>
  <c r="T26" i="27" s="1"/>
  <c r="W24" i="27"/>
  <c r="V24" i="27"/>
  <c r="O24" i="27"/>
  <c r="N24" i="27"/>
  <c r="M24" i="27"/>
  <c r="S24" i="27" s="1"/>
  <c r="L24" i="27"/>
  <c r="R24" i="27" s="1"/>
  <c r="K24" i="27"/>
  <c r="J24" i="27"/>
  <c r="I24" i="27"/>
  <c r="H24" i="27"/>
  <c r="P24" i="27" s="1"/>
  <c r="G24" i="27"/>
  <c r="F24" i="27"/>
  <c r="C24" i="27"/>
  <c r="E24" i="27" s="1"/>
  <c r="B24" i="27"/>
  <c r="S23" i="27"/>
  <c r="R23" i="27"/>
  <c r="Q23" i="27"/>
  <c r="P23" i="27"/>
  <c r="E23" i="27"/>
  <c r="U23" i="27" s="1"/>
  <c r="S22" i="27"/>
  <c r="R22" i="27"/>
  <c r="Q22" i="27"/>
  <c r="P22" i="27"/>
  <c r="E22" i="27"/>
  <c r="T22" i="27" s="1"/>
  <c r="T21" i="27"/>
  <c r="S21" i="27"/>
  <c r="R21" i="27"/>
  <c r="Q21" i="27"/>
  <c r="P21" i="27"/>
  <c r="E21" i="27"/>
  <c r="U21" i="27" s="1"/>
  <c r="U20" i="27"/>
  <c r="T20" i="27"/>
  <c r="S20" i="27"/>
  <c r="R20" i="27"/>
  <c r="Q20" i="27"/>
  <c r="P20" i="27"/>
  <c r="E20" i="27"/>
  <c r="S19" i="27"/>
  <c r="R19" i="27"/>
  <c r="Q19" i="27"/>
  <c r="P19" i="27"/>
  <c r="E19" i="27"/>
  <c r="U19" i="27" s="1"/>
  <c r="S18" i="27"/>
  <c r="R18" i="27"/>
  <c r="Q18" i="27"/>
  <c r="P18" i="27"/>
  <c r="E18" i="27"/>
  <c r="T18" i="27" s="1"/>
  <c r="T17" i="27"/>
  <c r="S17" i="27"/>
  <c r="R17" i="27"/>
  <c r="Q17" i="27"/>
  <c r="P17" i="27"/>
  <c r="E17" i="27"/>
  <c r="U17" i="27" s="1"/>
  <c r="W15" i="27"/>
  <c r="V15" i="27"/>
  <c r="O15" i="27"/>
  <c r="N15" i="27"/>
  <c r="M15" i="27"/>
  <c r="S15" i="27" s="1"/>
  <c r="L15" i="27"/>
  <c r="K15" i="27"/>
  <c r="J15" i="27"/>
  <c r="I15" i="27"/>
  <c r="H15" i="27"/>
  <c r="G15" i="27"/>
  <c r="F15" i="27"/>
  <c r="C15" i="27"/>
  <c r="E15" i="27" s="1"/>
  <c r="B15" i="27"/>
  <c r="S14" i="27"/>
  <c r="R14" i="27"/>
  <c r="Q14" i="27"/>
  <c r="P14" i="27"/>
  <c r="E14" i="27"/>
  <c r="U14" i="27" s="1"/>
  <c r="S13" i="27"/>
  <c r="R13" i="27"/>
  <c r="Q13" i="27"/>
  <c r="P13" i="27"/>
  <c r="E13" i="27"/>
  <c r="T13" i="27" s="1"/>
  <c r="U12" i="27"/>
  <c r="T12" i="27"/>
  <c r="S12" i="27"/>
  <c r="R12" i="27"/>
  <c r="Q12" i="27"/>
  <c r="P12" i="27"/>
  <c r="E12" i="27"/>
  <c r="U11" i="27"/>
  <c r="T11" i="27"/>
  <c r="S11" i="27"/>
  <c r="R11" i="27"/>
  <c r="Q11" i="27"/>
  <c r="P11" i="27"/>
  <c r="E11" i="27"/>
  <c r="S10" i="27"/>
  <c r="R10" i="27"/>
  <c r="Q10" i="27"/>
  <c r="P10" i="27"/>
  <c r="E10" i="27"/>
  <c r="U10" i="27" s="1"/>
  <c r="S9" i="27"/>
  <c r="R9" i="27"/>
  <c r="Q9" i="27"/>
  <c r="P9" i="27"/>
  <c r="E9" i="27"/>
  <c r="U9" i="27" s="1"/>
  <c r="U93" i="26"/>
  <c r="T93" i="26"/>
  <c r="S93" i="26"/>
  <c r="R93" i="26"/>
  <c r="Q93" i="26"/>
  <c r="P93" i="26"/>
  <c r="E93" i="26"/>
  <c r="U92" i="26"/>
  <c r="T92" i="26"/>
  <c r="S92" i="26"/>
  <c r="R92" i="26"/>
  <c r="Q92" i="26"/>
  <c r="P92" i="26"/>
  <c r="E92" i="26"/>
  <c r="S91" i="26"/>
  <c r="R91" i="26"/>
  <c r="Q91" i="26"/>
  <c r="P91" i="26"/>
  <c r="E91" i="26"/>
  <c r="U91" i="26" s="1"/>
  <c r="S90" i="26"/>
  <c r="R90" i="26"/>
  <c r="Q90" i="26"/>
  <c r="P90" i="26"/>
  <c r="E90" i="26"/>
  <c r="T90" i="26" s="1"/>
  <c r="U89" i="26"/>
  <c r="T89" i="26"/>
  <c r="S89" i="26"/>
  <c r="R89" i="26"/>
  <c r="Q89" i="26"/>
  <c r="P89" i="26"/>
  <c r="E89" i="26"/>
  <c r="U88" i="26"/>
  <c r="T88" i="26"/>
  <c r="S88" i="26"/>
  <c r="R88" i="26"/>
  <c r="Q88" i="26"/>
  <c r="P88" i="26"/>
  <c r="E88" i="26"/>
  <c r="S87" i="26"/>
  <c r="R87" i="26"/>
  <c r="Q87" i="26"/>
  <c r="P87" i="26"/>
  <c r="E87" i="26"/>
  <c r="U87" i="26" s="1"/>
  <c r="S86" i="26"/>
  <c r="R86" i="26"/>
  <c r="Q86" i="26"/>
  <c r="P86" i="26"/>
  <c r="E86" i="26"/>
  <c r="T86" i="26" s="1"/>
  <c r="W72" i="26"/>
  <c r="V72" i="26"/>
  <c r="O72" i="26"/>
  <c r="N72" i="26"/>
  <c r="M72" i="26"/>
  <c r="L72" i="26"/>
  <c r="K72" i="26"/>
  <c r="J72" i="26"/>
  <c r="I72" i="26"/>
  <c r="H72" i="26"/>
  <c r="P72" i="26" s="1"/>
  <c r="G72" i="26"/>
  <c r="F72" i="26"/>
  <c r="C72" i="26"/>
  <c r="B72" i="26"/>
  <c r="W71" i="26"/>
  <c r="V71" i="26"/>
  <c r="O71" i="26"/>
  <c r="N71" i="26"/>
  <c r="M71" i="26"/>
  <c r="S71" i="26" s="1"/>
  <c r="L71" i="26"/>
  <c r="K71" i="26"/>
  <c r="J71" i="26"/>
  <c r="I71" i="26"/>
  <c r="H71" i="26"/>
  <c r="G71" i="26"/>
  <c r="F71" i="26"/>
  <c r="C71" i="26"/>
  <c r="E71" i="26" s="1"/>
  <c r="B71" i="26"/>
  <c r="W70" i="26"/>
  <c r="V70" i="26"/>
  <c r="O70" i="26"/>
  <c r="N70" i="26"/>
  <c r="M70" i="26"/>
  <c r="L70" i="26"/>
  <c r="R70" i="26" s="1"/>
  <c r="K70" i="26"/>
  <c r="J70" i="26"/>
  <c r="I70" i="26"/>
  <c r="H70" i="26"/>
  <c r="G70" i="26"/>
  <c r="F70" i="26"/>
  <c r="C70" i="26"/>
  <c r="B70" i="26"/>
  <c r="E70" i="26" s="1"/>
  <c r="S69" i="26"/>
  <c r="R69" i="26"/>
  <c r="Q69" i="26"/>
  <c r="P69" i="26"/>
  <c r="E69" i="26"/>
  <c r="W67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E67" i="26" s="1"/>
  <c r="W66" i="26"/>
  <c r="V66" i="26"/>
  <c r="O66" i="26"/>
  <c r="N66" i="26"/>
  <c r="M66" i="26"/>
  <c r="S66" i="26" s="1"/>
  <c r="L66" i="26"/>
  <c r="R66" i="26" s="1"/>
  <c r="K66" i="26"/>
  <c r="J66" i="26"/>
  <c r="I66" i="26"/>
  <c r="H66" i="26"/>
  <c r="G66" i="26"/>
  <c r="F66" i="26"/>
  <c r="C66" i="26"/>
  <c r="B66" i="26"/>
  <c r="S65" i="26"/>
  <c r="R65" i="26"/>
  <c r="Q65" i="26"/>
  <c r="P65" i="26"/>
  <c r="E65" i="26"/>
  <c r="U65" i="26" s="1"/>
  <c r="S64" i="26"/>
  <c r="R64" i="26"/>
  <c r="Q64" i="26"/>
  <c r="P64" i="26"/>
  <c r="E64" i="26"/>
  <c r="T64" i="26" s="1"/>
  <c r="S63" i="26"/>
  <c r="R63" i="26"/>
  <c r="Q63" i="26"/>
  <c r="P63" i="26"/>
  <c r="E63" i="26"/>
  <c r="U63" i="26" s="1"/>
  <c r="S62" i="26"/>
  <c r="R62" i="26"/>
  <c r="Q62" i="26"/>
  <c r="P62" i="26"/>
  <c r="E62" i="26"/>
  <c r="S61" i="26"/>
  <c r="R61" i="26"/>
  <c r="Q61" i="26"/>
  <c r="P61" i="26"/>
  <c r="E61" i="26"/>
  <c r="V59" i="26"/>
  <c r="O59" i="26"/>
  <c r="N59" i="26"/>
  <c r="M59" i="26"/>
  <c r="S59" i="26" s="1"/>
  <c r="L59" i="26"/>
  <c r="R59" i="26" s="1"/>
  <c r="K59" i="26"/>
  <c r="J59" i="26"/>
  <c r="I59" i="26"/>
  <c r="H59" i="26"/>
  <c r="G59" i="26"/>
  <c r="F59" i="26"/>
  <c r="C59" i="26"/>
  <c r="E59" i="26" s="1"/>
  <c r="B59" i="26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S56" i="26"/>
  <c r="R56" i="26"/>
  <c r="Q56" i="26"/>
  <c r="P56" i="26"/>
  <c r="E56" i="26"/>
  <c r="T56" i="26" s="1"/>
  <c r="U55" i="26"/>
  <c r="T55" i="26"/>
  <c r="S55" i="26"/>
  <c r="R55" i="26"/>
  <c r="Q55" i="26"/>
  <c r="P55" i="26"/>
  <c r="E55" i="26"/>
  <c r="W53" i="26"/>
  <c r="V53" i="26"/>
  <c r="O53" i="26"/>
  <c r="N53" i="26"/>
  <c r="M53" i="26"/>
  <c r="S53" i="26" s="1"/>
  <c r="L53" i="26"/>
  <c r="R53" i="26" s="1"/>
  <c r="K53" i="26"/>
  <c r="J53" i="26"/>
  <c r="I53" i="26"/>
  <c r="H53" i="26"/>
  <c r="G53" i="26"/>
  <c r="F53" i="26"/>
  <c r="C53" i="26"/>
  <c r="E53" i="26" s="1"/>
  <c r="B53" i="26"/>
  <c r="S52" i="26"/>
  <c r="R52" i="26"/>
  <c r="Q52" i="26"/>
  <c r="P52" i="26"/>
  <c r="E52" i="26"/>
  <c r="U52" i="26" s="1"/>
  <c r="S51" i="26"/>
  <c r="R51" i="26"/>
  <c r="Q51" i="26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S44" i="26"/>
  <c r="R44" i="26"/>
  <c r="Q44" i="26"/>
  <c r="P44" i="26"/>
  <c r="E44" i="26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W40" i="26"/>
  <c r="V40" i="26"/>
  <c r="O40" i="26"/>
  <c r="N40" i="26"/>
  <c r="M40" i="26"/>
  <c r="S40" i="26" s="1"/>
  <c r="L40" i="26"/>
  <c r="R40" i="26" s="1"/>
  <c r="K40" i="26"/>
  <c r="J40" i="26"/>
  <c r="I40" i="26"/>
  <c r="H40" i="26"/>
  <c r="G40" i="26"/>
  <c r="F40" i="26"/>
  <c r="C40" i="26"/>
  <c r="B40" i="26"/>
  <c r="S39" i="26"/>
  <c r="R39" i="26"/>
  <c r="Q39" i="26"/>
  <c r="P39" i="26"/>
  <c r="E39" i="26"/>
  <c r="S38" i="26"/>
  <c r="R38" i="26"/>
  <c r="Q38" i="26"/>
  <c r="P38" i="26"/>
  <c r="E38" i="26"/>
  <c r="T38" i="26" s="1"/>
  <c r="S37" i="26"/>
  <c r="R37" i="26"/>
  <c r="Q37" i="26"/>
  <c r="P37" i="26"/>
  <c r="E37" i="26"/>
  <c r="U37" i="26" s="1"/>
  <c r="S36" i="26"/>
  <c r="R36" i="26"/>
  <c r="Q36" i="26"/>
  <c r="P36" i="26"/>
  <c r="E36" i="26"/>
  <c r="S35" i="26"/>
  <c r="R35" i="26"/>
  <c r="Q35" i="26"/>
  <c r="P35" i="26"/>
  <c r="E35" i="26"/>
  <c r="W33" i="26"/>
  <c r="V33" i="26"/>
  <c r="R33" i="26"/>
  <c r="O33" i="26"/>
  <c r="S33" i="26" s="1"/>
  <c r="N33" i="26"/>
  <c r="M33" i="26"/>
  <c r="L33" i="26"/>
  <c r="K33" i="26"/>
  <c r="J33" i="26"/>
  <c r="I33" i="26"/>
  <c r="Q33" i="26" s="1"/>
  <c r="H33" i="26"/>
  <c r="P33" i="26" s="1"/>
  <c r="G33" i="26"/>
  <c r="F33" i="26"/>
  <c r="C33" i="26"/>
  <c r="B33" i="26"/>
  <c r="S32" i="26"/>
  <c r="R32" i="26"/>
  <c r="Q32" i="26"/>
  <c r="U32" i="26" s="1"/>
  <c r="P32" i="26"/>
  <c r="T32" i="26" s="1"/>
  <c r="E32" i="26"/>
  <c r="W30" i="26"/>
  <c r="V30" i="26"/>
  <c r="O30" i="26"/>
  <c r="N30" i="26"/>
  <c r="M30" i="26"/>
  <c r="S30" i="26" s="1"/>
  <c r="L30" i="26"/>
  <c r="R30" i="26" s="1"/>
  <c r="K30" i="26"/>
  <c r="J30" i="26"/>
  <c r="I30" i="26"/>
  <c r="H30" i="26"/>
  <c r="G30" i="26"/>
  <c r="F30" i="26"/>
  <c r="C30" i="26"/>
  <c r="B30" i="26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S27" i="26"/>
  <c r="R27" i="26"/>
  <c r="Q27" i="26"/>
  <c r="P27" i="26"/>
  <c r="E27" i="26"/>
  <c r="U27" i="26" s="1"/>
  <c r="S26" i="26"/>
  <c r="R26" i="26"/>
  <c r="Q26" i="26"/>
  <c r="P26" i="26"/>
  <c r="E26" i="26"/>
  <c r="W24" i="26"/>
  <c r="V24" i="26"/>
  <c r="O24" i="26"/>
  <c r="N24" i="26"/>
  <c r="M24" i="26"/>
  <c r="S24" i="26" s="1"/>
  <c r="L24" i="26"/>
  <c r="R24" i="26" s="1"/>
  <c r="K24" i="26"/>
  <c r="J24" i="26"/>
  <c r="I24" i="26"/>
  <c r="H24" i="26"/>
  <c r="G24" i="26"/>
  <c r="F24" i="26"/>
  <c r="C24" i="26"/>
  <c r="B24" i="26"/>
  <c r="E24" i="26" s="1"/>
  <c r="S23" i="26"/>
  <c r="R23" i="26"/>
  <c r="Q23" i="26"/>
  <c r="P23" i="26"/>
  <c r="E23" i="26"/>
  <c r="T22" i="26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U20" i="26" s="1"/>
  <c r="S19" i="26"/>
  <c r="R19" i="26"/>
  <c r="Q19" i="26"/>
  <c r="P19" i="26"/>
  <c r="E19" i="26"/>
  <c r="T18" i="26"/>
  <c r="S18" i="26"/>
  <c r="R18" i="26"/>
  <c r="Q18" i="26"/>
  <c r="P18" i="26"/>
  <c r="E18" i="26"/>
  <c r="U18" i="26" s="1"/>
  <c r="S17" i="26"/>
  <c r="R17" i="26"/>
  <c r="Q17" i="26"/>
  <c r="P17" i="26"/>
  <c r="E17" i="26"/>
  <c r="U17" i="26" s="1"/>
  <c r="W15" i="26"/>
  <c r="V15" i="26"/>
  <c r="O15" i="26"/>
  <c r="N15" i="26"/>
  <c r="R15" i="26" s="1"/>
  <c r="M15" i="26"/>
  <c r="S15" i="26" s="1"/>
  <c r="L15" i="26"/>
  <c r="K15" i="26"/>
  <c r="J15" i="26"/>
  <c r="I15" i="26"/>
  <c r="H15" i="26"/>
  <c r="G15" i="26"/>
  <c r="F15" i="26"/>
  <c r="C15" i="26"/>
  <c r="B15" i="26"/>
  <c r="S14" i="26"/>
  <c r="R14" i="26"/>
  <c r="Q14" i="26"/>
  <c r="P14" i="26"/>
  <c r="E14" i="26"/>
  <c r="T14" i="26" s="1"/>
  <c r="U13" i="26"/>
  <c r="T13" i="26"/>
  <c r="S13" i="26"/>
  <c r="R13" i="26"/>
  <c r="Q13" i="26"/>
  <c r="P13" i="26"/>
  <c r="E13" i="26"/>
  <c r="U12" i="26"/>
  <c r="T12" i="26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P10" i="26"/>
  <c r="E10" i="26"/>
  <c r="U10" i="26" s="1"/>
  <c r="S9" i="26"/>
  <c r="R9" i="26"/>
  <c r="Q9" i="26"/>
  <c r="P9" i="26"/>
  <c r="E9" i="26"/>
  <c r="S93" i="25"/>
  <c r="R93" i="25"/>
  <c r="Q93" i="25"/>
  <c r="P93" i="25"/>
  <c r="E93" i="25"/>
  <c r="T93" i="25" s="1"/>
  <c r="S92" i="25"/>
  <c r="R92" i="25"/>
  <c r="Q92" i="25"/>
  <c r="P92" i="25"/>
  <c r="E92" i="25"/>
  <c r="S91" i="25"/>
  <c r="R91" i="25"/>
  <c r="Q91" i="25"/>
  <c r="P91" i="25"/>
  <c r="E91" i="25"/>
  <c r="U91" i="25" s="1"/>
  <c r="S90" i="25"/>
  <c r="R90" i="25"/>
  <c r="Q90" i="25"/>
  <c r="P90" i="25"/>
  <c r="E90" i="25"/>
  <c r="U90" i="25" s="1"/>
  <c r="S89" i="25"/>
  <c r="R89" i="25"/>
  <c r="Q89" i="25"/>
  <c r="P89" i="25"/>
  <c r="E89" i="25"/>
  <c r="T89" i="25" s="1"/>
  <c r="S88" i="25"/>
  <c r="R88" i="25"/>
  <c r="Q88" i="25"/>
  <c r="P88" i="25"/>
  <c r="E88" i="25"/>
  <c r="T88" i="25" s="1"/>
  <c r="U87" i="25"/>
  <c r="T87" i="25"/>
  <c r="S87" i="25"/>
  <c r="R87" i="25"/>
  <c r="Q87" i="25"/>
  <c r="P87" i="25"/>
  <c r="E87" i="25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S71" i="25" s="1"/>
  <c r="L71" i="25"/>
  <c r="K71" i="25"/>
  <c r="J71" i="25"/>
  <c r="I71" i="25"/>
  <c r="H71" i="25"/>
  <c r="G71" i="25"/>
  <c r="F71" i="25"/>
  <c r="C71" i="25"/>
  <c r="B71" i="25"/>
  <c r="E71" i="25" s="1"/>
  <c r="W70" i="25"/>
  <c r="V70" i="25"/>
  <c r="O70" i="25"/>
  <c r="N70" i="25"/>
  <c r="M70" i="25"/>
  <c r="S70" i="25" s="1"/>
  <c r="L70" i="25"/>
  <c r="R70" i="25" s="1"/>
  <c r="K70" i="25"/>
  <c r="J70" i="25"/>
  <c r="I70" i="25"/>
  <c r="H70" i="25"/>
  <c r="G70" i="25"/>
  <c r="F70" i="25"/>
  <c r="C70" i="25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W66" i="25"/>
  <c r="V66" i="25"/>
  <c r="O66" i="25"/>
  <c r="N66" i="25"/>
  <c r="M66" i="25"/>
  <c r="S66" i="25" s="1"/>
  <c r="L66" i="25"/>
  <c r="R66" i="25" s="1"/>
  <c r="K66" i="25"/>
  <c r="J66" i="25"/>
  <c r="I66" i="25"/>
  <c r="H66" i="25"/>
  <c r="G66" i="25"/>
  <c r="F66" i="25"/>
  <c r="C66" i="25"/>
  <c r="E66" i="25" s="1"/>
  <c r="B66" i="25"/>
  <c r="S65" i="25"/>
  <c r="R65" i="25"/>
  <c r="Q65" i="25"/>
  <c r="P65" i="25"/>
  <c r="E65" i="25"/>
  <c r="S64" i="25"/>
  <c r="R64" i="25"/>
  <c r="Q64" i="25"/>
  <c r="P64" i="25"/>
  <c r="E64" i="25"/>
  <c r="U64" i="25" s="1"/>
  <c r="S63" i="25"/>
  <c r="R63" i="25"/>
  <c r="Q63" i="25"/>
  <c r="P63" i="25"/>
  <c r="E63" i="25"/>
  <c r="T63" i="25" s="1"/>
  <c r="S62" i="25"/>
  <c r="R62" i="25"/>
  <c r="Q62" i="25"/>
  <c r="P62" i="25"/>
  <c r="E62" i="25"/>
  <c r="S61" i="25"/>
  <c r="R61" i="25"/>
  <c r="Q61" i="25"/>
  <c r="P61" i="25"/>
  <c r="E61" i="25"/>
  <c r="U61" i="25" s="1"/>
  <c r="V59" i="25"/>
  <c r="O59" i="25"/>
  <c r="N59" i="25"/>
  <c r="M59" i="25"/>
  <c r="S59" i="25" s="1"/>
  <c r="L59" i="25"/>
  <c r="R59" i="25" s="1"/>
  <c r="K59" i="25"/>
  <c r="J59" i="25"/>
  <c r="I59" i="25"/>
  <c r="Q59" i="25" s="1"/>
  <c r="H59" i="25"/>
  <c r="G59" i="25"/>
  <c r="F59" i="25"/>
  <c r="C59" i="25"/>
  <c r="B59" i="25"/>
  <c r="S58" i="25"/>
  <c r="R58" i="25"/>
  <c r="Q58" i="25"/>
  <c r="P58" i="25"/>
  <c r="E58" i="25"/>
  <c r="T58" i="25" s="1"/>
  <c r="S57" i="25"/>
  <c r="R57" i="25"/>
  <c r="Q57" i="25"/>
  <c r="P57" i="25"/>
  <c r="E57" i="25"/>
  <c r="S56" i="25"/>
  <c r="R56" i="25"/>
  <c r="Q56" i="25"/>
  <c r="P56" i="25"/>
  <c r="E56" i="25"/>
  <c r="U56" i="25" s="1"/>
  <c r="S55" i="25"/>
  <c r="R55" i="25"/>
  <c r="Q55" i="25"/>
  <c r="P55" i="25"/>
  <c r="E55" i="25"/>
  <c r="T55" i="25" s="1"/>
  <c r="W53" i="25"/>
  <c r="V53" i="25"/>
  <c r="O53" i="25"/>
  <c r="N53" i="25"/>
  <c r="M53" i="25"/>
  <c r="S53" i="25" s="1"/>
  <c r="L53" i="25"/>
  <c r="K53" i="25"/>
  <c r="J53" i="25"/>
  <c r="I53" i="25"/>
  <c r="H53" i="25"/>
  <c r="G53" i="25"/>
  <c r="F53" i="25"/>
  <c r="C53" i="25"/>
  <c r="B53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T50" i="25" s="1"/>
  <c r="S49" i="25"/>
  <c r="R49" i="25"/>
  <c r="Q49" i="25"/>
  <c r="P49" i="25"/>
  <c r="E49" i="25"/>
  <c r="T49" i="25" s="1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T46" i="25" s="1"/>
  <c r="S45" i="25"/>
  <c r="R45" i="25"/>
  <c r="Q45" i="25"/>
  <c r="P45" i="25"/>
  <c r="E45" i="25"/>
  <c r="T45" i="25" s="1"/>
  <c r="U44" i="25"/>
  <c r="T44" i="25"/>
  <c r="S44" i="25"/>
  <c r="R44" i="25"/>
  <c r="Q44" i="25"/>
  <c r="P44" i="25"/>
  <c r="E44" i="25"/>
  <c r="S43" i="25"/>
  <c r="R43" i="25"/>
  <c r="Q43" i="25"/>
  <c r="P43" i="25"/>
  <c r="E43" i="25"/>
  <c r="S42" i="25"/>
  <c r="R42" i="25"/>
  <c r="Q42" i="25"/>
  <c r="P42" i="25"/>
  <c r="E42" i="25"/>
  <c r="T42" i="25" s="1"/>
  <c r="W40" i="25"/>
  <c r="V40" i="25"/>
  <c r="O40" i="25"/>
  <c r="N40" i="25"/>
  <c r="M40" i="25"/>
  <c r="L40" i="25"/>
  <c r="K40" i="25"/>
  <c r="J40" i="25"/>
  <c r="I40" i="25"/>
  <c r="Q40" i="25" s="1"/>
  <c r="H40" i="25"/>
  <c r="G40" i="25"/>
  <c r="F40" i="25"/>
  <c r="C40" i="25"/>
  <c r="B40" i="25"/>
  <c r="E40" i="25" s="1"/>
  <c r="U39" i="25"/>
  <c r="T39" i="25"/>
  <c r="S39" i="25"/>
  <c r="R39" i="25"/>
  <c r="Q39" i="25"/>
  <c r="P39" i="25"/>
  <c r="E39" i="25"/>
  <c r="S38" i="25"/>
  <c r="R38" i="25"/>
  <c r="Q38" i="25"/>
  <c r="P38" i="25"/>
  <c r="E38" i="25"/>
  <c r="U38" i="25" s="1"/>
  <c r="S37" i="25"/>
  <c r="R37" i="25"/>
  <c r="Q37" i="25"/>
  <c r="P37" i="25"/>
  <c r="E37" i="25"/>
  <c r="T37" i="25" s="1"/>
  <c r="S36" i="25"/>
  <c r="R36" i="25"/>
  <c r="Q36" i="25"/>
  <c r="U36" i="25" s="1"/>
  <c r="P36" i="25"/>
  <c r="E36" i="25"/>
  <c r="S35" i="25"/>
  <c r="R35" i="25"/>
  <c r="Q35" i="25"/>
  <c r="U35" i="25" s="1"/>
  <c r="P35" i="25"/>
  <c r="T35" i="25" s="1"/>
  <c r="E35" i="25"/>
  <c r="W33" i="25"/>
  <c r="V33" i="25"/>
  <c r="O33" i="25"/>
  <c r="N33" i="25"/>
  <c r="M33" i="25"/>
  <c r="S33" i="25" s="1"/>
  <c r="L33" i="25"/>
  <c r="R33" i="25" s="1"/>
  <c r="K33" i="25"/>
  <c r="J33" i="25"/>
  <c r="I33" i="25"/>
  <c r="H33" i="25"/>
  <c r="G33" i="25"/>
  <c r="F33" i="25"/>
  <c r="C33" i="25"/>
  <c r="B33" i="25"/>
  <c r="E33" i="25" s="1"/>
  <c r="S32" i="25"/>
  <c r="R32" i="25"/>
  <c r="Q32" i="25"/>
  <c r="P32" i="25"/>
  <c r="E32" i="25"/>
  <c r="T32" i="25" s="1"/>
  <c r="W30" i="25"/>
  <c r="V30" i="25"/>
  <c r="O30" i="25"/>
  <c r="N30" i="25"/>
  <c r="R30" i="25" s="1"/>
  <c r="M30" i="25"/>
  <c r="L30" i="25"/>
  <c r="K30" i="25"/>
  <c r="J30" i="25"/>
  <c r="I30" i="25"/>
  <c r="H30" i="25"/>
  <c r="P30" i="25" s="1"/>
  <c r="G30" i="25"/>
  <c r="F30" i="25"/>
  <c r="E30" i="25"/>
  <c r="C30" i="25"/>
  <c r="B30" i="25"/>
  <c r="U29" i="25"/>
  <c r="T29" i="25"/>
  <c r="S29" i="25"/>
  <c r="R29" i="25"/>
  <c r="Q29" i="25"/>
  <c r="P29" i="25"/>
  <c r="E29" i="25"/>
  <c r="S28" i="25"/>
  <c r="R28" i="25"/>
  <c r="Q28" i="25"/>
  <c r="P28" i="25"/>
  <c r="E28" i="25"/>
  <c r="U28" i="25" s="1"/>
  <c r="S27" i="25"/>
  <c r="R27" i="25"/>
  <c r="Q27" i="25"/>
  <c r="P27" i="25"/>
  <c r="E27" i="25"/>
  <c r="T27" i="25" s="1"/>
  <c r="S26" i="25"/>
  <c r="R26" i="25"/>
  <c r="Q26" i="25"/>
  <c r="P26" i="25"/>
  <c r="E26" i="25"/>
  <c r="T26" i="25" s="1"/>
  <c r="W24" i="25"/>
  <c r="V24" i="25"/>
  <c r="O24" i="25"/>
  <c r="N24" i="25"/>
  <c r="M24" i="25"/>
  <c r="S24" i="25" s="1"/>
  <c r="L24" i="25"/>
  <c r="R24" i="25" s="1"/>
  <c r="K24" i="25"/>
  <c r="J24" i="25"/>
  <c r="I24" i="25"/>
  <c r="H24" i="25"/>
  <c r="G24" i="25"/>
  <c r="F24" i="25"/>
  <c r="C24" i="25"/>
  <c r="E24" i="25" s="1"/>
  <c r="B24" i="25"/>
  <c r="S23" i="25"/>
  <c r="R23" i="25"/>
  <c r="Q23" i="25"/>
  <c r="P23" i="25"/>
  <c r="E23" i="25"/>
  <c r="U23" i="25" s="1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U19" i="25" s="1"/>
  <c r="S18" i="25"/>
  <c r="R18" i="25"/>
  <c r="Q18" i="25"/>
  <c r="P18" i="25"/>
  <c r="E18" i="25"/>
  <c r="T18" i="25" s="1"/>
  <c r="S17" i="25"/>
  <c r="R17" i="25"/>
  <c r="Q17" i="25"/>
  <c r="P17" i="25"/>
  <c r="E17" i="25"/>
  <c r="W15" i="25"/>
  <c r="V15" i="25"/>
  <c r="O15" i="25"/>
  <c r="N15" i="25"/>
  <c r="M15" i="25"/>
  <c r="L15" i="25"/>
  <c r="R15" i="25" s="1"/>
  <c r="K15" i="25"/>
  <c r="J15" i="25"/>
  <c r="I15" i="25"/>
  <c r="Q15" i="25" s="1"/>
  <c r="H15" i="25"/>
  <c r="G15" i="25"/>
  <c r="F15" i="25"/>
  <c r="C15" i="25"/>
  <c r="B15" i="25"/>
  <c r="S14" i="25"/>
  <c r="R14" i="25"/>
  <c r="Q14" i="25"/>
  <c r="P14" i="25"/>
  <c r="E14" i="25"/>
  <c r="U14" i="25" s="1"/>
  <c r="S13" i="25"/>
  <c r="R13" i="25"/>
  <c r="Q13" i="25"/>
  <c r="P13" i="25"/>
  <c r="E13" i="25"/>
  <c r="T13" i="25" s="1"/>
  <c r="U12" i="25"/>
  <c r="S12" i="25"/>
  <c r="R12" i="25"/>
  <c r="Q12" i="25"/>
  <c r="P12" i="25"/>
  <c r="E12" i="25"/>
  <c r="T12" i="25" s="1"/>
  <c r="S11" i="25"/>
  <c r="R11" i="25"/>
  <c r="Q11" i="25"/>
  <c r="U11" i="25" s="1"/>
  <c r="P11" i="25"/>
  <c r="T11" i="25" s="1"/>
  <c r="E11" i="25"/>
  <c r="S10" i="25"/>
  <c r="R10" i="25"/>
  <c r="Q10" i="25"/>
  <c r="P10" i="25"/>
  <c r="E10" i="25"/>
  <c r="U10" i="25" s="1"/>
  <c r="S9" i="25"/>
  <c r="R9" i="25"/>
  <c r="Q9" i="25"/>
  <c r="P9" i="25"/>
  <c r="E9" i="25"/>
  <c r="U9" i="25" s="1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S91" i="24"/>
  <c r="R91" i="24"/>
  <c r="Q91" i="24"/>
  <c r="P91" i="24"/>
  <c r="E91" i="24"/>
  <c r="U91" i="24" s="1"/>
  <c r="S90" i="24"/>
  <c r="R90" i="24"/>
  <c r="Q90" i="24"/>
  <c r="P90" i="24"/>
  <c r="E90" i="24"/>
  <c r="T90" i="24" s="1"/>
  <c r="S89" i="24"/>
  <c r="R89" i="24"/>
  <c r="Q89" i="24"/>
  <c r="P89" i="24"/>
  <c r="E89" i="24"/>
  <c r="S88" i="24"/>
  <c r="R88" i="24"/>
  <c r="Q88" i="24"/>
  <c r="P88" i="24"/>
  <c r="E88" i="24"/>
  <c r="S87" i="24"/>
  <c r="R87" i="24"/>
  <c r="Q87" i="24"/>
  <c r="P87" i="24"/>
  <c r="E87" i="24"/>
  <c r="U87" i="24" s="1"/>
  <c r="S86" i="24"/>
  <c r="R86" i="24"/>
  <c r="Q86" i="24"/>
  <c r="P86" i="24"/>
  <c r="E86" i="24"/>
  <c r="T86" i="24" s="1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S71" i="24" s="1"/>
  <c r="L71" i="24"/>
  <c r="K71" i="24"/>
  <c r="J71" i="24"/>
  <c r="I71" i="24"/>
  <c r="Q71" i="24" s="1"/>
  <c r="H71" i="24"/>
  <c r="G71" i="24"/>
  <c r="F71" i="24"/>
  <c r="C71" i="24"/>
  <c r="B71" i="24"/>
  <c r="W70" i="24"/>
  <c r="V70" i="24"/>
  <c r="O70" i="24"/>
  <c r="S70" i="24" s="1"/>
  <c r="N70" i="24"/>
  <c r="M70" i="24"/>
  <c r="L70" i="24"/>
  <c r="K70" i="24"/>
  <c r="J70" i="24"/>
  <c r="I70" i="24"/>
  <c r="H70" i="24"/>
  <c r="P70" i="24" s="1"/>
  <c r="G70" i="24"/>
  <c r="F70" i="24"/>
  <c r="C70" i="24"/>
  <c r="B70" i="24"/>
  <c r="E70" i="24" s="1"/>
  <c r="S69" i="24"/>
  <c r="R69" i="24"/>
  <c r="Q69" i="24"/>
  <c r="P69" i="24"/>
  <c r="E69" i="24"/>
  <c r="T69" i="24" s="1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S66" i="24" s="1"/>
  <c r="L66" i="24"/>
  <c r="R66" i="24" s="1"/>
  <c r="K66" i="24"/>
  <c r="J66" i="24"/>
  <c r="I66" i="24"/>
  <c r="Q66" i="24" s="1"/>
  <c r="H66" i="24"/>
  <c r="P66" i="24" s="1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T64" i="24" s="1"/>
  <c r="U63" i="24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S61" i="24"/>
  <c r="R61" i="24"/>
  <c r="Q61" i="24"/>
  <c r="P61" i="24"/>
  <c r="E61" i="24"/>
  <c r="V59" i="24"/>
  <c r="O59" i="24"/>
  <c r="N59" i="24"/>
  <c r="M59" i="24"/>
  <c r="S59" i="24" s="1"/>
  <c r="L59" i="24"/>
  <c r="R59" i="24" s="1"/>
  <c r="K59" i="24"/>
  <c r="J59" i="24"/>
  <c r="I59" i="24"/>
  <c r="Q59" i="24" s="1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S56" i="24"/>
  <c r="R56" i="24"/>
  <c r="Q56" i="24"/>
  <c r="P56" i="24"/>
  <c r="E56" i="24"/>
  <c r="T56" i="24" s="1"/>
  <c r="U55" i="24"/>
  <c r="S55" i="24"/>
  <c r="R55" i="24"/>
  <c r="Q55" i="24"/>
  <c r="P55" i="24"/>
  <c r="E55" i="24"/>
  <c r="T55" i="24" s="1"/>
  <c r="W53" i="24"/>
  <c r="V53" i="24"/>
  <c r="O53" i="24"/>
  <c r="N53" i="24"/>
  <c r="M53" i="24"/>
  <c r="S53" i="24" s="1"/>
  <c r="L53" i="24"/>
  <c r="R53" i="24" s="1"/>
  <c r="K53" i="24"/>
  <c r="J53" i="24"/>
  <c r="I53" i="24"/>
  <c r="H53" i="24"/>
  <c r="G53" i="24"/>
  <c r="F53" i="24"/>
  <c r="C53" i="24"/>
  <c r="B53" i="24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S46" i="24"/>
  <c r="R46" i="24"/>
  <c r="Q46" i="24"/>
  <c r="P46" i="24"/>
  <c r="E46" i="24"/>
  <c r="U45" i="24"/>
  <c r="T45" i="24"/>
  <c r="S45" i="24"/>
  <c r="R45" i="24"/>
  <c r="Q45" i="24"/>
  <c r="P45" i="24"/>
  <c r="E45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U42" i="24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R40" i="24" s="1"/>
  <c r="K40" i="24"/>
  <c r="J40" i="24"/>
  <c r="I40" i="24"/>
  <c r="Q40" i="24" s="1"/>
  <c r="H40" i="24"/>
  <c r="P40" i="24" s="1"/>
  <c r="G40" i="24"/>
  <c r="F40" i="24"/>
  <c r="C40" i="24"/>
  <c r="E40" i="24" s="1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S36" i="24"/>
  <c r="R36" i="24"/>
  <c r="Q36" i="24"/>
  <c r="U36" i="24" s="1"/>
  <c r="P36" i="24"/>
  <c r="T36" i="24" s="1"/>
  <c r="E36" i="24"/>
  <c r="S35" i="24"/>
  <c r="R35" i="24"/>
  <c r="Q35" i="24"/>
  <c r="P35" i="24"/>
  <c r="E35" i="24"/>
  <c r="W33" i="24"/>
  <c r="V33" i="24"/>
  <c r="O33" i="24"/>
  <c r="S33" i="24" s="1"/>
  <c r="N33" i="24"/>
  <c r="M33" i="24"/>
  <c r="L33" i="24"/>
  <c r="K33" i="24"/>
  <c r="J33" i="24"/>
  <c r="I33" i="24"/>
  <c r="Q33" i="24" s="1"/>
  <c r="H33" i="24"/>
  <c r="P33" i="24" s="1"/>
  <c r="G33" i="24"/>
  <c r="F33" i="24"/>
  <c r="C33" i="24"/>
  <c r="B33" i="24"/>
  <c r="S32" i="24"/>
  <c r="R32" i="24"/>
  <c r="Q32" i="24"/>
  <c r="U32" i="24" s="1"/>
  <c r="P32" i="24"/>
  <c r="E32" i="24"/>
  <c r="W30" i="24"/>
  <c r="V30" i="24"/>
  <c r="O30" i="24"/>
  <c r="N30" i="24"/>
  <c r="M30" i="24"/>
  <c r="S30" i="24" s="1"/>
  <c r="L30" i="24"/>
  <c r="R30" i="24" s="1"/>
  <c r="K30" i="24"/>
  <c r="J30" i="24"/>
  <c r="I30" i="24"/>
  <c r="H30" i="24"/>
  <c r="G30" i="24"/>
  <c r="F30" i="24"/>
  <c r="C30" i="24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S27" i="24"/>
  <c r="R27" i="24"/>
  <c r="Q27" i="24"/>
  <c r="P27" i="24"/>
  <c r="E27" i="24"/>
  <c r="U26" i="24"/>
  <c r="T26" i="24"/>
  <c r="S26" i="24"/>
  <c r="R26" i="24"/>
  <c r="Q26" i="24"/>
  <c r="P26" i="24"/>
  <c r="E26" i="24"/>
  <c r="W24" i="24"/>
  <c r="V24" i="24"/>
  <c r="S24" i="24"/>
  <c r="O24" i="24"/>
  <c r="N24" i="24"/>
  <c r="M24" i="24"/>
  <c r="L24" i="24"/>
  <c r="R24" i="24" s="1"/>
  <c r="K24" i="24"/>
  <c r="J24" i="24"/>
  <c r="I24" i="24"/>
  <c r="Q24" i="24" s="1"/>
  <c r="H24" i="24"/>
  <c r="G24" i="24"/>
  <c r="F24" i="24"/>
  <c r="C24" i="24"/>
  <c r="B24" i="24"/>
  <c r="E24" i="24" s="1"/>
  <c r="S23" i="24"/>
  <c r="R23" i="24"/>
  <c r="Q23" i="24"/>
  <c r="P23" i="24"/>
  <c r="E23" i="24"/>
  <c r="T23" i="24" s="1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T19" i="24" s="1"/>
  <c r="S18" i="24"/>
  <c r="R18" i="24"/>
  <c r="Q18" i="24"/>
  <c r="P18" i="24"/>
  <c r="E18" i="24"/>
  <c r="U17" i="24"/>
  <c r="T17" i="24"/>
  <c r="S17" i="24"/>
  <c r="R17" i="24"/>
  <c r="Q17" i="24"/>
  <c r="P17" i="24"/>
  <c r="E17" i="24"/>
  <c r="W15" i="24"/>
  <c r="V15" i="24"/>
  <c r="O15" i="24"/>
  <c r="S15" i="24" s="1"/>
  <c r="N15" i="24"/>
  <c r="M15" i="24"/>
  <c r="L15" i="24"/>
  <c r="R15" i="24" s="1"/>
  <c r="K15" i="24"/>
  <c r="J15" i="24"/>
  <c r="I15" i="24"/>
  <c r="Q15" i="24" s="1"/>
  <c r="H15" i="24"/>
  <c r="P15" i="24" s="1"/>
  <c r="G15" i="24"/>
  <c r="F15" i="24"/>
  <c r="C15" i="24"/>
  <c r="B15" i="24"/>
  <c r="S14" i="24"/>
  <c r="R14" i="24"/>
  <c r="Q14" i="24"/>
  <c r="P14" i="24"/>
  <c r="E14" i="24"/>
  <c r="T14" i="24" s="1"/>
  <c r="S13" i="24"/>
  <c r="R13" i="24"/>
  <c r="Q13" i="24"/>
  <c r="P13" i="24"/>
  <c r="E13" i="24"/>
  <c r="U12" i="24"/>
  <c r="T12" i="24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T10" i="24" s="1"/>
  <c r="S9" i="24"/>
  <c r="R9" i="24"/>
  <c r="Q9" i="24"/>
  <c r="P9" i="24"/>
  <c r="E9" i="24"/>
  <c r="U93" i="23"/>
  <c r="T93" i="23"/>
  <c r="S93" i="23"/>
  <c r="R93" i="23"/>
  <c r="Q93" i="23"/>
  <c r="P93" i="23"/>
  <c r="E93" i="23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U89" i="23"/>
  <c r="T89" i="23"/>
  <c r="S89" i="23"/>
  <c r="R89" i="23"/>
  <c r="Q89" i="23"/>
  <c r="P89" i="23"/>
  <c r="E89" i="23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S86" i="23"/>
  <c r="R86" i="23"/>
  <c r="Q86" i="23"/>
  <c r="P86" i="23"/>
  <c r="E86" i="23"/>
  <c r="W72" i="23"/>
  <c r="V72" i="23"/>
  <c r="O72" i="23"/>
  <c r="N72" i="23"/>
  <c r="M72" i="23"/>
  <c r="S72" i="23" s="1"/>
  <c r="L72" i="23"/>
  <c r="R72" i="23" s="1"/>
  <c r="K72" i="23"/>
  <c r="J72" i="23"/>
  <c r="I72" i="23"/>
  <c r="Q72" i="23" s="1"/>
  <c r="H72" i="23"/>
  <c r="G72" i="23"/>
  <c r="F72" i="23"/>
  <c r="C72" i="23"/>
  <c r="B72" i="23"/>
  <c r="W71" i="23"/>
  <c r="V71" i="23"/>
  <c r="O71" i="23"/>
  <c r="S71" i="23" s="1"/>
  <c r="N71" i="23"/>
  <c r="M71" i="23"/>
  <c r="L71" i="23"/>
  <c r="K71" i="23"/>
  <c r="J71" i="23"/>
  <c r="I71" i="23"/>
  <c r="H71" i="23"/>
  <c r="P71" i="23" s="1"/>
  <c r="G71" i="23"/>
  <c r="F71" i="23"/>
  <c r="C71" i="23"/>
  <c r="B71" i="23"/>
  <c r="E71" i="23" s="1"/>
  <c r="W70" i="23"/>
  <c r="V70" i="23"/>
  <c r="O70" i="23"/>
  <c r="N70" i="23"/>
  <c r="R70" i="23" s="1"/>
  <c r="M70" i="23"/>
  <c r="L70" i="23"/>
  <c r="K70" i="23"/>
  <c r="J70" i="23"/>
  <c r="I70" i="23"/>
  <c r="H70" i="23"/>
  <c r="G70" i="23"/>
  <c r="F70" i="23"/>
  <c r="C70" i="23"/>
  <c r="B70" i="23"/>
  <c r="S69" i="23"/>
  <c r="R69" i="23"/>
  <c r="Q69" i="23"/>
  <c r="U69" i="23" s="1"/>
  <c r="P69" i="23"/>
  <c r="T69" i="23" s="1"/>
  <c r="E69" i="23"/>
  <c r="W67" i="23"/>
  <c r="V67" i="23"/>
  <c r="O67" i="23"/>
  <c r="N67" i="23"/>
  <c r="M67" i="23"/>
  <c r="L67" i="23"/>
  <c r="R67" i="23" s="1"/>
  <c r="K67" i="23"/>
  <c r="J67" i="23"/>
  <c r="I67" i="23"/>
  <c r="H67" i="23"/>
  <c r="P67" i="23" s="1"/>
  <c r="G67" i="23"/>
  <c r="F67" i="23"/>
  <c r="C67" i="23"/>
  <c r="E67" i="23" s="1"/>
  <c r="B67" i="23"/>
  <c r="W66" i="23"/>
  <c r="V66" i="23"/>
  <c r="S66" i="23"/>
  <c r="O66" i="23"/>
  <c r="N66" i="23"/>
  <c r="M66" i="23"/>
  <c r="L66" i="23"/>
  <c r="R66" i="23" s="1"/>
  <c r="K66" i="23"/>
  <c r="J66" i="23"/>
  <c r="I66" i="23"/>
  <c r="H66" i="23"/>
  <c r="P66" i="23" s="1"/>
  <c r="G66" i="23"/>
  <c r="F66" i="23"/>
  <c r="C66" i="23"/>
  <c r="B66" i="23"/>
  <c r="E66" i="23" s="1"/>
  <c r="S65" i="23"/>
  <c r="R65" i="23"/>
  <c r="Q65" i="23"/>
  <c r="P65" i="23"/>
  <c r="E65" i="23"/>
  <c r="T65" i="23" s="1"/>
  <c r="U64" i="23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S59" i="23" s="1"/>
  <c r="L59" i="23"/>
  <c r="R59" i="23" s="1"/>
  <c r="K59" i="23"/>
  <c r="J59" i="23"/>
  <c r="I59" i="23"/>
  <c r="H59" i="23"/>
  <c r="P59" i="23" s="1"/>
  <c r="G59" i="23"/>
  <c r="F59" i="23"/>
  <c r="C59" i="23"/>
  <c r="E59" i="23" s="1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U56" i="23"/>
  <c r="S56" i="23"/>
  <c r="R56" i="23"/>
  <c r="Q56" i="23"/>
  <c r="P56" i="23"/>
  <c r="E56" i="23"/>
  <c r="T56" i="23" s="1"/>
  <c r="U55" i="23"/>
  <c r="S55" i="23"/>
  <c r="R55" i="23"/>
  <c r="Q55" i="23"/>
  <c r="P55" i="23"/>
  <c r="E55" i="23"/>
  <c r="T55" i="23" s="1"/>
  <c r="W53" i="23"/>
  <c r="V53" i="23"/>
  <c r="O53" i="23"/>
  <c r="N53" i="23"/>
  <c r="M53" i="23"/>
  <c r="S53" i="23" s="1"/>
  <c r="L53" i="23"/>
  <c r="R53" i="23" s="1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T52" i="23" s="1"/>
  <c r="U51" i="23"/>
  <c r="S51" i="23"/>
  <c r="R51" i="23"/>
  <c r="Q51" i="23"/>
  <c r="P51" i="23"/>
  <c r="E51" i="23"/>
  <c r="T51" i="23" s="1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T44" i="23" s="1"/>
  <c r="S43" i="23"/>
  <c r="R43" i="23"/>
  <c r="Q43" i="23"/>
  <c r="P43" i="23"/>
  <c r="E43" i="23"/>
  <c r="T43" i="23" s="1"/>
  <c r="S42" i="23"/>
  <c r="R42" i="23"/>
  <c r="Q42" i="23"/>
  <c r="P42" i="23"/>
  <c r="E42" i="23"/>
  <c r="W40" i="23"/>
  <c r="V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S39" i="23"/>
  <c r="R39" i="23"/>
  <c r="Q39" i="23"/>
  <c r="P39" i="23"/>
  <c r="E39" i="23"/>
  <c r="T39" i="23" s="1"/>
  <c r="S38" i="23"/>
  <c r="R38" i="23"/>
  <c r="Q38" i="23"/>
  <c r="P38" i="23"/>
  <c r="E38" i="23"/>
  <c r="T38" i="23" s="1"/>
  <c r="S37" i="23"/>
  <c r="R37" i="23"/>
  <c r="Q37" i="23"/>
  <c r="P37" i="23"/>
  <c r="E37" i="23"/>
  <c r="S36" i="23"/>
  <c r="R36" i="23"/>
  <c r="Q36" i="23"/>
  <c r="P36" i="23"/>
  <c r="E36" i="23"/>
  <c r="U36" i="23" s="1"/>
  <c r="S35" i="23"/>
  <c r="R35" i="23"/>
  <c r="Q35" i="23"/>
  <c r="P35" i="23"/>
  <c r="E35" i="23"/>
  <c r="U35" i="23" s="1"/>
  <c r="W33" i="23"/>
  <c r="V33" i="23"/>
  <c r="O33" i="23"/>
  <c r="N33" i="23"/>
  <c r="M33" i="23"/>
  <c r="L33" i="23"/>
  <c r="K33" i="23"/>
  <c r="J33" i="23"/>
  <c r="I33" i="23"/>
  <c r="H33" i="23"/>
  <c r="G33" i="23"/>
  <c r="F33" i="23"/>
  <c r="C33" i="23"/>
  <c r="B33" i="23"/>
  <c r="E33" i="23" s="1"/>
  <c r="S32" i="23"/>
  <c r="R32" i="23"/>
  <c r="Q32" i="23"/>
  <c r="P32" i="23"/>
  <c r="E32" i="23"/>
  <c r="W30" i="23"/>
  <c r="V30" i="23"/>
  <c r="S30" i="23"/>
  <c r="O30" i="23"/>
  <c r="N30" i="23"/>
  <c r="M30" i="23"/>
  <c r="L30" i="23"/>
  <c r="R30" i="23" s="1"/>
  <c r="K30" i="23"/>
  <c r="J30" i="23"/>
  <c r="I30" i="23"/>
  <c r="Q30" i="23" s="1"/>
  <c r="H30" i="23"/>
  <c r="P30" i="23" s="1"/>
  <c r="G30" i="23"/>
  <c r="F30" i="23"/>
  <c r="C30" i="23"/>
  <c r="B30" i="23"/>
  <c r="S29" i="23"/>
  <c r="R29" i="23"/>
  <c r="Q29" i="23"/>
  <c r="P29" i="23"/>
  <c r="E29" i="23"/>
  <c r="T29" i="23" s="1"/>
  <c r="S28" i="23"/>
  <c r="R28" i="23"/>
  <c r="Q28" i="23"/>
  <c r="P28" i="23"/>
  <c r="E28" i="23"/>
  <c r="U27" i="23"/>
  <c r="T27" i="23"/>
  <c r="S27" i="23"/>
  <c r="R27" i="23"/>
  <c r="Q27" i="23"/>
  <c r="P27" i="23"/>
  <c r="E27" i="23"/>
  <c r="S26" i="23"/>
  <c r="R26" i="23"/>
  <c r="Q26" i="23"/>
  <c r="P26" i="23"/>
  <c r="E26" i="23"/>
  <c r="U26" i="23" s="1"/>
  <c r="W24" i="23"/>
  <c r="V24" i="23"/>
  <c r="S24" i="23"/>
  <c r="R24" i="23"/>
  <c r="O24" i="23"/>
  <c r="N24" i="23"/>
  <c r="M24" i="23"/>
  <c r="L24" i="23"/>
  <c r="K24" i="23"/>
  <c r="J24" i="23"/>
  <c r="I24" i="23"/>
  <c r="H24" i="23"/>
  <c r="P24" i="23" s="1"/>
  <c r="G24" i="23"/>
  <c r="F24" i="23"/>
  <c r="C24" i="23"/>
  <c r="B24" i="23"/>
  <c r="E24" i="23" s="1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T20" i="23" s="1"/>
  <c r="S19" i="23"/>
  <c r="R19" i="23"/>
  <c r="Q19" i="23"/>
  <c r="P19" i="23"/>
  <c r="E19" i="23"/>
  <c r="S18" i="23"/>
  <c r="R18" i="23"/>
  <c r="Q18" i="23"/>
  <c r="P18" i="23"/>
  <c r="E18" i="23"/>
  <c r="S17" i="23"/>
  <c r="R17" i="23"/>
  <c r="Q17" i="23"/>
  <c r="P17" i="23"/>
  <c r="E17" i="23"/>
  <c r="U17" i="23" s="1"/>
  <c r="W15" i="23"/>
  <c r="V15" i="23"/>
  <c r="R15" i="23"/>
  <c r="O15" i="23"/>
  <c r="S15" i="23" s="1"/>
  <c r="N15" i="23"/>
  <c r="M15" i="23"/>
  <c r="L15" i="23"/>
  <c r="K15" i="23"/>
  <c r="J15" i="23"/>
  <c r="I15" i="23"/>
  <c r="H15" i="23"/>
  <c r="P15" i="23" s="1"/>
  <c r="G15" i="23"/>
  <c r="F15" i="23"/>
  <c r="C15" i="23"/>
  <c r="B15" i="23"/>
  <c r="E15" i="23" s="1"/>
  <c r="S14" i="23"/>
  <c r="R14" i="23"/>
  <c r="Q14" i="23"/>
  <c r="P14" i="23"/>
  <c r="E14" i="23"/>
  <c r="T14" i="23" s="1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T11" i="23" s="1"/>
  <c r="S10" i="23"/>
  <c r="R10" i="23"/>
  <c r="Q10" i="23"/>
  <c r="U10" i="23" s="1"/>
  <c r="P10" i="23"/>
  <c r="E10" i="23"/>
  <c r="T9" i="23"/>
  <c r="S9" i="23"/>
  <c r="R9" i="23"/>
  <c r="Q9" i="23"/>
  <c r="P9" i="23"/>
  <c r="E9" i="23"/>
  <c r="S93" i="22"/>
  <c r="R93" i="22"/>
  <c r="Q93" i="22"/>
  <c r="P93" i="22"/>
  <c r="E93" i="22"/>
  <c r="U93" i="22" s="1"/>
  <c r="S92" i="22"/>
  <c r="R92" i="22"/>
  <c r="Q92" i="22"/>
  <c r="P92" i="22"/>
  <c r="E92" i="22"/>
  <c r="T92" i="22" s="1"/>
  <c r="U91" i="22"/>
  <c r="S91" i="22"/>
  <c r="R91" i="22"/>
  <c r="Q91" i="22"/>
  <c r="P91" i="22"/>
  <c r="E91" i="22"/>
  <c r="T91" i="22" s="1"/>
  <c r="U90" i="22"/>
  <c r="S90" i="22"/>
  <c r="R90" i="22"/>
  <c r="Q90" i="22"/>
  <c r="P90" i="22"/>
  <c r="E90" i="22"/>
  <c r="T90" i="22" s="1"/>
  <c r="S89" i="22"/>
  <c r="R89" i="22"/>
  <c r="Q89" i="22"/>
  <c r="P89" i="22"/>
  <c r="E89" i="22"/>
  <c r="U89" i="22" s="1"/>
  <c r="S88" i="22"/>
  <c r="R88" i="22"/>
  <c r="Q88" i="22"/>
  <c r="P88" i="22"/>
  <c r="E88" i="22"/>
  <c r="T88" i="22" s="1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R72" i="22" s="1"/>
  <c r="K72" i="22"/>
  <c r="J72" i="22"/>
  <c r="I72" i="22"/>
  <c r="H72" i="22"/>
  <c r="G72" i="22"/>
  <c r="F72" i="22"/>
  <c r="C72" i="22"/>
  <c r="B72" i="22"/>
  <c r="W71" i="22"/>
  <c r="V71" i="22"/>
  <c r="O71" i="22"/>
  <c r="N71" i="22"/>
  <c r="R71" i="22" s="1"/>
  <c r="M71" i="22"/>
  <c r="L71" i="22"/>
  <c r="K71" i="22"/>
  <c r="J71" i="22"/>
  <c r="I71" i="22"/>
  <c r="H71" i="22"/>
  <c r="G71" i="22"/>
  <c r="F71" i="22"/>
  <c r="C71" i="22"/>
  <c r="B71" i="22"/>
  <c r="W70" i="22"/>
  <c r="V70" i="22"/>
  <c r="O70" i="22"/>
  <c r="N70" i="22"/>
  <c r="M70" i="22"/>
  <c r="L70" i="22"/>
  <c r="K70" i="22"/>
  <c r="J70" i="22"/>
  <c r="I70" i="22"/>
  <c r="Q70" i="22" s="1"/>
  <c r="H70" i="22"/>
  <c r="P70" i="22" s="1"/>
  <c r="G70" i="22"/>
  <c r="F70" i="22"/>
  <c r="C70" i="22"/>
  <c r="B70" i="22"/>
  <c r="E70" i="22" s="1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R67" i="22" s="1"/>
  <c r="K67" i="22"/>
  <c r="J67" i="22"/>
  <c r="I67" i="22"/>
  <c r="H67" i="22"/>
  <c r="G67" i="22"/>
  <c r="F67" i="22"/>
  <c r="C67" i="22"/>
  <c r="B67" i="22"/>
  <c r="E67" i="22" s="1"/>
  <c r="W66" i="22"/>
  <c r="V66" i="22"/>
  <c r="O66" i="22"/>
  <c r="N66" i="22"/>
  <c r="M66" i="22"/>
  <c r="S66" i="22" s="1"/>
  <c r="L66" i="22"/>
  <c r="R66" i="22" s="1"/>
  <c r="K66" i="22"/>
  <c r="J66" i="22"/>
  <c r="I66" i="22"/>
  <c r="H66" i="22"/>
  <c r="G66" i="22"/>
  <c r="F66" i="22"/>
  <c r="C66" i="22"/>
  <c r="B66" i="22"/>
  <c r="U65" i="22"/>
  <c r="S65" i="22"/>
  <c r="R65" i="22"/>
  <c r="Q65" i="22"/>
  <c r="P65" i="22"/>
  <c r="E65" i="22"/>
  <c r="T65" i="22" s="1"/>
  <c r="U64" i="22"/>
  <c r="T64" i="22"/>
  <c r="S64" i="22"/>
  <c r="R64" i="22"/>
  <c r="Q64" i="22"/>
  <c r="P64" i="22"/>
  <c r="E64" i="22"/>
  <c r="S63" i="22"/>
  <c r="R63" i="22"/>
  <c r="Q63" i="22"/>
  <c r="P63" i="22"/>
  <c r="E63" i="22"/>
  <c r="S62" i="22"/>
  <c r="R62" i="22"/>
  <c r="Q62" i="22"/>
  <c r="P62" i="22"/>
  <c r="E62" i="22"/>
  <c r="T62" i="22" s="1"/>
  <c r="U61" i="22"/>
  <c r="S61" i="22"/>
  <c r="R61" i="22"/>
  <c r="Q61" i="22"/>
  <c r="P61" i="22"/>
  <c r="E61" i="22"/>
  <c r="T61" i="22" s="1"/>
  <c r="V59" i="22"/>
  <c r="S59" i="22"/>
  <c r="O59" i="22"/>
  <c r="N59" i="22"/>
  <c r="M59" i="22"/>
  <c r="L59" i="22"/>
  <c r="R59" i="22" s="1"/>
  <c r="K59" i="22"/>
  <c r="J59" i="22"/>
  <c r="I59" i="22"/>
  <c r="H59" i="22"/>
  <c r="G59" i="22"/>
  <c r="F59" i="22"/>
  <c r="C59" i="22"/>
  <c r="B59" i="22"/>
  <c r="E59" i="22" s="1"/>
  <c r="S58" i="22"/>
  <c r="R58" i="22"/>
  <c r="Q58" i="22"/>
  <c r="P58" i="22"/>
  <c r="E58" i="22"/>
  <c r="T58" i="22" s="1"/>
  <c r="U57" i="22"/>
  <c r="S57" i="22"/>
  <c r="R57" i="22"/>
  <c r="Q57" i="22"/>
  <c r="P57" i="22"/>
  <c r="E57" i="22"/>
  <c r="T57" i="22" s="1"/>
  <c r="U56" i="22"/>
  <c r="T56" i="22"/>
  <c r="S56" i="22"/>
  <c r="R56" i="22"/>
  <c r="Q56" i="22"/>
  <c r="P56" i="22"/>
  <c r="E56" i="22"/>
  <c r="S55" i="22"/>
  <c r="R55" i="22"/>
  <c r="Q55" i="22"/>
  <c r="P55" i="22"/>
  <c r="E55" i="22"/>
  <c r="W53" i="22"/>
  <c r="V53" i="22"/>
  <c r="O53" i="22"/>
  <c r="N53" i="22"/>
  <c r="M53" i="22"/>
  <c r="L53" i="22"/>
  <c r="R53" i="22" s="1"/>
  <c r="K53" i="22"/>
  <c r="J53" i="22"/>
  <c r="I53" i="22"/>
  <c r="H53" i="22"/>
  <c r="G53" i="22"/>
  <c r="F53" i="22"/>
  <c r="C53" i="22"/>
  <c r="B53" i="22"/>
  <c r="E53" i="22" s="1"/>
  <c r="U52" i="22"/>
  <c r="S52" i="22"/>
  <c r="R52" i="22"/>
  <c r="Q52" i="22"/>
  <c r="P52" i="22"/>
  <c r="E52" i="22"/>
  <c r="T52" i="22" s="1"/>
  <c r="S51" i="22"/>
  <c r="R51" i="22"/>
  <c r="Q51" i="22"/>
  <c r="P51" i="22"/>
  <c r="E51" i="22"/>
  <c r="S50" i="22"/>
  <c r="R50" i="22"/>
  <c r="Q50" i="22"/>
  <c r="P50" i="22"/>
  <c r="E50" i="22"/>
  <c r="S49" i="22"/>
  <c r="R49" i="22"/>
  <c r="Q49" i="22"/>
  <c r="P49" i="22"/>
  <c r="E49" i="22"/>
  <c r="T49" i="22" s="1"/>
  <c r="S48" i="22"/>
  <c r="R48" i="22"/>
  <c r="Q48" i="22"/>
  <c r="P48" i="22"/>
  <c r="E48" i="22"/>
  <c r="T48" i="22" s="1"/>
  <c r="U47" i="22"/>
  <c r="T47" i="22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T45" i="22" s="1"/>
  <c r="U44" i="22"/>
  <c r="S44" i="22"/>
  <c r="R44" i="22"/>
  <c r="Q44" i="22"/>
  <c r="P44" i="22"/>
  <c r="E44" i="22"/>
  <c r="T44" i="22" s="1"/>
  <c r="U43" i="22"/>
  <c r="S43" i="22"/>
  <c r="R43" i="22"/>
  <c r="Q43" i="22"/>
  <c r="P43" i="22"/>
  <c r="E43" i="22"/>
  <c r="T43" i="22" s="1"/>
  <c r="S42" i="22"/>
  <c r="R42" i="22"/>
  <c r="Q42" i="22"/>
  <c r="P42" i="22"/>
  <c r="E42" i="22"/>
  <c r="W40" i="22"/>
  <c r="V40" i="22"/>
  <c r="S40" i="22"/>
  <c r="O40" i="22"/>
  <c r="N40" i="22"/>
  <c r="R40" i="22" s="1"/>
  <c r="M40" i="22"/>
  <c r="L40" i="22"/>
  <c r="K40" i="22"/>
  <c r="J40" i="22"/>
  <c r="I40" i="22"/>
  <c r="Q40" i="22" s="1"/>
  <c r="H40" i="22"/>
  <c r="G40" i="22"/>
  <c r="F40" i="22"/>
  <c r="C40" i="22"/>
  <c r="B40" i="22"/>
  <c r="E40" i="22" s="1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U35" i="22" s="1"/>
  <c r="P35" i="22"/>
  <c r="E35" i="22"/>
  <c r="W33" i="22"/>
  <c r="V33" i="22"/>
  <c r="O33" i="22"/>
  <c r="N33" i="22"/>
  <c r="M33" i="22"/>
  <c r="S33" i="22" s="1"/>
  <c r="L33" i="22"/>
  <c r="R33" i="22" s="1"/>
  <c r="K33" i="22"/>
  <c r="J33" i="22"/>
  <c r="I33" i="22"/>
  <c r="H33" i="22"/>
  <c r="G33" i="22"/>
  <c r="F33" i="22"/>
  <c r="C33" i="22"/>
  <c r="B33" i="22"/>
  <c r="S32" i="22"/>
  <c r="R32" i="22"/>
  <c r="Q32" i="22"/>
  <c r="P32" i="22"/>
  <c r="T32" i="22" s="1"/>
  <c r="E32" i="22"/>
  <c r="U32" i="22" s="1"/>
  <c r="W30" i="22"/>
  <c r="V30" i="22"/>
  <c r="S30" i="22"/>
  <c r="R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U29" i="22"/>
  <c r="S29" i="22"/>
  <c r="R29" i="22"/>
  <c r="Q29" i="22"/>
  <c r="P29" i="22"/>
  <c r="E29" i="22"/>
  <c r="T29" i="22" s="1"/>
  <c r="U28" i="22"/>
  <c r="S28" i="22"/>
  <c r="R28" i="22"/>
  <c r="Q28" i="22"/>
  <c r="P28" i="22"/>
  <c r="E28" i="22"/>
  <c r="T28" i="22" s="1"/>
  <c r="S27" i="22"/>
  <c r="R27" i="22"/>
  <c r="Q27" i="22"/>
  <c r="P27" i="22"/>
  <c r="E27" i="22"/>
  <c r="S26" i="22"/>
  <c r="R26" i="22"/>
  <c r="Q26" i="22"/>
  <c r="P26" i="22"/>
  <c r="E26" i="22"/>
  <c r="W24" i="22"/>
  <c r="V24" i="22"/>
  <c r="R24" i="22"/>
  <c r="O24" i="22"/>
  <c r="N24" i="22"/>
  <c r="M24" i="22"/>
  <c r="S24" i="22" s="1"/>
  <c r="L24" i="22"/>
  <c r="K24" i="22"/>
  <c r="J24" i="22"/>
  <c r="I24" i="22"/>
  <c r="H24" i="22"/>
  <c r="G24" i="22"/>
  <c r="F24" i="22"/>
  <c r="C24" i="22"/>
  <c r="E24" i="22" s="1"/>
  <c r="B24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T20" i="22" s="1"/>
  <c r="T19" i="22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S17" i="22"/>
  <c r="R17" i="22"/>
  <c r="Q17" i="22"/>
  <c r="P17" i="22"/>
  <c r="E17" i="22"/>
  <c r="W15" i="22"/>
  <c r="V15" i="22"/>
  <c r="R15" i="22"/>
  <c r="O15" i="22"/>
  <c r="N15" i="22"/>
  <c r="M15" i="22"/>
  <c r="L15" i="22"/>
  <c r="K15" i="22"/>
  <c r="J15" i="22"/>
  <c r="I15" i="22"/>
  <c r="H15" i="22"/>
  <c r="P15" i="22" s="1"/>
  <c r="G15" i="22"/>
  <c r="F15" i="22"/>
  <c r="C15" i="22"/>
  <c r="E15" i="22" s="1"/>
  <c r="B15" i="22"/>
  <c r="S14" i="22"/>
  <c r="R14" i="22"/>
  <c r="Q14" i="22"/>
  <c r="P14" i="22"/>
  <c r="E14" i="22"/>
  <c r="U14" i="22" s="1"/>
  <c r="S13" i="22"/>
  <c r="R13" i="22"/>
  <c r="Q13" i="22"/>
  <c r="P13" i="22"/>
  <c r="E13" i="22"/>
  <c r="T13" i="22" s="1"/>
  <c r="T12" i="22"/>
  <c r="S12" i="22"/>
  <c r="R12" i="22"/>
  <c r="Q12" i="22"/>
  <c r="P12" i="22"/>
  <c r="E12" i="22"/>
  <c r="U12" i="22" s="1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S9" i="22"/>
  <c r="R9" i="22"/>
  <c r="Q9" i="22"/>
  <c r="P9" i="22"/>
  <c r="E9" i="22"/>
  <c r="U93" i="21"/>
  <c r="T93" i="2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U89" i="21"/>
  <c r="T89" i="21"/>
  <c r="S89" i="21"/>
  <c r="R89" i="21"/>
  <c r="Q89" i="21"/>
  <c r="P89" i="21"/>
  <c r="E89" i="21"/>
  <c r="T88" i="21"/>
  <c r="S88" i="21"/>
  <c r="R88" i="21"/>
  <c r="Q88" i="21"/>
  <c r="P88" i="21"/>
  <c r="E88" i="21"/>
  <c r="U88" i="21" s="1"/>
  <c r="S87" i="21"/>
  <c r="R87" i="21"/>
  <c r="Q87" i="21"/>
  <c r="P87" i="21"/>
  <c r="E87" i="21"/>
  <c r="T87" i="21" s="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Q72" i="21" s="1"/>
  <c r="H72" i="21"/>
  <c r="G72" i="21"/>
  <c r="F72" i="21"/>
  <c r="C72" i="21"/>
  <c r="B72" i="21"/>
  <c r="E72" i="21" s="1"/>
  <c r="W71" i="21"/>
  <c r="V71" i="21"/>
  <c r="O71" i="21"/>
  <c r="S71" i="21" s="1"/>
  <c r="N71" i="21"/>
  <c r="M71" i="21"/>
  <c r="L71" i="21"/>
  <c r="R71" i="21" s="1"/>
  <c r="K71" i="21"/>
  <c r="J71" i="21"/>
  <c r="I71" i="21"/>
  <c r="H71" i="21"/>
  <c r="P71" i="21" s="1"/>
  <c r="G71" i="21"/>
  <c r="F71" i="21"/>
  <c r="C71" i="21"/>
  <c r="B71" i="21"/>
  <c r="E71" i="21" s="1"/>
  <c r="W70" i="21"/>
  <c r="V70" i="21"/>
  <c r="O70" i="21"/>
  <c r="N70" i="21"/>
  <c r="R70" i="21" s="1"/>
  <c r="M70" i="21"/>
  <c r="L70" i="21"/>
  <c r="K70" i="21"/>
  <c r="J70" i="21"/>
  <c r="I70" i="21"/>
  <c r="H70" i="21"/>
  <c r="G70" i="21"/>
  <c r="F70" i="21"/>
  <c r="C70" i="21"/>
  <c r="B70" i="21"/>
  <c r="S69" i="21"/>
  <c r="R69" i="21"/>
  <c r="Q69" i="21"/>
  <c r="U69" i="21" s="1"/>
  <c r="P69" i="21"/>
  <c r="E69" i="21"/>
  <c r="W67" i="21"/>
  <c r="V67" i="21"/>
  <c r="O67" i="21"/>
  <c r="N67" i="21"/>
  <c r="M67" i="21"/>
  <c r="L67" i="21"/>
  <c r="R67" i="21" s="1"/>
  <c r="K67" i="21"/>
  <c r="J67" i="21"/>
  <c r="I67" i="21"/>
  <c r="H67" i="21"/>
  <c r="P67" i="21" s="1"/>
  <c r="G67" i="21"/>
  <c r="F67" i="21"/>
  <c r="C67" i="21"/>
  <c r="B67" i="21"/>
  <c r="W66" i="21"/>
  <c r="V66" i="21"/>
  <c r="S66" i="21"/>
  <c r="O66" i="21"/>
  <c r="N66" i="21"/>
  <c r="M66" i="21"/>
  <c r="L66" i="21"/>
  <c r="R66" i="21" s="1"/>
  <c r="K66" i="21"/>
  <c r="J66" i="21"/>
  <c r="I66" i="21"/>
  <c r="H66" i="21"/>
  <c r="P66" i="21" s="1"/>
  <c r="G66" i="21"/>
  <c r="F66" i="21"/>
  <c r="C66" i="21"/>
  <c r="B66" i="21"/>
  <c r="E66" i="21" s="1"/>
  <c r="S65" i="21"/>
  <c r="R65" i="21"/>
  <c r="Q65" i="21"/>
  <c r="P65" i="21"/>
  <c r="E65" i="21"/>
  <c r="T65" i="21" s="1"/>
  <c r="U64" i="21"/>
  <c r="S64" i="21"/>
  <c r="R64" i="21"/>
  <c r="Q64" i="21"/>
  <c r="P64" i="21"/>
  <c r="E64" i="21"/>
  <c r="T64" i="21" s="1"/>
  <c r="U63" i="21"/>
  <c r="T63" i="21"/>
  <c r="S63" i="21"/>
  <c r="R63" i="21"/>
  <c r="Q63" i="21"/>
  <c r="P63" i="21"/>
  <c r="E63" i="21"/>
  <c r="S62" i="21"/>
  <c r="R62" i="21"/>
  <c r="Q62" i="21"/>
  <c r="P62" i="21"/>
  <c r="E62" i="21"/>
  <c r="S61" i="21"/>
  <c r="R61" i="21"/>
  <c r="Q61" i="21"/>
  <c r="P61" i="21"/>
  <c r="E61" i="21"/>
  <c r="U61" i="21" s="1"/>
  <c r="V59" i="21"/>
  <c r="O59" i="21"/>
  <c r="N59" i="21"/>
  <c r="M59" i="21"/>
  <c r="S59" i="21" s="1"/>
  <c r="L59" i="21"/>
  <c r="R59" i="21" s="1"/>
  <c r="K59" i="21"/>
  <c r="J59" i="21"/>
  <c r="I59" i="21"/>
  <c r="Q59" i="21" s="1"/>
  <c r="H59" i="21"/>
  <c r="G59" i="21"/>
  <c r="F59" i="21"/>
  <c r="C59" i="21"/>
  <c r="E59" i="21" s="1"/>
  <c r="B59" i="21"/>
  <c r="T58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U55" i="21"/>
  <c r="T55" i="21"/>
  <c r="S55" i="21"/>
  <c r="R55" i="21"/>
  <c r="Q55" i="21"/>
  <c r="P55" i="21"/>
  <c r="E55" i="21"/>
  <c r="W53" i="21"/>
  <c r="V53" i="21"/>
  <c r="O53" i="21"/>
  <c r="N53" i="21"/>
  <c r="M53" i="21"/>
  <c r="L53" i="21"/>
  <c r="R53" i="21" s="1"/>
  <c r="K53" i="21"/>
  <c r="J53" i="21"/>
  <c r="I53" i="21"/>
  <c r="H53" i="21"/>
  <c r="P53" i="21" s="1"/>
  <c r="G53" i="21"/>
  <c r="F53" i="21"/>
  <c r="C53" i="21"/>
  <c r="B53" i="21"/>
  <c r="S52" i="21"/>
  <c r="R52" i="21"/>
  <c r="Q52" i="21"/>
  <c r="P52" i="21"/>
  <c r="E52" i="21"/>
  <c r="T52" i="21" s="1"/>
  <c r="S51" i="21"/>
  <c r="R51" i="21"/>
  <c r="Q51" i="21"/>
  <c r="U51" i="21" s="1"/>
  <c r="P51" i="21"/>
  <c r="E51" i="21"/>
  <c r="U50" i="21"/>
  <c r="T50" i="2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T48" i="21" s="1"/>
  <c r="U47" i="21"/>
  <c r="S47" i="21"/>
  <c r="R47" i="21"/>
  <c r="Q47" i="21"/>
  <c r="P47" i="21"/>
  <c r="E47" i="21"/>
  <c r="T47" i="21" s="1"/>
  <c r="U46" i="21"/>
  <c r="T46" i="2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T44" i="21" s="1"/>
  <c r="U43" i="21"/>
  <c r="S43" i="21"/>
  <c r="R43" i="21"/>
  <c r="Q43" i="21"/>
  <c r="P43" i="21"/>
  <c r="E43" i="21"/>
  <c r="T43" i="21" s="1"/>
  <c r="U42" i="21"/>
  <c r="T42" i="21"/>
  <c r="S42" i="21"/>
  <c r="R42" i="21"/>
  <c r="Q42" i="21"/>
  <c r="P42" i="21"/>
  <c r="E42" i="21"/>
  <c r="W40" i="21"/>
  <c r="V40" i="21"/>
  <c r="O40" i="21"/>
  <c r="S40" i="21" s="1"/>
  <c r="N40" i="21"/>
  <c r="M40" i="21"/>
  <c r="L40" i="21"/>
  <c r="R40" i="21" s="1"/>
  <c r="K40" i="21"/>
  <c r="J40" i="21"/>
  <c r="I40" i="21"/>
  <c r="H40" i="21"/>
  <c r="P40" i="21" s="1"/>
  <c r="G40" i="21"/>
  <c r="F40" i="21"/>
  <c r="C40" i="21"/>
  <c r="B40" i="21"/>
  <c r="E40" i="21" s="1"/>
  <c r="S39" i="21"/>
  <c r="R39" i="21"/>
  <c r="Q39" i="21"/>
  <c r="P39" i="21"/>
  <c r="E39" i="21"/>
  <c r="T39" i="21" s="1"/>
  <c r="S38" i="21"/>
  <c r="R38" i="21"/>
  <c r="Q38" i="21"/>
  <c r="U38" i="21" s="1"/>
  <c r="P38" i="21"/>
  <c r="E38" i="21"/>
  <c r="T38" i="21" s="1"/>
  <c r="T37" i="21"/>
  <c r="S37" i="21"/>
  <c r="R37" i="21"/>
  <c r="Q37" i="21"/>
  <c r="P37" i="21"/>
  <c r="E37" i="21"/>
  <c r="U37" i="21" s="1"/>
  <c r="T36" i="21"/>
  <c r="S36" i="21"/>
  <c r="R36" i="21"/>
  <c r="Q36" i="21"/>
  <c r="P36" i="21"/>
  <c r="E36" i="21"/>
  <c r="U36" i="21" s="1"/>
  <c r="S35" i="21"/>
  <c r="R35" i="21"/>
  <c r="Q35" i="21"/>
  <c r="P35" i="21"/>
  <c r="E35" i="21"/>
  <c r="U35" i="21" s="1"/>
  <c r="W33" i="21"/>
  <c r="V33" i="21"/>
  <c r="O33" i="21"/>
  <c r="N33" i="21"/>
  <c r="R33" i="21" s="1"/>
  <c r="M33" i="21"/>
  <c r="L33" i="21"/>
  <c r="K33" i="21"/>
  <c r="J33" i="21"/>
  <c r="I33" i="21"/>
  <c r="Q33" i="21" s="1"/>
  <c r="H33" i="21"/>
  <c r="G33" i="21"/>
  <c r="F33" i="21"/>
  <c r="C33" i="21"/>
  <c r="E33" i="21" s="1"/>
  <c r="B33" i="21"/>
  <c r="S32" i="21"/>
  <c r="R32" i="21"/>
  <c r="Q32" i="21"/>
  <c r="P32" i="21"/>
  <c r="E32" i="21"/>
  <c r="W30" i="21"/>
  <c r="V30" i="21"/>
  <c r="O30" i="21"/>
  <c r="N30" i="21"/>
  <c r="M30" i="21"/>
  <c r="S30" i="21" s="1"/>
  <c r="L30" i="21"/>
  <c r="R30" i="21" s="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T29" i="21" s="1"/>
  <c r="U28" i="21"/>
  <c r="S28" i="21"/>
  <c r="R28" i="21"/>
  <c r="Q28" i="21"/>
  <c r="P28" i="21"/>
  <c r="E28" i="21"/>
  <c r="T28" i="21" s="1"/>
  <c r="T27" i="21"/>
  <c r="S27" i="21"/>
  <c r="R27" i="21"/>
  <c r="Q27" i="21"/>
  <c r="P27" i="21"/>
  <c r="E27" i="21"/>
  <c r="U27" i="21" s="1"/>
  <c r="T26" i="21"/>
  <c r="S26" i="21"/>
  <c r="R26" i="21"/>
  <c r="Q26" i="21"/>
  <c r="P26" i="21"/>
  <c r="E26" i="21"/>
  <c r="U26" i="21" s="1"/>
  <c r="W24" i="2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C24" i="21"/>
  <c r="B24" i="21"/>
  <c r="U23" i="21"/>
  <c r="S23" i="21"/>
  <c r="R23" i="21"/>
  <c r="Q23" i="21"/>
  <c r="P23" i="21"/>
  <c r="E23" i="21"/>
  <c r="T23" i="21" s="1"/>
  <c r="S22" i="21"/>
  <c r="R22" i="21"/>
  <c r="Q22" i="21"/>
  <c r="P22" i="21"/>
  <c r="E22" i="2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U19" i="21"/>
  <c r="S19" i="21"/>
  <c r="R19" i="21"/>
  <c r="Q19" i="21"/>
  <c r="P19" i="21"/>
  <c r="E19" i="21"/>
  <c r="T19" i="21" s="1"/>
  <c r="S18" i="21"/>
  <c r="R18" i="21"/>
  <c r="Q18" i="21"/>
  <c r="P18" i="21"/>
  <c r="E18" i="21"/>
  <c r="T17" i="21"/>
  <c r="S17" i="21"/>
  <c r="R17" i="21"/>
  <c r="Q17" i="21"/>
  <c r="P17" i="21"/>
  <c r="E17" i="21"/>
  <c r="U17" i="21" s="1"/>
  <c r="W15" i="21"/>
  <c r="V15" i="21"/>
  <c r="O15" i="21"/>
  <c r="S15" i="21" s="1"/>
  <c r="N15" i="21"/>
  <c r="M15" i="21"/>
  <c r="L15" i="21"/>
  <c r="K15" i="21"/>
  <c r="J15" i="21"/>
  <c r="I15" i="21"/>
  <c r="H15" i="21"/>
  <c r="P15" i="21" s="1"/>
  <c r="G15" i="21"/>
  <c r="F15" i="21"/>
  <c r="C15" i="21"/>
  <c r="B15" i="21"/>
  <c r="E15" i="21" s="1"/>
  <c r="S14" i="21"/>
  <c r="R14" i="21"/>
  <c r="Q14" i="21"/>
  <c r="P14" i="21"/>
  <c r="E14" i="21"/>
  <c r="T14" i="21" s="1"/>
  <c r="T13" i="21"/>
  <c r="S13" i="21"/>
  <c r="R13" i="21"/>
  <c r="Q13" i="21"/>
  <c r="P13" i="21"/>
  <c r="E13" i="21"/>
  <c r="U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T10" i="21" s="1"/>
  <c r="S9" i="21"/>
  <c r="R9" i="21"/>
  <c r="Q9" i="21"/>
  <c r="P9" i="21"/>
  <c r="E9" i="2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U87" i="20"/>
  <c r="S87" i="20"/>
  <c r="R87" i="20"/>
  <c r="Q87" i="20"/>
  <c r="P87" i="20"/>
  <c r="E87" i="20"/>
  <c r="T87" i="20" s="1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Q72" i="20" s="1"/>
  <c r="H72" i="20"/>
  <c r="G72" i="20"/>
  <c r="F72" i="20"/>
  <c r="C72" i="20"/>
  <c r="B72" i="20"/>
  <c r="W71" i="20"/>
  <c r="V71" i="20"/>
  <c r="S71" i="20"/>
  <c r="O71" i="20"/>
  <c r="N71" i="20"/>
  <c r="R71" i="20" s="1"/>
  <c r="M71" i="20"/>
  <c r="L71" i="20"/>
  <c r="K71" i="20"/>
  <c r="J71" i="20"/>
  <c r="I71" i="20"/>
  <c r="Q71" i="20" s="1"/>
  <c r="H71" i="20"/>
  <c r="P71" i="20" s="1"/>
  <c r="G71" i="20"/>
  <c r="F71" i="20"/>
  <c r="C71" i="20"/>
  <c r="B71" i="20"/>
  <c r="W70" i="20"/>
  <c r="V70" i="20"/>
  <c r="O70" i="20"/>
  <c r="N70" i="20"/>
  <c r="R70" i="20" s="1"/>
  <c r="M70" i="20"/>
  <c r="S70" i="20" s="1"/>
  <c r="L70" i="20"/>
  <c r="K70" i="20"/>
  <c r="J70" i="20"/>
  <c r="I70" i="20"/>
  <c r="H70" i="20"/>
  <c r="G70" i="20"/>
  <c r="F70" i="20"/>
  <c r="C70" i="20"/>
  <c r="B70" i="20"/>
  <c r="E70" i="20" s="1"/>
  <c r="S69" i="20"/>
  <c r="R69" i="20"/>
  <c r="Q69" i="20"/>
  <c r="P69" i="20"/>
  <c r="E69" i="20"/>
  <c r="W67" i="20"/>
  <c r="V67" i="20"/>
  <c r="O67" i="20"/>
  <c r="S67" i="20" s="1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S66" i="20"/>
  <c r="R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U61" i="20"/>
  <c r="S61" i="20"/>
  <c r="R61" i="20"/>
  <c r="Q61" i="20"/>
  <c r="P61" i="20"/>
  <c r="E61" i="20"/>
  <c r="T61" i="20" s="1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T57" i="20" s="1"/>
  <c r="S56" i="20"/>
  <c r="R56" i="20"/>
  <c r="Q56" i="20"/>
  <c r="P56" i="20"/>
  <c r="E56" i="20"/>
  <c r="U56" i="20" s="1"/>
  <c r="T55" i="20"/>
  <c r="S55" i="20"/>
  <c r="R55" i="20"/>
  <c r="Q55" i="20"/>
  <c r="P55" i="20"/>
  <c r="E55" i="20"/>
  <c r="U55" i="20" s="1"/>
  <c r="W53" i="20"/>
  <c r="V53" i="20"/>
  <c r="O53" i="20"/>
  <c r="S53" i="20" s="1"/>
  <c r="N53" i="20"/>
  <c r="M53" i="20"/>
  <c r="L53" i="20"/>
  <c r="K53" i="20"/>
  <c r="J53" i="20"/>
  <c r="I53" i="20"/>
  <c r="H53" i="20"/>
  <c r="G53" i="20"/>
  <c r="F53" i="20"/>
  <c r="C53" i="20"/>
  <c r="B53" i="20"/>
  <c r="U52" i="20"/>
  <c r="S52" i="20"/>
  <c r="R52" i="20"/>
  <c r="Q52" i="20"/>
  <c r="P52" i="20"/>
  <c r="E52" i="20"/>
  <c r="T52" i="20" s="1"/>
  <c r="S51" i="20"/>
  <c r="R51" i="20"/>
  <c r="Q51" i="20"/>
  <c r="U51" i="20" s="1"/>
  <c r="P51" i="20"/>
  <c r="T51" i="20" s="1"/>
  <c r="E51" i="20"/>
  <c r="S50" i="20"/>
  <c r="R50" i="20"/>
  <c r="Q50" i="20"/>
  <c r="P50" i="20"/>
  <c r="E50" i="20"/>
  <c r="S49" i="20"/>
  <c r="R49" i="20"/>
  <c r="Q49" i="20"/>
  <c r="P49" i="20"/>
  <c r="E49" i="20"/>
  <c r="T49" i="20" s="1"/>
  <c r="S48" i="20"/>
  <c r="R48" i="20"/>
  <c r="Q48" i="20"/>
  <c r="P48" i="20"/>
  <c r="E48" i="20"/>
  <c r="T48" i="20" s="1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U43" i="20"/>
  <c r="S43" i="20"/>
  <c r="R43" i="20"/>
  <c r="Q43" i="20"/>
  <c r="P43" i="20"/>
  <c r="E43" i="20"/>
  <c r="T43" i="20" s="1"/>
  <c r="S42" i="20"/>
  <c r="R42" i="20"/>
  <c r="Q42" i="20"/>
  <c r="P42" i="20"/>
  <c r="E42" i="20"/>
  <c r="W40" i="20"/>
  <c r="V40" i="20"/>
  <c r="S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S38" i="20"/>
  <c r="R38" i="20"/>
  <c r="Q38" i="20"/>
  <c r="U38" i="20" s="1"/>
  <c r="P38" i="20"/>
  <c r="T38" i="20" s="1"/>
  <c r="E38" i="20"/>
  <c r="S37" i="20"/>
  <c r="R37" i="20"/>
  <c r="Q37" i="20"/>
  <c r="P37" i="20"/>
  <c r="E37" i="20"/>
  <c r="S36" i="20"/>
  <c r="R36" i="20"/>
  <c r="Q36" i="20"/>
  <c r="P36" i="20"/>
  <c r="E36" i="20"/>
  <c r="T36" i="20" s="1"/>
  <c r="S35" i="20"/>
  <c r="R35" i="20"/>
  <c r="Q35" i="20"/>
  <c r="U35" i="20" s="1"/>
  <c r="P35" i="20"/>
  <c r="T35" i="20" s="1"/>
  <c r="E35" i="20"/>
  <c r="W33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T32" i="20" s="1"/>
  <c r="E32" i="20"/>
  <c r="W30" i="20"/>
  <c r="V30" i="20"/>
  <c r="S30" i="20"/>
  <c r="R30" i="20"/>
  <c r="O30" i="20"/>
  <c r="N30" i="20"/>
  <c r="M30" i="20"/>
  <c r="L30" i="20"/>
  <c r="K30" i="20"/>
  <c r="J30" i="20"/>
  <c r="I30" i="20"/>
  <c r="Q30" i="20" s="1"/>
  <c r="H30" i="20"/>
  <c r="G30" i="20"/>
  <c r="F30" i="20"/>
  <c r="C30" i="20"/>
  <c r="B30" i="20"/>
  <c r="S29" i="20"/>
  <c r="R29" i="20"/>
  <c r="Q29" i="20"/>
  <c r="P29" i="20"/>
  <c r="E29" i="20"/>
  <c r="U28" i="20"/>
  <c r="S28" i="20"/>
  <c r="R28" i="20"/>
  <c r="Q28" i="20"/>
  <c r="P28" i="20"/>
  <c r="E28" i="20"/>
  <c r="T28" i="20" s="1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W24" i="20"/>
  <c r="V24" i="20"/>
  <c r="R24" i="20"/>
  <c r="O24" i="20"/>
  <c r="N24" i="20"/>
  <c r="M24" i="20"/>
  <c r="S24" i="20" s="1"/>
  <c r="L24" i="20"/>
  <c r="K24" i="20"/>
  <c r="J24" i="20"/>
  <c r="I24" i="20"/>
  <c r="Q24" i="20" s="1"/>
  <c r="H24" i="20"/>
  <c r="P24" i="20" s="1"/>
  <c r="G24" i="20"/>
  <c r="F24" i="20"/>
  <c r="E24" i="20"/>
  <c r="C24" i="20"/>
  <c r="B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U20" i="20"/>
  <c r="S20" i="20"/>
  <c r="R20" i="20"/>
  <c r="Q20" i="20"/>
  <c r="P20" i="20"/>
  <c r="E20" i="20"/>
  <c r="T20" i="20" s="1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T17" i="20" s="1"/>
  <c r="W15" i="20"/>
  <c r="V15" i="20"/>
  <c r="O15" i="20"/>
  <c r="N15" i="20"/>
  <c r="R15" i="20" s="1"/>
  <c r="M15" i="20"/>
  <c r="L15" i="20"/>
  <c r="K15" i="20"/>
  <c r="J15" i="20"/>
  <c r="I15" i="20"/>
  <c r="Q15" i="20" s="1"/>
  <c r="H15" i="20"/>
  <c r="G15" i="20"/>
  <c r="F15" i="20"/>
  <c r="C15" i="20"/>
  <c r="B15" i="20"/>
  <c r="E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T12" i="20" s="1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T9" i="20" s="1"/>
  <c r="S93" i="19"/>
  <c r="R93" i="19"/>
  <c r="Q93" i="19"/>
  <c r="P93" i="19"/>
  <c r="E93" i="19"/>
  <c r="T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U88" i="19"/>
  <c r="S88" i="19"/>
  <c r="R88" i="19"/>
  <c r="Q88" i="19"/>
  <c r="P88" i="19"/>
  <c r="E88" i="19"/>
  <c r="T88" i="19" s="1"/>
  <c r="S87" i="19"/>
  <c r="R87" i="19"/>
  <c r="Q87" i="19"/>
  <c r="P87" i="19"/>
  <c r="E87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E72" i="19" s="1"/>
  <c r="W71" i="19"/>
  <c r="V71" i="19"/>
  <c r="O71" i="19"/>
  <c r="N71" i="19"/>
  <c r="R71" i="19" s="1"/>
  <c r="M71" i="19"/>
  <c r="S71" i="19" s="1"/>
  <c r="L71" i="19"/>
  <c r="K71" i="19"/>
  <c r="J71" i="19"/>
  <c r="I71" i="19"/>
  <c r="Q71" i="19" s="1"/>
  <c r="H71" i="19"/>
  <c r="G71" i="19"/>
  <c r="F71" i="19"/>
  <c r="E71" i="19"/>
  <c r="C71" i="19"/>
  <c r="B71" i="19"/>
  <c r="W70" i="19"/>
  <c r="V70" i="19"/>
  <c r="O70" i="19"/>
  <c r="N70" i="19"/>
  <c r="M70" i="19"/>
  <c r="S70" i="19" s="1"/>
  <c r="L70" i="19"/>
  <c r="R70" i="19" s="1"/>
  <c r="K70" i="19"/>
  <c r="J70" i="19"/>
  <c r="I70" i="19"/>
  <c r="Q70" i="19" s="1"/>
  <c r="H70" i="19"/>
  <c r="P70" i="19" s="1"/>
  <c r="G70" i="19"/>
  <c r="F70" i="19"/>
  <c r="E70" i="19"/>
  <c r="C70" i="19"/>
  <c r="B70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W66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P59" i="19" s="1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S53" i="19" s="1"/>
  <c r="L53" i="19"/>
  <c r="K53" i="19"/>
  <c r="J53" i="19"/>
  <c r="I53" i="19"/>
  <c r="Q53" i="19" s="1"/>
  <c r="H53" i="19"/>
  <c r="G53" i="19"/>
  <c r="F53" i="19"/>
  <c r="E53" i="19"/>
  <c r="C53" i="19"/>
  <c r="B53" i="19"/>
  <c r="T52" i="19"/>
  <c r="S52" i="19"/>
  <c r="R52" i="19"/>
  <c r="Q52" i="19"/>
  <c r="P52" i="19"/>
  <c r="E52" i="19"/>
  <c r="U52" i="19" s="1"/>
  <c r="S51" i="19"/>
  <c r="R51" i="19"/>
  <c r="Q51" i="19"/>
  <c r="P51" i="19"/>
  <c r="T51" i="19" s="1"/>
  <c r="E51" i="19"/>
  <c r="S50" i="19"/>
  <c r="R50" i="19"/>
  <c r="Q50" i="19"/>
  <c r="P50" i="19"/>
  <c r="E50" i="19"/>
  <c r="T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S45" i="19"/>
  <c r="R45" i="19"/>
  <c r="Q45" i="19"/>
  <c r="P45" i="19"/>
  <c r="E45" i="19"/>
  <c r="U44" i="19"/>
  <c r="S44" i="19"/>
  <c r="R44" i="19"/>
  <c r="Q44" i="19"/>
  <c r="P44" i="19"/>
  <c r="E44" i="19"/>
  <c r="T44" i="19" s="1"/>
  <c r="T43" i="19"/>
  <c r="S43" i="19"/>
  <c r="R43" i="19"/>
  <c r="Q43" i="19"/>
  <c r="P43" i="19"/>
  <c r="E43" i="19"/>
  <c r="S42" i="19"/>
  <c r="R42" i="19"/>
  <c r="Q42" i="19"/>
  <c r="P42" i="19"/>
  <c r="E42" i="19"/>
  <c r="T42" i="19" s="1"/>
  <c r="W40" i="19"/>
  <c r="V40" i="19"/>
  <c r="O40" i="19"/>
  <c r="N40" i="19"/>
  <c r="M40" i="19"/>
  <c r="S40" i="19" s="1"/>
  <c r="L40" i="19"/>
  <c r="R40" i="19" s="1"/>
  <c r="K40" i="19"/>
  <c r="J40" i="19"/>
  <c r="I40" i="19"/>
  <c r="Q40" i="19" s="1"/>
  <c r="H40" i="19"/>
  <c r="G40" i="19"/>
  <c r="F40" i="19"/>
  <c r="E40" i="19"/>
  <c r="C40" i="19"/>
  <c r="B40" i="19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U36" i="19"/>
  <c r="S36" i="19"/>
  <c r="R36" i="19"/>
  <c r="Q36" i="19"/>
  <c r="P36" i="19"/>
  <c r="E36" i="19"/>
  <c r="T36" i="19" s="1"/>
  <c r="S35" i="19"/>
  <c r="R35" i="19"/>
  <c r="Q35" i="19"/>
  <c r="U35" i="19" s="1"/>
  <c r="P35" i="19"/>
  <c r="T35" i="19" s="1"/>
  <c r="E35" i="19"/>
  <c r="W33" i="19"/>
  <c r="V33" i="19"/>
  <c r="O33" i="19"/>
  <c r="N33" i="19"/>
  <c r="M33" i="19"/>
  <c r="L33" i="19"/>
  <c r="R33" i="19" s="1"/>
  <c r="K33" i="19"/>
  <c r="J33" i="19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S30" i="19" s="1"/>
  <c r="L30" i="19"/>
  <c r="R30" i="19" s="1"/>
  <c r="K30" i="19"/>
  <c r="J30" i="19"/>
  <c r="I30" i="19"/>
  <c r="H30" i="19"/>
  <c r="G30" i="19"/>
  <c r="F30" i="19"/>
  <c r="E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T27" i="19" s="1"/>
  <c r="U26" i="19"/>
  <c r="T26" i="19"/>
  <c r="S26" i="19"/>
  <c r="R26" i="19"/>
  <c r="Q26" i="19"/>
  <c r="P26" i="19"/>
  <c r="E26" i="19"/>
  <c r="W24" i="19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E24" i="19" s="1"/>
  <c r="B24" i="19"/>
  <c r="S23" i="19"/>
  <c r="R23" i="19"/>
  <c r="Q23" i="19"/>
  <c r="P23" i="19"/>
  <c r="E23" i="19"/>
  <c r="S22" i="19"/>
  <c r="R22" i="19"/>
  <c r="Q22" i="19"/>
  <c r="P22" i="19"/>
  <c r="E22" i="19"/>
  <c r="T22" i="19" s="1"/>
  <c r="U21" i="19"/>
  <c r="S21" i="19"/>
  <c r="R21" i="19"/>
  <c r="Q21" i="19"/>
  <c r="P21" i="19"/>
  <c r="E21" i="19"/>
  <c r="T21" i="19" s="1"/>
  <c r="U20" i="19"/>
  <c r="T20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T18" i="19" s="1"/>
  <c r="U17" i="19"/>
  <c r="S17" i="19"/>
  <c r="R17" i="19"/>
  <c r="Q17" i="19"/>
  <c r="P17" i="19"/>
  <c r="E17" i="19"/>
  <c r="T17" i="19" s="1"/>
  <c r="W15" i="19"/>
  <c r="V15" i="19"/>
  <c r="O15" i="19"/>
  <c r="N15" i="19"/>
  <c r="M15" i="19"/>
  <c r="S15" i="19" s="1"/>
  <c r="L15" i="19"/>
  <c r="R15" i="19" s="1"/>
  <c r="K15" i="19"/>
  <c r="J15" i="19"/>
  <c r="I15" i="19"/>
  <c r="Q15" i="19" s="1"/>
  <c r="H15" i="19"/>
  <c r="G15" i="19"/>
  <c r="F15" i="19"/>
  <c r="C15" i="19"/>
  <c r="E15" i="19" s="1"/>
  <c r="B15" i="19"/>
  <c r="S14" i="19"/>
  <c r="R14" i="19"/>
  <c r="Q14" i="19"/>
  <c r="P14" i="19"/>
  <c r="E14" i="19"/>
  <c r="S13" i="19"/>
  <c r="R13" i="19"/>
  <c r="Q13" i="19"/>
  <c r="P13" i="19"/>
  <c r="E13" i="19"/>
  <c r="T13" i="19" s="1"/>
  <c r="U12" i="19"/>
  <c r="S12" i="19"/>
  <c r="R12" i="19"/>
  <c r="Q12" i="19"/>
  <c r="P12" i="19"/>
  <c r="E12" i="19"/>
  <c r="T12" i="19" s="1"/>
  <c r="U11" i="19"/>
  <c r="T11" i="19"/>
  <c r="S11" i="19"/>
  <c r="R11" i="19"/>
  <c r="Q11" i="19"/>
  <c r="P11" i="19"/>
  <c r="E11" i="19"/>
  <c r="S10" i="19"/>
  <c r="R10" i="19"/>
  <c r="Q10" i="19"/>
  <c r="P10" i="19"/>
  <c r="T10" i="19" s="1"/>
  <c r="E10" i="19"/>
  <c r="S9" i="19"/>
  <c r="R9" i="19"/>
  <c r="Q9" i="19"/>
  <c r="P9" i="19"/>
  <c r="E9" i="19"/>
  <c r="U9" i="19" s="1"/>
  <c r="U93" i="18"/>
  <c r="S93" i="18"/>
  <c r="R93" i="18"/>
  <c r="Q93" i="18"/>
  <c r="P93" i="18"/>
  <c r="E93" i="18"/>
  <c r="T93" i="18" s="1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U88" i="18"/>
  <c r="S88" i="18"/>
  <c r="R88" i="18"/>
  <c r="Q88" i="18"/>
  <c r="P88" i="18"/>
  <c r="E88" i="18"/>
  <c r="T88" i="18" s="1"/>
  <c r="S87" i="18"/>
  <c r="R87" i="18"/>
  <c r="Q87" i="18"/>
  <c r="P87" i="18"/>
  <c r="E87" i="18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E72" i="18" s="1"/>
  <c r="W71" i="18"/>
  <c r="V71" i="18"/>
  <c r="O71" i="18"/>
  <c r="N71" i="18"/>
  <c r="M71" i="18"/>
  <c r="S71" i="18" s="1"/>
  <c r="L71" i="18"/>
  <c r="K71" i="18"/>
  <c r="J71" i="18"/>
  <c r="I71" i="18"/>
  <c r="H71" i="18"/>
  <c r="G71" i="18"/>
  <c r="F71" i="18"/>
  <c r="E71" i="18"/>
  <c r="C71" i="18"/>
  <c r="B71" i="18"/>
  <c r="W70" i="18"/>
  <c r="V70" i="18"/>
  <c r="O70" i="18"/>
  <c r="N70" i="18"/>
  <c r="M70" i="18"/>
  <c r="L70" i="18"/>
  <c r="R70" i="18" s="1"/>
  <c r="K70" i="18"/>
  <c r="J70" i="18"/>
  <c r="I70" i="18"/>
  <c r="Q70" i="18" s="1"/>
  <c r="H70" i="18"/>
  <c r="G70" i="18"/>
  <c r="F70" i="18"/>
  <c r="C70" i="18"/>
  <c r="B70" i="18"/>
  <c r="E70" i="18" s="1"/>
  <c r="S69" i="18"/>
  <c r="R69" i="18"/>
  <c r="Q69" i="18"/>
  <c r="P69" i="18"/>
  <c r="E69" i="18"/>
  <c r="T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S66" i="18" s="1"/>
  <c r="L66" i="18"/>
  <c r="R66" i="18" s="1"/>
  <c r="K66" i="18"/>
  <c r="J66" i="18"/>
  <c r="I66" i="18"/>
  <c r="H66" i="18"/>
  <c r="G66" i="18"/>
  <c r="F66" i="18"/>
  <c r="E66" i="18"/>
  <c r="C66" i="18"/>
  <c r="B66" i="18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T64" i="18" s="1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T61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Q59" i="18" s="1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S55" i="18"/>
  <c r="R55" i="18"/>
  <c r="Q55" i="18"/>
  <c r="P55" i="18"/>
  <c r="E55" i="18"/>
  <c r="W53" i="18"/>
  <c r="V53" i="18"/>
  <c r="O53" i="18"/>
  <c r="N53" i="18"/>
  <c r="M53" i="18"/>
  <c r="S53" i="18" s="1"/>
  <c r="L53" i="18"/>
  <c r="K53" i="18"/>
  <c r="J53" i="18"/>
  <c r="I53" i="18"/>
  <c r="H53" i="18"/>
  <c r="G53" i="18"/>
  <c r="F53" i="18"/>
  <c r="C53" i="18"/>
  <c r="E53" i="18" s="1"/>
  <c r="B53" i="18"/>
  <c r="S52" i="18"/>
  <c r="R52" i="18"/>
  <c r="Q52" i="18"/>
  <c r="P52" i="18"/>
  <c r="E52" i="18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T47" i="18" s="1"/>
  <c r="U46" i="18"/>
  <c r="S46" i="18"/>
  <c r="R46" i="18"/>
  <c r="Q46" i="18"/>
  <c r="P46" i="18"/>
  <c r="E46" i="18"/>
  <c r="T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S43" i="18"/>
  <c r="R43" i="18"/>
  <c r="Q43" i="18"/>
  <c r="P43" i="18"/>
  <c r="E43" i="18"/>
  <c r="U43" i="18" s="1"/>
  <c r="S42" i="18"/>
  <c r="R42" i="18"/>
  <c r="Q42" i="18"/>
  <c r="P42" i="18"/>
  <c r="E42" i="18"/>
  <c r="T42" i="18" s="1"/>
  <c r="W40" i="18"/>
  <c r="V40" i="18"/>
  <c r="O40" i="18"/>
  <c r="N40" i="18"/>
  <c r="M40" i="18"/>
  <c r="S40" i="18" s="1"/>
  <c r="L40" i="18"/>
  <c r="R40" i="18" s="1"/>
  <c r="K40" i="18"/>
  <c r="J40" i="18"/>
  <c r="I40" i="18"/>
  <c r="Q40" i="18" s="1"/>
  <c r="H40" i="18"/>
  <c r="G40" i="18"/>
  <c r="F40" i="18"/>
  <c r="C40" i="18"/>
  <c r="E40" i="18" s="1"/>
  <c r="B40" i="18"/>
  <c r="S39" i="18"/>
  <c r="R39" i="18"/>
  <c r="Q39" i="18"/>
  <c r="P39" i="18"/>
  <c r="E39" i="18"/>
  <c r="S38" i="18"/>
  <c r="R38" i="18"/>
  <c r="Q38" i="18"/>
  <c r="P38" i="18"/>
  <c r="E38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T35" i="18" s="1"/>
  <c r="E35" i="18"/>
  <c r="W33" i="18"/>
  <c r="V33" i="18"/>
  <c r="O33" i="18"/>
  <c r="S33" i="18" s="1"/>
  <c r="N33" i="18"/>
  <c r="R33" i="18" s="1"/>
  <c r="M33" i="18"/>
  <c r="L33" i="18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T32" i="18" s="1"/>
  <c r="W30" i="18"/>
  <c r="V30" i="18"/>
  <c r="O30" i="18"/>
  <c r="N30" i="18"/>
  <c r="M30" i="18"/>
  <c r="S30" i="18" s="1"/>
  <c r="L30" i="18"/>
  <c r="R30" i="18" s="1"/>
  <c r="K30" i="18"/>
  <c r="J30" i="18"/>
  <c r="I30" i="18"/>
  <c r="Q30" i="18" s="1"/>
  <c r="H30" i="18"/>
  <c r="G30" i="18"/>
  <c r="F30" i="18"/>
  <c r="C30" i="18"/>
  <c r="E30" i="18" s="1"/>
  <c r="B30" i="18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S27" i="18"/>
  <c r="R27" i="18"/>
  <c r="Q27" i="18"/>
  <c r="P27" i="18"/>
  <c r="E27" i="18"/>
  <c r="U26" i="18"/>
  <c r="T26" i="18"/>
  <c r="S26" i="18"/>
  <c r="R26" i="18"/>
  <c r="Q26" i="18"/>
  <c r="P26" i="18"/>
  <c r="E26" i="18"/>
  <c r="W24" i="18"/>
  <c r="V24" i="18"/>
  <c r="O24" i="18"/>
  <c r="N24" i="18"/>
  <c r="M24" i="18"/>
  <c r="S24" i="18" s="1"/>
  <c r="L24" i="18"/>
  <c r="R24" i="18" s="1"/>
  <c r="K24" i="18"/>
  <c r="J24" i="18"/>
  <c r="I24" i="18"/>
  <c r="Q24" i="18" s="1"/>
  <c r="H24" i="18"/>
  <c r="G24" i="18"/>
  <c r="F24" i="18"/>
  <c r="C24" i="18"/>
  <c r="B24" i="18"/>
  <c r="E24" i="18" s="1"/>
  <c r="S23" i="18"/>
  <c r="R23" i="18"/>
  <c r="Q23" i="18"/>
  <c r="P23" i="18"/>
  <c r="E23" i="18"/>
  <c r="T23" i="18" s="1"/>
  <c r="S22" i="18"/>
  <c r="R22" i="18"/>
  <c r="Q22" i="18"/>
  <c r="P22" i="18"/>
  <c r="E22" i="18"/>
  <c r="T22" i="18" s="1"/>
  <c r="S21" i="18"/>
  <c r="R21" i="18"/>
  <c r="Q21" i="18"/>
  <c r="P21" i="18"/>
  <c r="E21" i="18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U18" i="18"/>
  <c r="S18" i="18"/>
  <c r="R18" i="18"/>
  <c r="Q18" i="18"/>
  <c r="P18" i="18"/>
  <c r="E18" i="18"/>
  <c r="T18" i="18" s="1"/>
  <c r="S17" i="18"/>
  <c r="R17" i="18"/>
  <c r="Q17" i="18"/>
  <c r="P17" i="18"/>
  <c r="E17" i="18"/>
  <c r="W15" i="18"/>
  <c r="V15" i="18"/>
  <c r="O15" i="18"/>
  <c r="N15" i="18"/>
  <c r="M15" i="18"/>
  <c r="L15" i="18"/>
  <c r="K15" i="18"/>
  <c r="J15" i="18"/>
  <c r="I15" i="18"/>
  <c r="Q15" i="18" s="1"/>
  <c r="H15" i="18"/>
  <c r="G15" i="18"/>
  <c r="F15" i="18"/>
  <c r="C15" i="18"/>
  <c r="B15" i="18"/>
  <c r="E15" i="18" s="1"/>
  <c r="S14" i="18"/>
  <c r="R14" i="18"/>
  <c r="Q14" i="18"/>
  <c r="P14" i="18"/>
  <c r="E14" i="18"/>
  <c r="T14" i="18" s="1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S9" i="18"/>
  <c r="R9" i="18"/>
  <c r="Q9" i="18"/>
  <c r="P9" i="18"/>
  <c r="E9" i="18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S90" i="17"/>
  <c r="R90" i="17"/>
  <c r="Q90" i="17"/>
  <c r="P90" i="17"/>
  <c r="E90" i="17"/>
  <c r="T90" i="17" s="1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U86" i="17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R72" i="17" s="1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L71" i="17"/>
  <c r="R71" i="17" s="1"/>
  <c r="K71" i="17"/>
  <c r="J71" i="17"/>
  <c r="I71" i="17"/>
  <c r="H71" i="17"/>
  <c r="P71" i="17" s="1"/>
  <c r="G71" i="17"/>
  <c r="F71" i="17"/>
  <c r="C71" i="17"/>
  <c r="B71" i="17"/>
  <c r="W70" i="17"/>
  <c r="V70" i="17"/>
  <c r="O70" i="17"/>
  <c r="S70" i="17" s="1"/>
  <c r="N70" i="17"/>
  <c r="R70" i="17" s="1"/>
  <c r="M70" i="17"/>
  <c r="L70" i="17"/>
  <c r="K70" i="17"/>
  <c r="J70" i="17"/>
  <c r="I70" i="17"/>
  <c r="H70" i="17"/>
  <c r="G70" i="17"/>
  <c r="F70" i="17"/>
  <c r="C70" i="17"/>
  <c r="B70" i="17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P66" i="17" s="1"/>
  <c r="G66" i="17"/>
  <c r="F66" i="17"/>
  <c r="C66" i="17"/>
  <c r="B66" i="17"/>
  <c r="S65" i="17"/>
  <c r="R65" i="17"/>
  <c r="Q65" i="17"/>
  <c r="P65" i="17"/>
  <c r="E65" i="17"/>
  <c r="T65" i="17" s="1"/>
  <c r="S64" i="17"/>
  <c r="R64" i="17"/>
  <c r="Q64" i="17"/>
  <c r="P64" i="17"/>
  <c r="E64" i="17"/>
  <c r="U63" i="17"/>
  <c r="T63" i="17"/>
  <c r="S63" i="17"/>
  <c r="R63" i="17"/>
  <c r="Q63" i="17"/>
  <c r="P63" i="17"/>
  <c r="E63" i="17"/>
  <c r="T62" i="17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S56" i="17"/>
  <c r="R56" i="17"/>
  <c r="Q56" i="17"/>
  <c r="P56" i="17"/>
  <c r="E56" i="17"/>
  <c r="U55" i="17"/>
  <c r="T55" i="17"/>
  <c r="S55" i="17"/>
  <c r="R55" i="17"/>
  <c r="Q55" i="17"/>
  <c r="P55" i="17"/>
  <c r="E55" i="17"/>
  <c r="W53" i="17"/>
  <c r="V53" i="17"/>
  <c r="O53" i="17"/>
  <c r="N53" i="17"/>
  <c r="M53" i="17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T52" i="17" s="1"/>
  <c r="S51" i="17"/>
  <c r="R51" i="17"/>
  <c r="Q51" i="17"/>
  <c r="U51" i="17" s="1"/>
  <c r="P51" i="17"/>
  <c r="E51" i="17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U43" i="17"/>
  <c r="S43" i="17"/>
  <c r="R43" i="17"/>
  <c r="Q43" i="17"/>
  <c r="P43" i="17"/>
  <c r="E43" i="17"/>
  <c r="T43" i="17" s="1"/>
  <c r="T42" i="17"/>
  <c r="S42" i="17"/>
  <c r="R42" i="17"/>
  <c r="Q42" i="17"/>
  <c r="P42" i="17"/>
  <c r="E42" i="17"/>
  <c r="U42" i="17" s="1"/>
  <c r="W40" i="17"/>
  <c r="V40" i="17"/>
  <c r="O40" i="17"/>
  <c r="S40" i="17" s="1"/>
  <c r="N40" i="17"/>
  <c r="M40" i="17"/>
  <c r="L40" i="17"/>
  <c r="K40" i="17"/>
  <c r="J40" i="17"/>
  <c r="I40" i="17"/>
  <c r="H40" i="17"/>
  <c r="G40" i="17"/>
  <c r="F40" i="17"/>
  <c r="C40" i="17"/>
  <c r="B40" i="17"/>
  <c r="S39" i="17"/>
  <c r="R39" i="17"/>
  <c r="Q39" i="17"/>
  <c r="P39" i="17"/>
  <c r="E39" i="17"/>
  <c r="T39" i="17" s="1"/>
  <c r="U38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T36" i="17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W33" i="17"/>
  <c r="V33" i="17"/>
  <c r="O33" i="17"/>
  <c r="N33" i="17"/>
  <c r="R33" i="17" s="1"/>
  <c r="M33" i="17"/>
  <c r="S33" i="17" s="1"/>
  <c r="L33" i="17"/>
  <c r="K33" i="17"/>
  <c r="J33" i="17"/>
  <c r="I33" i="17"/>
  <c r="Q33" i="17" s="1"/>
  <c r="H33" i="17"/>
  <c r="G33" i="17"/>
  <c r="F33" i="17"/>
  <c r="C33" i="17"/>
  <c r="E33" i="17" s="1"/>
  <c r="B33" i="17"/>
  <c r="S32" i="17"/>
  <c r="R32" i="17"/>
  <c r="Q32" i="17"/>
  <c r="P32" i="17"/>
  <c r="E32" i="17"/>
  <c r="W30" i="17"/>
  <c r="V30" i="17"/>
  <c r="O30" i="17"/>
  <c r="N30" i="17"/>
  <c r="M30" i="17"/>
  <c r="S30" i="17" s="1"/>
  <c r="L30" i="17"/>
  <c r="R30" i="17" s="1"/>
  <c r="K30" i="17"/>
  <c r="J30" i="17"/>
  <c r="I30" i="17"/>
  <c r="H30" i="17"/>
  <c r="G30" i="17"/>
  <c r="F30" i="17"/>
  <c r="C30" i="17"/>
  <c r="B30" i="17"/>
  <c r="S29" i="17"/>
  <c r="R29" i="17"/>
  <c r="Q29" i="17"/>
  <c r="P29" i="17"/>
  <c r="E29" i="17"/>
  <c r="T29" i="17" s="1"/>
  <c r="U28" i="17"/>
  <c r="S28" i="17"/>
  <c r="R28" i="17"/>
  <c r="Q28" i="17"/>
  <c r="P28" i="17"/>
  <c r="E28" i="17"/>
  <c r="T28" i="17" s="1"/>
  <c r="T27" i="17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W24" i="17"/>
  <c r="V24" i="17"/>
  <c r="O24" i="17"/>
  <c r="N24" i="17"/>
  <c r="M24" i="17"/>
  <c r="S24" i="17" s="1"/>
  <c r="L24" i="17"/>
  <c r="R24" i="17" s="1"/>
  <c r="K24" i="17"/>
  <c r="J24" i="17"/>
  <c r="I24" i="17"/>
  <c r="H24" i="17"/>
  <c r="G24" i="17"/>
  <c r="F24" i="17"/>
  <c r="C24" i="17"/>
  <c r="B24" i="17"/>
  <c r="S23" i="17"/>
  <c r="R23" i="17"/>
  <c r="Q23" i="17"/>
  <c r="P23" i="17"/>
  <c r="E23" i="17"/>
  <c r="U22" i="17"/>
  <c r="T22" i="17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U19" i="17"/>
  <c r="S19" i="17"/>
  <c r="R19" i="17"/>
  <c r="Q19" i="17"/>
  <c r="P19" i="17"/>
  <c r="E19" i="17"/>
  <c r="T19" i="17" s="1"/>
  <c r="U18" i="17"/>
  <c r="T18" i="17"/>
  <c r="S18" i="17"/>
  <c r="R18" i="17"/>
  <c r="Q18" i="17"/>
  <c r="P18" i="17"/>
  <c r="E18" i="17"/>
  <c r="S17" i="17"/>
  <c r="R17" i="17"/>
  <c r="Q17" i="17"/>
  <c r="P17" i="17"/>
  <c r="E17" i="17"/>
  <c r="U17" i="17" s="1"/>
  <c r="W15" i="17"/>
  <c r="V15" i="17"/>
  <c r="O15" i="17"/>
  <c r="N15" i="17"/>
  <c r="M15" i="17"/>
  <c r="L15" i="17"/>
  <c r="K15" i="17"/>
  <c r="J15" i="17"/>
  <c r="I15" i="17"/>
  <c r="H15" i="17"/>
  <c r="G15" i="17"/>
  <c r="F15" i="17"/>
  <c r="C15" i="17"/>
  <c r="B15" i="17"/>
  <c r="E15" i="17" s="1"/>
  <c r="S14" i="17"/>
  <c r="R14" i="17"/>
  <c r="Q14" i="17"/>
  <c r="P14" i="17"/>
  <c r="E14" i="17"/>
  <c r="T14" i="17" s="1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U10" i="17" s="1"/>
  <c r="P10" i="17"/>
  <c r="E10" i="17"/>
  <c r="U9" i="17"/>
  <c r="T9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U91" i="16"/>
  <c r="S91" i="16"/>
  <c r="R91" i="16"/>
  <c r="Q91" i="16"/>
  <c r="P91" i="16"/>
  <c r="E91" i="16"/>
  <c r="T91" i="16" s="1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S87" i="16"/>
  <c r="R87" i="16"/>
  <c r="Q87" i="16"/>
  <c r="P87" i="16"/>
  <c r="E87" i="16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W71" i="16"/>
  <c r="V71" i="16"/>
  <c r="S71" i="16"/>
  <c r="O71" i="16"/>
  <c r="N71" i="16"/>
  <c r="M71" i="16"/>
  <c r="L71" i="16"/>
  <c r="K71" i="16"/>
  <c r="J71" i="16"/>
  <c r="I71" i="16"/>
  <c r="Q71" i="16" s="1"/>
  <c r="H71" i="16"/>
  <c r="P71" i="16" s="1"/>
  <c r="G71" i="16"/>
  <c r="F71" i="16"/>
  <c r="C71" i="16"/>
  <c r="B71" i="16"/>
  <c r="W70" i="16"/>
  <c r="V70" i="16"/>
  <c r="O70" i="16"/>
  <c r="N70" i="16"/>
  <c r="R70" i="16" s="1"/>
  <c r="M70" i="16"/>
  <c r="S70" i="16" s="1"/>
  <c r="L70" i="16"/>
  <c r="K70" i="16"/>
  <c r="J70" i="16"/>
  <c r="I70" i="16"/>
  <c r="H70" i="16"/>
  <c r="G70" i="16"/>
  <c r="F70" i="16"/>
  <c r="C70" i="16"/>
  <c r="B70" i="16"/>
  <c r="E70" i="16" s="1"/>
  <c r="S69" i="16"/>
  <c r="R69" i="16"/>
  <c r="Q69" i="16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S66" i="16" s="1"/>
  <c r="L66" i="16"/>
  <c r="R66" i="16" s="1"/>
  <c r="K66" i="16"/>
  <c r="J66" i="16"/>
  <c r="I66" i="16"/>
  <c r="H66" i="16"/>
  <c r="G66" i="16"/>
  <c r="F66" i="16"/>
  <c r="C66" i="16"/>
  <c r="B66" i="16"/>
  <c r="U65" i="16"/>
  <c r="S65" i="16"/>
  <c r="R65" i="16"/>
  <c r="Q65" i="16"/>
  <c r="P65" i="16"/>
  <c r="E65" i="16"/>
  <c r="T65" i="16" s="1"/>
  <c r="U64" i="16"/>
  <c r="T64" i="16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U61" i="16"/>
  <c r="S61" i="16"/>
  <c r="R61" i="16"/>
  <c r="Q61" i="16"/>
  <c r="P61" i="16"/>
  <c r="E61" i="16"/>
  <c r="T61" i="16" s="1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T58" i="16" s="1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U55" i="16" s="1"/>
  <c r="W53" i="16"/>
  <c r="V53" i="16"/>
  <c r="O53" i="16"/>
  <c r="N53" i="16"/>
  <c r="M53" i="16"/>
  <c r="S53" i="16" s="1"/>
  <c r="L53" i="16"/>
  <c r="R53" i="16" s="1"/>
  <c r="K53" i="16"/>
  <c r="J53" i="16"/>
  <c r="I53" i="16"/>
  <c r="Q53" i="16" s="1"/>
  <c r="H53" i="16"/>
  <c r="G53" i="16"/>
  <c r="F53" i="16"/>
  <c r="C53" i="16"/>
  <c r="B53" i="16"/>
  <c r="U52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S44" i="16"/>
  <c r="R44" i="16"/>
  <c r="Q44" i="16"/>
  <c r="P44" i="16"/>
  <c r="E44" i="16"/>
  <c r="U43" i="16"/>
  <c r="S43" i="16"/>
  <c r="R43" i="16"/>
  <c r="Q43" i="16"/>
  <c r="P43" i="16"/>
  <c r="E43" i="16"/>
  <c r="T43" i="16" s="1"/>
  <c r="S42" i="16"/>
  <c r="R42" i="16"/>
  <c r="Q42" i="16"/>
  <c r="P42" i="16"/>
  <c r="E42" i="16"/>
  <c r="U42" i="16" s="1"/>
  <c r="W40" i="16"/>
  <c r="V40" i="16"/>
  <c r="S40" i="16"/>
  <c r="O40" i="16"/>
  <c r="N40" i="16"/>
  <c r="R40" i="16" s="1"/>
  <c r="M40" i="16"/>
  <c r="L40" i="16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S33" i="16" s="1"/>
  <c r="L33" i="16"/>
  <c r="R33" i="16" s="1"/>
  <c r="K33" i="16"/>
  <c r="J33" i="16"/>
  <c r="I33" i="16"/>
  <c r="Q33" i="16" s="1"/>
  <c r="H33" i="16"/>
  <c r="P33" i="16" s="1"/>
  <c r="G33" i="16"/>
  <c r="F33" i="16"/>
  <c r="C33" i="16"/>
  <c r="E33" i="16" s="1"/>
  <c r="B33" i="16"/>
  <c r="S32" i="16"/>
  <c r="R32" i="16"/>
  <c r="Q32" i="16"/>
  <c r="P32" i="16"/>
  <c r="E32" i="16"/>
  <c r="W30" i="16"/>
  <c r="V30" i="16"/>
  <c r="R30" i="16"/>
  <c r="O30" i="16"/>
  <c r="N30" i="16"/>
  <c r="M30" i="16"/>
  <c r="S30" i="16" s="1"/>
  <c r="L30" i="16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U28" i="16"/>
  <c r="S28" i="16"/>
  <c r="R28" i="16"/>
  <c r="Q28" i="16"/>
  <c r="P28" i="16"/>
  <c r="E28" i="16"/>
  <c r="T28" i="16" s="1"/>
  <c r="S27" i="16"/>
  <c r="R27" i="16"/>
  <c r="Q27" i="16"/>
  <c r="P27" i="16"/>
  <c r="E27" i="16"/>
  <c r="U27" i="16" s="1"/>
  <c r="S26" i="16"/>
  <c r="R26" i="16"/>
  <c r="Q26" i="16"/>
  <c r="P26" i="16"/>
  <c r="E26" i="16"/>
  <c r="T26" i="16" s="1"/>
  <c r="W24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S20" i="16"/>
  <c r="R20" i="16"/>
  <c r="Q20" i="16"/>
  <c r="P20" i="16"/>
  <c r="E20" i="16"/>
  <c r="U19" i="16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S17" i="16"/>
  <c r="R17" i="16"/>
  <c r="Q17" i="16"/>
  <c r="P17" i="16"/>
  <c r="E17" i="16"/>
  <c r="T17" i="16" s="1"/>
  <c r="W15" i="16"/>
  <c r="V15" i="16"/>
  <c r="O15" i="16"/>
  <c r="N15" i="16"/>
  <c r="M15" i="16"/>
  <c r="L15" i="16"/>
  <c r="K15" i="16"/>
  <c r="J15" i="16"/>
  <c r="I15" i="16"/>
  <c r="H15" i="16"/>
  <c r="G15" i="16"/>
  <c r="F15" i="16"/>
  <c r="C15" i="16"/>
  <c r="B15" i="16"/>
  <c r="E15" i="16" s="1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T93" i="15" s="1"/>
  <c r="S92" i="15"/>
  <c r="R92" i="15"/>
  <c r="Q92" i="15"/>
  <c r="P92" i="15"/>
  <c r="E92" i="15"/>
  <c r="T92" i="15" s="1"/>
  <c r="U91" i="15"/>
  <c r="T91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U88" i="15"/>
  <c r="S88" i="15"/>
  <c r="R88" i="15"/>
  <c r="Q88" i="15"/>
  <c r="P88" i="15"/>
  <c r="E88" i="15"/>
  <c r="T88" i="15" s="1"/>
  <c r="U87" i="15"/>
  <c r="T87" i="15"/>
  <c r="S87" i="15"/>
  <c r="R87" i="15"/>
  <c r="Q87" i="15"/>
  <c r="P87" i="15"/>
  <c r="E87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Q72" i="15" s="1"/>
  <c r="H72" i="15"/>
  <c r="G72" i="15"/>
  <c r="F72" i="15"/>
  <c r="C72" i="15"/>
  <c r="B72" i="15"/>
  <c r="W71" i="15"/>
  <c r="V71" i="15"/>
  <c r="R71" i="15"/>
  <c r="O71" i="15"/>
  <c r="N71" i="15"/>
  <c r="M71" i="15"/>
  <c r="S71" i="15" s="1"/>
  <c r="L71" i="15"/>
  <c r="K71" i="15"/>
  <c r="J71" i="15"/>
  <c r="I71" i="15"/>
  <c r="H71" i="15"/>
  <c r="P71" i="15" s="1"/>
  <c r="G71" i="15"/>
  <c r="F71" i="15"/>
  <c r="C71" i="15"/>
  <c r="B71" i="15"/>
  <c r="E71" i="15" s="1"/>
  <c r="W70" i="15"/>
  <c r="V70" i="15"/>
  <c r="O70" i="15"/>
  <c r="N70" i="15"/>
  <c r="M70" i="15"/>
  <c r="S70" i="15" s="1"/>
  <c r="L70" i="15"/>
  <c r="R70" i="15" s="1"/>
  <c r="K70" i="15"/>
  <c r="J70" i="15"/>
  <c r="I70" i="15"/>
  <c r="H70" i="15"/>
  <c r="G70" i="15"/>
  <c r="F70" i="15"/>
  <c r="C70" i="15"/>
  <c r="E70" i="15" s="1"/>
  <c r="B70" i="15"/>
  <c r="S69" i="15"/>
  <c r="R69" i="15"/>
  <c r="Q69" i="15"/>
  <c r="P69" i="15"/>
  <c r="E69" i="15"/>
  <c r="U69" i="15" s="1"/>
  <c r="W67" i="15"/>
  <c r="V67" i="15"/>
  <c r="O67" i="15"/>
  <c r="N67" i="15"/>
  <c r="R67" i="15" s="1"/>
  <c r="M67" i="15"/>
  <c r="L67" i="15"/>
  <c r="K67" i="15"/>
  <c r="J67" i="15"/>
  <c r="I67" i="15"/>
  <c r="H67" i="15"/>
  <c r="G67" i="15"/>
  <c r="F67" i="15"/>
  <c r="C67" i="15"/>
  <c r="B67" i="15"/>
  <c r="E67" i="15" s="1"/>
  <c r="W66" i="15"/>
  <c r="V66" i="15"/>
  <c r="R66" i="15"/>
  <c r="O66" i="15"/>
  <c r="N66" i="15"/>
  <c r="M66" i="15"/>
  <c r="S66" i="15" s="1"/>
  <c r="L66" i="15"/>
  <c r="K66" i="15"/>
  <c r="J66" i="15"/>
  <c r="I66" i="15"/>
  <c r="Q66" i="15" s="1"/>
  <c r="H66" i="15"/>
  <c r="P66" i="15" s="1"/>
  <c r="G66" i="15"/>
  <c r="F66" i="15"/>
  <c r="E66" i="15"/>
  <c r="C66" i="15"/>
  <c r="B66" i="15"/>
  <c r="U65" i="15"/>
  <c r="T65" i="15"/>
  <c r="S65" i="15"/>
  <c r="R65" i="15"/>
  <c r="Q65" i="15"/>
  <c r="P65" i="15"/>
  <c r="E65" i="15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U62" i="15"/>
  <c r="S62" i="15"/>
  <c r="R62" i="15"/>
  <c r="Q62" i="15"/>
  <c r="P62" i="15"/>
  <c r="E62" i="15"/>
  <c r="T62" i="15" s="1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U57" i="15"/>
  <c r="S57" i="15"/>
  <c r="R57" i="15"/>
  <c r="Q57" i="15"/>
  <c r="P57" i="15"/>
  <c r="E57" i="15"/>
  <c r="T57" i="15" s="1"/>
  <c r="S56" i="15"/>
  <c r="R56" i="15"/>
  <c r="Q56" i="15"/>
  <c r="P56" i="15"/>
  <c r="E56" i="15"/>
  <c r="U56" i="15" s="1"/>
  <c r="S55" i="15"/>
  <c r="R55" i="15"/>
  <c r="Q55" i="15"/>
  <c r="P55" i="15"/>
  <c r="E55" i="15"/>
  <c r="T55" i="15" s="1"/>
  <c r="W53" i="15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S49" i="15"/>
  <c r="R49" i="15"/>
  <c r="Q49" i="15"/>
  <c r="P49" i="15"/>
  <c r="E49" i="15"/>
  <c r="T49" i="15" s="1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U45" i="15"/>
  <c r="S45" i="15"/>
  <c r="R45" i="15"/>
  <c r="Q45" i="15"/>
  <c r="P45" i="15"/>
  <c r="E45" i="15"/>
  <c r="T45" i="15" s="1"/>
  <c r="U44" i="15"/>
  <c r="T44" i="15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R40" i="15" s="1"/>
  <c r="M40" i="15"/>
  <c r="S40" i="15" s="1"/>
  <c r="L40" i="15"/>
  <c r="K40" i="15"/>
  <c r="J40" i="15"/>
  <c r="I40" i="15"/>
  <c r="H40" i="15"/>
  <c r="G40" i="15"/>
  <c r="F40" i="15"/>
  <c r="E40" i="15"/>
  <c r="C40" i="15"/>
  <c r="B40" i="15"/>
  <c r="U39" i="15"/>
  <c r="T39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U35" i="15" s="1"/>
  <c r="P35" i="15"/>
  <c r="E35" i="15"/>
  <c r="W33" i="15"/>
  <c r="V33" i="15"/>
  <c r="O33" i="15"/>
  <c r="S33" i="15" s="1"/>
  <c r="N33" i="15"/>
  <c r="M33" i="15"/>
  <c r="L33" i="15"/>
  <c r="R33" i="15" s="1"/>
  <c r="K33" i="15"/>
  <c r="J33" i="15"/>
  <c r="I33" i="15"/>
  <c r="H33" i="15"/>
  <c r="P33" i="15" s="1"/>
  <c r="G33" i="15"/>
  <c r="F33" i="15"/>
  <c r="C33" i="15"/>
  <c r="B33" i="15"/>
  <c r="E33" i="15" s="1"/>
  <c r="S32" i="15"/>
  <c r="R32" i="15"/>
  <c r="Q32" i="15"/>
  <c r="P32" i="15"/>
  <c r="E32" i="15"/>
  <c r="T32" i="15" s="1"/>
  <c r="W30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S28" i="15"/>
  <c r="R28" i="15"/>
  <c r="Q28" i="15"/>
  <c r="P28" i="15"/>
  <c r="E28" i="15"/>
  <c r="U28" i="15" s="1"/>
  <c r="S27" i="15"/>
  <c r="R27" i="15"/>
  <c r="Q27" i="15"/>
  <c r="P27" i="15"/>
  <c r="E27" i="15"/>
  <c r="T27" i="15" s="1"/>
  <c r="S26" i="15"/>
  <c r="R26" i="15"/>
  <c r="Q26" i="15"/>
  <c r="P26" i="15"/>
  <c r="E26" i="15"/>
  <c r="W24" i="15"/>
  <c r="V24" i="15"/>
  <c r="O24" i="15"/>
  <c r="N24" i="15"/>
  <c r="M24" i="15"/>
  <c r="S24" i="15" s="1"/>
  <c r="L24" i="15"/>
  <c r="K24" i="15"/>
  <c r="J24" i="15"/>
  <c r="I24" i="15"/>
  <c r="Q24" i="15" s="1"/>
  <c r="H24" i="15"/>
  <c r="G24" i="15"/>
  <c r="F24" i="15"/>
  <c r="C24" i="15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U21" i="15"/>
  <c r="S21" i="15"/>
  <c r="R21" i="15"/>
  <c r="Q21" i="15"/>
  <c r="P21" i="15"/>
  <c r="E21" i="15"/>
  <c r="T21" i="15" s="1"/>
  <c r="U20" i="15"/>
  <c r="T20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S17" i="15"/>
  <c r="R17" i="15"/>
  <c r="Q17" i="15"/>
  <c r="P17" i="15"/>
  <c r="E17" i="15"/>
  <c r="T17" i="15" s="1"/>
  <c r="W15" i="15"/>
  <c r="V15" i="15"/>
  <c r="O15" i="15"/>
  <c r="N15" i="15"/>
  <c r="M15" i="15"/>
  <c r="S15" i="15" s="1"/>
  <c r="L15" i="15"/>
  <c r="K15" i="15"/>
  <c r="J15" i="15"/>
  <c r="I15" i="15"/>
  <c r="H15" i="15"/>
  <c r="G15" i="15"/>
  <c r="F15" i="15"/>
  <c r="C15" i="15"/>
  <c r="E15" i="15" s="1"/>
  <c r="B15" i="15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U12" i="15"/>
  <c r="S12" i="15"/>
  <c r="R12" i="15"/>
  <c r="Q12" i="15"/>
  <c r="P12" i="15"/>
  <c r="E12" i="15"/>
  <c r="T12" i="15" s="1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U9" i="15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S89" i="14"/>
  <c r="R89" i="14"/>
  <c r="Q89" i="14"/>
  <c r="P89" i="14"/>
  <c r="E89" i="14"/>
  <c r="U88" i="14"/>
  <c r="S88" i="14"/>
  <c r="R88" i="14"/>
  <c r="Q88" i="14"/>
  <c r="P88" i="14"/>
  <c r="E88" i="14"/>
  <c r="T88" i="14" s="1"/>
  <c r="S87" i="14"/>
  <c r="R87" i="14"/>
  <c r="Q87" i="14"/>
  <c r="P87" i="14"/>
  <c r="E87" i="14"/>
  <c r="U87" i="14" s="1"/>
  <c r="S86" i="14"/>
  <c r="R86" i="14"/>
  <c r="Q86" i="14"/>
  <c r="P86" i="14"/>
  <c r="E86" i="14"/>
  <c r="T86" i="14" s="1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W71" i="14"/>
  <c r="V71" i="14"/>
  <c r="O71" i="14"/>
  <c r="N71" i="14"/>
  <c r="M71" i="14"/>
  <c r="S71" i="14" s="1"/>
  <c r="L71" i="14"/>
  <c r="R71" i="14" s="1"/>
  <c r="K71" i="14"/>
  <c r="J71" i="14"/>
  <c r="I71" i="14"/>
  <c r="H71" i="14"/>
  <c r="P71" i="14" s="1"/>
  <c r="G71" i="14"/>
  <c r="F71" i="14"/>
  <c r="C71" i="14"/>
  <c r="E71" i="14" s="1"/>
  <c r="B71" i="14"/>
  <c r="W70" i="14"/>
  <c r="V70" i="14"/>
  <c r="S70" i="14"/>
  <c r="O70" i="14"/>
  <c r="N70" i="14"/>
  <c r="M70" i="14"/>
  <c r="L70" i="14"/>
  <c r="R70" i="14" s="1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T69" i="14" s="1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E67" i="14" s="1"/>
  <c r="W66" i="14"/>
  <c r="V66" i="14"/>
  <c r="O66" i="14"/>
  <c r="N66" i="14"/>
  <c r="M66" i="14"/>
  <c r="S66" i="14" s="1"/>
  <c r="L66" i="14"/>
  <c r="R66" i="14" s="1"/>
  <c r="K66" i="14"/>
  <c r="J66" i="14"/>
  <c r="I66" i="14"/>
  <c r="H66" i="14"/>
  <c r="P66" i="14" s="1"/>
  <c r="G66" i="14"/>
  <c r="F66" i="14"/>
  <c r="C66" i="14"/>
  <c r="E66" i="14" s="1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U63" i="14"/>
  <c r="S63" i="14"/>
  <c r="R63" i="14"/>
  <c r="Q63" i="14"/>
  <c r="P63" i="14"/>
  <c r="E63" i="14"/>
  <c r="T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T56" i="14" s="1"/>
  <c r="U55" i="14"/>
  <c r="S55" i="14"/>
  <c r="R55" i="14"/>
  <c r="Q55" i="14"/>
  <c r="P55" i="14"/>
  <c r="E55" i="14"/>
  <c r="T55" i="14" s="1"/>
  <c r="W53" i="14"/>
  <c r="V53" i="14"/>
  <c r="O53" i="14"/>
  <c r="N53" i="14"/>
  <c r="M53" i="14"/>
  <c r="S53" i="14" s="1"/>
  <c r="L53" i="14"/>
  <c r="R53" i="14" s="1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U50" i="14"/>
  <c r="S50" i="14"/>
  <c r="R50" i="14"/>
  <c r="Q50" i="14"/>
  <c r="P50" i="14"/>
  <c r="E50" i="14"/>
  <c r="T50" i="14" s="1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S42" i="14"/>
  <c r="R42" i="14"/>
  <c r="Q42" i="14"/>
  <c r="P42" i="14"/>
  <c r="E42" i="14"/>
  <c r="W40" i="14"/>
  <c r="V40" i="14"/>
  <c r="O40" i="14"/>
  <c r="N40" i="14"/>
  <c r="M40" i="14"/>
  <c r="S40" i="14" s="1"/>
  <c r="L40" i="14"/>
  <c r="K40" i="14"/>
  <c r="J40" i="14"/>
  <c r="I40" i="14"/>
  <c r="Q40" i="14" s="1"/>
  <c r="H40" i="14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U37" i="14"/>
  <c r="S37" i="14"/>
  <c r="R37" i="14"/>
  <c r="Q37" i="14"/>
  <c r="P37" i="14"/>
  <c r="E37" i="14"/>
  <c r="T37" i="14" s="1"/>
  <c r="U36" i="14"/>
  <c r="T36" i="14"/>
  <c r="S36" i="14"/>
  <c r="R36" i="14"/>
  <c r="Q36" i="14"/>
  <c r="P36" i="14"/>
  <c r="E36" i="14"/>
  <c r="S35" i="14"/>
  <c r="R35" i="14"/>
  <c r="Q35" i="14"/>
  <c r="P35" i="14"/>
  <c r="E35" i="14"/>
  <c r="W33" i="14"/>
  <c r="V33" i="14"/>
  <c r="R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T32" i="14" s="1"/>
  <c r="E32" i="14"/>
  <c r="W30" i="14"/>
  <c r="V30" i="14"/>
  <c r="O30" i="14"/>
  <c r="N30" i="14"/>
  <c r="M30" i="14"/>
  <c r="S30" i="14" s="1"/>
  <c r="L30" i="14"/>
  <c r="R30" i="14" s="1"/>
  <c r="K30" i="14"/>
  <c r="J30" i="14"/>
  <c r="I30" i="14"/>
  <c r="H30" i="14"/>
  <c r="P30" i="14" s="1"/>
  <c r="G30" i="14"/>
  <c r="F30" i="14"/>
  <c r="C30" i="14"/>
  <c r="E30" i="14" s="1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T28" i="14" s="1"/>
  <c r="U27" i="14"/>
  <c r="T27" i="14"/>
  <c r="S27" i="14"/>
  <c r="R27" i="14"/>
  <c r="Q27" i="14"/>
  <c r="P27" i="14"/>
  <c r="E27" i="14"/>
  <c r="U26" i="14"/>
  <c r="T26" i="14"/>
  <c r="S26" i="14"/>
  <c r="R26" i="14"/>
  <c r="Q26" i="14"/>
  <c r="P26" i="14"/>
  <c r="E26" i="14"/>
  <c r="W24" i="14"/>
  <c r="V24" i="14"/>
  <c r="O24" i="14"/>
  <c r="S24" i="14" s="1"/>
  <c r="N24" i="14"/>
  <c r="M24" i="14"/>
  <c r="L24" i="14"/>
  <c r="K24" i="14"/>
  <c r="J24" i="14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T23" i="14" s="1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T19" i="14" s="1"/>
  <c r="U18" i="14"/>
  <c r="S18" i="14"/>
  <c r="R18" i="14"/>
  <c r="Q18" i="14"/>
  <c r="P18" i="14"/>
  <c r="E18" i="14"/>
  <c r="T18" i="14" s="1"/>
  <c r="S17" i="14"/>
  <c r="R17" i="14"/>
  <c r="Q17" i="14"/>
  <c r="P17" i="14"/>
  <c r="E17" i="14"/>
  <c r="W15" i="14"/>
  <c r="V15" i="14"/>
  <c r="O15" i="14"/>
  <c r="N15" i="14"/>
  <c r="M15" i="14"/>
  <c r="L15" i="14"/>
  <c r="K15" i="14"/>
  <c r="J15" i="14"/>
  <c r="I15" i="14"/>
  <c r="H15" i="14"/>
  <c r="G15" i="14"/>
  <c r="F15" i="14"/>
  <c r="C15" i="14"/>
  <c r="B15" i="14"/>
  <c r="S14" i="14"/>
  <c r="R14" i="14"/>
  <c r="Q14" i="14"/>
  <c r="P14" i="14"/>
  <c r="E14" i="14"/>
  <c r="T14" i="14" s="1"/>
  <c r="U13" i="14"/>
  <c r="T13" i="14"/>
  <c r="S13" i="14"/>
  <c r="R13" i="14"/>
  <c r="Q13" i="14"/>
  <c r="P13" i="14"/>
  <c r="E13" i="14"/>
  <c r="U12" i="14"/>
  <c r="T12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T10" i="14" s="1"/>
  <c r="U9" i="14"/>
  <c r="T9" i="14"/>
  <c r="S9" i="14"/>
  <c r="R9" i="14"/>
  <c r="Q9" i="14"/>
  <c r="P9" i="14"/>
  <c r="E9" i="14"/>
  <c r="U93" i="13"/>
  <c r="T93" i="13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W71" i="13"/>
  <c r="V71" i="13"/>
  <c r="O71" i="13"/>
  <c r="N71" i="13"/>
  <c r="M71" i="13"/>
  <c r="S71" i="13" s="1"/>
  <c r="L71" i="13"/>
  <c r="K71" i="13"/>
  <c r="J71" i="13"/>
  <c r="I71" i="13"/>
  <c r="H71" i="13"/>
  <c r="G71" i="13"/>
  <c r="F71" i="13"/>
  <c r="E71" i="13"/>
  <c r="C71" i="13"/>
  <c r="B71" i="13"/>
  <c r="W70" i="13"/>
  <c r="V70" i="13"/>
  <c r="O70" i="13"/>
  <c r="N70" i="13"/>
  <c r="M70" i="13"/>
  <c r="L70" i="13"/>
  <c r="R70" i="13" s="1"/>
  <c r="K70" i="13"/>
  <c r="J70" i="13"/>
  <c r="I70" i="13"/>
  <c r="Q70" i="13" s="1"/>
  <c r="H70" i="13"/>
  <c r="G70" i="13"/>
  <c r="F70" i="13"/>
  <c r="C70" i="13"/>
  <c r="B70" i="13"/>
  <c r="E70" i="13" s="1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E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U63" i="13"/>
  <c r="T63" i="13"/>
  <c r="S63" i="13"/>
  <c r="R63" i="13"/>
  <c r="Q63" i="13"/>
  <c r="P63" i="13"/>
  <c r="E63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U58" i="13"/>
  <c r="T58" i="13"/>
  <c r="S58" i="13"/>
  <c r="R58" i="13"/>
  <c r="Q58" i="13"/>
  <c r="P58" i="13"/>
  <c r="E58" i="13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U50" i="13"/>
  <c r="T50" i="13"/>
  <c r="S50" i="13"/>
  <c r="R50" i="13"/>
  <c r="Q50" i="13"/>
  <c r="P50" i="13"/>
  <c r="E50" i="13"/>
  <c r="U49" i="13"/>
  <c r="T49" i="13"/>
  <c r="S49" i="13"/>
  <c r="R49" i="13"/>
  <c r="Q49" i="13"/>
  <c r="P49" i="13"/>
  <c r="E49" i="13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U46" i="13"/>
  <c r="T46" i="13"/>
  <c r="S46" i="13"/>
  <c r="R46" i="13"/>
  <c r="Q46" i="13"/>
  <c r="P46" i="13"/>
  <c r="E46" i="13"/>
  <c r="U45" i="13"/>
  <c r="T45" i="13"/>
  <c r="S45" i="13"/>
  <c r="R45" i="13"/>
  <c r="Q45" i="13"/>
  <c r="P45" i="13"/>
  <c r="E45" i="13"/>
  <c r="S44" i="13"/>
  <c r="R44" i="13"/>
  <c r="Q44" i="13"/>
  <c r="P44" i="13"/>
  <c r="E44" i="13"/>
  <c r="T44" i="13" s="1"/>
  <c r="S43" i="13"/>
  <c r="R43" i="13"/>
  <c r="Q43" i="13"/>
  <c r="P43" i="13"/>
  <c r="E43" i="13"/>
  <c r="U43" i="13" s="1"/>
  <c r="U42" i="13"/>
  <c r="T42" i="13"/>
  <c r="S42" i="13"/>
  <c r="R42" i="13"/>
  <c r="Q42" i="13"/>
  <c r="P42" i="13"/>
  <c r="E42" i="13"/>
  <c r="W40" i="13"/>
  <c r="V40" i="13"/>
  <c r="O40" i="13"/>
  <c r="N40" i="13"/>
  <c r="M40" i="13"/>
  <c r="L40" i="13"/>
  <c r="R40" i="13" s="1"/>
  <c r="K40" i="13"/>
  <c r="J40" i="13"/>
  <c r="I40" i="13"/>
  <c r="H40" i="13"/>
  <c r="P40" i="13" s="1"/>
  <c r="G40" i="13"/>
  <c r="F40" i="13"/>
  <c r="C40" i="13"/>
  <c r="B40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U37" i="13"/>
  <c r="T37" i="13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U35" i="13" s="1"/>
  <c r="W33" i="13"/>
  <c r="V33" i="13"/>
  <c r="S33" i="13"/>
  <c r="O33" i="13"/>
  <c r="N33" i="13"/>
  <c r="M33" i="13"/>
  <c r="L33" i="13"/>
  <c r="K33" i="13"/>
  <c r="J33" i="13"/>
  <c r="I33" i="13"/>
  <c r="H33" i="13"/>
  <c r="P33" i="13" s="1"/>
  <c r="G33" i="13"/>
  <c r="F33" i="13"/>
  <c r="C33" i="13"/>
  <c r="B33" i="13"/>
  <c r="E33" i="13" s="1"/>
  <c r="S32" i="13"/>
  <c r="R32" i="13"/>
  <c r="Q32" i="13"/>
  <c r="U32" i="13" s="1"/>
  <c r="P32" i="13"/>
  <c r="T32" i="13" s="1"/>
  <c r="E32" i="13"/>
  <c r="W30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B30" i="13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S27" i="13"/>
  <c r="R27" i="13"/>
  <c r="Q27" i="13"/>
  <c r="P27" i="13"/>
  <c r="E27" i="13"/>
  <c r="T26" i="13"/>
  <c r="S26" i="13"/>
  <c r="R26" i="13"/>
  <c r="Q26" i="13"/>
  <c r="P26" i="13"/>
  <c r="E26" i="13"/>
  <c r="U26" i="13" s="1"/>
  <c r="W24" i="13"/>
  <c r="V24" i="13"/>
  <c r="O24" i="13"/>
  <c r="N24" i="13"/>
  <c r="M24" i="13"/>
  <c r="S24" i="13" s="1"/>
  <c r="L24" i="13"/>
  <c r="R24" i="13" s="1"/>
  <c r="K24" i="13"/>
  <c r="J24" i="13"/>
  <c r="I24" i="13"/>
  <c r="H24" i="13"/>
  <c r="G24" i="13"/>
  <c r="F24" i="13"/>
  <c r="C24" i="13"/>
  <c r="B24" i="13"/>
  <c r="S23" i="13"/>
  <c r="R23" i="13"/>
  <c r="Q23" i="13"/>
  <c r="P23" i="13"/>
  <c r="E23" i="13"/>
  <c r="U23" i="13" s="1"/>
  <c r="U22" i="13"/>
  <c r="T22" i="13"/>
  <c r="S22" i="13"/>
  <c r="R22" i="13"/>
  <c r="Q22" i="13"/>
  <c r="P22" i="13"/>
  <c r="E22" i="13"/>
  <c r="U21" i="13"/>
  <c r="T21" i="13"/>
  <c r="S21" i="13"/>
  <c r="R21" i="13"/>
  <c r="Q21" i="13"/>
  <c r="P21" i="13"/>
  <c r="E21" i="13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U18" i="13"/>
  <c r="T18" i="13"/>
  <c r="S18" i="13"/>
  <c r="R18" i="13"/>
  <c r="Q18" i="13"/>
  <c r="P18" i="13"/>
  <c r="E18" i="13"/>
  <c r="U17" i="13"/>
  <c r="T17" i="13"/>
  <c r="S17" i="13"/>
  <c r="R17" i="13"/>
  <c r="Q17" i="13"/>
  <c r="P17" i="13"/>
  <c r="E17" i="13"/>
  <c r="W15" i="13"/>
  <c r="V15" i="13"/>
  <c r="O15" i="13"/>
  <c r="S15" i="13" s="1"/>
  <c r="N15" i="13"/>
  <c r="M15" i="13"/>
  <c r="L15" i="13"/>
  <c r="K15" i="13"/>
  <c r="J15" i="13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U12" i="13"/>
  <c r="T12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T9" i="13" s="1"/>
  <c r="U93" i="12"/>
  <c r="T93" i="12"/>
  <c r="S93" i="12"/>
  <c r="R93" i="12"/>
  <c r="Q93" i="12"/>
  <c r="P93" i="12"/>
  <c r="E93" i="12"/>
  <c r="S92" i="12"/>
  <c r="R92" i="12"/>
  <c r="Q92" i="12"/>
  <c r="P92" i="12"/>
  <c r="E92" i="12"/>
  <c r="T92" i="12" s="1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U89" i="12"/>
  <c r="T89" i="12"/>
  <c r="S89" i="12"/>
  <c r="R89" i="12"/>
  <c r="Q89" i="12"/>
  <c r="P89" i="12"/>
  <c r="E89" i="12"/>
  <c r="S88" i="12"/>
  <c r="R88" i="12"/>
  <c r="Q88" i="12"/>
  <c r="P88" i="12"/>
  <c r="E88" i="12"/>
  <c r="T88" i="12" s="1"/>
  <c r="S87" i="12"/>
  <c r="R87" i="12"/>
  <c r="Q87" i="12"/>
  <c r="P87" i="12"/>
  <c r="E87" i="12"/>
  <c r="U87" i="12" s="1"/>
  <c r="U86" i="12"/>
  <c r="S86" i="12"/>
  <c r="R86" i="12"/>
  <c r="Q86" i="12"/>
  <c r="P86" i="12"/>
  <c r="E86" i="12"/>
  <c r="T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E72" i="12" s="1"/>
  <c r="B72" i="12"/>
  <c r="W71" i="12"/>
  <c r="V71" i="12"/>
  <c r="O71" i="12"/>
  <c r="S71" i="12" s="1"/>
  <c r="N71" i="12"/>
  <c r="M71" i="12"/>
  <c r="L71" i="12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I70" i="12"/>
  <c r="Q70" i="12" s="1"/>
  <c r="H70" i="12"/>
  <c r="G70" i="12"/>
  <c r="F70" i="12"/>
  <c r="C70" i="12"/>
  <c r="B70" i="12"/>
  <c r="S69" i="12"/>
  <c r="R69" i="12"/>
  <c r="Q69" i="12"/>
  <c r="U69" i="12" s="1"/>
  <c r="P69" i="12"/>
  <c r="E69" i="12"/>
  <c r="W67" i="12"/>
  <c r="V67" i="12"/>
  <c r="O67" i="12"/>
  <c r="N67" i="12"/>
  <c r="M67" i="12"/>
  <c r="L67" i="12"/>
  <c r="R67" i="12" s="1"/>
  <c r="K67" i="12"/>
  <c r="J67" i="12"/>
  <c r="I67" i="12"/>
  <c r="H67" i="12"/>
  <c r="G67" i="12"/>
  <c r="F67" i="12"/>
  <c r="C67" i="12"/>
  <c r="B67" i="12"/>
  <c r="W66" i="12"/>
  <c r="V66" i="12"/>
  <c r="S66" i="12"/>
  <c r="O66" i="12"/>
  <c r="N66" i="12"/>
  <c r="M66" i="12"/>
  <c r="L66" i="12"/>
  <c r="R66" i="12" s="1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U65" i="12" s="1"/>
  <c r="U64" i="12"/>
  <c r="S64" i="12"/>
  <c r="R64" i="12"/>
  <c r="Q64" i="12"/>
  <c r="P64" i="12"/>
  <c r="E64" i="12"/>
  <c r="T64" i="12" s="1"/>
  <c r="U63" i="12"/>
  <c r="T63" i="12"/>
  <c r="S63" i="12"/>
  <c r="R63" i="12"/>
  <c r="Q63" i="12"/>
  <c r="P63" i="12"/>
  <c r="E63" i="12"/>
  <c r="S62" i="12"/>
  <c r="R62" i="12"/>
  <c r="Q62" i="12"/>
  <c r="P62" i="12"/>
  <c r="E62" i="12"/>
  <c r="T62" i="12" s="1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Q59" i="12" s="1"/>
  <c r="H59" i="12"/>
  <c r="G59" i="12"/>
  <c r="F59" i="12"/>
  <c r="C59" i="12"/>
  <c r="E59" i="12" s="1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U56" i="12"/>
  <c r="T56" i="12"/>
  <c r="S56" i="12"/>
  <c r="R56" i="12"/>
  <c r="Q56" i="12"/>
  <c r="P56" i="12"/>
  <c r="E56" i="12"/>
  <c r="U55" i="12"/>
  <c r="T55" i="12"/>
  <c r="S55" i="12"/>
  <c r="R55" i="12"/>
  <c r="Q55" i="12"/>
  <c r="P55" i="12"/>
  <c r="E55" i="12"/>
  <c r="W53" i="12"/>
  <c r="V53" i="12"/>
  <c r="S53" i="12"/>
  <c r="O53" i="12"/>
  <c r="N53" i="12"/>
  <c r="M53" i="12"/>
  <c r="L53" i="12"/>
  <c r="R53" i="12" s="1"/>
  <c r="K53" i="12"/>
  <c r="J53" i="12"/>
  <c r="I53" i="12"/>
  <c r="H53" i="12"/>
  <c r="P53" i="12" s="1"/>
  <c r="G53" i="12"/>
  <c r="F53" i="12"/>
  <c r="C53" i="12"/>
  <c r="B53" i="12"/>
  <c r="E53" i="12" s="1"/>
  <c r="S52" i="12"/>
  <c r="R52" i="12"/>
  <c r="Q52" i="12"/>
  <c r="P52" i="12"/>
  <c r="E52" i="12"/>
  <c r="U52" i="12" s="1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T46" i="12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U44" i="12" s="1"/>
  <c r="U43" i="12"/>
  <c r="T43" i="12"/>
  <c r="S43" i="12"/>
  <c r="R43" i="12"/>
  <c r="Q43" i="12"/>
  <c r="P43" i="12"/>
  <c r="E43" i="12"/>
  <c r="U42" i="12"/>
  <c r="T42" i="12"/>
  <c r="S42" i="12"/>
  <c r="R42" i="12"/>
  <c r="Q42" i="12"/>
  <c r="P42" i="12"/>
  <c r="E42" i="12"/>
  <c r="W40" i="12"/>
  <c r="V40" i="12"/>
  <c r="O40" i="12"/>
  <c r="S40" i="12" s="1"/>
  <c r="N40" i="12"/>
  <c r="M40" i="12"/>
  <c r="L40" i="12"/>
  <c r="K40" i="12"/>
  <c r="J40" i="12"/>
  <c r="I40" i="12"/>
  <c r="H40" i="12"/>
  <c r="G40" i="12"/>
  <c r="F40" i="12"/>
  <c r="C40" i="12"/>
  <c r="B40" i="12"/>
  <c r="E40" i="12" s="1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T36" i="12" s="1"/>
  <c r="S35" i="12"/>
  <c r="R35" i="12"/>
  <c r="Q35" i="12"/>
  <c r="P35" i="12"/>
  <c r="E35" i="12"/>
  <c r="U35" i="12" s="1"/>
  <c r="W33" i="12"/>
  <c r="V33" i="12"/>
  <c r="O33" i="12"/>
  <c r="N33" i="12"/>
  <c r="M33" i="12"/>
  <c r="L33" i="12"/>
  <c r="R33" i="12" s="1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U32" i="12" s="1"/>
  <c r="P32" i="12"/>
  <c r="T32" i="12" s="1"/>
  <c r="E32" i="12"/>
  <c r="W30" i="12"/>
  <c r="V30" i="12"/>
  <c r="S30" i="12"/>
  <c r="O30" i="12"/>
  <c r="N30" i="12"/>
  <c r="M30" i="12"/>
  <c r="L30" i="12"/>
  <c r="R30" i="12" s="1"/>
  <c r="K30" i="12"/>
  <c r="J30" i="12"/>
  <c r="I30" i="12"/>
  <c r="H30" i="12"/>
  <c r="P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T26" i="12" s="1"/>
  <c r="W24" i="12"/>
  <c r="V24" i="12"/>
  <c r="S24" i="12"/>
  <c r="O24" i="12"/>
  <c r="N24" i="12"/>
  <c r="M24" i="12"/>
  <c r="L24" i="12"/>
  <c r="R24" i="12" s="1"/>
  <c r="K24" i="12"/>
  <c r="J24" i="12"/>
  <c r="I24" i="12"/>
  <c r="H24" i="12"/>
  <c r="G24" i="12"/>
  <c r="F24" i="12"/>
  <c r="C24" i="12"/>
  <c r="B24" i="12"/>
  <c r="E24" i="12" s="1"/>
  <c r="S23" i="12"/>
  <c r="R23" i="12"/>
  <c r="Q23" i="12"/>
  <c r="P23" i="12"/>
  <c r="E23" i="12"/>
  <c r="U23" i="12" s="1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U18" i="12"/>
  <c r="S18" i="12"/>
  <c r="R18" i="12"/>
  <c r="Q18" i="12"/>
  <c r="P18" i="12"/>
  <c r="E18" i="12"/>
  <c r="T18" i="12" s="1"/>
  <c r="S17" i="12"/>
  <c r="R17" i="12"/>
  <c r="Q17" i="12"/>
  <c r="P17" i="12"/>
  <c r="E17" i="12"/>
  <c r="T17" i="12" s="1"/>
  <c r="W15" i="12"/>
  <c r="V15" i="12"/>
  <c r="O15" i="12"/>
  <c r="N15" i="12"/>
  <c r="R15" i="12" s="1"/>
  <c r="M15" i="12"/>
  <c r="L15" i="12"/>
  <c r="K15" i="12"/>
  <c r="J15" i="12"/>
  <c r="I15" i="12"/>
  <c r="H15" i="12"/>
  <c r="P15" i="12" s="1"/>
  <c r="G15" i="12"/>
  <c r="F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T9" i="12"/>
  <c r="S9" i="12"/>
  <c r="R9" i="12"/>
  <c r="Q9" i="12"/>
  <c r="P9" i="12"/>
  <c r="E9" i="12"/>
  <c r="U9" i="12" s="1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S90" i="11"/>
  <c r="R90" i="11"/>
  <c r="Q90" i="11"/>
  <c r="P90" i="11"/>
  <c r="E90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R72" i="11" s="1"/>
  <c r="K72" i="11"/>
  <c r="J72" i="11"/>
  <c r="I72" i="11"/>
  <c r="H72" i="11"/>
  <c r="G72" i="11"/>
  <c r="F72" i="11"/>
  <c r="C72" i="11"/>
  <c r="B72" i="11"/>
  <c r="W71" i="11"/>
  <c r="V71" i="11"/>
  <c r="O71" i="11"/>
  <c r="N71" i="11"/>
  <c r="R71" i="11" s="1"/>
  <c r="M71" i="11"/>
  <c r="L71" i="11"/>
  <c r="K71" i="11"/>
  <c r="J71" i="11"/>
  <c r="I71" i="11"/>
  <c r="Q71" i="11" s="1"/>
  <c r="H71" i="11"/>
  <c r="P71" i="11" s="1"/>
  <c r="G71" i="11"/>
  <c r="F71" i="11"/>
  <c r="C71" i="11"/>
  <c r="B71" i="11"/>
  <c r="W70" i="11"/>
  <c r="V70" i="11"/>
  <c r="O70" i="11"/>
  <c r="N70" i="11"/>
  <c r="R70" i="11" s="1"/>
  <c r="M70" i="11"/>
  <c r="L70" i="11"/>
  <c r="K70" i="11"/>
  <c r="J70" i="11"/>
  <c r="I70" i="11"/>
  <c r="H70" i="11"/>
  <c r="G70" i="11"/>
  <c r="F70" i="11"/>
  <c r="C70" i="11"/>
  <c r="B70" i="11"/>
  <c r="E70" i="11" s="1"/>
  <c r="S69" i="11"/>
  <c r="R69" i="11"/>
  <c r="Q69" i="11"/>
  <c r="P69" i="11"/>
  <c r="E69" i="11"/>
  <c r="W67" i="11"/>
  <c r="V67" i="11"/>
  <c r="O67" i="11"/>
  <c r="N67" i="11"/>
  <c r="M67" i="11"/>
  <c r="L67" i="11"/>
  <c r="R67" i="11" s="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C66" i="11"/>
  <c r="B66" i="11"/>
  <c r="E66" i="11" s="1"/>
  <c r="U65" i="11"/>
  <c r="T65" i="11"/>
  <c r="S65" i="11"/>
  <c r="R65" i="11"/>
  <c r="Q65" i="11"/>
  <c r="P65" i="11"/>
  <c r="E65" i="11"/>
  <c r="U64" i="11"/>
  <c r="T64" i="11"/>
  <c r="S64" i="11"/>
  <c r="R64" i="11"/>
  <c r="Q64" i="11"/>
  <c r="P64" i="11"/>
  <c r="E64" i="11"/>
  <c r="S63" i="11"/>
  <c r="R63" i="11"/>
  <c r="Q63" i="11"/>
  <c r="P63" i="11"/>
  <c r="E63" i="11"/>
  <c r="T63" i="11" s="1"/>
  <c r="S62" i="11"/>
  <c r="R62" i="11"/>
  <c r="Q62" i="11"/>
  <c r="P62" i="11"/>
  <c r="E62" i="11"/>
  <c r="U62" i="11" s="1"/>
  <c r="U61" i="11"/>
  <c r="T61" i="1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U57" i="11"/>
  <c r="S57" i="11"/>
  <c r="R57" i="11"/>
  <c r="Q57" i="11"/>
  <c r="P57" i="11"/>
  <c r="E57" i="11"/>
  <c r="T57" i="11" s="1"/>
  <c r="U56" i="11"/>
  <c r="T56" i="11"/>
  <c r="S56" i="11"/>
  <c r="R56" i="11"/>
  <c r="Q56" i="11"/>
  <c r="P56" i="11"/>
  <c r="E56" i="11"/>
  <c r="S55" i="11"/>
  <c r="R55" i="11"/>
  <c r="Q55" i="11"/>
  <c r="P55" i="11"/>
  <c r="E55" i="11"/>
  <c r="T55" i="11" s="1"/>
  <c r="W53" i="11"/>
  <c r="V53" i="11"/>
  <c r="O53" i="11"/>
  <c r="N53" i="11"/>
  <c r="M53" i="11"/>
  <c r="S53" i="11" s="1"/>
  <c r="L53" i="11"/>
  <c r="R53" i="11" s="1"/>
  <c r="K53" i="11"/>
  <c r="J53" i="11"/>
  <c r="I53" i="11"/>
  <c r="Q53" i="11" s="1"/>
  <c r="H53" i="11"/>
  <c r="G53" i="11"/>
  <c r="F53" i="11"/>
  <c r="C53" i="11"/>
  <c r="B53" i="11"/>
  <c r="S52" i="11"/>
  <c r="R52" i="11"/>
  <c r="Q52" i="11"/>
  <c r="P52" i="11"/>
  <c r="E52" i="11"/>
  <c r="U51" i="11"/>
  <c r="S51" i="11"/>
  <c r="R51" i="11"/>
  <c r="Q51" i="11"/>
  <c r="P51" i="11"/>
  <c r="E51" i="11"/>
  <c r="T51" i="11" s="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U47" i="11"/>
  <c r="S47" i="11"/>
  <c r="R47" i="11"/>
  <c r="Q47" i="11"/>
  <c r="P47" i="11"/>
  <c r="E47" i="11"/>
  <c r="T47" i="11" s="1"/>
  <c r="S46" i="11"/>
  <c r="R46" i="11"/>
  <c r="Q46" i="11"/>
  <c r="P46" i="11"/>
  <c r="E46" i="11"/>
  <c r="T46" i="11" s="1"/>
  <c r="S45" i="11"/>
  <c r="R45" i="11"/>
  <c r="Q45" i="11"/>
  <c r="P45" i="11"/>
  <c r="E45" i="11"/>
  <c r="U45" i="11" s="1"/>
  <c r="U44" i="11"/>
  <c r="S44" i="11"/>
  <c r="R44" i="11"/>
  <c r="Q44" i="11"/>
  <c r="P44" i="11"/>
  <c r="E44" i="11"/>
  <c r="T44" i="11" s="1"/>
  <c r="U43" i="11"/>
  <c r="T43" i="1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J40" i="11"/>
  <c r="I40" i="11"/>
  <c r="Q40" i="11" s="1"/>
  <c r="H40" i="11"/>
  <c r="G40" i="11"/>
  <c r="F40" i="11"/>
  <c r="C40" i="11"/>
  <c r="B40" i="11"/>
  <c r="E40" i="11" s="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S35" i="11"/>
  <c r="R35" i="11"/>
  <c r="Q35" i="11"/>
  <c r="U35" i="11" s="1"/>
  <c r="P35" i="11"/>
  <c r="E35" i="11"/>
  <c r="W33" i="11"/>
  <c r="V33" i="11"/>
  <c r="O33" i="11"/>
  <c r="N33" i="11"/>
  <c r="M33" i="11"/>
  <c r="L33" i="11"/>
  <c r="R33" i="11" s="1"/>
  <c r="K33" i="11"/>
  <c r="J33" i="11"/>
  <c r="I33" i="11"/>
  <c r="H33" i="11"/>
  <c r="P33" i="11" s="1"/>
  <c r="G33" i="11"/>
  <c r="F33" i="11"/>
  <c r="C33" i="11"/>
  <c r="B33" i="11"/>
  <c r="S32" i="11"/>
  <c r="R32" i="11"/>
  <c r="Q32" i="11"/>
  <c r="P32" i="11"/>
  <c r="E32" i="11"/>
  <c r="W30" i="11"/>
  <c r="V30" i="11"/>
  <c r="S30" i="11"/>
  <c r="O30" i="11"/>
  <c r="N30" i="11"/>
  <c r="M30" i="11"/>
  <c r="L30" i="11"/>
  <c r="R30" i="11" s="1"/>
  <c r="K30" i="11"/>
  <c r="J30" i="1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W24" i="11"/>
  <c r="V24" i="11"/>
  <c r="R24" i="11"/>
  <c r="O24" i="11"/>
  <c r="N24" i="11"/>
  <c r="M24" i="11"/>
  <c r="S24" i="11" s="1"/>
  <c r="L24" i="11"/>
  <c r="K24" i="11"/>
  <c r="J24" i="11"/>
  <c r="I24" i="1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U20" i="11"/>
  <c r="T20" i="11"/>
  <c r="S20" i="11"/>
  <c r="R20" i="11"/>
  <c r="Q20" i="11"/>
  <c r="P20" i="11"/>
  <c r="E20" i="1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W15" i="11"/>
  <c r="V15" i="11"/>
  <c r="O15" i="11"/>
  <c r="N15" i="11"/>
  <c r="M15" i="11"/>
  <c r="S15" i="11" s="1"/>
  <c r="L15" i="11"/>
  <c r="K15" i="11"/>
  <c r="J15" i="11"/>
  <c r="I15" i="11"/>
  <c r="H15" i="11"/>
  <c r="P15" i="11" s="1"/>
  <c r="G15" i="11"/>
  <c r="F15" i="11"/>
  <c r="E15" i="11"/>
  <c r="C15" i="11"/>
  <c r="B15" i="11"/>
  <c r="S14" i="11"/>
  <c r="R14" i="11"/>
  <c r="Q14" i="11"/>
  <c r="P14" i="11"/>
  <c r="E14" i="11"/>
  <c r="S13" i="11"/>
  <c r="R13" i="11"/>
  <c r="Q13" i="11"/>
  <c r="P13" i="11"/>
  <c r="E13" i="11"/>
  <c r="T13" i="11" s="1"/>
  <c r="S12" i="11"/>
  <c r="R12" i="11"/>
  <c r="Q12" i="11"/>
  <c r="P12" i="11"/>
  <c r="E12" i="11"/>
  <c r="U12" i="11" s="1"/>
  <c r="T11" i="11"/>
  <c r="S11" i="11"/>
  <c r="R11" i="11"/>
  <c r="Q11" i="11"/>
  <c r="P11" i="11"/>
  <c r="E11" i="11"/>
  <c r="U11" i="11" s="1"/>
  <c r="S10" i="11"/>
  <c r="R10" i="11"/>
  <c r="Q10" i="11"/>
  <c r="U10" i="11" s="1"/>
  <c r="P10" i="11"/>
  <c r="E10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U92" i="10"/>
  <c r="T92" i="10"/>
  <c r="S92" i="10"/>
  <c r="R92" i="10"/>
  <c r="Q92" i="10"/>
  <c r="P92" i="10"/>
  <c r="E92" i="10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U88" i="10"/>
  <c r="T88" i="10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W71" i="10"/>
  <c r="V71" i="10"/>
  <c r="O71" i="10"/>
  <c r="N71" i="10"/>
  <c r="R71" i="10" s="1"/>
  <c r="M71" i="10"/>
  <c r="L71" i="10"/>
  <c r="K71" i="10"/>
  <c r="J71" i="10"/>
  <c r="I71" i="10"/>
  <c r="H71" i="10"/>
  <c r="G71" i="10"/>
  <c r="F71" i="10"/>
  <c r="C71" i="10"/>
  <c r="B71" i="10"/>
  <c r="E71" i="10" s="1"/>
  <c r="W70" i="10"/>
  <c r="V70" i="10"/>
  <c r="O70" i="10"/>
  <c r="N70" i="10"/>
  <c r="M70" i="10"/>
  <c r="S70" i="10" s="1"/>
  <c r="L70" i="10"/>
  <c r="K70" i="10"/>
  <c r="J70" i="10"/>
  <c r="I70" i="10"/>
  <c r="H70" i="10"/>
  <c r="G70" i="10"/>
  <c r="F70" i="10"/>
  <c r="C70" i="10"/>
  <c r="E70" i="10" s="1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H67" i="10"/>
  <c r="P67" i="10" s="1"/>
  <c r="G67" i="10"/>
  <c r="F67" i="10"/>
  <c r="C67" i="10"/>
  <c r="B67" i="10"/>
  <c r="W66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S55" i="10"/>
  <c r="R55" i="10"/>
  <c r="Q55" i="10"/>
  <c r="P55" i="10"/>
  <c r="E55" i="10"/>
  <c r="U55" i="10" s="1"/>
  <c r="W53" i="10"/>
  <c r="V53" i="10"/>
  <c r="O53" i="10"/>
  <c r="N53" i="10"/>
  <c r="M53" i="10"/>
  <c r="S53" i="10" s="1"/>
  <c r="L53" i="10"/>
  <c r="K53" i="10"/>
  <c r="J53" i="10"/>
  <c r="I53" i="10"/>
  <c r="H53" i="10"/>
  <c r="P53" i="10" s="1"/>
  <c r="G53" i="10"/>
  <c r="F53" i="10"/>
  <c r="C53" i="10"/>
  <c r="E53" i="10" s="1"/>
  <c r="B53" i="10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U46" i="10" s="1"/>
  <c r="T45" i="10"/>
  <c r="S45" i="10"/>
  <c r="R45" i="10"/>
  <c r="Q45" i="10"/>
  <c r="P45" i="10"/>
  <c r="E45" i="10"/>
  <c r="U45" i="10" s="1"/>
  <c r="S44" i="10"/>
  <c r="R44" i="10"/>
  <c r="Q44" i="10"/>
  <c r="P44" i="10"/>
  <c r="E44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W40" i="10"/>
  <c r="V40" i="10"/>
  <c r="R40" i="10"/>
  <c r="O40" i="10"/>
  <c r="N40" i="10"/>
  <c r="M40" i="10"/>
  <c r="S40" i="10" s="1"/>
  <c r="L40" i="10"/>
  <c r="K40" i="10"/>
  <c r="J40" i="10"/>
  <c r="I40" i="10"/>
  <c r="H40" i="10"/>
  <c r="P40" i="10" s="1"/>
  <c r="G40" i="10"/>
  <c r="F40" i="10"/>
  <c r="E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U37" i="10" s="1"/>
  <c r="U36" i="10"/>
  <c r="T36" i="10"/>
  <c r="S36" i="10"/>
  <c r="R36" i="10"/>
  <c r="Q36" i="10"/>
  <c r="P36" i="10"/>
  <c r="E36" i="10"/>
  <c r="S35" i="10"/>
  <c r="R35" i="10"/>
  <c r="Q35" i="10"/>
  <c r="U35" i="10" s="1"/>
  <c r="P35" i="10"/>
  <c r="T35" i="10" s="1"/>
  <c r="E35" i="10"/>
  <c r="W33" i="10"/>
  <c r="V33" i="10"/>
  <c r="O33" i="10"/>
  <c r="N33" i="10"/>
  <c r="M33" i="10"/>
  <c r="L33" i="10"/>
  <c r="R33" i="10" s="1"/>
  <c r="K33" i="10"/>
  <c r="J33" i="10"/>
  <c r="I33" i="10"/>
  <c r="Q33" i="10" s="1"/>
  <c r="H33" i="10"/>
  <c r="G33" i="10"/>
  <c r="F33" i="10"/>
  <c r="C33" i="10"/>
  <c r="B33" i="10"/>
  <c r="E33" i="10" s="1"/>
  <c r="S32" i="10"/>
  <c r="R32" i="10"/>
  <c r="Q32" i="10"/>
  <c r="P32" i="10"/>
  <c r="E32" i="10"/>
  <c r="W30" i="10"/>
  <c r="V30" i="10"/>
  <c r="R30" i="10"/>
  <c r="O30" i="10"/>
  <c r="N30" i="10"/>
  <c r="M30" i="10"/>
  <c r="S30" i="10" s="1"/>
  <c r="L30" i="10"/>
  <c r="K30" i="10"/>
  <c r="J30" i="10"/>
  <c r="I30" i="10"/>
  <c r="H30" i="10"/>
  <c r="P30" i="10" s="1"/>
  <c r="G30" i="10"/>
  <c r="F30" i="10"/>
  <c r="E30" i="10"/>
  <c r="C30" i="10"/>
  <c r="B30" i="10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U27" i="10" s="1"/>
  <c r="U26" i="10"/>
  <c r="T26" i="10"/>
  <c r="S26" i="10"/>
  <c r="R26" i="10"/>
  <c r="Q26" i="10"/>
  <c r="P26" i="10"/>
  <c r="E26" i="10"/>
  <c r="W24" i="10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C24" i="10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T17" i="10"/>
  <c r="S17" i="10"/>
  <c r="R17" i="10"/>
  <c r="Q17" i="10"/>
  <c r="P17" i="10"/>
  <c r="E17" i="10"/>
  <c r="U17" i="10" s="1"/>
  <c r="W15" i="10"/>
  <c r="V15" i="10"/>
  <c r="O15" i="10"/>
  <c r="N15" i="10"/>
  <c r="M15" i="10"/>
  <c r="L15" i="10"/>
  <c r="K15" i="10"/>
  <c r="J15" i="10"/>
  <c r="I15" i="10"/>
  <c r="H15" i="10"/>
  <c r="G15" i="10"/>
  <c r="F15" i="10"/>
  <c r="C15" i="10"/>
  <c r="E15" i="10" s="1"/>
  <c r="B15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U11" i="10"/>
  <c r="T11" i="10"/>
  <c r="S11" i="10"/>
  <c r="R11" i="10"/>
  <c r="Q11" i="10"/>
  <c r="P11" i="10"/>
  <c r="E11" i="10"/>
  <c r="S10" i="10"/>
  <c r="R10" i="10"/>
  <c r="Q10" i="10"/>
  <c r="P10" i="10"/>
  <c r="E10" i="10"/>
  <c r="T10" i="10" s="1"/>
  <c r="S9" i="10"/>
  <c r="R9" i="10"/>
  <c r="Q9" i="10"/>
  <c r="P9" i="10"/>
  <c r="E9" i="10"/>
  <c r="U9" i="10" s="1"/>
  <c r="S93" i="9"/>
  <c r="R93" i="9"/>
  <c r="Q93" i="9"/>
  <c r="P93" i="9"/>
  <c r="E93" i="9"/>
  <c r="U92" i="9"/>
  <c r="T92" i="9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8" i="9"/>
  <c r="T88" i="9"/>
  <c r="S88" i="9"/>
  <c r="R88" i="9"/>
  <c r="Q88" i="9"/>
  <c r="P88" i="9"/>
  <c r="E88" i="9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R72" i="9" s="1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S71" i="9" s="1"/>
  <c r="L71" i="9"/>
  <c r="R71" i="9" s="1"/>
  <c r="K71" i="9"/>
  <c r="J71" i="9"/>
  <c r="I71" i="9"/>
  <c r="Q71" i="9" s="1"/>
  <c r="H71" i="9"/>
  <c r="G71" i="9"/>
  <c r="F71" i="9"/>
  <c r="C71" i="9"/>
  <c r="B71" i="9"/>
  <c r="W70" i="9"/>
  <c r="V70" i="9"/>
  <c r="O70" i="9"/>
  <c r="S70" i="9" s="1"/>
  <c r="N70" i="9"/>
  <c r="M70" i="9"/>
  <c r="L70" i="9"/>
  <c r="R70" i="9" s="1"/>
  <c r="K70" i="9"/>
  <c r="J70" i="9"/>
  <c r="I70" i="9"/>
  <c r="H70" i="9"/>
  <c r="G70" i="9"/>
  <c r="F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S67" i="9" s="1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S66" i="9" s="1"/>
  <c r="L66" i="9"/>
  <c r="R66" i="9" s="1"/>
  <c r="K66" i="9"/>
  <c r="J66" i="9"/>
  <c r="I66" i="9"/>
  <c r="H66" i="9"/>
  <c r="P66" i="9" s="1"/>
  <c r="G66" i="9"/>
  <c r="F66" i="9"/>
  <c r="C66" i="9"/>
  <c r="B66" i="9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E59" i="9" s="1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S53" i="9" s="1"/>
  <c r="L53" i="9"/>
  <c r="K53" i="9"/>
  <c r="J53" i="9"/>
  <c r="I53" i="9"/>
  <c r="Q53" i="9" s="1"/>
  <c r="H53" i="9"/>
  <c r="G53" i="9"/>
  <c r="F53" i="9"/>
  <c r="C53" i="9"/>
  <c r="B53" i="9"/>
  <c r="S52" i="9"/>
  <c r="R52" i="9"/>
  <c r="Q52" i="9"/>
  <c r="P52" i="9"/>
  <c r="E52" i="9"/>
  <c r="T52" i="9" s="1"/>
  <c r="S51" i="9"/>
  <c r="R51" i="9"/>
  <c r="Q51" i="9"/>
  <c r="P51" i="9"/>
  <c r="E51" i="9"/>
  <c r="U51" i="9" s="1"/>
  <c r="U50" i="9"/>
  <c r="T50" i="9"/>
  <c r="S50" i="9"/>
  <c r="R50" i="9"/>
  <c r="Q50" i="9"/>
  <c r="P50" i="9"/>
  <c r="E50" i="9"/>
  <c r="U49" i="9"/>
  <c r="T49" i="9"/>
  <c r="S49" i="9"/>
  <c r="R49" i="9"/>
  <c r="Q49" i="9"/>
  <c r="P49" i="9"/>
  <c r="E49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U46" i="9"/>
  <c r="T46" i="9"/>
  <c r="S46" i="9"/>
  <c r="R46" i="9"/>
  <c r="Q46" i="9"/>
  <c r="P46" i="9"/>
  <c r="E46" i="9"/>
  <c r="U45" i="9"/>
  <c r="T45" i="9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3" i="9" s="1"/>
  <c r="U42" i="9"/>
  <c r="T42" i="9"/>
  <c r="S42" i="9"/>
  <c r="R42" i="9"/>
  <c r="Q42" i="9"/>
  <c r="P42" i="9"/>
  <c r="E42" i="9"/>
  <c r="W40" i="9"/>
  <c r="V40" i="9"/>
  <c r="O40" i="9"/>
  <c r="N40" i="9"/>
  <c r="M40" i="9"/>
  <c r="S40" i="9" s="1"/>
  <c r="L40" i="9"/>
  <c r="K40" i="9"/>
  <c r="J40" i="9"/>
  <c r="I40" i="9"/>
  <c r="H40" i="9"/>
  <c r="P40" i="9" s="1"/>
  <c r="G40" i="9"/>
  <c r="F40" i="9"/>
  <c r="C40" i="9"/>
  <c r="E40" i="9" s="1"/>
  <c r="B40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U37" i="9"/>
  <c r="T37" i="9"/>
  <c r="S37" i="9"/>
  <c r="R37" i="9"/>
  <c r="Q37" i="9"/>
  <c r="P37" i="9"/>
  <c r="E37" i="9"/>
  <c r="S36" i="9"/>
  <c r="R36" i="9"/>
  <c r="Q36" i="9"/>
  <c r="U36" i="9" s="1"/>
  <c r="P36" i="9"/>
  <c r="T36" i="9" s="1"/>
  <c r="E36" i="9"/>
  <c r="S35" i="9"/>
  <c r="R35" i="9"/>
  <c r="Q35" i="9"/>
  <c r="P35" i="9"/>
  <c r="E35" i="9"/>
  <c r="U35" i="9" s="1"/>
  <c r="W33" i="9"/>
  <c r="V33" i="9"/>
  <c r="O33" i="9"/>
  <c r="S33" i="9" s="1"/>
  <c r="N33" i="9"/>
  <c r="R33" i="9" s="1"/>
  <c r="M33" i="9"/>
  <c r="L33" i="9"/>
  <c r="K33" i="9"/>
  <c r="J33" i="9"/>
  <c r="I33" i="9"/>
  <c r="Q33" i="9" s="1"/>
  <c r="H33" i="9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W30" i="9"/>
  <c r="V30" i="9"/>
  <c r="O30" i="9"/>
  <c r="N30" i="9"/>
  <c r="M30" i="9"/>
  <c r="S30" i="9" s="1"/>
  <c r="L30" i="9"/>
  <c r="R30" i="9" s="1"/>
  <c r="K30" i="9"/>
  <c r="J30" i="9"/>
  <c r="I30" i="9"/>
  <c r="Q30" i="9" s="1"/>
  <c r="H30" i="9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T26" i="9"/>
  <c r="S26" i="9"/>
  <c r="R26" i="9"/>
  <c r="Q26" i="9"/>
  <c r="P26" i="9"/>
  <c r="E26" i="9"/>
  <c r="U26" i="9" s="1"/>
  <c r="W24" i="9"/>
  <c r="V24" i="9"/>
  <c r="S24" i="9"/>
  <c r="O24" i="9"/>
  <c r="N24" i="9"/>
  <c r="M24" i="9"/>
  <c r="L24" i="9"/>
  <c r="R24" i="9" s="1"/>
  <c r="K24" i="9"/>
  <c r="J24" i="9"/>
  <c r="I24" i="9"/>
  <c r="H24" i="9"/>
  <c r="P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T21" i="9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T17" i="9"/>
  <c r="S17" i="9"/>
  <c r="R17" i="9"/>
  <c r="Q17" i="9"/>
  <c r="P17" i="9"/>
  <c r="E17" i="9"/>
  <c r="U17" i="9" s="1"/>
  <c r="W15" i="9"/>
  <c r="V15" i="9"/>
  <c r="O15" i="9"/>
  <c r="N15" i="9"/>
  <c r="M15" i="9"/>
  <c r="L15" i="9"/>
  <c r="R15" i="9" s="1"/>
  <c r="K15" i="9"/>
  <c r="J15" i="9"/>
  <c r="I15" i="9"/>
  <c r="Q15" i="9" s="1"/>
  <c r="H15" i="9"/>
  <c r="G15" i="9"/>
  <c r="F15" i="9"/>
  <c r="C15" i="9"/>
  <c r="B15" i="9"/>
  <c r="E15" i="9" s="1"/>
  <c r="S14" i="9"/>
  <c r="R14" i="9"/>
  <c r="Q14" i="9"/>
  <c r="P14" i="9"/>
  <c r="E14" i="9"/>
  <c r="U14" i="9" s="1"/>
  <c r="U13" i="9"/>
  <c r="T13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U9" i="9"/>
  <c r="T9" i="9"/>
  <c r="S9" i="9"/>
  <c r="R9" i="9"/>
  <c r="Q9" i="9"/>
  <c r="P9" i="9"/>
  <c r="E9" i="9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U90" i="8"/>
  <c r="T90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8" i="8" s="1"/>
  <c r="S87" i="8"/>
  <c r="R87" i="8"/>
  <c r="Q87" i="8"/>
  <c r="P87" i="8"/>
  <c r="E87" i="8"/>
  <c r="U86" i="8"/>
  <c r="T86" i="8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E70" i="8" s="1"/>
  <c r="S69" i="8"/>
  <c r="R69" i="8"/>
  <c r="Q69" i="8"/>
  <c r="U69" i="8" s="1"/>
  <c r="P69" i="8"/>
  <c r="T69" i="8" s="1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B66" i="8"/>
  <c r="S65" i="8"/>
  <c r="R65" i="8"/>
  <c r="Q65" i="8"/>
  <c r="P65" i="8"/>
  <c r="E65" i="8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6" i="8"/>
  <c r="T56" i="8"/>
  <c r="S56" i="8"/>
  <c r="R56" i="8"/>
  <c r="Q56" i="8"/>
  <c r="P56" i="8"/>
  <c r="E56" i="8"/>
  <c r="U55" i="8"/>
  <c r="T55" i="8"/>
  <c r="S55" i="8"/>
  <c r="R55" i="8"/>
  <c r="Q55" i="8"/>
  <c r="P55" i="8"/>
  <c r="E55" i="8"/>
  <c r="W53" i="8"/>
  <c r="V53" i="8"/>
  <c r="O53" i="8"/>
  <c r="S53" i="8" s="1"/>
  <c r="N53" i="8"/>
  <c r="M53" i="8"/>
  <c r="L53" i="8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U51" i="8"/>
  <c r="S51" i="8"/>
  <c r="R51" i="8"/>
  <c r="Q51" i="8"/>
  <c r="P51" i="8"/>
  <c r="T51" i="8" s="1"/>
  <c r="E51" i="8"/>
  <c r="U50" i="8"/>
  <c r="T50" i="8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T47" i="8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U43" i="8" s="1"/>
  <c r="P43" i="8"/>
  <c r="T43" i="8" s="1"/>
  <c r="E43" i="8"/>
  <c r="T42" i="8"/>
  <c r="S42" i="8"/>
  <c r="R42" i="8"/>
  <c r="Q42" i="8"/>
  <c r="P42" i="8"/>
  <c r="E42" i="8"/>
  <c r="U42" i="8" s="1"/>
  <c r="W40" i="8"/>
  <c r="V40" i="8"/>
  <c r="O40" i="8"/>
  <c r="N40" i="8"/>
  <c r="M40" i="8"/>
  <c r="S40" i="8" s="1"/>
  <c r="L40" i="8"/>
  <c r="R40" i="8" s="1"/>
  <c r="K40" i="8"/>
  <c r="J40" i="8"/>
  <c r="I40" i="8"/>
  <c r="H40" i="8"/>
  <c r="G40" i="8"/>
  <c r="F40" i="8"/>
  <c r="C40" i="8"/>
  <c r="B40" i="8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W33" i="8"/>
  <c r="V33" i="8"/>
  <c r="O33" i="8"/>
  <c r="N33" i="8"/>
  <c r="R33" i="8" s="1"/>
  <c r="M33" i="8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W30" i="8"/>
  <c r="V30" i="8"/>
  <c r="S30" i="8"/>
  <c r="O30" i="8"/>
  <c r="N30" i="8"/>
  <c r="M30" i="8"/>
  <c r="L30" i="8"/>
  <c r="R30" i="8" s="1"/>
  <c r="K30" i="8"/>
  <c r="J30" i="8"/>
  <c r="I30" i="8"/>
  <c r="H30" i="8"/>
  <c r="P30" i="8" s="1"/>
  <c r="G30" i="8"/>
  <c r="F30" i="8"/>
  <c r="C30" i="8"/>
  <c r="B30" i="8"/>
  <c r="E30" i="8" s="1"/>
  <c r="S29" i="8"/>
  <c r="R29" i="8"/>
  <c r="Q29" i="8"/>
  <c r="P29" i="8"/>
  <c r="E29" i="8"/>
  <c r="T29" i="8" s="1"/>
  <c r="S28" i="8"/>
  <c r="R28" i="8"/>
  <c r="Q28" i="8"/>
  <c r="P28" i="8"/>
  <c r="E28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W24" i="8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G24" i="8"/>
  <c r="F24" i="8"/>
  <c r="C24" i="8"/>
  <c r="B24" i="8"/>
  <c r="E24" i="8" s="1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T20" i="8" s="1"/>
  <c r="S19" i="8"/>
  <c r="R19" i="8"/>
  <c r="Q19" i="8"/>
  <c r="P19" i="8"/>
  <c r="E19" i="8"/>
  <c r="S18" i="8"/>
  <c r="R18" i="8"/>
  <c r="Q18" i="8"/>
  <c r="P18" i="8"/>
  <c r="E18" i="8"/>
  <c r="T18" i="8" s="1"/>
  <c r="S17" i="8"/>
  <c r="R17" i="8"/>
  <c r="Q17" i="8"/>
  <c r="P17" i="8"/>
  <c r="E17" i="8"/>
  <c r="U17" i="8" s="1"/>
  <c r="W15" i="8"/>
  <c r="V15" i="8"/>
  <c r="O15" i="8"/>
  <c r="N15" i="8"/>
  <c r="M15" i="8"/>
  <c r="L15" i="8"/>
  <c r="K15" i="8"/>
  <c r="J15" i="8"/>
  <c r="I15" i="8"/>
  <c r="Q15" i="8" s="1"/>
  <c r="H15" i="8"/>
  <c r="G15" i="8"/>
  <c r="F15" i="8"/>
  <c r="C15" i="8"/>
  <c r="B15" i="8"/>
  <c r="E15" i="8" s="1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T11" i="8" s="1"/>
  <c r="S10" i="8"/>
  <c r="R10" i="8"/>
  <c r="Q10" i="8"/>
  <c r="U10" i="8" s="1"/>
  <c r="P10" i="8"/>
  <c r="T10" i="8" s="1"/>
  <c r="E10" i="8"/>
  <c r="S9" i="8"/>
  <c r="R9" i="8"/>
  <c r="Q9" i="8"/>
  <c r="P9" i="8"/>
  <c r="E9" i="8"/>
  <c r="T9" i="8" s="1"/>
  <c r="S93" i="7"/>
  <c r="R93" i="7"/>
  <c r="Q93" i="7"/>
  <c r="P93" i="7"/>
  <c r="E93" i="7"/>
  <c r="U93" i="7" s="1"/>
  <c r="S92" i="7"/>
  <c r="R92" i="7"/>
  <c r="Q92" i="7"/>
  <c r="P92" i="7"/>
  <c r="E92" i="7"/>
  <c r="T92" i="7" s="1"/>
  <c r="T91" i="7"/>
  <c r="S91" i="7"/>
  <c r="R91" i="7"/>
  <c r="Q91" i="7"/>
  <c r="P91" i="7"/>
  <c r="E91" i="7"/>
  <c r="U91" i="7" s="1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T88" i="7" s="1"/>
  <c r="U87" i="7"/>
  <c r="T87" i="7"/>
  <c r="S87" i="7"/>
  <c r="R87" i="7"/>
  <c r="Q87" i="7"/>
  <c r="P87" i="7"/>
  <c r="E87" i="7"/>
  <c r="U86" i="7"/>
  <c r="S86" i="7"/>
  <c r="R86" i="7"/>
  <c r="Q86" i="7"/>
  <c r="P86" i="7"/>
  <c r="E86" i="7"/>
  <c r="T86" i="7" s="1"/>
  <c r="W72" i="7"/>
  <c r="V72" i="7"/>
  <c r="O72" i="7"/>
  <c r="N72" i="7"/>
  <c r="M72" i="7"/>
  <c r="S72" i="7" s="1"/>
  <c r="L72" i="7"/>
  <c r="K72" i="7"/>
  <c r="J72" i="7"/>
  <c r="I72" i="7"/>
  <c r="H72" i="7"/>
  <c r="G72" i="7"/>
  <c r="F72" i="7"/>
  <c r="C72" i="7"/>
  <c r="E72" i="7" s="1"/>
  <c r="B72" i="7"/>
  <c r="W71" i="7"/>
  <c r="V71" i="7"/>
  <c r="O71" i="7"/>
  <c r="N71" i="7"/>
  <c r="M71" i="7"/>
  <c r="S71" i="7" s="1"/>
  <c r="L71" i="7"/>
  <c r="R71" i="7" s="1"/>
  <c r="K71" i="7"/>
  <c r="J71" i="7"/>
  <c r="I71" i="7"/>
  <c r="H71" i="7"/>
  <c r="G71" i="7"/>
  <c r="F71" i="7"/>
  <c r="C71" i="7"/>
  <c r="B71" i="7"/>
  <c r="W70" i="7"/>
  <c r="V70" i="7"/>
  <c r="R70" i="7"/>
  <c r="O70" i="7"/>
  <c r="N70" i="7"/>
  <c r="M70" i="7"/>
  <c r="S70" i="7" s="1"/>
  <c r="L70" i="7"/>
  <c r="K70" i="7"/>
  <c r="J70" i="7"/>
  <c r="I70" i="7"/>
  <c r="H70" i="7"/>
  <c r="G70" i="7"/>
  <c r="F70" i="7"/>
  <c r="C70" i="7"/>
  <c r="B70" i="7"/>
  <c r="S69" i="7"/>
  <c r="R69" i="7"/>
  <c r="Q69" i="7"/>
  <c r="P69" i="7"/>
  <c r="E69" i="7"/>
  <c r="T69" i="7" s="1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P66" i="7" s="1"/>
  <c r="G66" i="7"/>
  <c r="F66" i="7"/>
  <c r="C66" i="7"/>
  <c r="B66" i="7"/>
  <c r="T65" i="7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T61" i="7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P59" i="7" s="1"/>
  <c r="G59" i="7"/>
  <c r="F59" i="7"/>
  <c r="C59" i="7"/>
  <c r="B59" i="7"/>
  <c r="S58" i="7"/>
  <c r="R58" i="7"/>
  <c r="Q58" i="7"/>
  <c r="P58" i="7"/>
  <c r="E58" i="7"/>
  <c r="U58" i="7" s="1"/>
  <c r="T57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U55" i="7" s="1"/>
  <c r="W53" i="7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T43" i="7" s="1"/>
  <c r="T42" i="7"/>
  <c r="S42" i="7"/>
  <c r="R42" i="7"/>
  <c r="Q42" i="7"/>
  <c r="P42" i="7"/>
  <c r="E42" i="7"/>
  <c r="U42" i="7" s="1"/>
  <c r="W40" i="7"/>
  <c r="V40" i="7"/>
  <c r="S40" i="7"/>
  <c r="O40" i="7"/>
  <c r="N40" i="7"/>
  <c r="M40" i="7"/>
  <c r="L40" i="7"/>
  <c r="R40" i="7" s="1"/>
  <c r="K40" i="7"/>
  <c r="J40" i="7"/>
  <c r="I40" i="7"/>
  <c r="H40" i="7"/>
  <c r="P40" i="7" s="1"/>
  <c r="G40" i="7"/>
  <c r="F40" i="7"/>
  <c r="C40" i="7"/>
  <c r="B40" i="7"/>
  <c r="E40" i="7" s="1"/>
  <c r="T39" i="7"/>
  <c r="S39" i="7"/>
  <c r="R39" i="7"/>
  <c r="Q39" i="7"/>
  <c r="P39" i="7"/>
  <c r="E39" i="7"/>
  <c r="U39" i="7" s="1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T35" i="7"/>
  <c r="S35" i="7"/>
  <c r="R35" i="7"/>
  <c r="Q35" i="7"/>
  <c r="P35" i="7"/>
  <c r="E35" i="7"/>
  <c r="U35" i="7" s="1"/>
  <c r="W33" i="7"/>
  <c r="V33" i="7"/>
  <c r="O33" i="7"/>
  <c r="N33" i="7"/>
  <c r="M33" i="7"/>
  <c r="S33" i="7" s="1"/>
  <c r="L33" i="7"/>
  <c r="K33" i="7"/>
  <c r="J33" i="7"/>
  <c r="I33" i="7"/>
  <c r="H33" i="7"/>
  <c r="G33" i="7"/>
  <c r="F33" i="7"/>
  <c r="C33" i="7"/>
  <c r="E33" i="7" s="1"/>
  <c r="B33" i="7"/>
  <c r="S32" i="7"/>
  <c r="R32" i="7"/>
  <c r="Q32" i="7"/>
  <c r="U32" i="7" s="1"/>
  <c r="P32" i="7"/>
  <c r="T32" i="7" s="1"/>
  <c r="E32" i="7"/>
  <c r="W30" i="7"/>
  <c r="V30" i="7"/>
  <c r="O30" i="7"/>
  <c r="N30" i="7"/>
  <c r="M30" i="7"/>
  <c r="S30" i="7" s="1"/>
  <c r="L30" i="7"/>
  <c r="R30" i="7" s="1"/>
  <c r="K30" i="7"/>
  <c r="J30" i="7"/>
  <c r="I30" i="7"/>
  <c r="Q30" i="7" s="1"/>
  <c r="H30" i="7"/>
  <c r="G30" i="7"/>
  <c r="F30" i="7"/>
  <c r="C30" i="7"/>
  <c r="B30" i="7"/>
  <c r="E30" i="7" s="1"/>
  <c r="S29" i="7"/>
  <c r="R29" i="7"/>
  <c r="Q29" i="7"/>
  <c r="P29" i="7"/>
  <c r="E29" i="7"/>
  <c r="S28" i="7"/>
  <c r="R28" i="7"/>
  <c r="Q28" i="7"/>
  <c r="P28" i="7"/>
  <c r="E28" i="7"/>
  <c r="T27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S24" i="7"/>
  <c r="R24" i="7"/>
  <c r="O24" i="7"/>
  <c r="N24" i="7"/>
  <c r="M24" i="7"/>
  <c r="L24" i="7"/>
  <c r="K24" i="7"/>
  <c r="J24" i="7"/>
  <c r="I24" i="7"/>
  <c r="H24" i="7"/>
  <c r="P24" i="7" s="1"/>
  <c r="G24" i="7"/>
  <c r="F24" i="7"/>
  <c r="C24" i="7"/>
  <c r="B24" i="7"/>
  <c r="E24" i="7" s="1"/>
  <c r="U23" i="7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U19" i="7" s="1"/>
  <c r="P19" i="7"/>
  <c r="E19" i="7"/>
  <c r="S18" i="7"/>
  <c r="R18" i="7"/>
  <c r="Q18" i="7"/>
  <c r="P18" i="7"/>
  <c r="E18" i="7"/>
  <c r="S17" i="7"/>
  <c r="R17" i="7"/>
  <c r="Q17" i="7"/>
  <c r="P17" i="7"/>
  <c r="E17" i="7"/>
  <c r="U17" i="7" s="1"/>
  <c r="W15" i="7"/>
  <c r="V15" i="7"/>
  <c r="S15" i="7"/>
  <c r="O15" i="7"/>
  <c r="N15" i="7"/>
  <c r="M15" i="7"/>
  <c r="L15" i="7"/>
  <c r="K15" i="7"/>
  <c r="J15" i="7"/>
  <c r="I15" i="7"/>
  <c r="H15" i="7"/>
  <c r="P15" i="7" s="1"/>
  <c r="G15" i="7"/>
  <c r="F15" i="7"/>
  <c r="C15" i="7"/>
  <c r="B15" i="7"/>
  <c r="E15" i="7" s="1"/>
  <c r="U14" i="7"/>
  <c r="S14" i="7"/>
  <c r="R14" i="7"/>
  <c r="Q14" i="7"/>
  <c r="P14" i="7"/>
  <c r="E14" i="7"/>
  <c r="T14" i="7" s="1"/>
  <c r="U13" i="7"/>
  <c r="T13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U10" i="7" s="1"/>
  <c r="P10" i="7"/>
  <c r="E10" i="7"/>
  <c r="S9" i="7"/>
  <c r="R9" i="7"/>
  <c r="Q9" i="7"/>
  <c r="P9" i="7"/>
  <c r="E9" i="7"/>
  <c r="S93" i="6"/>
  <c r="R93" i="6"/>
  <c r="Q93" i="6"/>
  <c r="P93" i="6"/>
  <c r="E93" i="6"/>
  <c r="U93" i="6" s="1"/>
  <c r="T92" i="6"/>
  <c r="S92" i="6"/>
  <c r="R92" i="6"/>
  <c r="Q92" i="6"/>
  <c r="P92" i="6"/>
  <c r="E92" i="6"/>
  <c r="U92" i="6" s="1"/>
  <c r="U91" i="6"/>
  <c r="S91" i="6"/>
  <c r="R91" i="6"/>
  <c r="Q91" i="6"/>
  <c r="P91" i="6"/>
  <c r="E91" i="6"/>
  <c r="T91" i="6" s="1"/>
  <c r="S90" i="6"/>
  <c r="R90" i="6"/>
  <c r="Q90" i="6"/>
  <c r="P90" i="6"/>
  <c r="E90" i="6"/>
  <c r="S89" i="6"/>
  <c r="R89" i="6"/>
  <c r="Q89" i="6"/>
  <c r="P89" i="6"/>
  <c r="E89" i="6"/>
  <c r="U89" i="6" s="1"/>
  <c r="T88" i="6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S86" i="6"/>
  <c r="R86" i="6"/>
  <c r="Q86" i="6"/>
  <c r="P86" i="6"/>
  <c r="E86" i="6"/>
  <c r="W72" i="6"/>
  <c r="V72" i="6"/>
  <c r="O72" i="6"/>
  <c r="N72" i="6"/>
  <c r="M72" i="6"/>
  <c r="S72" i="6" s="1"/>
  <c r="L72" i="6"/>
  <c r="K72" i="6"/>
  <c r="J72" i="6"/>
  <c r="I72" i="6"/>
  <c r="H72" i="6"/>
  <c r="G72" i="6"/>
  <c r="F72" i="6"/>
  <c r="C72" i="6"/>
  <c r="B72" i="6"/>
  <c r="W71" i="6"/>
  <c r="V71" i="6"/>
  <c r="R71" i="6"/>
  <c r="O71" i="6"/>
  <c r="N71" i="6"/>
  <c r="M71" i="6"/>
  <c r="S71" i="6" s="1"/>
  <c r="L71" i="6"/>
  <c r="K71" i="6"/>
  <c r="J71" i="6"/>
  <c r="I71" i="6"/>
  <c r="H71" i="6"/>
  <c r="G71" i="6"/>
  <c r="F71" i="6"/>
  <c r="C71" i="6"/>
  <c r="B71" i="6"/>
  <c r="W70" i="6"/>
  <c r="V70" i="6"/>
  <c r="O70" i="6"/>
  <c r="N70" i="6"/>
  <c r="M70" i="6"/>
  <c r="S70" i="6" s="1"/>
  <c r="L70" i="6"/>
  <c r="R70" i="6" s="1"/>
  <c r="K70" i="6"/>
  <c r="J70" i="6"/>
  <c r="I70" i="6"/>
  <c r="Q70" i="6" s="1"/>
  <c r="H70" i="6"/>
  <c r="G70" i="6"/>
  <c r="F70" i="6"/>
  <c r="C70" i="6"/>
  <c r="E70" i="6" s="1"/>
  <c r="B70" i="6"/>
  <c r="S69" i="6"/>
  <c r="R69" i="6"/>
  <c r="Q69" i="6"/>
  <c r="P69" i="6"/>
  <c r="E69" i="6"/>
  <c r="U69" i="6" s="1"/>
  <c r="W67" i="6"/>
  <c r="V67" i="6"/>
  <c r="O67" i="6"/>
  <c r="N67" i="6"/>
  <c r="M67" i="6"/>
  <c r="S67" i="6" s="1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S66" i="6" s="1"/>
  <c r="L66" i="6"/>
  <c r="R66" i="6" s="1"/>
  <c r="K66" i="6"/>
  <c r="J66" i="6"/>
  <c r="I66" i="6"/>
  <c r="H66" i="6"/>
  <c r="G66" i="6"/>
  <c r="F66" i="6"/>
  <c r="C66" i="6"/>
  <c r="B66" i="6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T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U55" i="6" s="1"/>
  <c r="W53" i="6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T44" i="6" s="1"/>
  <c r="T43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S40" i="6"/>
  <c r="O40" i="6"/>
  <c r="N40" i="6"/>
  <c r="M40" i="6"/>
  <c r="L40" i="6"/>
  <c r="R40" i="6" s="1"/>
  <c r="K40" i="6"/>
  <c r="J40" i="6"/>
  <c r="I40" i="6"/>
  <c r="Q40" i="6" s="1"/>
  <c r="H40" i="6"/>
  <c r="G40" i="6"/>
  <c r="F40" i="6"/>
  <c r="C40" i="6"/>
  <c r="B40" i="6"/>
  <c r="E40" i="6" s="1"/>
  <c r="S39" i="6"/>
  <c r="R39" i="6"/>
  <c r="Q39" i="6"/>
  <c r="P39" i="6"/>
  <c r="E39" i="6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T36" i="6" s="1"/>
  <c r="U35" i="6"/>
  <c r="S35" i="6"/>
  <c r="R35" i="6"/>
  <c r="Q35" i="6"/>
  <c r="P35" i="6"/>
  <c r="E35" i="6"/>
  <c r="T35" i="6" s="1"/>
  <c r="W33" i="6"/>
  <c r="V33" i="6"/>
  <c r="O33" i="6"/>
  <c r="N33" i="6"/>
  <c r="M33" i="6"/>
  <c r="S33" i="6" s="1"/>
  <c r="L33" i="6"/>
  <c r="R33" i="6" s="1"/>
  <c r="K33" i="6"/>
  <c r="J33" i="6"/>
  <c r="I33" i="6"/>
  <c r="Q33" i="6" s="1"/>
  <c r="H33" i="6"/>
  <c r="G33" i="6"/>
  <c r="F33" i="6"/>
  <c r="C33" i="6"/>
  <c r="B33" i="6"/>
  <c r="S32" i="6"/>
  <c r="R32" i="6"/>
  <c r="Q32" i="6"/>
  <c r="P32" i="6"/>
  <c r="E32" i="6"/>
  <c r="W30" i="6"/>
  <c r="V30" i="6"/>
  <c r="S30" i="6"/>
  <c r="O30" i="6"/>
  <c r="N30" i="6"/>
  <c r="R30" i="6" s="1"/>
  <c r="M30" i="6"/>
  <c r="L30" i="6"/>
  <c r="K30" i="6"/>
  <c r="J30" i="6"/>
  <c r="I30" i="6"/>
  <c r="H30" i="6"/>
  <c r="P30" i="6" s="1"/>
  <c r="G30" i="6"/>
  <c r="F30" i="6"/>
  <c r="C30" i="6"/>
  <c r="B30" i="6"/>
  <c r="S29" i="6"/>
  <c r="R29" i="6"/>
  <c r="Q29" i="6"/>
  <c r="U29" i="6" s="1"/>
  <c r="P29" i="6"/>
  <c r="E29" i="6"/>
  <c r="T28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E24" i="6"/>
  <c r="C24" i="6"/>
  <c r="B24" i="6"/>
  <c r="U23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T20" i="6" s="1"/>
  <c r="S19" i="6"/>
  <c r="R19" i="6"/>
  <c r="Q19" i="6"/>
  <c r="P19" i="6"/>
  <c r="T19" i="6" s="1"/>
  <c r="E19" i="6"/>
  <c r="S18" i="6"/>
  <c r="R18" i="6"/>
  <c r="Q18" i="6"/>
  <c r="P18" i="6"/>
  <c r="E18" i="6"/>
  <c r="U18" i="6" s="1"/>
  <c r="S17" i="6"/>
  <c r="R17" i="6"/>
  <c r="Q17" i="6"/>
  <c r="P17" i="6"/>
  <c r="E17" i="6"/>
  <c r="T17" i="6" s="1"/>
  <c r="W15" i="6"/>
  <c r="V15" i="6"/>
  <c r="O15" i="6"/>
  <c r="N15" i="6"/>
  <c r="R15" i="6" s="1"/>
  <c r="M15" i="6"/>
  <c r="S15" i="6" s="1"/>
  <c r="L15" i="6"/>
  <c r="K15" i="6"/>
  <c r="J15" i="6"/>
  <c r="I15" i="6"/>
  <c r="H15" i="6"/>
  <c r="G15" i="6"/>
  <c r="F15" i="6"/>
  <c r="C15" i="6"/>
  <c r="B15" i="6"/>
  <c r="E15" i="6" s="1"/>
  <c r="U14" i="6"/>
  <c r="T14" i="6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T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U88" i="5"/>
  <c r="S88" i="5"/>
  <c r="R88" i="5"/>
  <c r="Q88" i="5"/>
  <c r="P88" i="5"/>
  <c r="E88" i="5"/>
  <c r="T88" i="5" s="1"/>
  <c r="U87" i="5"/>
  <c r="S87" i="5"/>
  <c r="R87" i="5"/>
  <c r="Q87" i="5"/>
  <c r="P87" i="5"/>
  <c r="E87" i="5"/>
  <c r="T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P72" i="5" s="1"/>
  <c r="G72" i="5"/>
  <c r="F72" i="5"/>
  <c r="C72" i="5"/>
  <c r="B72" i="5"/>
  <c r="W71" i="5"/>
  <c r="V71" i="5"/>
  <c r="O71" i="5"/>
  <c r="N71" i="5"/>
  <c r="M71" i="5"/>
  <c r="S71" i="5" s="1"/>
  <c r="L71" i="5"/>
  <c r="R71" i="5" s="1"/>
  <c r="K71" i="5"/>
  <c r="J71" i="5"/>
  <c r="I71" i="5"/>
  <c r="H71" i="5"/>
  <c r="G71" i="5"/>
  <c r="F71" i="5"/>
  <c r="C71" i="5"/>
  <c r="B71" i="5"/>
  <c r="E71" i="5" s="1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C70" i="5"/>
  <c r="E70" i="5" s="1"/>
  <c r="B70" i="5"/>
  <c r="S69" i="5"/>
  <c r="R69" i="5"/>
  <c r="Q69" i="5"/>
  <c r="P69" i="5"/>
  <c r="E69" i="5"/>
  <c r="U69" i="5" s="1"/>
  <c r="W67" i="5"/>
  <c r="V67" i="5"/>
  <c r="O67" i="5"/>
  <c r="N67" i="5"/>
  <c r="R67" i="5" s="1"/>
  <c r="M67" i="5"/>
  <c r="L67" i="5"/>
  <c r="K67" i="5"/>
  <c r="J67" i="5"/>
  <c r="I67" i="5"/>
  <c r="H67" i="5"/>
  <c r="G67" i="5"/>
  <c r="F67" i="5"/>
  <c r="C67" i="5"/>
  <c r="B67" i="5"/>
  <c r="W66" i="5"/>
  <c r="V66" i="5"/>
  <c r="R66" i="5"/>
  <c r="O66" i="5"/>
  <c r="N66" i="5"/>
  <c r="M66" i="5"/>
  <c r="S66" i="5" s="1"/>
  <c r="L66" i="5"/>
  <c r="K66" i="5"/>
  <c r="J66" i="5"/>
  <c r="I66" i="5"/>
  <c r="H66" i="5"/>
  <c r="P66" i="5" s="1"/>
  <c r="G66" i="5"/>
  <c r="F66" i="5"/>
  <c r="E66" i="5"/>
  <c r="C66" i="5"/>
  <c r="B66" i="5"/>
  <c r="T65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U62" i="5"/>
  <c r="S62" i="5"/>
  <c r="R62" i="5"/>
  <c r="Q62" i="5"/>
  <c r="P62" i="5"/>
  <c r="E62" i="5"/>
  <c r="T62" i="5" s="1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U49" i="5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T42" i="5" s="1"/>
  <c r="W40" i="5"/>
  <c r="V40" i="5"/>
  <c r="O40" i="5"/>
  <c r="N40" i="5"/>
  <c r="M40" i="5"/>
  <c r="S40" i="5" s="1"/>
  <c r="L40" i="5"/>
  <c r="R40" i="5" s="1"/>
  <c r="K40" i="5"/>
  <c r="J40" i="5"/>
  <c r="I40" i="5"/>
  <c r="H40" i="5"/>
  <c r="G40" i="5"/>
  <c r="F40" i="5"/>
  <c r="E40" i="5"/>
  <c r="C40" i="5"/>
  <c r="B40" i="5"/>
  <c r="U39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T36" i="5" s="1"/>
  <c r="T35" i="5"/>
  <c r="S35" i="5"/>
  <c r="R35" i="5"/>
  <c r="Q35" i="5"/>
  <c r="P35" i="5"/>
  <c r="E35" i="5"/>
  <c r="U35" i="5" s="1"/>
  <c r="W33" i="5"/>
  <c r="V33" i="5"/>
  <c r="O33" i="5"/>
  <c r="S33" i="5" s="1"/>
  <c r="N33" i="5"/>
  <c r="M33" i="5"/>
  <c r="L33" i="5"/>
  <c r="R33" i="5" s="1"/>
  <c r="K33" i="5"/>
  <c r="J33" i="5"/>
  <c r="I33" i="5"/>
  <c r="H33" i="5"/>
  <c r="G33" i="5"/>
  <c r="F33" i="5"/>
  <c r="C33" i="5"/>
  <c r="B33" i="5"/>
  <c r="S32" i="5"/>
  <c r="R32" i="5"/>
  <c r="Q32" i="5"/>
  <c r="P32" i="5"/>
  <c r="E32" i="5"/>
  <c r="T32" i="5" s="1"/>
  <c r="W30" i="5"/>
  <c r="V30" i="5"/>
  <c r="O30" i="5"/>
  <c r="N30" i="5"/>
  <c r="R30" i="5" s="1"/>
  <c r="M30" i="5"/>
  <c r="S30" i="5" s="1"/>
  <c r="L30" i="5"/>
  <c r="K30" i="5"/>
  <c r="J30" i="5"/>
  <c r="I30" i="5"/>
  <c r="H30" i="5"/>
  <c r="G30" i="5"/>
  <c r="F30" i="5"/>
  <c r="E30" i="5"/>
  <c r="C30" i="5"/>
  <c r="B30" i="5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T26" i="5" s="1"/>
  <c r="W24" i="5"/>
  <c r="V24" i="5"/>
  <c r="O24" i="5"/>
  <c r="N24" i="5"/>
  <c r="M24" i="5"/>
  <c r="S24" i="5" s="1"/>
  <c r="L24" i="5"/>
  <c r="R24" i="5" s="1"/>
  <c r="K24" i="5"/>
  <c r="J24" i="5"/>
  <c r="I24" i="5"/>
  <c r="Q24" i="5" s="1"/>
  <c r="H24" i="5"/>
  <c r="G24" i="5"/>
  <c r="F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S17" i="5"/>
  <c r="R17" i="5"/>
  <c r="Q17" i="5"/>
  <c r="P17" i="5"/>
  <c r="E17" i="5"/>
  <c r="T17" i="5" s="1"/>
  <c r="W15" i="5"/>
  <c r="V15" i="5"/>
  <c r="O15" i="5"/>
  <c r="N15" i="5"/>
  <c r="M15" i="5"/>
  <c r="L15" i="5"/>
  <c r="K15" i="5"/>
  <c r="J15" i="5"/>
  <c r="I15" i="5"/>
  <c r="H15" i="5"/>
  <c r="G15" i="5"/>
  <c r="F15" i="5"/>
  <c r="C15" i="5"/>
  <c r="E15" i="5" s="1"/>
  <c r="B15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S12" i="5"/>
  <c r="R12" i="5"/>
  <c r="Q12" i="5"/>
  <c r="P12" i="5"/>
  <c r="E12" i="5"/>
  <c r="T12" i="5" s="1"/>
  <c r="U11" i="5"/>
  <c r="S11" i="5"/>
  <c r="R11" i="5"/>
  <c r="Q11" i="5"/>
  <c r="P11" i="5"/>
  <c r="E11" i="5"/>
  <c r="T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S72" i="4" s="1"/>
  <c r="L72" i="4"/>
  <c r="K72" i="4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S71" i="4" s="1"/>
  <c r="L71" i="4"/>
  <c r="R71" i="4" s="1"/>
  <c r="K71" i="4"/>
  <c r="J71" i="4"/>
  <c r="I71" i="4"/>
  <c r="Q71" i="4" s="1"/>
  <c r="H71" i="4"/>
  <c r="G71" i="4"/>
  <c r="F71" i="4"/>
  <c r="C71" i="4"/>
  <c r="B71" i="4"/>
  <c r="W70" i="4"/>
  <c r="V70" i="4"/>
  <c r="O70" i="4"/>
  <c r="N70" i="4"/>
  <c r="M70" i="4"/>
  <c r="S70" i="4" s="1"/>
  <c r="L70" i="4"/>
  <c r="R70" i="4" s="1"/>
  <c r="K70" i="4"/>
  <c r="J70" i="4"/>
  <c r="I70" i="4"/>
  <c r="H70" i="4"/>
  <c r="P70" i="4" s="1"/>
  <c r="G70" i="4"/>
  <c r="F70" i="4"/>
  <c r="C70" i="4"/>
  <c r="B70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E67" i="4" s="1"/>
  <c r="W66" i="4"/>
  <c r="V66" i="4"/>
  <c r="O66" i="4"/>
  <c r="N66" i="4"/>
  <c r="M66" i="4"/>
  <c r="S66" i="4" s="1"/>
  <c r="L66" i="4"/>
  <c r="R66" i="4" s="1"/>
  <c r="K66" i="4"/>
  <c r="J66" i="4"/>
  <c r="I66" i="4"/>
  <c r="Q66" i="4" s="1"/>
  <c r="H66" i="4"/>
  <c r="G66" i="4"/>
  <c r="F66" i="4"/>
  <c r="C66" i="4"/>
  <c r="E66" i="4" s="1"/>
  <c r="B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T62" i="4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W53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T42" i="4" s="1"/>
  <c r="W40" i="4"/>
  <c r="V40" i="4"/>
  <c r="O40" i="4"/>
  <c r="N40" i="4"/>
  <c r="M40" i="4"/>
  <c r="S40" i="4" s="1"/>
  <c r="L40" i="4"/>
  <c r="R40" i="4" s="1"/>
  <c r="K40" i="4"/>
  <c r="J40" i="4"/>
  <c r="I40" i="4"/>
  <c r="Q40" i="4" s="1"/>
  <c r="H40" i="4"/>
  <c r="G40" i="4"/>
  <c r="F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U37" i="4"/>
  <c r="S37" i="4"/>
  <c r="R37" i="4"/>
  <c r="Q37" i="4"/>
  <c r="P37" i="4"/>
  <c r="E37" i="4"/>
  <c r="T37" i="4" s="1"/>
  <c r="U36" i="4"/>
  <c r="T36" i="4"/>
  <c r="S36" i="4"/>
  <c r="R36" i="4"/>
  <c r="Q36" i="4"/>
  <c r="P36" i="4"/>
  <c r="E36" i="4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H33" i="4"/>
  <c r="P33" i="4" s="1"/>
  <c r="G33" i="4"/>
  <c r="F33" i="4"/>
  <c r="C33" i="4"/>
  <c r="B33" i="4"/>
  <c r="E33" i="4" s="1"/>
  <c r="S32" i="4"/>
  <c r="R32" i="4"/>
  <c r="Q32" i="4"/>
  <c r="U32" i="4" s="1"/>
  <c r="P32" i="4"/>
  <c r="E32" i="4"/>
  <c r="W30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S27" i="4"/>
  <c r="R27" i="4"/>
  <c r="Q27" i="4"/>
  <c r="P27" i="4"/>
  <c r="E27" i="4"/>
  <c r="T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B24" i="4"/>
  <c r="E24" i="4" s="1"/>
  <c r="S23" i="4"/>
  <c r="R23" i="4"/>
  <c r="Q23" i="4"/>
  <c r="P23" i="4"/>
  <c r="E23" i="4"/>
  <c r="T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T18" i="4" s="1"/>
  <c r="U17" i="4"/>
  <c r="S17" i="4"/>
  <c r="R17" i="4"/>
  <c r="Q17" i="4"/>
  <c r="P17" i="4"/>
  <c r="E17" i="4"/>
  <c r="T17" i="4" s="1"/>
  <c r="W15" i="4"/>
  <c r="V15" i="4"/>
  <c r="O15" i="4"/>
  <c r="S15" i="4" s="1"/>
  <c r="N15" i="4"/>
  <c r="M15" i="4"/>
  <c r="L15" i="4"/>
  <c r="R15" i="4" s="1"/>
  <c r="K15" i="4"/>
  <c r="J15" i="4"/>
  <c r="I15" i="4"/>
  <c r="H15" i="4"/>
  <c r="P15" i="4" s="1"/>
  <c r="G15" i="4"/>
  <c r="F15" i="4"/>
  <c r="C15" i="4"/>
  <c r="B15" i="4"/>
  <c r="E15" i="4" s="1"/>
  <c r="S14" i="4"/>
  <c r="R14" i="4"/>
  <c r="Q14" i="4"/>
  <c r="P14" i="4"/>
  <c r="E14" i="4"/>
  <c r="T14" i="4" s="1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P9" i="4"/>
  <c r="E9" i="4"/>
  <c r="T9" i="4" s="1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T86" i="3" s="1"/>
  <c r="W72" i="3"/>
  <c r="V72" i="3"/>
  <c r="O72" i="3"/>
  <c r="N72" i="3"/>
  <c r="M72" i="3"/>
  <c r="S72" i="3" s="1"/>
  <c r="L72" i="3"/>
  <c r="K72" i="3"/>
  <c r="J72" i="3"/>
  <c r="I72" i="3"/>
  <c r="Q72" i="3" s="1"/>
  <c r="H72" i="3"/>
  <c r="G72" i="3"/>
  <c r="F72" i="3"/>
  <c r="C72" i="3"/>
  <c r="B72" i="3"/>
  <c r="W71" i="3"/>
  <c r="V71" i="3"/>
  <c r="S71" i="3"/>
  <c r="O71" i="3"/>
  <c r="N71" i="3"/>
  <c r="M71" i="3"/>
  <c r="L71" i="3"/>
  <c r="R71" i="3" s="1"/>
  <c r="K71" i="3"/>
  <c r="J71" i="3"/>
  <c r="I71" i="3"/>
  <c r="H71" i="3"/>
  <c r="P71" i="3" s="1"/>
  <c r="G71" i="3"/>
  <c r="F71" i="3"/>
  <c r="C71" i="3"/>
  <c r="B71" i="3"/>
  <c r="W70" i="3"/>
  <c r="V70" i="3"/>
  <c r="R70" i="3"/>
  <c r="O70" i="3"/>
  <c r="N70" i="3"/>
  <c r="M70" i="3"/>
  <c r="S70" i="3" s="1"/>
  <c r="L70" i="3"/>
  <c r="K70" i="3"/>
  <c r="J70" i="3"/>
  <c r="I70" i="3"/>
  <c r="H70" i="3"/>
  <c r="P70" i="3" s="1"/>
  <c r="G70" i="3"/>
  <c r="F70" i="3"/>
  <c r="C70" i="3"/>
  <c r="B70" i="3"/>
  <c r="U69" i="3"/>
  <c r="S69" i="3"/>
  <c r="R69" i="3"/>
  <c r="Q69" i="3"/>
  <c r="P69" i="3"/>
  <c r="E69" i="3"/>
  <c r="T69" i="3" s="1"/>
  <c r="W67" i="3"/>
  <c r="V67" i="3"/>
  <c r="O67" i="3"/>
  <c r="N67" i="3"/>
  <c r="M67" i="3"/>
  <c r="L67" i="3"/>
  <c r="R67" i="3" s="1"/>
  <c r="K67" i="3"/>
  <c r="J67" i="3"/>
  <c r="I67" i="3"/>
  <c r="H67" i="3"/>
  <c r="G67" i="3"/>
  <c r="F67" i="3"/>
  <c r="C67" i="3"/>
  <c r="B67" i="3"/>
  <c r="W66" i="3"/>
  <c r="V66" i="3"/>
  <c r="S66" i="3"/>
  <c r="O66" i="3"/>
  <c r="N66" i="3"/>
  <c r="M66" i="3"/>
  <c r="L66" i="3"/>
  <c r="R66" i="3" s="1"/>
  <c r="K66" i="3"/>
  <c r="J66" i="3"/>
  <c r="I66" i="3"/>
  <c r="H66" i="3"/>
  <c r="P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T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O53" i="3"/>
  <c r="N53" i="3"/>
  <c r="M53" i="3"/>
  <c r="S53" i="3" s="1"/>
  <c r="L53" i="3"/>
  <c r="R53" i="3" s="1"/>
  <c r="K53" i="3"/>
  <c r="J53" i="3"/>
  <c r="I53" i="3"/>
  <c r="Q53" i="3" s="1"/>
  <c r="H53" i="3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T51" i="3" s="1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T47" i="3" s="1"/>
  <c r="U46" i="3"/>
  <c r="T46" i="3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S43" i="3"/>
  <c r="R43" i="3"/>
  <c r="Q43" i="3"/>
  <c r="P43" i="3"/>
  <c r="E43" i="3"/>
  <c r="T43" i="3" s="1"/>
  <c r="T42" i="3"/>
  <c r="S42" i="3"/>
  <c r="R42" i="3"/>
  <c r="Q42" i="3"/>
  <c r="P42" i="3"/>
  <c r="E42" i="3"/>
  <c r="U42" i="3" s="1"/>
  <c r="W40" i="3"/>
  <c r="V40" i="3"/>
  <c r="S40" i="3"/>
  <c r="O40" i="3"/>
  <c r="N40" i="3"/>
  <c r="M40" i="3"/>
  <c r="L40" i="3"/>
  <c r="R40" i="3" s="1"/>
  <c r="K40" i="3"/>
  <c r="J40" i="3"/>
  <c r="I40" i="3"/>
  <c r="H40" i="3"/>
  <c r="P40" i="3" s="1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R33" i="3" s="1"/>
  <c r="M33" i="3"/>
  <c r="L33" i="3"/>
  <c r="K33" i="3"/>
  <c r="J33" i="3"/>
  <c r="I33" i="3"/>
  <c r="Q33" i="3" s="1"/>
  <c r="H33" i="3"/>
  <c r="G33" i="3"/>
  <c r="F33" i="3"/>
  <c r="C33" i="3"/>
  <c r="B33" i="3"/>
  <c r="E33" i="3" s="1"/>
  <c r="S32" i="3"/>
  <c r="R32" i="3"/>
  <c r="Q32" i="3"/>
  <c r="P32" i="3"/>
  <c r="E32" i="3"/>
  <c r="W30" i="3"/>
  <c r="V30" i="3"/>
  <c r="O30" i="3"/>
  <c r="N30" i="3"/>
  <c r="M30" i="3"/>
  <c r="L30" i="3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T29" i="3" s="1"/>
  <c r="U28" i="3"/>
  <c r="S28" i="3"/>
  <c r="R28" i="3"/>
  <c r="Q28" i="3"/>
  <c r="P28" i="3"/>
  <c r="E28" i="3"/>
  <c r="T28" i="3" s="1"/>
  <c r="S27" i="3"/>
  <c r="R27" i="3"/>
  <c r="Q27" i="3"/>
  <c r="P27" i="3"/>
  <c r="E27" i="3"/>
  <c r="S26" i="3"/>
  <c r="R26" i="3"/>
  <c r="Q26" i="3"/>
  <c r="P26" i="3"/>
  <c r="E26" i="3"/>
  <c r="U26" i="3" s="1"/>
  <c r="W24" i="3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T20" i="3" s="1"/>
  <c r="U19" i="3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S17" i="3"/>
  <c r="R17" i="3"/>
  <c r="Q17" i="3"/>
  <c r="P17" i="3"/>
  <c r="E17" i="3"/>
  <c r="U17" i="3" s="1"/>
  <c r="W15" i="3"/>
  <c r="V15" i="3"/>
  <c r="O15" i="3"/>
  <c r="N15" i="3"/>
  <c r="M15" i="3"/>
  <c r="L15" i="3"/>
  <c r="K15" i="3"/>
  <c r="J15" i="3"/>
  <c r="I15" i="3"/>
  <c r="H15" i="3"/>
  <c r="P15" i="3" s="1"/>
  <c r="G15" i="3"/>
  <c r="F15" i="3"/>
  <c r="C15" i="3"/>
  <c r="B15" i="3"/>
  <c r="E15" i="3" s="1"/>
  <c r="U14" i="3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T10" i="3" s="1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T91" i="2" s="1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T88" i="2" s="1"/>
  <c r="S87" i="2"/>
  <c r="R87" i="2"/>
  <c r="Q87" i="2"/>
  <c r="P87" i="2"/>
  <c r="E87" i="2"/>
  <c r="T87" i="2" s="1"/>
  <c r="T86" i="2"/>
  <c r="S86" i="2"/>
  <c r="R86" i="2"/>
  <c r="Q86" i="2"/>
  <c r="P86" i="2"/>
  <c r="E86" i="2"/>
  <c r="U86" i="2" s="1"/>
  <c r="W72" i="2"/>
  <c r="V72" i="2"/>
  <c r="O72" i="2"/>
  <c r="S72" i="2" s="1"/>
  <c r="N72" i="2"/>
  <c r="M72" i="2"/>
  <c r="L72" i="2"/>
  <c r="K72" i="2"/>
  <c r="J72" i="2"/>
  <c r="I72" i="2"/>
  <c r="H72" i="2"/>
  <c r="G72" i="2"/>
  <c r="F72" i="2"/>
  <c r="C72" i="2"/>
  <c r="B72" i="2"/>
  <c r="E72" i="2" s="1"/>
  <c r="W71" i="2"/>
  <c r="V71" i="2"/>
  <c r="S71" i="2"/>
  <c r="O71" i="2"/>
  <c r="N71" i="2"/>
  <c r="M71" i="2"/>
  <c r="L71" i="2"/>
  <c r="R71" i="2" s="1"/>
  <c r="K71" i="2"/>
  <c r="J71" i="2"/>
  <c r="I71" i="2"/>
  <c r="H71" i="2"/>
  <c r="G71" i="2"/>
  <c r="F71" i="2"/>
  <c r="C71" i="2"/>
  <c r="B71" i="2"/>
  <c r="E71" i="2" s="1"/>
  <c r="W70" i="2"/>
  <c r="V70" i="2"/>
  <c r="R70" i="2"/>
  <c r="O70" i="2"/>
  <c r="N70" i="2"/>
  <c r="M70" i="2"/>
  <c r="S70" i="2" s="1"/>
  <c r="L70" i="2"/>
  <c r="K70" i="2"/>
  <c r="J70" i="2"/>
  <c r="I70" i="2"/>
  <c r="Q70" i="2" s="1"/>
  <c r="H70" i="2"/>
  <c r="G70" i="2"/>
  <c r="F70" i="2"/>
  <c r="C70" i="2"/>
  <c r="B70" i="2"/>
  <c r="E70" i="2" s="1"/>
  <c r="U69" i="2"/>
  <c r="T69" i="2"/>
  <c r="S69" i="2"/>
  <c r="R69" i="2"/>
  <c r="Q69" i="2"/>
  <c r="P69" i="2"/>
  <c r="E69" i="2"/>
  <c r="W67" i="2"/>
  <c r="V67" i="2"/>
  <c r="O67" i="2"/>
  <c r="S67" i="2" s="1"/>
  <c r="N67" i="2"/>
  <c r="M67" i="2"/>
  <c r="L67" i="2"/>
  <c r="R67" i="2" s="1"/>
  <c r="K67" i="2"/>
  <c r="J67" i="2"/>
  <c r="I67" i="2"/>
  <c r="H67" i="2"/>
  <c r="G67" i="2"/>
  <c r="F67" i="2"/>
  <c r="C67" i="2"/>
  <c r="B67" i="2"/>
  <c r="E67" i="2" s="1"/>
  <c r="W66" i="2"/>
  <c r="V66" i="2"/>
  <c r="O66" i="2"/>
  <c r="N66" i="2"/>
  <c r="R66" i="2" s="1"/>
  <c r="M66" i="2"/>
  <c r="L66" i="2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S59" i="2"/>
  <c r="O59" i="2"/>
  <c r="N59" i="2"/>
  <c r="M59" i="2"/>
  <c r="L59" i="2"/>
  <c r="R59" i="2" s="1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T58" i="2" s="1"/>
  <c r="S57" i="2"/>
  <c r="R57" i="2"/>
  <c r="Q57" i="2"/>
  <c r="P57" i="2"/>
  <c r="E57" i="2"/>
  <c r="T57" i="2" s="1"/>
  <c r="U56" i="2"/>
  <c r="T56" i="2"/>
  <c r="S56" i="2"/>
  <c r="R56" i="2"/>
  <c r="Q56" i="2"/>
  <c r="P56" i="2"/>
  <c r="E56" i="2"/>
  <c r="S55" i="2"/>
  <c r="R55" i="2"/>
  <c r="Q55" i="2"/>
  <c r="P55" i="2"/>
  <c r="E55" i="2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T52" i="2" s="1"/>
  <c r="U51" i="2"/>
  <c r="T51" i="2"/>
  <c r="S51" i="2"/>
  <c r="R51" i="2"/>
  <c r="Q51" i="2"/>
  <c r="P51" i="2"/>
  <c r="E51" i="2"/>
  <c r="S50" i="2"/>
  <c r="R50" i="2"/>
  <c r="Q50" i="2"/>
  <c r="P50" i="2"/>
  <c r="E50" i="2"/>
  <c r="S49" i="2"/>
  <c r="R49" i="2"/>
  <c r="Q49" i="2"/>
  <c r="P49" i="2"/>
  <c r="E49" i="2"/>
  <c r="T49" i="2" s="1"/>
  <c r="U48" i="2"/>
  <c r="S48" i="2"/>
  <c r="R48" i="2"/>
  <c r="Q48" i="2"/>
  <c r="P48" i="2"/>
  <c r="E48" i="2"/>
  <c r="T48" i="2" s="1"/>
  <c r="U47" i="2"/>
  <c r="T47" i="2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S43" i="2"/>
  <c r="R43" i="2"/>
  <c r="Q43" i="2"/>
  <c r="P43" i="2"/>
  <c r="E43" i="2"/>
  <c r="S42" i="2"/>
  <c r="R42" i="2"/>
  <c r="Q42" i="2"/>
  <c r="P42" i="2"/>
  <c r="E42" i="2"/>
  <c r="W40" i="2"/>
  <c r="V40" i="2"/>
  <c r="O40" i="2"/>
  <c r="N40" i="2"/>
  <c r="M40" i="2"/>
  <c r="L40" i="2"/>
  <c r="R40" i="2" s="1"/>
  <c r="K40" i="2"/>
  <c r="J40" i="2"/>
  <c r="I40" i="2"/>
  <c r="H40" i="2"/>
  <c r="G40" i="2"/>
  <c r="F40" i="2"/>
  <c r="C40" i="2"/>
  <c r="B40" i="2"/>
  <c r="E40" i="2" s="1"/>
  <c r="U39" i="2"/>
  <c r="S39" i="2"/>
  <c r="R39" i="2"/>
  <c r="Q39" i="2"/>
  <c r="P39" i="2"/>
  <c r="E39" i="2"/>
  <c r="T39" i="2" s="1"/>
  <c r="S38" i="2"/>
  <c r="R38" i="2"/>
  <c r="Q38" i="2"/>
  <c r="U38" i="2" s="1"/>
  <c r="P38" i="2"/>
  <c r="E38" i="2"/>
  <c r="S37" i="2"/>
  <c r="R37" i="2"/>
  <c r="Q37" i="2"/>
  <c r="P37" i="2"/>
  <c r="E37" i="2"/>
  <c r="S36" i="2"/>
  <c r="R36" i="2"/>
  <c r="Q36" i="2"/>
  <c r="P36" i="2"/>
  <c r="E36" i="2"/>
  <c r="S35" i="2"/>
  <c r="R35" i="2"/>
  <c r="Q35" i="2"/>
  <c r="P35" i="2"/>
  <c r="E35" i="2"/>
  <c r="T35" i="2" s="1"/>
  <c r="W33" i="2"/>
  <c r="V33" i="2"/>
  <c r="O33" i="2"/>
  <c r="N33" i="2"/>
  <c r="M33" i="2"/>
  <c r="S33" i="2" s="1"/>
  <c r="L33" i="2"/>
  <c r="R33" i="2" s="1"/>
  <c r="K33" i="2"/>
  <c r="J33" i="2"/>
  <c r="I33" i="2"/>
  <c r="Q33" i="2" s="1"/>
  <c r="H33" i="2"/>
  <c r="G33" i="2"/>
  <c r="F33" i="2"/>
  <c r="C33" i="2"/>
  <c r="B33" i="2"/>
  <c r="S32" i="2"/>
  <c r="R32" i="2"/>
  <c r="Q32" i="2"/>
  <c r="P32" i="2"/>
  <c r="E32" i="2"/>
  <c r="W30" i="2"/>
  <c r="V30" i="2"/>
  <c r="O30" i="2"/>
  <c r="S30" i="2" s="1"/>
  <c r="N30" i="2"/>
  <c r="M30" i="2"/>
  <c r="L30" i="2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T29" i="2" s="1"/>
  <c r="S28" i="2"/>
  <c r="R28" i="2"/>
  <c r="Q28" i="2"/>
  <c r="P28" i="2"/>
  <c r="E28" i="2"/>
  <c r="S27" i="2"/>
  <c r="R27" i="2"/>
  <c r="Q27" i="2"/>
  <c r="P27" i="2"/>
  <c r="E27" i="2"/>
  <c r="S26" i="2"/>
  <c r="R26" i="2"/>
  <c r="Q26" i="2"/>
  <c r="P26" i="2"/>
  <c r="E26" i="2"/>
  <c r="W24" i="2"/>
  <c r="V24" i="2"/>
  <c r="R24" i="2"/>
  <c r="O24" i="2"/>
  <c r="N24" i="2"/>
  <c r="M24" i="2"/>
  <c r="S24" i="2" s="1"/>
  <c r="L24" i="2"/>
  <c r="K24" i="2"/>
  <c r="J24" i="2"/>
  <c r="I24" i="2"/>
  <c r="H24" i="2"/>
  <c r="G24" i="2"/>
  <c r="F24" i="2"/>
  <c r="E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S17" i="2"/>
  <c r="R17" i="2"/>
  <c r="Q17" i="2"/>
  <c r="P17" i="2"/>
  <c r="E17" i="2"/>
  <c r="W15" i="2"/>
  <c r="V15" i="2"/>
  <c r="O15" i="2"/>
  <c r="N15" i="2"/>
  <c r="R15" i="2" s="1"/>
  <c r="M15" i="2"/>
  <c r="L15" i="2"/>
  <c r="K15" i="2"/>
  <c r="Q15" i="2" s="1"/>
  <c r="J15" i="2"/>
  <c r="I15" i="2"/>
  <c r="H15" i="2"/>
  <c r="G15" i="2"/>
  <c r="F15" i="2"/>
  <c r="C15" i="2"/>
  <c r="B15" i="2"/>
  <c r="E15" i="2" s="1"/>
  <c r="S14" i="2"/>
  <c r="R14" i="2"/>
  <c r="Q14" i="2"/>
  <c r="P14" i="2"/>
  <c r="E14" i="2"/>
  <c r="S13" i="2"/>
  <c r="R13" i="2"/>
  <c r="Q13" i="2"/>
  <c r="P13" i="2"/>
  <c r="E13" i="2"/>
  <c r="S12" i="2"/>
  <c r="R12" i="2"/>
  <c r="Q12" i="2"/>
  <c r="P12" i="2"/>
  <c r="E12" i="2"/>
  <c r="U11" i="2"/>
  <c r="S11" i="2"/>
  <c r="R11" i="2"/>
  <c r="Q11" i="2"/>
  <c r="P11" i="2"/>
  <c r="E11" i="2"/>
  <c r="T11" i="2" s="1"/>
  <c r="S10" i="2"/>
  <c r="R10" i="2"/>
  <c r="Q10" i="2"/>
  <c r="U10" i="2" s="1"/>
  <c r="P10" i="2"/>
  <c r="E10" i="2"/>
  <c r="S9" i="2"/>
  <c r="R9" i="2"/>
  <c r="Q9" i="2"/>
  <c r="P9" i="2"/>
  <c r="T9" i="2" s="1"/>
  <c r="E9" i="2"/>
  <c r="S93" i="1"/>
  <c r="R93" i="1"/>
  <c r="Q93" i="1"/>
  <c r="P93" i="1"/>
  <c r="E93" i="1"/>
  <c r="U92" i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S89" i="1"/>
  <c r="R89" i="1"/>
  <c r="Q89" i="1"/>
  <c r="P89" i="1"/>
  <c r="E89" i="1"/>
  <c r="U88" i="1"/>
  <c r="S88" i="1"/>
  <c r="R88" i="1"/>
  <c r="Q88" i="1"/>
  <c r="P88" i="1"/>
  <c r="E88" i="1"/>
  <c r="T88" i="1" s="1"/>
  <c r="U87" i="1"/>
  <c r="T87" i="1"/>
  <c r="S87" i="1"/>
  <c r="R87" i="1"/>
  <c r="Q87" i="1"/>
  <c r="P87" i="1"/>
  <c r="E87" i="1"/>
  <c r="S86" i="1"/>
  <c r="R86" i="1"/>
  <c r="Q86" i="1"/>
  <c r="P86" i="1"/>
  <c r="E86" i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R71" i="1" s="1"/>
  <c r="K71" i="1"/>
  <c r="J71" i="1"/>
  <c r="I71" i="1"/>
  <c r="Q71" i="1" s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E70" i="1" s="1"/>
  <c r="B70" i="1"/>
  <c r="S69" i="1"/>
  <c r="R69" i="1"/>
  <c r="Q69" i="1"/>
  <c r="U69" i="1" s="1"/>
  <c r="P69" i="1"/>
  <c r="T69" i="1" s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Q66" i="1"/>
  <c r="O66" i="1"/>
  <c r="N66" i="1"/>
  <c r="R66" i="1" s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U64" i="1"/>
  <c r="S64" i="1"/>
  <c r="R64" i="1"/>
  <c r="Q64" i="1"/>
  <c r="P64" i="1"/>
  <c r="E64" i="1"/>
  <c r="T64" i="1" s="1"/>
  <c r="T63" i="1"/>
  <c r="S63" i="1"/>
  <c r="R63" i="1"/>
  <c r="Q63" i="1"/>
  <c r="P63" i="1"/>
  <c r="E63" i="1"/>
  <c r="U63" i="1" s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U52" i="1"/>
  <c r="S52" i="1"/>
  <c r="R52" i="1"/>
  <c r="Q52" i="1"/>
  <c r="P52" i="1"/>
  <c r="E52" i="1"/>
  <c r="T52" i="1" s="1"/>
  <c r="S51" i="1"/>
  <c r="R51" i="1"/>
  <c r="Q51" i="1"/>
  <c r="P51" i="1"/>
  <c r="E51" i="1"/>
  <c r="U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U44" i="1" s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S40" i="1" s="1"/>
  <c r="N40" i="1"/>
  <c r="M40" i="1"/>
  <c r="L40" i="1"/>
  <c r="K40" i="1"/>
  <c r="J40" i="1"/>
  <c r="I40" i="1"/>
  <c r="H40" i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U38" i="1" s="1"/>
  <c r="P38" i="1"/>
  <c r="E38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S35" i="1"/>
  <c r="R35" i="1"/>
  <c r="Q35" i="1"/>
  <c r="U35" i="1" s="1"/>
  <c r="P35" i="1"/>
  <c r="T35" i="1" s="1"/>
  <c r="E35" i="1"/>
  <c r="W33" i="1"/>
  <c r="V33" i="1"/>
  <c r="O33" i="1"/>
  <c r="N33" i="1"/>
  <c r="M33" i="1"/>
  <c r="S33" i="1" s="1"/>
  <c r="L33" i="1"/>
  <c r="R33" i="1" s="1"/>
  <c r="K33" i="1"/>
  <c r="J33" i="1"/>
  <c r="I33" i="1"/>
  <c r="Q33" i="1" s="1"/>
  <c r="H33" i="1"/>
  <c r="G33" i="1"/>
  <c r="F33" i="1"/>
  <c r="C33" i="1"/>
  <c r="E33" i="1" s="1"/>
  <c r="B33" i="1"/>
  <c r="S32" i="1"/>
  <c r="R32" i="1"/>
  <c r="Q32" i="1"/>
  <c r="P32" i="1"/>
  <c r="E32" i="1"/>
  <c r="U32" i="1" s="1"/>
  <c r="W30" i="1"/>
  <c r="V30" i="1"/>
  <c r="O30" i="1"/>
  <c r="N30" i="1"/>
  <c r="R30" i="1" s="1"/>
  <c r="M30" i="1"/>
  <c r="S30" i="1" s="1"/>
  <c r="L30" i="1"/>
  <c r="K30" i="1"/>
  <c r="J30" i="1"/>
  <c r="I30" i="1"/>
  <c r="Q30" i="1" s="1"/>
  <c r="H30" i="1"/>
  <c r="G30" i="1"/>
  <c r="F30" i="1"/>
  <c r="C30" i="1"/>
  <c r="B30" i="1"/>
  <c r="E30" i="1" s="1"/>
  <c r="S29" i="1"/>
  <c r="R29" i="1"/>
  <c r="Q29" i="1"/>
  <c r="P29" i="1"/>
  <c r="E29" i="1"/>
  <c r="S28" i="1"/>
  <c r="R28" i="1"/>
  <c r="Q28" i="1"/>
  <c r="P28" i="1"/>
  <c r="E28" i="1"/>
  <c r="U28" i="1" s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W24" i="1"/>
  <c r="V24" i="1"/>
  <c r="O24" i="1"/>
  <c r="N24" i="1"/>
  <c r="M24" i="1"/>
  <c r="S24" i="1" s="1"/>
  <c r="L24" i="1"/>
  <c r="K24" i="1"/>
  <c r="J24" i="1"/>
  <c r="I24" i="1"/>
  <c r="H24" i="1"/>
  <c r="G24" i="1"/>
  <c r="F24" i="1"/>
  <c r="E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S18" i="1"/>
  <c r="R18" i="1"/>
  <c r="Q18" i="1"/>
  <c r="P18" i="1"/>
  <c r="E18" i="1"/>
  <c r="U18" i="1" s="1"/>
  <c r="S17" i="1"/>
  <c r="R17" i="1"/>
  <c r="Q17" i="1"/>
  <c r="U17" i="1" s="1"/>
  <c r="P17" i="1"/>
  <c r="E17" i="1"/>
  <c r="W15" i="1"/>
  <c r="V15" i="1"/>
  <c r="O15" i="1"/>
  <c r="N15" i="1"/>
  <c r="M15" i="1"/>
  <c r="L15" i="1"/>
  <c r="K15" i="1"/>
  <c r="J15" i="1"/>
  <c r="I15" i="1"/>
  <c r="Q15" i="1" s="1"/>
  <c r="H15" i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P13" i="1"/>
  <c r="E13" i="1"/>
  <c r="T13" i="1" s="1"/>
  <c r="S12" i="1"/>
  <c r="R12" i="1"/>
  <c r="Q12" i="1"/>
  <c r="P12" i="1"/>
  <c r="E12" i="1"/>
  <c r="T12" i="1" s="1"/>
  <c r="U11" i="1"/>
  <c r="S11" i="1"/>
  <c r="R11" i="1"/>
  <c r="Q11" i="1"/>
  <c r="P11" i="1"/>
  <c r="T11" i="1" s="1"/>
  <c r="E11" i="1"/>
  <c r="S10" i="1"/>
  <c r="R10" i="1"/>
  <c r="Q10" i="1"/>
  <c r="P10" i="1"/>
  <c r="T10" i="1" s="1"/>
  <c r="E10" i="1"/>
  <c r="S9" i="1"/>
  <c r="R9" i="1"/>
  <c r="Q9" i="1"/>
  <c r="P9" i="1"/>
  <c r="E9" i="1"/>
  <c r="U9" i="1" s="1"/>
  <c r="T22" i="24" l="1"/>
  <c r="U22" i="24"/>
  <c r="T27" i="24"/>
  <c r="U27" i="24"/>
  <c r="U61" i="27"/>
  <c r="T61" i="27"/>
  <c r="T88" i="27"/>
  <c r="U88" i="27"/>
  <c r="U36" i="30"/>
  <c r="T36" i="30"/>
  <c r="T17" i="1"/>
  <c r="T20" i="1"/>
  <c r="T28" i="1"/>
  <c r="Q40" i="1"/>
  <c r="Q59" i="1"/>
  <c r="S71" i="1"/>
  <c r="P40" i="2"/>
  <c r="U43" i="2"/>
  <c r="T43" i="2"/>
  <c r="P59" i="2"/>
  <c r="T61" i="6"/>
  <c r="U61" i="6"/>
  <c r="U18" i="7"/>
  <c r="T18" i="7"/>
  <c r="T38" i="7"/>
  <c r="U38" i="7"/>
  <c r="U93" i="9"/>
  <c r="T93" i="9"/>
  <c r="U52" i="10"/>
  <c r="T52" i="10"/>
  <c r="U87" i="13"/>
  <c r="T87" i="13"/>
  <c r="U90" i="20"/>
  <c r="T90" i="20"/>
  <c r="U62" i="21"/>
  <c r="T62" i="21"/>
  <c r="P66" i="1"/>
  <c r="U14" i="11"/>
  <c r="T14" i="11"/>
  <c r="R15" i="1"/>
  <c r="U19" i="1"/>
  <c r="P24" i="1"/>
  <c r="T32" i="1"/>
  <c r="S70" i="1"/>
  <c r="P72" i="1"/>
  <c r="U27" i="3"/>
  <c r="T27" i="3"/>
  <c r="T55" i="4"/>
  <c r="U55" i="4"/>
  <c r="U57" i="5"/>
  <c r="T57" i="5"/>
  <c r="T92" i="5"/>
  <c r="U92" i="5"/>
  <c r="U48" i="7"/>
  <c r="T48" i="7"/>
  <c r="R15" i="8"/>
  <c r="U19" i="8"/>
  <c r="T19" i="8"/>
  <c r="U89" i="9"/>
  <c r="T89" i="9"/>
  <c r="U29" i="11"/>
  <c r="T29" i="11"/>
  <c r="U28" i="12"/>
  <c r="T28" i="12"/>
  <c r="T39" i="16"/>
  <c r="U39" i="16"/>
  <c r="U22" i="21"/>
  <c r="T22" i="21"/>
  <c r="S15" i="1"/>
  <c r="T19" i="1"/>
  <c r="Q24" i="1"/>
  <c r="P33" i="1"/>
  <c r="T33" i="1" s="1"/>
  <c r="T36" i="1"/>
  <c r="R40" i="1"/>
  <c r="T44" i="1"/>
  <c r="R70" i="1"/>
  <c r="P71" i="1"/>
  <c r="Q24" i="2"/>
  <c r="Q24" i="3"/>
  <c r="U51" i="3"/>
  <c r="T22" i="4"/>
  <c r="U22" i="4"/>
  <c r="T39" i="6"/>
  <c r="U39" i="6"/>
  <c r="U56" i="6"/>
  <c r="T56" i="6"/>
  <c r="T69" i="6"/>
  <c r="U9" i="7"/>
  <c r="T9" i="7"/>
  <c r="U93" i="8"/>
  <c r="T93" i="8"/>
  <c r="U22" i="9"/>
  <c r="T22" i="9"/>
  <c r="T63" i="9"/>
  <c r="U20" i="10"/>
  <c r="T20" i="10"/>
  <c r="U48" i="10"/>
  <c r="T48" i="10"/>
  <c r="T89" i="14"/>
  <c r="U89" i="14"/>
  <c r="U20" i="1"/>
  <c r="U50" i="3"/>
  <c r="T50" i="3"/>
  <c r="T23" i="1"/>
  <c r="T42" i="1"/>
  <c r="T23" i="2"/>
  <c r="U46" i="4"/>
  <c r="T49" i="4"/>
  <c r="T28" i="7"/>
  <c r="U28" i="7"/>
  <c r="T46" i="7"/>
  <c r="U56" i="7"/>
  <c r="U61" i="10"/>
  <c r="T61" i="10"/>
  <c r="U27" i="13"/>
  <c r="T27" i="13"/>
  <c r="T65" i="13"/>
  <c r="T91" i="13"/>
  <c r="U91" i="13"/>
  <c r="U49" i="14"/>
  <c r="T49" i="14"/>
  <c r="T29" i="16"/>
  <c r="U29" i="16"/>
  <c r="U64" i="6"/>
  <c r="T64" i="6"/>
  <c r="U52" i="7"/>
  <c r="T52" i="7"/>
  <c r="U27" i="22"/>
  <c r="T27" i="22"/>
  <c r="U12" i="9"/>
  <c r="T12" i="9"/>
  <c r="U65" i="10"/>
  <c r="T65" i="10"/>
  <c r="T48" i="1"/>
  <c r="T29" i="1"/>
  <c r="R53" i="1"/>
  <c r="T56" i="1"/>
  <c r="U57" i="1"/>
  <c r="T61" i="1"/>
  <c r="P70" i="1"/>
  <c r="E33" i="2"/>
  <c r="Q53" i="2"/>
  <c r="U51" i="6"/>
  <c r="T51" i="6"/>
  <c r="U90" i="6"/>
  <c r="T90" i="6"/>
  <c r="U44" i="7"/>
  <c r="T44" i="7"/>
  <c r="U28" i="8"/>
  <c r="T28" i="8"/>
  <c r="U89" i="8"/>
  <c r="T89" i="8"/>
  <c r="U14" i="12"/>
  <c r="T14" i="12"/>
  <c r="U86" i="6"/>
  <c r="T86" i="6"/>
  <c r="U22" i="23"/>
  <c r="T22" i="23"/>
  <c r="U61" i="5"/>
  <c r="T61" i="5"/>
  <c r="U45" i="1"/>
  <c r="U86" i="1"/>
  <c r="T86" i="1"/>
  <c r="T14" i="1"/>
  <c r="U43" i="1"/>
  <c r="U10" i="1"/>
  <c r="U12" i="1"/>
  <c r="P15" i="1"/>
  <c r="T15" i="1" s="1"/>
  <c r="R24" i="1"/>
  <c r="U29" i="1"/>
  <c r="T38" i="1"/>
  <c r="S66" i="1"/>
  <c r="Q70" i="1"/>
  <c r="T14" i="2"/>
  <c r="E24" i="3"/>
  <c r="U89" i="4"/>
  <c r="T92" i="4"/>
  <c r="T44" i="5"/>
  <c r="T48" i="6"/>
  <c r="U48" i="6"/>
  <c r="U18" i="9"/>
  <c r="T18" i="9"/>
  <c r="U12" i="10"/>
  <c r="T12" i="10"/>
  <c r="U44" i="10"/>
  <c r="T44" i="10"/>
  <c r="E66" i="10"/>
  <c r="U90" i="11"/>
  <c r="T90" i="11"/>
  <c r="E59" i="3"/>
  <c r="U59" i="3" s="1"/>
  <c r="Q70" i="3"/>
  <c r="Q71" i="3"/>
  <c r="Q70" i="4"/>
  <c r="P53" i="5"/>
  <c r="Q66" i="5"/>
  <c r="P71" i="5"/>
  <c r="Q72" i="5"/>
  <c r="Q30" i="6"/>
  <c r="U30" i="6" s="1"/>
  <c r="E33" i="6"/>
  <c r="P33" i="7"/>
  <c r="Q66" i="7"/>
  <c r="T32" i="8"/>
  <c r="P59" i="8"/>
  <c r="E30" i="9"/>
  <c r="Q40" i="9"/>
  <c r="E71" i="9"/>
  <c r="U71" i="9" s="1"/>
  <c r="P24" i="10"/>
  <c r="Q30" i="10"/>
  <c r="Q40" i="10"/>
  <c r="Q53" i="10"/>
  <c r="P66" i="10"/>
  <c r="Q67" i="10"/>
  <c r="Q72" i="10"/>
  <c r="Q15" i="11"/>
  <c r="U48" i="11"/>
  <c r="T48" i="11"/>
  <c r="T69" i="11"/>
  <c r="P24" i="12"/>
  <c r="U42" i="14"/>
  <c r="T42" i="14"/>
  <c r="Q66" i="14"/>
  <c r="P70" i="14"/>
  <c r="Q71" i="14"/>
  <c r="T9" i="18"/>
  <c r="U9" i="18"/>
  <c r="U12" i="18"/>
  <c r="T12" i="18"/>
  <c r="U37" i="20"/>
  <c r="T37" i="20"/>
  <c r="U50" i="20"/>
  <c r="T50" i="20"/>
  <c r="U64" i="20"/>
  <c r="T64" i="20"/>
  <c r="T9" i="22"/>
  <c r="U9" i="22"/>
  <c r="T19" i="23"/>
  <c r="U19" i="23"/>
  <c r="U42" i="23"/>
  <c r="T42" i="23"/>
  <c r="U90" i="23"/>
  <c r="T90" i="23"/>
  <c r="U88" i="24"/>
  <c r="T88" i="24"/>
  <c r="T21" i="25"/>
  <c r="U21" i="25"/>
  <c r="U57" i="25"/>
  <c r="T57" i="25"/>
  <c r="U26" i="26"/>
  <c r="T26" i="26"/>
  <c r="U57" i="27"/>
  <c r="T57" i="27"/>
  <c r="U18" i="29"/>
  <c r="T18" i="29"/>
  <c r="S72" i="1"/>
  <c r="U14" i="2"/>
  <c r="P15" i="2"/>
  <c r="T15" i="2" s="1"/>
  <c r="Q30" i="2"/>
  <c r="S66" i="2"/>
  <c r="S30" i="3"/>
  <c r="Q40" i="3"/>
  <c r="P30" i="4"/>
  <c r="P15" i="5"/>
  <c r="T15" i="5" s="1"/>
  <c r="T29" i="5"/>
  <c r="E33" i="5"/>
  <c r="U33" i="5" s="1"/>
  <c r="Q53" i="5"/>
  <c r="P70" i="5"/>
  <c r="Q71" i="5"/>
  <c r="E66" i="6"/>
  <c r="Q33" i="7"/>
  <c r="P72" i="7"/>
  <c r="U32" i="8"/>
  <c r="P33" i="8"/>
  <c r="T33" i="8" s="1"/>
  <c r="Q53" i="8"/>
  <c r="S71" i="8"/>
  <c r="E66" i="9"/>
  <c r="E70" i="9"/>
  <c r="P15" i="10"/>
  <c r="Q24" i="10"/>
  <c r="Q66" i="10"/>
  <c r="T69" i="10"/>
  <c r="P71" i="10"/>
  <c r="Q30" i="11"/>
  <c r="U51" i="12"/>
  <c r="T51" i="12"/>
  <c r="Q30" i="14"/>
  <c r="U23" i="16"/>
  <c r="T23" i="16"/>
  <c r="U86" i="16"/>
  <c r="T86" i="16"/>
  <c r="T47" i="20"/>
  <c r="U47" i="20"/>
  <c r="U13" i="2"/>
  <c r="T28" i="2"/>
  <c r="U35" i="2"/>
  <c r="P66" i="2"/>
  <c r="U91" i="2"/>
  <c r="T9" i="3"/>
  <c r="R15" i="3"/>
  <c r="P30" i="3"/>
  <c r="U64" i="3"/>
  <c r="R72" i="3"/>
  <c r="U13" i="4"/>
  <c r="U18" i="4"/>
  <c r="T21" i="4"/>
  <c r="U27" i="4"/>
  <c r="Q30" i="4"/>
  <c r="R33" i="4"/>
  <c r="R72" i="4"/>
  <c r="Q15" i="5"/>
  <c r="U29" i="5"/>
  <c r="P30" i="5"/>
  <c r="P40" i="5"/>
  <c r="Q70" i="5"/>
  <c r="P24" i="6"/>
  <c r="U32" i="6"/>
  <c r="P71" i="6"/>
  <c r="P72" i="6"/>
  <c r="R15" i="7"/>
  <c r="U29" i="7"/>
  <c r="P70" i="7"/>
  <c r="P71" i="7"/>
  <c r="Q33" i="8"/>
  <c r="P40" i="8"/>
  <c r="P66" i="8"/>
  <c r="R70" i="8"/>
  <c r="P71" i="8"/>
  <c r="S15" i="9"/>
  <c r="R53" i="9"/>
  <c r="P59" i="9"/>
  <c r="Q15" i="10"/>
  <c r="U32" i="10"/>
  <c r="S33" i="10"/>
  <c r="P70" i="10"/>
  <c r="Q71" i="10"/>
  <c r="U71" i="10" s="1"/>
  <c r="U23" i="11"/>
  <c r="T23" i="11"/>
  <c r="U36" i="13"/>
  <c r="T36" i="13"/>
  <c r="U29" i="15"/>
  <c r="T29" i="15"/>
  <c r="T20" i="16"/>
  <c r="U20" i="16"/>
  <c r="U38" i="16"/>
  <c r="T38" i="16"/>
  <c r="U91" i="19"/>
  <c r="T91" i="19"/>
  <c r="T10" i="2"/>
  <c r="T13" i="2"/>
  <c r="U20" i="2"/>
  <c r="P24" i="2"/>
  <c r="U28" i="2"/>
  <c r="U29" i="2"/>
  <c r="P33" i="2"/>
  <c r="T36" i="2"/>
  <c r="S40" i="2"/>
  <c r="U65" i="2"/>
  <c r="Q66" i="2"/>
  <c r="U87" i="2"/>
  <c r="S15" i="3"/>
  <c r="P24" i="3"/>
  <c r="Q30" i="3"/>
  <c r="S33" i="3"/>
  <c r="P59" i="3"/>
  <c r="P67" i="3"/>
  <c r="E70" i="3"/>
  <c r="E71" i="3"/>
  <c r="U71" i="3" s="1"/>
  <c r="U9" i="4"/>
  <c r="T19" i="4"/>
  <c r="P24" i="4"/>
  <c r="T32" i="4"/>
  <c r="S33" i="4"/>
  <c r="E40" i="4"/>
  <c r="U50" i="4"/>
  <c r="E70" i="4"/>
  <c r="T70" i="4" s="1"/>
  <c r="E71" i="4"/>
  <c r="U93" i="4"/>
  <c r="E24" i="5"/>
  <c r="Q30" i="5"/>
  <c r="U36" i="5"/>
  <c r="Q40" i="5"/>
  <c r="U45" i="5"/>
  <c r="E72" i="5"/>
  <c r="U19" i="6"/>
  <c r="U20" i="6"/>
  <c r="Q24" i="6"/>
  <c r="E30" i="6"/>
  <c r="P33" i="6"/>
  <c r="T33" i="6" s="1"/>
  <c r="U44" i="6"/>
  <c r="T47" i="6"/>
  <c r="Q59" i="6"/>
  <c r="P70" i="6"/>
  <c r="Q71" i="6"/>
  <c r="Q72" i="6"/>
  <c r="T10" i="7"/>
  <c r="T19" i="7"/>
  <c r="T29" i="7"/>
  <c r="P30" i="7"/>
  <c r="U43" i="7"/>
  <c r="U47" i="7"/>
  <c r="U51" i="7"/>
  <c r="E66" i="7"/>
  <c r="Q70" i="7"/>
  <c r="Q71" i="7"/>
  <c r="S15" i="8"/>
  <c r="U18" i="8"/>
  <c r="U27" i="8"/>
  <c r="Q40" i="8"/>
  <c r="T58" i="8"/>
  <c r="Q66" i="8"/>
  <c r="S70" i="8"/>
  <c r="T88" i="8"/>
  <c r="P15" i="9"/>
  <c r="P30" i="9"/>
  <c r="R40" i="9"/>
  <c r="E53" i="9"/>
  <c r="Q59" i="9"/>
  <c r="Q67" i="9"/>
  <c r="P71" i="9"/>
  <c r="P33" i="10"/>
  <c r="E67" i="10"/>
  <c r="Q70" i="10"/>
  <c r="E72" i="10"/>
  <c r="T32" i="11"/>
  <c r="U39" i="11"/>
  <c r="T39" i="11"/>
  <c r="T86" i="11"/>
  <c r="T26" i="15"/>
  <c r="U26" i="15"/>
  <c r="T23" i="17"/>
  <c r="U23" i="17"/>
  <c r="U29" i="19"/>
  <c r="T29" i="19"/>
  <c r="Q40" i="2"/>
  <c r="P71" i="2"/>
  <c r="Q15" i="3"/>
  <c r="T32" i="3"/>
  <c r="T55" i="3"/>
  <c r="Q66" i="3"/>
  <c r="U86" i="3"/>
  <c r="T89" i="3"/>
  <c r="Q15" i="4"/>
  <c r="Q33" i="4"/>
  <c r="U42" i="4"/>
  <c r="T45" i="4"/>
  <c r="P59" i="4"/>
  <c r="Q72" i="4"/>
  <c r="T88" i="4"/>
  <c r="R15" i="5"/>
  <c r="U26" i="5"/>
  <c r="P33" i="5"/>
  <c r="E53" i="5"/>
  <c r="T10" i="6"/>
  <c r="P15" i="6"/>
  <c r="P53" i="6"/>
  <c r="P66" i="6"/>
  <c r="T11" i="7"/>
  <c r="Q15" i="7"/>
  <c r="T20" i="7"/>
  <c r="Q24" i="7"/>
  <c r="Q40" i="7"/>
  <c r="T55" i="7"/>
  <c r="Q59" i="7"/>
  <c r="T63" i="7"/>
  <c r="U69" i="7"/>
  <c r="R72" i="7"/>
  <c r="U9" i="8"/>
  <c r="E59" i="8"/>
  <c r="U59" i="8" s="1"/>
  <c r="Q24" i="9"/>
  <c r="T44" i="9"/>
  <c r="T55" i="9"/>
  <c r="T62" i="9"/>
  <c r="Q66" i="9"/>
  <c r="P70" i="9"/>
  <c r="E72" i="9"/>
  <c r="R15" i="10"/>
  <c r="E24" i="10"/>
  <c r="T58" i="10"/>
  <c r="R15" i="11"/>
  <c r="U52" i="11"/>
  <c r="T52" i="11"/>
  <c r="E70" i="12"/>
  <c r="T46" i="14"/>
  <c r="U46" i="14"/>
  <c r="T47" i="16"/>
  <c r="U47" i="16"/>
  <c r="U90" i="16"/>
  <c r="T90" i="16"/>
  <c r="R72" i="1"/>
  <c r="S15" i="2"/>
  <c r="T18" i="2"/>
  <c r="T22" i="2"/>
  <c r="R30" i="2"/>
  <c r="T38" i="2"/>
  <c r="U52" i="2"/>
  <c r="E66" i="2"/>
  <c r="P70" i="2"/>
  <c r="Q71" i="2"/>
  <c r="U10" i="3"/>
  <c r="U23" i="3"/>
  <c r="E30" i="3"/>
  <c r="R30" i="3"/>
  <c r="U32" i="3"/>
  <c r="P33" i="3"/>
  <c r="U38" i="3"/>
  <c r="P72" i="3"/>
  <c r="E30" i="4"/>
  <c r="P40" i="4"/>
  <c r="Q59" i="4"/>
  <c r="P66" i="4"/>
  <c r="P71" i="4"/>
  <c r="S15" i="5"/>
  <c r="P24" i="5"/>
  <c r="Q33" i="5"/>
  <c r="U10" i="6"/>
  <c r="Q15" i="6"/>
  <c r="U15" i="6" s="1"/>
  <c r="T29" i="6"/>
  <c r="P40" i="6"/>
  <c r="E59" i="6"/>
  <c r="U59" i="6" s="1"/>
  <c r="Q66" i="6"/>
  <c r="E71" i="6"/>
  <c r="U71" i="6" s="1"/>
  <c r="R72" i="6"/>
  <c r="R33" i="7"/>
  <c r="P53" i="7"/>
  <c r="E70" i="7"/>
  <c r="E71" i="7"/>
  <c r="S33" i="8"/>
  <c r="E40" i="8"/>
  <c r="E71" i="8"/>
  <c r="U71" i="8" s="1"/>
  <c r="R71" i="8"/>
  <c r="P33" i="9"/>
  <c r="P53" i="9"/>
  <c r="Q70" i="9"/>
  <c r="S15" i="10"/>
  <c r="R70" i="10"/>
  <c r="S71" i="10"/>
  <c r="Q15" i="12"/>
  <c r="U15" i="12" s="1"/>
  <c r="P67" i="12"/>
  <c r="Q72" i="12"/>
  <c r="U62" i="13"/>
  <c r="T62" i="13"/>
  <c r="U62" i="14"/>
  <c r="T62" i="14"/>
  <c r="U92" i="14"/>
  <c r="T92" i="14"/>
  <c r="T36" i="15"/>
  <c r="E24" i="16"/>
  <c r="T44" i="16"/>
  <c r="U44" i="16"/>
  <c r="T87" i="16"/>
  <c r="U87" i="16"/>
  <c r="U52" i="18"/>
  <c r="T52" i="18"/>
  <c r="T63" i="18"/>
  <c r="U63" i="18"/>
  <c r="Q33" i="11"/>
  <c r="R40" i="11"/>
  <c r="U69" i="11"/>
  <c r="P70" i="11"/>
  <c r="Q24" i="12"/>
  <c r="Q30" i="12"/>
  <c r="P40" i="12"/>
  <c r="Q53" i="12"/>
  <c r="P66" i="12"/>
  <c r="Q67" i="12"/>
  <c r="R70" i="12"/>
  <c r="P71" i="12"/>
  <c r="T71" i="12" s="1"/>
  <c r="P15" i="13"/>
  <c r="P30" i="13"/>
  <c r="Q40" i="13"/>
  <c r="E59" i="13"/>
  <c r="Q67" i="13"/>
  <c r="U67" i="13" s="1"/>
  <c r="P72" i="13"/>
  <c r="S15" i="14"/>
  <c r="P24" i="14"/>
  <c r="S33" i="14"/>
  <c r="Q70" i="14"/>
  <c r="Q33" i="15"/>
  <c r="U36" i="15"/>
  <c r="U49" i="15"/>
  <c r="T52" i="15"/>
  <c r="T61" i="15"/>
  <c r="P70" i="15"/>
  <c r="Q71" i="15"/>
  <c r="U92" i="15"/>
  <c r="T35" i="16"/>
  <c r="P40" i="16"/>
  <c r="E66" i="16"/>
  <c r="E67" i="16"/>
  <c r="U69" i="16"/>
  <c r="P70" i="16"/>
  <c r="T70" i="16" s="1"/>
  <c r="R15" i="17"/>
  <c r="P24" i="17"/>
  <c r="T27" i="18"/>
  <c r="U27" i="18"/>
  <c r="U48" i="19"/>
  <c r="T48" i="19"/>
  <c r="U86" i="20"/>
  <c r="T86" i="20"/>
  <c r="U18" i="21"/>
  <c r="T18" i="21"/>
  <c r="T90" i="21"/>
  <c r="U90" i="21"/>
  <c r="E66" i="22"/>
  <c r="S40" i="11"/>
  <c r="Q59" i="11"/>
  <c r="Q70" i="11"/>
  <c r="U70" i="11" s="1"/>
  <c r="T13" i="12"/>
  <c r="T19" i="12"/>
  <c r="T23" i="12"/>
  <c r="S33" i="12"/>
  <c r="Q40" i="12"/>
  <c r="Q66" i="12"/>
  <c r="S70" i="12"/>
  <c r="Q71" i="12"/>
  <c r="U71" i="12" s="1"/>
  <c r="Q15" i="13"/>
  <c r="P24" i="13"/>
  <c r="Q30" i="13"/>
  <c r="R33" i="13"/>
  <c r="P66" i="13"/>
  <c r="U69" i="13"/>
  <c r="S70" i="13"/>
  <c r="P71" i="13"/>
  <c r="T71" i="13" s="1"/>
  <c r="Q72" i="13"/>
  <c r="P15" i="14"/>
  <c r="T15" i="14" s="1"/>
  <c r="Q24" i="14"/>
  <c r="P33" i="14"/>
  <c r="R40" i="14"/>
  <c r="S72" i="14"/>
  <c r="U10" i="15"/>
  <c r="P15" i="15"/>
  <c r="T15" i="15" s="1"/>
  <c r="R24" i="15"/>
  <c r="P40" i="15"/>
  <c r="T40" i="15" s="1"/>
  <c r="Q70" i="15"/>
  <c r="S15" i="16"/>
  <c r="P30" i="16"/>
  <c r="Q40" i="16"/>
  <c r="Q70" i="16"/>
  <c r="S15" i="17"/>
  <c r="U93" i="17"/>
  <c r="T93" i="17"/>
  <c r="U48" i="18"/>
  <c r="T48" i="18"/>
  <c r="T58" i="18"/>
  <c r="U58" i="18"/>
  <c r="U87" i="18"/>
  <c r="T87" i="18"/>
  <c r="U23" i="19"/>
  <c r="T23" i="19"/>
  <c r="T45" i="19"/>
  <c r="U45" i="19"/>
  <c r="T69" i="20"/>
  <c r="U49" i="21"/>
  <c r="T49" i="21"/>
  <c r="T86" i="21"/>
  <c r="U86" i="21"/>
  <c r="U86" i="23"/>
  <c r="T86" i="23"/>
  <c r="U21" i="24"/>
  <c r="T21" i="24"/>
  <c r="T50" i="24"/>
  <c r="U50" i="24"/>
  <c r="T10" i="11"/>
  <c r="P30" i="11"/>
  <c r="T35" i="11"/>
  <c r="P40" i="11"/>
  <c r="P53" i="11"/>
  <c r="E71" i="11"/>
  <c r="U71" i="11" s="1"/>
  <c r="E15" i="12"/>
  <c r="T69" i="12"/>
  <c r="P70" i="12"/>
  <c r="Q24" i="13"/>
  <c r="E53" i="13"/>
  <c r="T61" i="13"/>
  <c r="Q66" i="13"/>
  <c r="P70" i="13"/>
  <c r="Q71" i="13"/>
  <c r="T88" i="13"/>
  <c r="U32" i="14"/>
  <c r="Q33" i="14"/>
  <c r="E40" i="14"/>
  <c r="P53" i="14"/>
  <c r="R67" i="14"/>
  <c r="R72" i="14"/>
  <c r="Q15" i="15"/>
  <c r="E24" i="15"/>
  <c r="T35" i="15"/>
  <c r="Q40" i="15"/>
  <c r="E53" i="15"/>
  <c r="R15" i="16"/>
  <c r="Q30" i="16"/>
  <c r="U35" i="16"/>
  <c r="E53" i="16"/>
  <c r="P59" i="16"/>
  <c r="E71" i="16"/>
  <c r="U71" i="16" s="1"/>
  <c r="P15" i="17"/>
  <c r="U49" i="17"/>
  <c r="T49" i="17"/>
  <c r="T55" i="18"/>
  <c r="U55" i="18"/>
  <c r="U19" i="19"/>
  <c r="T19" i="19"/>
  <c r="Q30" i="19"/>
  <c r="U65" i="19"/>
  <c r="T65" i="19"/>
  <c r="U87" i="19"/>
  <c r="T87" i="19"/>
  <c r="P33" i="20"/>
  <c r="U45" i="21"/>
  <c r="T45" i="21"/>
  <c r="U18" i="23"/>
  <c r="T18" i="23"/>
  <c r="U37" i="23"/>
  <c r="T37" i="23"/>
  <c r="T18" i="24"/>
  <c r="U18" i="24"/>
  <c r="U20" i="25"/>
  <c r="T20" i="25"/>
  <c r="P30" i="15"/>
  <c r="Q59" i="15"/>
  <c r="P24" i="16"/>
  <c r="Q59" i="16"/>
  <c r="Q15" i="17"/>
  <c r="Q66" i="17"/>
  <c r="Q71" i="17"/>
  <c r="U89" i="17"/>
  <c r="T89" i="17"/>
  <c r="U21" i="18"/>
  <c r="T21" i="18"/>
  <c r="U44" i="18"/>
  <c r="T44" i="18"/>
  <c r="U14" i="19"/>
  <c r="T14" i="19"/>
  <c r="P66" i="19"/>
  <c r="Q67" i="19"/>
  <c r="P72" i="19"/>
  <c r="U13" i="20"/>
  <c r="T13" i="20"/>
  <c r="T13" i="24"/>
  <c r="U13" i="24"/>
  <c r="U92" i="24"/>
  <c r="T92" i="24"/>
  <c r="T17" i="25"/>
  <c r="U17" i="25"/>
  <c r="Q24" i="11"/>
  <c r="E33" i="11"/>
  <c r="S33" i="11"/>
  <c r="P66" i="11"/>
  <c r="P67" i="11"/>
  <c r="P72" i="11"/>
  <c r="P33" i="12"/>
  <c r="T33" i="12" s="1"/>
  <c r="R40" i="12"/>
  <c r="S67" i="12"/>
  <c r="R71" i="12"/>
  <c r="R15" i="13"/>
  <c r="Q33" i="13"/>
  <c r="E40" i="13"/>
  <c r="S40" i="13"/>
  <c r="S67" i="13"/>
  <c r="T17" i="14"/>
  <c r="R24" i="14"/>
  <c r="Q30" i="15"/>
  <c r="R72" i="15"/>
  <c r="T10" i="16"/>
  <c r="P15" i="16"/>
  <c r="Q24" i="16"/>
  <c r="P66" i="16"/>
  <c r="R71" i="16"/>
  <c r="T10" i="17"/>
  <c r="T13" i="17"/>
  <c r="E24" i="17"/>
  <c r="T64" i="17"/>
  <c r="U64" i="17"/>
  <c r="Q24" i="19"/>
  <c r="U61" i="19"/>
  <c r="T61" i="19"/>
  <c r="T29" i="20"/>
  <c r="U29" i="20"/>
  <c r="U9" i="21"/>
  <c r="T9" i="21"/>
  <c r="T56" i="21"/>
  <c r="U56" i="21"/>
  <c r="U13" i="23"/>
  <c r="T13" i="23"/>
  <c r="T28" i="23"/>
  <c r="U28" i="23"/>
  <c r="U49" i="24"/>
  <c r="T49" i="24"/>
  <c r="T89" i="24"/>
  <c r="U89" i="24"/>
  <c r="Q66" i="11"/>
  <c r="Q67" i="11"/>
  <c r="S70" i="11"/>
  <c r="S71" i="11"/>
  <c r="Q72" i="11"/>
  <c r="S15" i="12"/>
  <c r="Q33" i="12"/>
  <c r="E24" i="13"/>
  <c r="E30" i="13"/>
  <c r="U30" i="13" s="1"/>
  <c r="R67" i="13"/>
  <c r="R71" i="13"/>
  <c r="S72" i="13"/>
  <c r="E15" i="14"/>
  <c r="R15" i="14"/>
  <c r="U17" i="14"/>
  <c r="E33" i="14"/>
  <c r="P40" i="14"/>
  <c r="T40" i="14" s="1"/>
  <c r="P59" i="14"/>
  <c r="Q72" i="14"/>
  <c r="U72" i="14" s="1"/>
  <c r="R15" i="15"/>
  <c r="U17" i="15"/>
  <c r="P24" i="15"/>
  <c r="U58" i="15"/>
  <c r="U10" i="16"/>
  <c r="U11" i="16"/>
  <c r="Q15" i="16"/>
  <c r="E30" i="16"/>
  <c r="U30" i="16" s="1"/>
  <c r="U32" i="16"/>
  <c r="T36" i="16"/>
  <c r="Q66" i="16"/>
  <c r="Q67" i="16"/>
  <c r="U13" i="17"/>
  <c r="U14" i="17"/>
  <c r="T56" i="17"/>
  <c r="U56" i="17"/>
  <c r="U90" i="17"/>
  <c r="U17" i="18"/>
  <c r="T17" i="18"/>
  <c r="U22" i="18"/>
  <c r="U39" i="18"/>
  <c r="T39" i="18"/>
  <c r="Q33" i="19"/>
  <c r="T27" i="20"/>
  <c r="U42" i="20"/>
  <c r="T42" i="20"/>
  <c r="E72" i="22"/>
  <c r="U9" i="24"/>
  <c r="T9" i="24"/>
  <c r="T46" i="24"/>
  <c r="U46" i="24"/>
  <c r="P30" i="17"/>
  <c r="P40" i="17"/>
  <c r="T51" i="17"/>
  <c r="E59" i="17"/>
  <c r="P70" i="17"/>
  <c r="P33" i="18"/>
  <c r="T36" i="18"/>
  <c r="U10" i="19"/>
  <c r="R53" i="19"/>
  <c r="R67" i="19"/>
  <c r="E66" i="20"/>
  <c r="U69" i="20"/>
  <c r="P70" i="20"/>
  <c r="U10" i="21"/>
  <c r="Q15" i="21"/>
  <c r="U15" i="21" s="1"/>
  <c r="P24" i="21"/>
  <c r="P30" i="21"/>
  <c r="Q40" i="21"/>
  <c r="T51" i="21"/>
  <c r="Q66" i="21"/>
  <c r="T69" i="21"/>
  <c r="S70" i="21"/>
  <c r="Q71" i="21"/>
  <c r="U71" i="21" s="1"/>
  <c r="T14" i="22"/>
  <c r="Q15" i="22"/>
  <c r="U20" i="22"/>
  <c r="T23" i="22"/>
  <c r="Q24" i="22"/>
  <c r="E33" i="22"/>
  <c r="U39" i="22"/>
  <c r="U48" i="22"/>
  <c r="E71" i="22"/>
  <c r="U87" i="22"/>
  <c r="T10" i="23"/>
  <c r="Q15" i="23"/>
  <c r="Q24" i="23"/>
  <c r="S33" i="23"/>
  <c r="U38" i="23"/>
  <c r="E40" i="23"/>
  <c r="R40" i="23"/>
  <c r="Q66" i="23"/>
  <c r="S70" i="23"/>
  <c r="Q71" i="23"/>
  <c r="E30" i="24"/>
  <c r="U30" i="24" s="1"/>
  <c r="T62" i="24"/>
  <c r="E67" i="24"/>
  <c r="Q70" i="24"/>
  <c r="U26" i="25"/>
  <c r="Q30" i="25"/>
  <c r="Q30" i="17"/>
  <c r="Q40" i="17"/>
  <c r="R67" i="17"/>
  <c r="U69" i="17"/>
  <c r="Q70" i="17"/>
  <c r="S72" i="17"/>
  <c r="R15" i="18"/>
  <c r="U32" i="18"/>
  <c r="Q33" i="18"/>
  <c r="U36" i="18"/>
  <c r="U37" i="18"/>
  <c r="U42" i="18"/>
  <c r="P53" i="18"/>
  <c r="P66" i="18"/>
  <c r="S70" i="18"/>
  <c r="P71" i="18"/>
  <c r="T89" i="18"/>
  <c r="U51" i="19"/>
  <c r="U58" i="19"/>
  <c r="T18" i="20"/>
  <c r="T22" i="20"/>
  <c r="E30" i="20"/>
  <c r="U30" i="20" s="1"/>
  <c r="U32" i="20"/>
  <c r="T44" i="20"/>
  <c r="U48" i="20"/>
  <c r="T56" i="20"/>
  <c r="P59" i="20"/>
  <c r="Q70" i="20"/>
  <c r="E72" i="20"/>
  <c r="Q24" i="21"/>
  <c r="Q30" i="21"/>
  <c r="P70" i="21"/>
  <c r="R72" i="21"/>
  <c r="S67" i="22"/>
  <c r="S72" i="22"/>
  <c r="R33" i="23"/>
  <c r="P70" i="23"/>
  <c r="R71" i="24"/>
  <c r="P24" i="25"/>
  <c r="U90" i="28"/>
  <c r="T90" i="28"/>
  <c r="U63" i="29"/>
  <c r="T63" i="29"/>
  <c r="Q24" i="17"/>
  <c r="E53" i="17"/>
  <c r="E66" i="17"/>
  <c r="E67" i="17"/>
  <c r="E71" i="17"/>
  <c r="U71" i="17" s="1"/>
  <c r="T38" i="18"/>
  <c r="P40" i="18"/>
  <c r="T51" i="18"/>
  <c r="Q53" i="18"/>
  <c r="E59" i="18"/>
  <c r="Q66" i="18"/>
  <c r="P70" i="18"/>
  <c r="Q71" i="18"/>
  <c r="U71" i="18" s="1"/>
  <c r="P15" i="19"/>
  <c r="P24" i="19"/>
  <c r="P30" i="19"/>
  <c r="E33" i="19"/>
  <c r="P40" i="19"/>
  <c r="T86" i="19"/>
  <c r="T90" i="19"/>
  <c r="S15" i="20"/>
  <c r="R40" i="20"/>
  <c r="R53" i="20"/>
  <c r="T63" i="20"/>
  <c r="E71" i="20"/>
  <c r="U14" i="21"/>
  <c r="S33" i="21"/>
  <c r="Q70" i="21"/>
  <c r="E30" i="22"/>
  <c r="U30" i="22" s="1"/>
  <c r="P53" i="22"/>
  <c r="P67" i="22"/>
  <c r="P72" i="22"/>
  <c r="U14" i="23"/>
  <c r="U23" i="23"/>
  <c r="E30" i="23"/>
  <c r="U30" i="23" s="1"/>
  <c r="T32" i="23"/>
  <c r="U43" i="23"/>
  <c r="T46" i="23"/>
  <c r="Q53" i="23"/>
  <c r="Q70" i="23"/>
  <c r="E15" i="24"/>
  <c r="E33" i="24"/>
  <c r="P53" i="24"/>
  <c r="E59" i="24"/>
  <c r="E71" i="24"/>
  <c r="U71" i="24" s="1"/>
  <c r="E15" i="25"/>
  <c r="S15" i="25"/>
  <c r="U65" i="25"/>
  <c r="T65" i="25"/>
  <c r="T92" i="25"/>
  <c r="U92" i="25"/>
  <c r="U62" i="26"/>
  <c r="T62" i="26"/>
  <c r="P33" i="22"/>
  <c r="Q53" i="22"/>
  <c r="Q66" i="22"/>
  <c r="S70" i="22"/>
  <c r="S71" i="22"/>
  <c r="U32" i="23"/>
  <c r="P33" i="23"/>
  <c r="S40" i="23"/>
  <c r="R71" i="23"/>
  <c r="P30" i="24"/>
  <c r="S40" i="24"/>
  <c r="Q53" i="24"/>
  <c r="R70" i="24"/>
  <c r="P72" i="24"/>
  <c r="T72" i="24" s="1"/>
  <c r="T62" i="25"/>
  <c r="U62" i="25"/>
  <c r="U36" i="26"/>
  <c r="T36" i="26"/>
  <c r="U22" i="29"/>
  <c r="T22" i="29"/>
  <c r="T103" i="25"/>
  <c r="U103" i="25"/>
  <c r="U113" i="19"/>
  <c r="T113" i="19"/>
  <c r="E30" i="17"/>
  <c r="T32" i="17"/>
  <c r="E40" i="17"/>
  <c r="R40" i="17"/>
  <c r="E70" i="17"/>
  <c r="P72" i="17"/>
  <c r="T72" i="17" s="1"/>
  <c r="S15" i="18"/>
  <c r="Q66" i="19"/>
  <c r="U69" i="19"/>
  <c r="Q72" i="19"/>
  <c r="T10" i="20"/>
  <c r="Q33" i="20"/>
  <c r="P40" i="20"/>
  <c r="P66" i="20"/>
  <c r="E24" i="21"/>
  <c r="E30" i="21"/>
  <c r="U30" i="21" s="1"/>
  <c r="T32" i="21"/>
  <c r="S15" i="22"/>
  <c r="Q33" i="22"/>
  <c r="U33" i="22" s="1"/>
  <c r="T51" i="22"/>
  <c r="R70" i="22"/>
  <c r="P71" i="22"/>
  <c r="T71" i="22" s="1"/>
  <c r="Q33" i="23"/>
  <c r="P40" i="23"/>
  <c r="Q30" i="24"/>
  <c r="R33" i="24"/>
  <c r="U32" i="17"/>
  <c r="P33" i="17"/>
  <c r="S53" i="17"/>
  <c r="P67" i="17"/>
  <c r="T67" i="17" s="1"/>
  <c r="S71" i="17"/>
  <c r="Q72" i="17"/>
  <c r="U72" i="17" s="1"/>
  <c r="P15" i="18"/>
  <c r="P24" i="18"/>
  <c r="P30" i="18"/>
  <c r="R53" i="18"/>
  <c r="R67" i="18"/>
  <c r="R71" i="18"/>
  <c r="S72" i="18"/>
  <c r="T91" i="18"/>
  <c r="T28" i="19"/>
  <c r="T32" i="19"/>
  <c r="S33" i="19"/>
  <c r="T38" i="19"/>
  <c r="T69" i="19"/>
  <c r="P71" i="19"/>
  <c r="T71" i="19" s="1"/>
  <c r="U10" i="20"/>
  <c r="U11" i="20"/>
  <c r="P15" i="20"/>
  <c r="P30" i="20"/>
  <c r="Q40" i="20"/>
  <c r="T46" i="20"/>
  <c r="Q66" i="20"/>
  <c r="R15" i="21"/>
  <c r="U32" i="21"/>
  <c r="P33" i="21"/>
  <c r="T33" i="21" s="1"/>
  <c r="S53" i="21"/>
  <c r="E70" i="21"/>
  <c r="P72" i="21"/>
  <c r="T72" i="21" s="1"/>
  <c r="T10" i="22"/>
  <c r="T35" i="22"/>
  <c r="U51" i="22"/>
  <c r="Q71" i="22"/>
  <c r="Q40" i="23"/>
  <c r="U40" i="23" s="1"/>
  <c r="E70" i="23"/>
  <c r="P72" i="23"/>
  <c r="P24" i="24"/>
  <c r="T32" i="24"/>
  <c r="P59" i="24"/>
  <c r="P71" i="24"/>
  <c r="P15" i="25"/>
  <c r="U91" i="27"/>
  <c r="T91" i="27"/>
  <c r="U86" i="28"/>
  <c r="T86" i="28"/>
  <c r="U9" i="29"/>
  <c r="T9" i="29"/>
  <c r="U103" i="8"/>
  <c r="T103" i="8"/>
  <c r="E53" i="25"/>
  <c r="E40" i="26"/>
  <c r="E66" i="26"/>
  <c r="P15" i="27"/>
  <c r="Q24" i="27"/>
  <c r="E53" i="27"/>
  <c r="T69" i="28"/>
  <c r="E59" i="29"/>
  <c r="P15" i="30"/>
  <c r="P33" i="30"/>
  <c r="E67" i="30"/>
  <c r="R71" i="30"/>
  <c r="T10" i="31"/>
  <c r="Q30" i="31"/>
  <c r="S33" i="31"/>
  <c r="R70" i="31"/>
  <c r="P71" i="31"/>
  <c r="E79" i="25"/>
  <c r="T113" i="15"/>
  <c r="P15" i="26"/>
  <c r="T20" i="26"/>
  <c r="E30" i="26"/>
  <c r="Q15" i="27"/>
  <c r="U15" i="27" s="1"/>
  <c r="T32" i="27"/>
  <c r="R71" i="27"/>
  <c r="U69" i="28"/>
  <c r="P70" i="28"/>
  <c r="Q24" i="29"/>
  <c r="T26" i="29"/>
  <c r="Q30" i="29"/>
  <c r="Q40" i="29"/>
  <c r="E67" i="29"/>
  <c r="T10" i="30"/>
  <c r="U32" i="30"/>
  <c r="Q33" i="30"/>
  <c r="P15" i="31"/>
  <c r="P24" i="31"/>
  <c r="P66" i="31"/>
  <c r="U69" i="31"/>
  <c r="Q71" i="31"/>
  <c r="U107" i="19"/>
  <c r="T103" i="14"/>
  <c r="T102" i="7"/>
  <c r="U104" i="7"/>
  <c r="T106" i="7"/>
  <c r="U108" i="7"/>
  <c r="T110" i="7"/>
  <c r="T104" i="4"/>
  <c r="T106" i="4"/>
  <c r="E70" i="25"/>
  <c r="R71" i="25"/>
  <c r="Q15" i="26"/>
  <c r="T17" i="26"/>
  <c r="T21" i="26"/>
  <c r="T42" i="26"/>
  <c r="T46" i="26"/>
  <c r="T50" i="26"/>
  <c r="T58" i="26"/>
  <c r="Q59" i="26"/>
  <c r="P71" i="26"/>
  <c r="T71" i="26" s="1"/>
  <c r="S15" i="28"/>
  <c r="P30" i="28"/>
  <c r="P40" i="28"/>
  <c r="U51" i="28"/>
  <c r="U52" i="28"/>
  <c r="Q70" i="28"/>
  <c r="U14" i="29"/>
  <c r="S33" i="29"/>
  <c r="T45" i="29"/>
  <c r="U89" i="30"/>
  <c r="T92" i="30"/>
  <c r="Q15" i="31"/>
  <c r="Q24" i="31"/>
  <c r="Q53" i="31"/>
  <c r="Q66" i="31"/>
  <c r="P70" i="31"/>
  <c r="R95" i="31"/>
  <c r="T113" i="8"/>
  <c r="Q24" i="25"/>
  <c r="P33" i="25"/>
  <c r="T36" i="25"/>
  <c r="S40" i="25"/>
  <c r="U51" i="25"/>
  <c r="P53" i="25"/>
  <c r="P66" i="25"/>
  <c r="Q67" i="25"/>
  <c r="Q72" i="25"/>
  <c r="U72" i="25" s="1"/>
  <c r="T27" i="26"/>
  <c r="E33" i="26"/>
  <c r="T33" i="26" s="1"/>
  <c r="T37" i="26"/>
  <c r="P40" i="26"/>
  <c r="T45" i="26"/>
  <c r="T49" i="26"/>
  <c r="Q53" i="26"/>
  <c r="T63" i="26"/>
  <c r="P66" i="26"/>
  <c r="T69" i="26"/>
  <c r="S70" i="26"/>
  <c r="Q71" i="26"/>
  <c r="Q33" i="27"/>
  <c r="P53" i="27"/>
  <c r="U62" i="27"/>
  <c r="T65" i="27"/>
  <c r="Q66" i="27"/>
  <c r="U69" i="27"/>
  <c r="P71" i="27"/>
  <c r="U92" i="27"/>
  <c r="R15" i="28"/>
  <c r="Q30" i="28"/>
  <c r="R33" i="28"/>
  <c r="Q40" i="28"/>
  <c r="E53" i="28"/>
  <c r="P59" i="28"/>
  <c r="E71" i="28"/>
  <c r="U87" i="28"/>
  <c r="U91" i="28"/>
  <c r="E15" i="29"/>
  <c r="U19" i="29"/>
  <c r="U23" i="29"/>
  <c r="R33" i="29"/>
  <c r="U51" i="29"/>
  <c r="E53" i="29"/>
  <c r="R53" i="29"/>
  <c r="U64" i="29"/>
  <c r="E70" i="29"/>
  <c r="P72" i="29"/>
  <c r="E24" i="30"/>
  <c r="T24" i="30" s="1"/>
  <c r="U37" i="30"/>
  <c r="Q40" i="30"/>
  <c r="T88" i="30"/>
  <c r="T14" i="31"/>
  <c r="T19" i="31"/>
  <c r="T23" i="31"/>
  <c r="P33" i="31"/>
  <c r="P59" i="31"/>
  <c r="E67" i="31"/>
  <c r="Q70" i="31"/>
  <c r="U70" i="31" s="1"/>
  <c r="U106" i="28"/>
  <c r="T104" i="27"/>
  <c r="T101" i="22"/>
  <c r="T105" i="20"/>
  <c r="T107" i="20"/>
  <c r="Q33" i="25"/>
  <c r="U33" i="25" s="1"/>
  <c r="R40" i="25"/>
  <c r="Q53" i="25"/>
  <c r="U53" i="25" s="1"/>
  <c r="Q66" i="25"/>
  <c r="U69" i="25"/>
  <c r="P71" i="25"/>
  <c r="T71" i="25" s="1"/>
  <c r="P24" i="26"/>
  <c r="P30" i="26"/>
  <c r="Q40" i="26"/>
  <c r="U40" i="26" s="1"/>
  <c r="Q66" i="26"/>
  <c r="P70" i="26"/>
  <c r="T70" i="26" s="1"/>
  <c r="R15" i="27"/>
  <c r="R40" i="27"/>
  <c r="Q53" i="27"/>
  <c r="P70" i="27"/>
  <c r="Q71" i="27"/>
  <c r="P59" i="29"/>
  <c r="R15" i="30"/>
  <c r="P71" i="30"/>
  <c r="Q33" i="31"/>
  <c r="P40" i="31"/>
  <c r="E79" i="3"/>
  <c r="T100" i="23"/>
  <c r="S95" i="22"/>
  <c r="T107" i="9"/>
  <c r="S30" i="25"/>
  <c r="U49" i="25"/>
  <c r="T52" i="25"/>
  <c r="T61" i="25"/>
  <c r="P70" i="25"/>
  <c r="T70" i="25" s="1"/>
  <c r="Q71" i="25"/>
  <c r="U88" i="25"/>
  <c r="T91" i="25"/>
  <c r="Q24" i="26"/>
  <c r="Q30" i="26"/>
  <c r="Q70" i="26"/>
  <c r="U38" i="27"/>
  <c r="U49" i="27"/>
  <c r="T52" i="27"/>
  <c r="Q70" i="27"/>
  <c r="T87" i="27"/>
  <c r="P15" i="28"/>
  <c r="U20" i="28"/>
  <c r="T23" i="28"/>
  <c r="Q24" i="28"/>
  <c r="U29" i="28"/>
  <c r="U39" i="28"/>
  <c r="U48" i="28"/>
  <c r="P66" i="28"/>
  <c r="T12" i="29"/>
  <c r="P33" i="29"/>
  <c r="T33" i="29" s="1"/>
  <c r="U56" i="29"/>
  <c r="P66" i="29"/>
  <c r="P71" i="29"/>
  <c r="T71" i="29" s="1"/>
  <c r="U22" i="30"/>
  <c r="P30" i="30"/>
  <c r="U55" i="30"/>
  <c r="T58" i="30"/>
  <c r="Q59" i="30"/>
  <c r="P66" i="30"/>
  <c r="U69" i="30"/>
  <c r="S70" i="30"/>
  <c r="Q71" i="30"/>
  <c r="R15" i="31"/>
  <c r="Q40" i="31"/>
  <c r="E66" i="31"/>
  <c r="E79" i="14"/>
  <c r="E79" i="10"/>
  <c r="T108" i="23"/>
  <c r="S95" i="21"/>
  <c r="T102" i="21"/>
  <c r="U102" i="14"/>
  <c r="T104" i="14"/>
  <c r="T108" i="10"/>
  <c r="T110" i="10"/>
  <c r="U101" i="7"/>
  <c r="T103" i="7"/>
  <c r="T105" i="7"/>
  <c r="T107" i="7"/>
  <c r="S95" i="5"/>
  <c r="T103" i="4"/>
  <c r="U105" i="4"/>
  <c r="T107" i="4"/>
  <c r="T100" i="2"/>
  <c r="P40" i="25"/>
  <c r="U45" i="25"/>
  <c r="Q70" i="25"/>
  <c r="R71" i="26"/>
  <c r="P30" i="27"/>
  <c r="E33" i="27"/>
  <c r="P40" i="27"/>
  <c r="U45" i="27"/>
  <c r="U13" i="28"/>
  <c r="Q15" i="28"/>
  <c r="U15" i="28" s="1"/>
  <c r="E30" i="28"/>
  <c r="U32" i="28"/>
  <c r="U35" i="28"/>
  <c r="E40" i="28"/>
  <c r="S53" i="28"/>
  <c r="Q66" i="28"/>
  <c r="Q67" i="28"/>
  <c r="S70" i="28"/>
  <c r="S71" i="28"/>
  <c r="T89" i="28"/>
  <c r="T93" i="28"/>
  <c r="T10" i="29"/>
  <c r="S15" i="29"/>
  <c r="T17" i="29"/>
  <c r="T21" i="29"/>
  <c r="U28" i="29"/>
  <c r="Q33" i="29"/>
  <c r="U38" i="29"/>
  <c r="Q66" i="29"/>
  <c r="T69" i="29"/>
  <c r="S70" i="29"/>
  <c r="Q71" i="29"/>
  <c r="U18" i="30"/>
  <c r="U27" i="30"/>
  <c r="Q30" i="30"/>
  <c r="P53" i="30"/>
  <c r="U63" i="30"/>
  <c r="Q66" i="30"/>
  <c r="P70" i="30"/>
  <c r="T70" i="30" s="1"/>
  <c r="U39" i="31"/>
  <c r="E70" i="31"/>
  <c r="E79" i="1"/>
  <c r="T102" i="25"/>
  <c r="T104" i="25"/>
  <c r="T105" i="24"/>
  <c r="T97" i="22"/>
  <c r="S95" i="13"/>
  <c r="R95" i="8"/>
  <c r="T102" i="8"/>
  <c r="T104" i="8"/>
  <c r="E53" i="31"/>
  <c r="P53" i="31"/>
  <c r="Q59" i="31"/>
  <c r="Q67" i="31"/>
  <c r="S67" i="31"/>
  <c r="E95" i="31"/>
  <c r="T103" i="31"/>
  <c r="T104" i="31"/>
  <c r="T105" i="31"/>
  <c r="E53" i="30"/>
  <c r="Q53" i="30"/>
  <c r="P67" i="30"/>
  <c r="E72" i="30"/>
  <c r="Q72" i="30"/>
  <c r="S72" i="30"/>
  <c r="Q67" i="30"/>
  <c r="U67" i="30" s="1"/>
  <c r="S67" i="30"/>
  <c r="R67" i="30"/>
  <c r="R72" i="30"/>
  <c r="P59" i="30"/>
  <c r="U104" i="30"/>
  <c r="T105" i="30"/>
  <c r="E79" i="30"/>
  <c r="U47" i="29"/>
  <c r="S53" i="29"/>
  <c r="E72" i="29"/>
  <c r="Q59" i="29"/>
  <c r="Q67" i="29"/>
  <c r="S67" i="29"/>
  <c r="T58" i="29"/>
  <c r="T101" i="29"/>
  <c r="Q53" i="28"/>
  <c r="R53" i="28"/>
  <c r="Q72" i="28"/>
  <c r="U57" i="28"/>
  <c r="S67" i="28"/>
  <c r="S72" i="28"/>
  <c r="P67" i="28"/>
  <c r="R67" i="28"/>
  <c r="P72" i="28"/>
  <c r="T72" i="28" s="1"/>
  <c r="R72" i="28"/>
  <c r="E59" i="28"/>
  <c r="E72" i="27"/>
  <c r="P72" i="27"/>
  <c r="P59" i="27"/>
  <c r="R72" i="27"/>
  <c r="Q59" i="27"/>
  <c r="E67" i="27"/>
  <c r="P67" i="27"/>
  <c r="U58" i="27"/>
  <c r="T98" i="27"/>
  <c r="E72" i="26"/>
  <c r="P67" i="26"/>
  <c r="T67" i="26" s="1"/>
  <c r="P53" i="26"/>
  <c r="Q67" i="26"/>
  <c r="S67" i="26"/>
  <c r="Q72" i="26"/>
  <c r="S72" i="26"/>
  <c r="P59" i="26"/>
  <c r="R67" i="26"/>
  <c r="R72" i="26"/>
  <c r="T99" i="26"/>
  <c r="R53" i="25"/>
  <c r="P67" i="25"/>
  <c r="T67" i="25" s="1"/>
  <c r="P72" i="25"/>
  <c r="U58" i="25"/>
  <c r="R67" i="25"/>
  <c r="R72" i="25"/>
  <c r="E59" i="25"/>
  <c r="T59" i="25" s="1"/>
  <c r="P59" i="25"/>
  <c r="S67" i="25"/>
  <c r="S72" i="25"/>
  <c r="E67" i="25"/>
  <c r="E72" i="25"/>
  <c r="T110" i="25"/>
  <c r="S95" i="25"/>
  <c r="T98" i="25"/>
  <c r="T100" i="25"/>
  <c r="E53" i="24"/>
  <c r="E72" i="24"/>
  <c r="P67" i="24"/>
  <c r="T58" i="24"/>
  <c r="Q67" i="24"/>
  <c r="S67" i="24"/>
  <c r="Q72" i="24"/>
  <c r="U72" i="24" s="1"/>
  <c r="S72" i="24"/>
  <c r="R67" i="24"/>
  <c r="R72" i="24"/>
  <c r="T107" i="24"/>
  <c r="R95" i="24"/>
  <c r="T101" i="24"/>
  <c r="U102" i="24"/>
  <c r="T103" i="24"/>
  <c r="E79" i="24"/>
  <c r="U47" i="23"/>
  <c r="E53" i="23"/>
  <c r="P53" i="23"/>
  <c r="E72" i="23"/>
  <c r="Q59" i="23"/>
  <c r="Q67" i="23"/>
  <c r="S67" i="23"/>
  <c r="T96" i="23"/>
  <c r="U97" i="23"/>
  <c r="T98" i="23"/>
  <c r="T104" i="23"/>
  <c r="U105" i="23"/>
  <c r="T106" i="23"/>
  <c r="S53" i="22"/>
  <c r="P59" i="22"/>
  <c r="Q72" i="22"/>
  <c r="Q59" i="22"/>
  <c r="T107" i="22"/>
  <c r="U108" i="22"/>
  <c r="T99" i="22"/>
  <c r="E79" i="22"/>
  <c r="E53" i="21"/>
  <c r="E67" i="21"/>
  <c r="Q53" i="21"/>
  <c r="Q67" i="21"/>
  <c r="S67" i="21"/>
  <c r="S72" i="21"/>
  <c r="P59" i="21"/>
  <c r="E53" i="20"/>
  <c r="P53" i="20"/>
  <c r="Q53" i="20"/>
  <c r="U53" i="20" s="1"/>
  <c r="E59" i="20"/>
  <c r="E67" i="20"/>
  <c r="P67" i="20"/>
  <c r="R67" i="20"/>
  <c r="S72" i="20"/>
  <c r="Q59" i="20"/>
  <c r="Q67" i="20"/>
  <c r="P72" i="20"/>
  <c r="T72" i="20" s="1"/>
  <c r="R72" i="20"/>
  <c r="U57" i="20"/>
  <c r="E95" i="20"/>
  <c r="E112" i="20" s="1"/>
  <c r="T112" i="20" s="1"/>
  <c r="T99" i="20"/>
  <c r="E79" i="20"/>
  <c r="T47" i="19"/>
  <c r="P53" i="19"/>
  <c r="T57" i="19"/>
  <c r="E59" i="19"/>
  <c r="Q59" i="19"/>
  <c r="S67" i="19"/>
  <c r="R72" i="19"/>
  <c r="E67" i="19"/>
  <c r="P67" i="19"/>
  <c r="T67" i="19" s="1"/>
  <c r="S72" i="19"/>
  <c r="T98" i="19"/>
  <c r="E67" i="18"/>
  <c r="Q67" i="18"/>
  <c r="S67" i="18"/>
  <c r="P72" i="18"/>
  <c r="T57" i="18"/>
  <c r="R72" i="18"/>
  <c r="P59" i="18"/>
  <c r="P67" i="18"/>
  <c r="Q72" i="18"/>
  <c r="T107" i="18"/>
  <c r="E79" i="18"/>
  <c r="U47" i="17"/>
  <c r="E72" i="17"/>
  <c r="P53" i="17"/>
  <c r="T53" i="17" s="1"/>
  <c r="Q67" i="17"/>
  <c r="S67" i="17"/>
  <c r="Q53" i="17"/>
  <c r="P59" i="17"/>
  <c r="Q59" i="17"/>
  <c r="T106" i="17"/>
  <c r="T110" i="17"/>
  <c r="P53" i="16"/>
  <c r="P72" i="16"/>
  <c r="R72" i="16"/>
  <c r="U57" i="16"/>
  <c r="S67" i="16"/>
  <c r="P67" i="16"/>
  <c r="R67" i="16"/>
  <c r="S72" i="16"/>
  <c r="E59" i="16"/>
  <c r="U59" i="16" s="1"/>
  <c r="E72" i="16"/>
  <c r="E79" i="16"/>
  <c r="P53" i="15"/>
  <c r="Q53" i="15"/>
  <c r="Q67" i="15"/>
  <c r="E59" i="15"/>
  <c r="P59" i="15"/>
  <c r="S67" i="15"/>
  <c r="P67" i="15"/>
  <c r="S72" i="15"/>
  <c r="E72" i="15"/>
  <c r="P72" i="15"/>
  <c r="E72" i="14"/>
  <c r="E53" i="14"/>
  <c r="Q53" i="14"/>
  <c r="U58" i="14"/>
  <c r="Q67" i="14"/>
  <c r="S67" i="14"/>
  <c r="P72" i="14"/>
  <c r="Q59" i="14"/>
  <c r="P67" i="14"/>
  <c r="T67" i="14" s="1"/>
  <c r="T96" i="14"/>
  <c r="T99" i="14"/>
  <c r="T100" i="14"/>
  <c r="P53" i="13"/>
  <c r="R53" i="13"/>
  <c r="Q53" i="13"/>
  <c r="S53" i="13"/>
  <c r="E67" i="13"/>
  <c r="P59" i="13"/>
  <c r="R72" i="13"/>
  <c r="Q59" i="13"/>
  <c r="P67" i="13"/>
  <c r="T100" i="13"/>
  <c r="T101" i="13"/>
  <c r="T47" i="12"/>
  <c r="E67" i="12"/>
  <c r="P59" i="12"/>
  <c r="P72" i="12"/>
  <c r="R72" i="12"/>
  <c r="T98" i="12"/>
  <c r="T99" i="12"/>
  <c r="T100" i="12"/>
  <c r="T96" i="12"/>
  <c r="E53" i="11"/>
  <c r="E59" i="11"/>
  <c r="P59" i="11"/>
  <c r="S67" i="11"/>
  <c r="S72" i="11"/>
  <c r="E67" i="11"/>
  <c r="E72" i="11"/>
  <c r="T110" i="11"/>
  <c r="R53" i="10"/>
  <c r="P72" i="10"/>
  <c r="T57" i="10"/>
  <c r="P59" i="10"/>
  <c r="R67" i="10"/>
  <c r="R72" i="10"/>
  <c r="Q59" i="10"/>
  <c r="S67" i="10"/>
  <c r="S72" i="10"/>
  <c r="T104" i="10"/>
  <c r="T105" i="10"/>
  <c r="T106" i="10"/>
  <c r="R67" i="9"/>
  <c r="E67" i="9"/>
  <c r="Q72" i="9"/>
  <c r="S72" i="9"/>
  <c r="T58" i="9"/>
  <c r="P67" i="9"/>
  <c r="P72" i="9"/>
  <c r="E95" i="9"/>
  <c r="E112" i="9" s="1"/>
  <c r="S95" i="9"/>
  <c r="P53" i="8"/>
  <c r="T53" i="8" s="1"/>
  <c r="R53" i="8"/>
  <c r="Q72" i="8"/>
  <c r="Q59" i="8"/>
  <c r="P67" i="8"/>
  <c r="R67" i="8"/>
  <c r="P72" i="8"/>
  <c r="T72" i="8" s="1"/>
  <c r="R72" i="8"/>
  <c r="E67" i="8"/>
  <c r="Q67" i="8"/>
  <c r="S67" i="8"/>
  <c r="S72" i="8"/>
  <c r="T100" i="8"/>
  <c r="T106" i="8"/>
  <c r="T107" i="8"/>
  <c r="T108" i="8"/>
  <c r="E53" i="7"/>
  <c r="Q53" i="7"/>
  <c r="E59" i="7"/>
  <c r="P67" i="7"/>
  <c r="T67" i="7" s="1"/>
  <c r="R67" i="7"/>
  <c r="Q72" i="7"/>
  <c r="E67" i="7"/>
  <c r="Q67" i="7"/>
  <c r="R95" i="7"/>
  <c r="U96" i="7"/>
  <c r="T97" i="7"/>
  <c r="T98" i="7"/>
  <c r="T99" i="7"/>
  <c r="E53" i="6"/>
  <c r="Q53" i="6"/>
  <c r="E67" i="6"/>
  <c r="P67" i="6"/>
  <c r="R67" i="6"/>
  <c r="P59" i="6"/>
  <c r="Q67" i="6"/>
  <c r="U67" i="6" s="1"/>
  <c r="E72" i="6"/>
  <c r="T97" i="6"/>
  <c r="T98" i="6"/>
  <c r="U99" i="6"/>
  <c r="T100" i="6"/>
  <c r="T101" i="6"/>
  <c r="T102" i="6"/>
  <c r="U103" i="6"/>
  <c r="T104" i="6"/>
  <c r="T105" i="6"/>
  <c r="T106" i="6"/>
  <c r="U107" i="6"/>
  <c r="T108" i="6"/>
  <c r="T109" i="6"/>
  <c r="T110" i="6"/>
  <c r="Q67" i="5"/>
  <c r="U58" i="5"/>
  <c r="P59" i="5"/>
  <c r="S67" i="5"/>
  <c r="R72" i="5"/>
  <c r="Q59" i="5"/>
  <c r="E67" i="5"/>
  <c r="P67" i="5"/>
  <c r="S72" i="5"/>
  <c r="E79" i="5"/>
  <c r="P53" i="4"/>
  <c r="E53" i="4"/>
  <c r="Q53" i="4"/>
  <c r="P67" i="4"/>
  <c r="T67" i="4" s="1"/>
  <c r="T58" i="4"/>
  <c r="Q67" i="4"/>
  <c r="S67" i="4"/>
  <c r="P72" i="4"/>
  <c r="R67" i="4"/>
  <c r="E95" i="4"/>
  <c r="U95" i="4" s="1"/>
  <c r="R95" i="4"/>
  <c r="U47" i="3"/>
  <c r="E67" i="3"/>
  <c r="E53" i="3"/>
  <c r="P53" i="3"/>
  <c r="E72" i="3"/>
  <c r="Q59" i="3"/>
  <c r="Q67" i="3"/>
  <c r="U67" i="3" s="1"/>
  <c r="S67" i="3"/>
  <c r="T110" i="3"/>
  <c r="T98" i="3"/>
  <c r="P67" i="2"/>
  <c r="E53" i="2"/>
  <c r="P53" i="2"/>
  <c r="Q59" i="2"/>
  <c r="P72" i="2"/>
  <c r="T72" i="2" s="1"/>
  <c r="R72" i="2"/>
  <c r="Q67" i="2"/>
  <c r="U57" i="2"/>
  <c r="Q72" i="2"/>
  <c r="E95" i="2"/>
  <c r="E112" i="2" s="1"/>
  <c r="T47" i="1"/>
  <c r="P53" i="1"/>
  <c r="Q53" i="1"/>
  <c r="U53" i="1" s="1"/>
  <c r="S53" i="1"/>
  <c r="E72" i="1"/>
  <c r="S67" i="1"/>
  <c r="P59" i="1"/>
  <c r="E67" i="1"/>
  <c r="P67" i="1"/>
  <c r="R67" i="1"/>
  <c r="E95" i="1"/>
  <c r="U95" i="1" s="1"/>
  <c r="U71" i="1"/>
  <c r="T71" i="1"/>
  <c r="U24" i="1"/>
  <c r="T24" i="1"/>
  <c r="T9" i="1"/>
  <c r="T18" i="1"/>
  <c r="T37" i="1"/>
  <c r="P40" i="1"/>
  <c r="T40" i="1" s="1"/>
  <c r="T43" i="1"/>
  <c r="T46" i="1"/>
  <c r="U49" i="1"/>
  <c r="T51" i="1"/>
  <c r="U58" i="1"/>
  <c r="U13" i="1"/>
  <c r="U22" i="1"/>
  <c r="U27" i="1"/>
  <c r="P30" i="1"/>
  <c r="T30" i="1" s="1"/>
  <c r="E59" i="1"/>
  <c r="U62" i="1"/>
  <c r="Q67" i="1"/>
  <c r="Q72" i="1"/>
  <c r="U72" i="1" s="1"/>
  <c r="T89" i="1"/>
  <c r="U89" i="1"/>
  <c r="T93" i="1"/>
  <c r="U93" i="1"/>
  <c r="T12" i="2"/>
  <c r="U12" i="2"/>
  <c r="U30" i="2"/>
  <c r="P30" i="2"/>
  <c r="T30" i="2" s="1"/>
  <c r="U50" i="2"/>
  <c r="T50" i="2"/>
  <c r="U24" i="3"/>
  <c r="T24" i="3"/>
  <c r="U24" i="5"/>
  <c r="T24" i="5"/>
  <c r="U59" i="5"/>
  <c r="T59" i="5"/>
  <c r="U24" i="7"/>
  <c r="T24" i="7"/>
  <c r="U30" i="1"/>
  <c r="U33" i="1"/>
  <c r="U70" i="1"/>
  <c r="T70" i="1"/>
  <c r="U72" i="2"/>
  <c r="U67" i="2"/>
  <c r="T67" i="2"/>
  <c r="U15" i="2"/>
  <c r="U9" i="2"/>
  <c r="U33" i="2"/>
  <c r="T33" i="2"/>
  <c r="U46" i="2"/>
  <c r="T46" i="2"/>
  <c r="U59" i="2"/>
  <c r="T59" i="2"/>
  <c r="U30" i="4"/>
  <c r="T30" i="4"/>
  <c r="U70" i="5"/>
  <c r="T70" i="5"/>
  <c r="T71" i="6"/>
  <c r="T26" i="2"/>
  <c r="U26" i="2"/>
  <c r="U37" i="2"/>
  <c r="T37" i="2"/>
  <c r="U42" i="2"/>
  <c r="T42" i="2"/>
  <c r="U55" i="2"/>
  <c r="T55" i="2"/>
  <c r="U71" i="2"/>
  <c r="T71" i="2"/>
  <c r="U70" i="3"/>
  <c r="T70" i="3"/>
  <c r="T71" i="3"/>
  <c r="U24" i="4"/>
  <c r="T24" i="4"/>
  <c r="T30" i="6"/>
  <c r="U59" i="7"/>
  <c r="T59" i="7"/>
  <c r="T72" i="1"/>
  <c r="U67" i="1"/>
  <c r="T67" i="1"/>
  <c r="U15" i="1"/>
  <c r="T53" i="1"/>
  <c r="T55" i="1"/>
  <c r="T17" i="2"/>
  <c r="U17" i="2"/>
  <c r="T21" i="2"/>
  <c r="U21" i="2"/>
  <c r="U24" i="2"/>
  <c r="T24" i="2"/>
  <c r="U27" i="2"/>
  <c r="T27" i="2"/>
  <c r="U32" i="2"/>
  <c r="T32" i="2"/>
  <c r="U30" i="3"/>
  <c r="T30" i="3"/>
  <c r="U33" i="4"/>
  <c r="T33" i="4"/>
  <c r="U70" i="4"/>
  <c r="U71" i="4"/>
  <c r="T71" i="4"/>
  <c r="U33" i="6"/>
  <c r="U30" i="7"/>
  <c r="T30" i="7"/>
  <c r="U70" i="7"/>
  <c r="T70" i="7"/>
  <c r="U71" i="7"/>
  <c r="T71" i="7"/>
  <c r="U40" i="1"/>
  <c r="U66" i="1"/>
  <c r="T66" i="1"/>
  <c r="U36" i="2"/>
  <c r="U53" i="2"/>
  <c r="T53" i="2"/>
  <c r="U45" i="2"/>
  <c r="U49" i="2"/>
  <c r="U58" i="2"/>
  <c r="U62" i="2"/>
  <c r="U88" i="2"/>
  <c r="U92" i="2"/>
  <c r="U72" i="3"/>
  <c r="T72" i="3"/>
  <c r="T67" i="3"/>
  <c r="U15" i="3"/>
  <c r="T15" i="3"/>
  <c r="U11" i="3"/>
  <c r="U20" i="3"/>
  <c r="U29" i="3"/>
  <c r="U39" i="3"/>
  <c r="U44" i="3"/>
  <c r="U48" i="3"/>
  <c r="U52" i="3"/>
  <c r="U57" i="3"/>
  <c r="U65" i="3"/>
  <c r="U87" i="3"/>
  <c r="U91" i="3"/>
  <c r="U10" i="4"/>
  <c r="U14" i="4"/>
  <c r="U19" i="4"/>
  <c r="U23" i="4"/>
  <c r="U28" i="4"/>
  <c r="U38" i="4"/>
  <c r="U47" i="4"/>
  <c r="U51" i="4"/>
  <c r="U56" i="4"/>
  <c r="U64" i="4"/>
  <c r="U69" i="4"/>
  <c r="U86" i="4"/>
  <c r="U90" i="4"/>
  <c r="U13" i="5"/>
  <c r="U18" i="5"/>
  <c r="U22" i="5"/>
  <c r="U27" i="5"/>
  <c r="U32" i="5"/>
  <c r="U40" i="5"/>
  <c r="T40" i="5"/>
  <c r="U37" i="5"/>
  <c r="U42" i="5"/>
  <c r="U46" i="5"/>
  <c r="U50" i="5"/>
  <c r="U55" i="5"/>
  <c r="U66" i="5"/>
  <c r="T66" i="5"/>
  <c r="U63" i="5"/>
  <c r="U89" i="5"/>
  <c r="U93" i="5"/>
  <c r="U12" i="6"/>
  <c r="U17" i="6"/>
  <c r="U21" i="6"/>
  <c r="U26" i="6"/>
  <c r="U36" i="6"/>
  <c r="U53" i="6"/>
  <c r="T53" i="6"/>
  <c r="U45" i="6"/>
  <c r="U49" i="6"/>
  <c r="U58" i="6"/>
  <c r="U62" i="6"/>
  <c r="U72" i="7"/>
  <c r="U67" i="7"/>
  <c r="T72" i="7"/>
  <c r="U15" i="7"/>
  <c r="T15" i="7"/>
  <c r="T89" i="7"/>
  <c r="U92" i="7"/>
  <c r="T12" i="8"/>
  <c r="P15" i="8"/>
  <c r="T21" i="8"/>
  <c r="P24" i="8"/>
  <c r="Q30" i="8"/>
  <c r="T36" i="8"/>
  <c r="U39" i="8"/>
  <c r="U48" i="8"/>
  <c r="T48" i="8"/>
  <c r="U52" i="8"/>
  <c r="T52" i="8"/>
  <c r="T62" i="8"/>
  <c r="E66" i="8"/>
  <c r="Q70" i="8"/>
  <c r="Q71" i="8"/>
  <c r="U91" i="8"/>
  <c r="T91" i="8"/>
  <c r="T71" i="9"/>
  <c r="U33" i="10"/>
  <c r="T33" i="10"/>
  <c r="U59" i="12"/>
  <c r="T59" i="12"/>
  <c r="U33" i="13"/>
  <c r="T33" i="13"/>
  <c r="U70" i="2"/>
  <c r="T70" i="2"/>
  <c r="U33" i="3"/>
  <c r="T33" i="3"/>
  <c r="U40" i="4"/>
  <c r="T40" i="4"/>
  <c r="U59" i="4"/>
  <c r="T59" i="4"/>
  <c r="U66" i="4"/>
  <c r="T66" i="4"/>
  <c r="U30" i="5"/>
  <c r="T30" i="5"/>
  <c r="U53" i="5"/>
  <c r="T53" i="5"/>
  <c r="U71" i="5"/>
  <c r="T71" i="5"/>
  <c r="U72" i="6"/>
  <c r="T72" i="6"/>
  <c r="T67" i="6"/>
  <c r="T15" i="6"/>
  <c r="U24" i="6"/>
  <c r="T24" i="6"/>
  <c r="U70" i="6"/>
  <c r="T70" i="6"/>
  <c r="U33" i="7"/>
  <c r="T33" i="7"/>
  <c r="U24" i="8"/>
  <c r="T24" i="8"/>
  <c r="U33" i="8"/>
  <c r="U40" i="8"/>
  <c r="T40" i="8"/>
  <c r="T35" i="8"/>
  <c r="U10" i="9"/>
  <c r="T10" i="9"/>
  <c r="U33" i="9"/>
  <c r="T33" i="9"/>
  <c r="U70" i="9"/>
  <c r="T70" i="9"/>
  <c r="U70" i="10"/>
  <c r="T70" i="10"/>
  <c r="U30" i="11"/>
  <c r="T30" i="11"/>
  <c r="T71" i="11"/>
  <c r="T63" i="2"/>
  <c r="T89" i="2"/>
  <c r="T93" i="2"/>
  <c r="T12" i="3"/>
  <c r="T17" i="3"/>
  <c r="T21" i="3"/>
  <c r="T26" i="3"/>
  <c r="U40" i="3"/>
  <c r="T40" i="3"/>
  <c r="T36" i="3"/>
  <c r="T45" i="3"/>
  <c r="T49" i="3"/>
  <c r="T58" i="3"/>
  <c r="U66" i="3"/>
  <c r="T66" i="3"/>
  <c r="T62" i="3"/>
  <c r="T88" i="3"/>
  <c r="T92" i="3"/>
  <c r="T11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72" i="5"/>
  <c r="U67" i="5"/>
  <c r="T72" i="5"/>
  <c r="T67" i="5"/>
  <c r="U15" i="5"/>
  <c r="T10" i="5"/>
  <c r="T14" i="5"/>
  <c r="T19" i="5"/>
  <c r="T23" i="5"/>
  <c r="T28" i="5"/>
  <c r="T38" i="5"/>
  <c r="T43" i="5"/>
  <c r="T47" i="5"/>
  <c r="T51" i="5"/>
  <c r="T56" i="5"/>
  <c r="T64" i="5"/>
  <c r="T69" i="5"/>
  <c r="T86" i="5"/>
  <c r="T90" i="5"/>
  <c r="T9" i="6"/>
  <c r="T13" i="6"/>
  <c r="T18" i="6"/>
  <c r="T22" i="6"/>
  <c r="T27" i="6"/>
  <c r="T32" i="6"/>
  <c r="T37" i="6"/>
  <c r="T42" i="6"/>
  <c r="T46" i="6"/>
  <c r="T50" i="6"/>
  <c r="T55" i="6"/>
  <c r="T63" i="6"/>
  <c r="T89" i="6"/>
  <c r="T93" i="6"/>
  <c r="T12" i="7"/>
  <c r="T17" i="7"/>
  <c r="T21" i="7"/>
  <c r="T26" i="7"/>
  <c r="U40" i="7"/>
  <c r="T40" i="7"/>
  <c r="T36" i="7"/>
  <c r="T45" i="7"/>
  <c r="T49" i="7"/>
  <c r="T58" i="7"/>
  <c r="U66" i="7"/>
  <c r="T66" i="7"/>
  <c r="T62" i="7"/>
  <c r="U88" i="7"/>
  <c r="T90" i="7"/>
  <c r="T93" i="7"/>
  <c r="U11" i="8"/>
  <c r="T13" i="8"/>
  <c r="T17" i="8"/>
  <c r="U20" i="8"/>
  <c r="T22" i="8"/>
  <c r="T26" i="8"/>
  <c r="U29" i="8"/>
  <c r="U35" i="8"/>
  <c r="T37" i="8"/>
  <c r="T49" i="8"/>
  <c r="U66" i="8"/>
  <c r="T66" i="8"/>
  <c r="U61" i="8"/>
  <c r="T61" i="8"/>
  <c r="T92" i="8"/>
  <c r="T11" i="9"/>
  <c r="U11" i="9"/>
  <c r="U24" i="10"/>
  <c r="T24" i="10"/>
  <c r="U59" i="11"/>
  <c r="T59" i="11"/>
  <c r="U24" i="12"/>
  <c r="T24" i="12"/>
  <c r="U30" i="12"/>
  <c r="T30" i="12"/>
  <c r="U24" i="13"/>
  <c r="T24" i="13"/>
  <c r="U40" i="2"/>
  <c r="T40" i="2"/>
  <c r="U66" i="2"/>
  <c r="T66" i="2"/>
  <c r="T35" i="3"/>
  <c r="U53" i="3"/>
  <c r="T53" i="3"/>
  <c r="T61" i="3"/>
  <c r="U72" i="4"/>
  <c r="T72" i="4"/>
  <c r="U67" i="4"/>
  <c r="T15" i="4"/>
  <c r="U15" i="4"/>
  <c r="U35" i="4"/>
  <c r="T43" i="4"/>
  <c r="U61" i="4"/>
  <c r="T9" i="5"/>
  <c r="U43" i="5"/>
  <c r="U9" i="6"/>
  <c r="U40" i="6"/>
  <c r="T40" i="6"/>
  <c r="U66" i="6"/>
  <c r="T66" i="6"/>
  <c r="U53" i="7"/>
  <c r="T53" i="7"/>
  <c r="U72" i="8"/>
  <c r="U67" i="8"/>
  <c r="T67" i="8"/>
  <c r="T15" i="8"/>
  <c r="U15" i="8"/>
  <c r="U30" i="8"/>
  <c r="T30" i="8"/>
  <c r="U44" i="8"/>
  <c r="T44" i="8"/>
  <c r="U57" i="8"/>
  <c r="T57" i="8"/>
  <c r="U65" i="8"/>
  <c r="T65" i="8"/>
  <c r="U70" i="8"/>
  <c r="P70" i="8"/>
  <c r="T70" i="8" s="1"/>
  <c r="U87" i="8"/>
  <c r="T87" i="8"/>
  <c r="U24" i="9"/>
  <c r="T24" i="9"/>
  <c r="U30" i="9"/>
  <c r="T30" i="9"/>
  <c r="U59" i="10"/>
  <c r="T59" i="10"/>
  <c r="U33" i="11"/>
  <c r="T33" i="11"/>
  <c r="U70" i="12"/>
  <c r="T70" i="12"/>
  <c r="U70" i="13"/>
  <c r="T70" i="13"/>
  <c r="U53" i="8"/>
  <c r="U72" i="9"/>
  <c r="U67" i="9"/>
  <c r="T72" i="9"/>
  <c r="T67" i="9"/>
  <c r="U15" i="9"/>
  <c r="T15" i="9"/>
  <c r="T14" i="9"/>
  <c r="T19" i="9"/>
  <c r="U20" i="9"/>
  <c r="T23" i="9"/>
  <c r="T28" i="9"/>
  <c r="U29" i="9"/>
  <c r="T38" i="9"/>
  <c r="U39" i="9"/>
  <c r="T43" i="9"/>
  <c r="U44" i="9"/>
  <c r="T47" i="9"/>
  <c r="U48" i="9"/>
  <c r="T51" i="9"/>
  <c r="U52" i="9"/>
  <c r="T56" i="9"/>
  <c r="U57" i="9"/>
  <c r="T64" i="9"/>
  <c r="U65" i="9"/>
  <c r="T69" i="9"/>
  <c r="T86" i="9"/>
  <c r="U87" i="9"/>
  <c r="T90" i="9"/>
  <c r="U91" i="9"/>
  <c r="T9" i="10"/>
  <c r="U10" i="10"/>
  <c r="T13" i="10"/>
  <c r="U14" i="10"/>
  <c r="T18" i="10"/>
  <c r="U19" i="10"/>
  <c r="T22" i="10"/>
  <c r="U23" i="10"/>
  <c r="T27" i="10"/>
  <c r="U28" i="10"/>
  <c r="T32" i="10"/>
  <c r="T37" i="10"/>
  <c r="U38" i="10"/>
  <c r="T42" i="10"/>
  <c r="T46" i="10"/>
  <c r="U47" i="10"/>
  <c r="T50" i="10"/>
  <c r="U51" i="10"/>
  <c r="T55" i="10"/>
  <c r="U56" i="10"/>
  <c r="T63" i="10"/>
  <c r="U64" i="10"/>
  <c r="U69" i="10"/>
  <c r="U86" i="10"/>
  <c r="T89" i="10"/>
  <c r="U90" i="10"/>
  <c r="T93" i="10"/>
  <c r="T12" i="11"/>
  <c r="U13" i="11"/>
  <c r="T17" i="11"/>
  <c r="U18" i="11"/>
  <c r="T21" i="11"/>
  <c r="U22" i="11"/>
  <c r="T26" i="11"/>
  <c r="U27" i="11"/>
  <c r="U32" i="11"/>
  <c r="U40" i="11"/>
  <c r="T40" i="11"/>
  <c r="T36" i="11"/>
  <c r="U37" i="11"/>
  <c r="U42" i="11"/>
  <c r="T45" i="11"/>
  <c r="U46" i="11"/>
  <c r="T49" i="11"/>
  <c r="U50" i="11"/>
  <c r="U55" i="11"/>
  <c r="T58" i="11"/>
  <c r="U66" i="11"/>
  <c r="T66" i="11"/>
  <c r="T62" i="11"/>
  <c r="U63" i="11"/>
  <c r="T88" i="11"/>
  <c r="U89" i="11"/>
  <c r="T92" i="11"/>
  <c r="U93" i="11"/>
  <c r="T11" i="12"/>
  <c r="U12" i="12"/>
  <c r="U17" i="12"/>
  <c r="T20" i="12"/>
  <c r="U21" i="12"/>
  <c r="U26" i="12"/>
  <c r="T29" i="12"/>
  <c r="T35" i="12"/>
  <c r="U36" i="12"/>
  <c r="T39" i="12"/>
  <c r="U53" i="12"/>
  <c r="T53" i="12"/>
  <c r="T44" i="12"/>
  <c r="U45" i="12"/>
  <c r="T48" i="12"/>
  <c r="U49" i="12"/>
  <c r="T52" i="12"/>
  <c r="T57" i="12"/>
  <c r="U58" i="12"/>
  <c r="T61" i="12"/>
  <c r="U62" i="12"/>
  <c r="T65" i="12"/>
  <c r="T87" i="12"/>
  <c r="U88" i="12"/>
  <c r="T91" i="12"/>
  <c r="U92" i="12"/>
  <c r="U72" i="13"/>
  <c r="T72" i="13"/>
  <c r="T67" i="13"/>
  <c r="U15" i="13"/>
  <c r="T15" i="13"/>
  <c r="T10" i="13"/>
  <c r="U11" i="13"/>
  <c r="T14" i="13"/>
  <c r="T19" i="13"/>
  <c r="U20" i="13"/>
  <c r="T23" i="13"/>
  <c r="T28" i="13"/>
  <c r="U29" i="13"/>
  <c r="T38" i="13"/>
  <c r="U39" i="13"/>
  <c r="T43" i="13"/>
  <c r="U44" i="13"/>
  <c r="T47" i="13"/>
  <c r="U48" i="13"/>
  <c r="T51" i="13"/>
  <c r="U52" i="13"/>
  <c r="T56" i="13"/>
  <c r="U57" i="13"/>
  <c r="T64" i="13"/>
  <c r="T69" i="13"/>
  <c r="T86" i="13"/>
  <c r="T89" i="13"/>
  <c r="T92" i="13"/>
  <c r="U11" i="14"/>
  <c r="T11" i="14"/>
  <c r="U30" i="14"/>
  <c r="T30" i="14"/>
  <c r="U59" i="15"/>
  <c r="T59" i="15"/>
  <c r="U70" i="17"/>
  <c r="T70" i="17"/>
  <c r="U59" i="19"/>
  <c r="T59" i="19"/>
  <c r="U40" i="10"/>
  <c r="T40" i="10"/>
  <c r="U66" i="10"/>
  <c r="T66" i="10"/>
  <c r="U53" i="11"/>
  <c r="T53" i="11"/>
  <c r="U72" i="12"/>
  <c r="T72" i="12"/>
  <c r="U67" i="12"/>
  <c r="T67" i="12"/>
  <c r="T15" i="12"/>
  <c r="Q15" i="14"/>
  <c r="U20" i="14"/>
  <c r="T20" i="14"/>
  <c r="U24" i="14"/>
  <c r="T24" i="14"/>
  <c r="U70" i="14"/>
  <c r="T70" i="14"/>
  <c r="U71" i="14"/>
  <c r="T71" i="14"/>
  <c r="U24" i="15"/>
  <c r="T24" i="15"/>
  <c r="U70" i="15"/>
  <c r="T70" i="15"/>
  <c r="U30" i="17"/>
  <c r="T30" i="17"/>
  <c r="U33" i="18"/>
  <c r="T33" i="18"/>
  <c r="U70" i="18"/>
  <c r="T70" i="18"/>
  <c r="U33" i="19"/>
  <c r="T33" i="19"/>
  <c r="U71" i="20"/>
  <c r="T71" i="20"/>
  <c r="U70" i="21"/>
  <c r="T70" i="21"/>
  <c r="T33" i="22"/>
  <c r="U40" i="9"/>
  <c r="T40" i="9"/>
  <c r="U59" i="9"/>
  <c r="T59" i="9"/>
  <c r="U66" i="9"/>
  <c r="T66" i="9"/>
  <c r="U30" i="10"/>
  <c r="T30" i="10"/>
  <c r="U53" i="10"/>
  <c r="T53" i="10"/>
  <c r="T71" i="10"/>
  <c r="U72" i="11"/>
  <c r="U67" i="11"/>
  <c r="T72" i="11"/>
  <c r="T67" i="11"/>
  <c r="U15" i="11"/>
  <c r="T15" i="11"/>
  <c r="U24" i="11"/>
  <c r="T24" i="11"/>
  <c r="T70" i="11"/>
  <c r="U33" i="12"/>
  <c r="U40" i="13"/>
  <c r="T40" i="13"/>
  <c r="U59" i="13"/>
  <c r="T59" i="13"/>
  <c r="U66" i="13"/>
  <c r="T66" i="13"/>
  <c r="U33" i="14"/>
  <c r="T33" i="14"/>
  <c r="U33" i="15"/>
  <c r="T33" i="15"/>
  <c r="T59" i="16"/>
  <c r="U24" i="17"/>
  <c r="T24" i="17"/>
  <c r="U24" i="18"/>
  <c r="T24" i="18"/>
  <c r="T35" i="9"/>
  <c r="U53" i="9"/>
  <c r="T53" i="9"/>
  <c r="T61" i="9"/>
  <c r="U72" i="10"/>
  <c r="T72" i="10"/>
  <c r="U67" i="10"/>
  <c r="T67" i="10"/>
  <c r="T15" i="10"/>
  <c r="U15" i="10"/>
  <c r="T43" i="10"/>
  <c r="T9" i="11"/>
  <c r="U40" i="12"/>
  <c r="T40" i="12"/>
  <c r="U66" i="12"/>
  <c r="T66" i="12"/>
  <c r="T35" i="13"/>
  <c r="U53" i="13"/>
  <c r="T53" i="13"/>
  <c r="U71" i="13"/>
  <c r="U33" i="16"/>
  <c r="T33" i="16"/>
  <c r="U59" i="20"/>
  <c r="T59" i="20"/>
  <c r="U24" i="21"/>
  <c r="T24" i="21"/>
  <c r="T71" i="21"/>
  <c r="U10" i="14"/>
  <c r="U14" i="14"/>
  <c r="U19" i="14"/>
  <c r="U23" i="14"/>
  <c r="U28" i="14"/>
  <c r="U38" i="14"/>
  <c r="U47" i="14"/>
  <c r="U51" i="14"/>
  <c r="U56" i="14"/>
  <c r="U64" i="14"/>
  <c r="U69" i="14"/>
  <c r="U86" i="14"/>
  <c r="U90" i="14"/>
  <c r="U13" i="15"/>
  <c r="U18" i="15"/>
  <c r="U22" i="15"/>
  <c r="U27" i="15"/>
  <c r="U32" i="15"/>
  <c r="U40" i="15"/>
  <c r="U37" i="15"/>
  <c r="U42" i="15"/>
  <c r="U46" i="15"/>
  <c r="U50" i="15"/>
  <c r="U55" i="15"/>
  <c r="U66" i="15"/>
  <c r="T66" i="15"/>
  <c r="U63" i="15"/>
  <c r="U89" i="15"/>
  <c r="U93" i="15"/>
  <c r="U12" i="16"/>
  <c r="U17" i="16"/>
  <c r="U21" i="16"/>
  <c r="U26" i="16"/>
  <c r="U36" i="16"/>
  <c r="U53" i="16"/>
  <c r="T53" i="16"/>
  <c r="U45" i="16"/>
  <c r="U49" i="16"/>
  <c r="U58" i="16"/>
  <c r="U62" i="16"/>
  <c r="U88" i="16"/>
  <c r="U92" i="16"/>
  <c r="U67" i="17"/>
  <c r="U15" i="17"/>
  <c r="T15" i="17"/>
  <c r="U11" i="17"/>
  <c r="U20" i="17"/>
  <c r="U29" i="17"/>
  <c r="U39" i="17"/>
  <c r="U44" i="17"/>
  <c r="U48" i="17"/>
  <c r="U52" i="17"/>
  <c r="U57" i="17"/>
  <c r="U65" i="17"/>
  <c r="U87" i="17"/>
  <c r="U91" i="17"/>
  <c r="U10" i="18"/>
  <c r="U14" i="18"/>
  <c r="U19" i="18"/>
  <c r="U23" i="18"/>
  <c r="U28" i="18"/>
  <c r="U38" i="18"/>
  <c r="U47" i="18"/>
  <c r="U51" i="18"/>
  <c r="U56" i="18"/>
  <c r="U64" i="18"/>
  <c r="U69" i="18"/>
  <c r="U86" i="18"/>
  <c r="U90" i="18"/>
  <c r="U13" i="19"/>
  <c r="U18" i="19"/>
  <c r="U22" i="19"/>
  <c r="U27" i="19"/>
  <c r="U32" i="19"/>
  <c r="U40" i="19"/>
  <c r="T40" i="19"/>
  <c r="U37" i="19"/>
  <c r="U42" i="19"/>
  <c r="U46" i="19"/>
  <c r="U50" i="19"/>
  <c r="U55" i="19"/>
  <c r="U66" i="19"/>
  <c r="T66" i="19"/>
  <c r="U63" i="19"/>
  <c r="U89" i="19"/>
  <c r="U93" i="19"/>
  <c r="U12" i="20"/>
  <c r="U17" i="20"/>
  <c r="U21" i="20"/>
  <c r="U26" i="20"/>
  <c r="U36" i="20"/>
  <c r="T53" i="20"/>
  <c r="U45" i="20"/>
  <c r="U49" i="20"/>
  <c r="U58" i="20"/>
  <c r="U62" i="20"/>
  <c r="U88" i="20"/>
  <c r="U92" i="20"/>
  <c r="U72" i="21"/>
  <c r="U67" i="21"/>
  <c r="T67" i="21"/>
  <c r="T15" i="21"/>
  <c r="U11" i="21"/>
  <c r="U20" i="21"/>
  <c r="U29" i="21"/>
  <c r="U39" i="21"/>
  <c r="U44" i="21"/>
  <c r="U48" i="21"/>
  <c r="U52" i="21"/>
  <c r="U57" i="21"/>
  <c r="U65" i="21"/>
  <c r="U87" i="21"/>
  <c r="U91" i="21"/>
  <c r="U10" i="22"/>
  <c r="U13" i="22"/>
  <c r="P24" i="22"/>
  <c r="T26" i="22"/>
  <c r="U26" i="22"/>
  <c r="P30" i="22"/>
  <c r="P40" i="22"/>
  <c r="T40" i="22" s="1"/>
  <c r="U42" i="22"/>
  <c r="T42" i="22"/>
  <c r="P66" i="22"/>
  <c r="U70" i="24"/>
  <c r="T70" i="24"/>
  <c r="U59" i="25"/>
  <c r="U30" i="26"/>
  <c r="T30" i="26"/>
  <c r="U40" i="14"/>
  <c r="U59" i="14"/>
  <c r="T59" i="14"/>
  <c r="U66" i="14"/>
  <c r="T66" i="14"/>
  <c r="U30" i="15"/>
  <c r="T30" i="15"/>
  <c r="U53" i="15"/>
  <c r="T53" i="15"/>
  <c r="U71" i="15"/>
  <c r="T71" i="15"/>
  <c r="U72" i="16"/>
  <c r="T72" i="16"/>
  <c r="U67" i="16"/>
  <c r="T67" i="16"/>
  <c r="T15" i="16"/>
  <c r="U15" i="16"/>
  <c r="U24" i="16"/>
  <c r="T24" i="16"/>
  <c r="U70" i="16"/>
  <c r="U33" i="17"/>
  <c r="T33" i="17"/>
  <c r="U40" i="18"/>
  <c r="T40" i="18"/>
  <c r="U59" i="18"/>
  <c r="T59" i="18"/>
  <c r="U66" i="18"/>
  <c r="T66" i="18"/>
  <c r="U30" i="19"/>
  <c r="T30" i="19"/>
  <c r="U53" i="19"/>
  <c r="T53" i="19"/>
  <c r="U71" i="19"/>
  <c r="U72" i="20"/>
  <c r="U67" i="20"/>
  <c r="T67" i="20"/>
  <c r="T15" i="20"/>
  <c r="U15" i="20"/>
  <c r="U24" i="20"/>
  <c r="T24" i="20"/>
  <c r="U70" i="20"/>
  <c r="T70" i="20"/>
  <c r="U33" i="21"/>
  <c r="T17" i="22"/>
  <c r="U17" i="22"/>
  <c r="T21" i="22"/>
  <c r="U21" i="22"/>
  <c r="U24" i="22"/>
  <c r="T24" i="22"/>
  <c r="Q30" i="22"/>
  <c r="T36" i="22"/>
  <c r="U36" i="22"/>
  <c r="U59" i="22"/>
  <c r="T59" i="22"/>
  <c r="Q67" i="22"/>
  <c r="T24" i="23"/>
  <c r="U24" i="23"/>
  <c r="U70" i="23"/>
  <c r="T70" i="23"/>
  <c r="U24" i="24"/>
  <c r="T24" i="24"/>
  <c r="U70" i="25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U72" i="15"/>
  <c r="U67" i="15"/>
  <c r="T72" i="15"/>
  <c r="T67" i="15"/>
  <c r="U15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17" i="17"/>
  <c r="T21" i="17"/>
  <c r="T26" i="17"/>
  <c r="U40" i="17"/>
  <c r="T40" i="17"/>
  <c r="U59" i="17"/>
  <c r="T59" i="17"/>
  <c r="U66" i="17"/>
  <c r="T66" i="17"/>
  <c r="U30" i="18"/>
  <c r="T30" i="18"/>
  <c r="U53" i="18"/>
  <c r="T53" i="18"/>
  <c r="T71" i="18"/>
  <c r="U72" i="19"/>
  <c r="U67" i="19"/>
  <c r="T72" i="19"/>
  <c r="U15" i="19"/>
  <c r="T15" i="19"/>
  <c r="U24" i="19"/>
  <c r="T24" i="19"/>
  <c r="U70" i="19"/>
  <c r="T70" i="19"/>
  <c r="U33" i="20"/>
  <c r="T33" i="20"/>
  <c r="U40" i="21"/>
  <c r="T40" i="21"/>
  <c r="U59" i="21"/>
  <c r="T59" i="21"/>
  <c r="U66" i="21"/>
  <c r="T66" i="21"/>
  <c r="U37" i="22"/>
  <c r="T37" i="22"/>
  <c r="U50" i="22"/>
  <c r="T50" i="22"/>
  <c r="U55" i="22"/>
  <c r="T55" i="22"/>
  <c r="U63" i="22"/>
  <c r="T63" i="22"/>
  <c r="U71" i="22"/>
  <c r="U33" i="24"/>
  <c r="T33" i="24"/>
  <c r="T24" i="25"/>
  <c r="U24" i="25"/>
  <c r="T33" i="25"/>
  <c r="T72" i="14"/>
  <c r="U67" i="14"/>
  <c r="U15" i="14"/>
  <c r="U35" i="14"/>
  <c r="T43" i="14"/>
  <c r="U61" i="14"/>
  <c r="T9" i="15"/>
  <c r="U43" i="15"/>
  <c r="U9" i="16"/>
  <c r="U40" i="16"/>
  <c r="T40" i="16"/>
  <c r="U66" i="16"/>
  <c r="T66" i="16"/>
  <c r="T35" i="17"/>
  <c r="U53" i="17"/>
  <c r="T61" i="17"/>
  <c r="U72" i="18"/>
  <c r="T72" i="18"/>
  <c r="U67" i="18"/>
  <c r="T67" i="18"/>
  <c r="T15" i="18"/>
  <c r="U15" i="18"/>
  <c r="U35" i="18"/>
  <c r="T43" i="18"/>
  <c r="U61" i="18"/>
  <c r="T9" i="19"/>
  <c r="U43" i="19"/>
  <c r="U9" i="20"/>
  <c r="U40" i="20"/>
  <c r="T40" i="20"/>
  <c r="U66" i="20"/>
  <c r="T66" i="20"/>
  <c r="T35" i="21"/>
  <c r="U53" i="21"/>
  <c r="T53" i="21"/>
  <c r="T61" i="21"/>
  <c r="U72" i="22"/>
  <c r="T72" i="22"/>
  <c r="U67" i="22"/>
  <c r="T67" i="22"/>
  <c r="T15" i="22"/>
  <c r="U15" i="22"/>
  <c r="T18" i="22"/>
  <c r="T22" i="22"/>
  <c r="U46" i="22"/>
  <c r="T46" i="22"/>
  <c r="U59" i="23"/>
  <c r="T59" i="23"/>
  <c r="U71" i="23"/>
  <c r="T71" i="23"/>
  <c r="T71" i="24"/>
  <c r="U53" i="22"/>
  <c r="T53" i="22"/>
  <c r="U45" i="22"/>
  <c r="U49" i="22"/>
  <c r="U58" i="22"/>
  <c r="U62" i="22"/>
  <c r="U88" i="22"/>
  <c r="U92" i="22"/>
  <c r="U72" i="23"/>
  <c r="U67" i="23"/>
  <c r="T72" i="23"/>
  <c r="T67" i="23"/>
  <c r="U15" i="23"/>
  <c r="T15" i="23"/>
  <c r="U11" i="23"/>
  <c r="U20" i="23"/>
  <c r="U29" i="23"/>
  <c r="U39" i="23"/>
  <c r="U44" i="23"/>
  <c r="U48" i="23"/>
  <c r="U52" i="23"/>
  <c r="U57" i="23"/>
  <c r="U65" i="23"/>
  <c r="U87" i="23"/>
  <c r="U91" i="23"/>
  <c r="U10" i="24"/>
  <c r="U14" i="24"/>
  <c r="U19" i="24"/>
  <c r="U23" i="24"/>
  <c r="U28" i="24"/>
  <c r="U38" i="24"/>
  <c r="U47" i="24"/>
  <c r="U51" i="24"/>
  <c r="U56" i="24"/>
  <c r="U64" i="24"/>
  <c r="U69" i="24"/>
  <c r="U86" i="24"/>
  <c r="U90" i="24"/>
  <c r="U13" i="25"/>
  <c r="U18" i="25"/>
  <c r="U22" i="25"/>
  <c r="U27" i="25"/>
  <c r="U32" i="25"/>
  <c r="U40" i="25"/>
  <c r="T40" i="25"/>
  <c r="U37" i="25"/>
  <c r="U42" i="25"/>
  <c r="U46" i="25"/>
  <c r="U50" i="25"/>
  <c r="U55" i="25"/>
  <c r="U66" i="25"/>
  <c r="T66" i="25"/>
  <c r="U63" i="25"/>
  <c r="U89" i="25"/>
  <c r="U93" i="25"/>
  <c r="T10" i="26"/>
  <c r="E15" i="26"/>
  <c r="T23" i="26"/>
  <c r="U23" i="26"/>
  <c r="T40" i="26"/>
  <c r="U35" i="26"/>
  <c r="T35" i="26"/>
  <c r="U39" i="26"/>
  <c r="T39" i="26"/>
  <c r="U44" i="26"/>
  <c r="T44" i="26"/>
  <c r="U71" i="26"/>
  <c r="U33" i="27"/>
  <c r="T33" i="27"/>
  <c r="U59" i="27"/>
  <c r="T59" i="27"/>
  <c r="U30" i="28"/>
  <c r="T30" i="28"/>
  <c r="U71" i="28"/>
  <c r="T71" i="28"/>
  <c r="U70" i="22"/>
  <c r="T70" i="22"/>
  <c r="U33" i="23"/>
  <c r="T33" i="23"/>
  <c r="U40" i="24"/>
  <c r="T40" i="24"/>
  <c r="U59" i="24"/>
  <c r="T59" i="24"/>
  <c r="U66" i="24"/>
  <c r="T66" i="24"/>
  <c r="U30" i="25"/>
  <c r="T30" i="25"/>
  <c r="T53" i="25"/>
  <c r="U71" i="25"/>
  <c r="U72" i="26"/>
  <c r="T72" i="26"/>
  <c r="U67" i="26"/>
  <c r="T15" i="26"/>
  <c r="U15" i="26"/>
  <c r="U24" i="26"/>
  <c r="T24" i="26"/>
  <c r="U33" i="26"/>
  <c r="U70" i="26"/>
  <c r="T24" i="29"/>
  <c r="U24" i="29"/>
  <c r="U30" i="29"/>
  <c r="T30" i="29"/>
  <c r="U71" i="29"/>
  <c r="T89" i="22"/>
  <c r="T93" i="22"/>
  <c r="U9" i="23"/>
  <c r="T12" i="23"/>
  <c r="T17" i="23"/>
  <c r="T21" i="23"/>
  <c r="T26" i="23"/>
  <c r="T40" i="23"/>
  <c r="T36" i="23"/>
  <c r="T45" i="23"/>
  <c r="T49" i="23"/>
  <c r="T58" i="23"/>
  <c r="U66" i="23"/>
  <c r="T66" i="23"/>
  <c r="T62" i="23"/>
  <c r="T88" i="23"/>
  <c r="T92" i="23"/>
  <c r="T11" i="24"/>
  <c r="T20" i="24"/>
  <c r="T29" i="24"/>
  <c r="T35" i="24"/>
  <c r="T39" i="24"/>
  <c r="U53" i="24"/>
  <c r="T53" i="24"/>
  <c r="T44" i="24"/>
  <c r="T48" i="24"/>
  <c r="T52" i="24"/>
  <c r="T57" i="24"/>
  <c r="T61" i="24"/>
  <c r="T65" i="24"/>
  <c r="T87" i="24"/>
  <c r="T91" i="24"/>
  <c r="U67" i="25"/>
  <c r="T72" i="25"/>
  <c r="U15" i="25"/>
  <c r="T15" i="25"/>
  <c r="T10" i="25"/>
  <c r="T14" i="25"/>
  <c r="T19" i="25"/>
  <c r="T23" i="25"/>
  <c r="T28" i="25"/>
  <c r="T38" i="25"/>
  <c r="T43" i="25"/>
  <c r="T47" i="25"/>
  <c r="T51" i="25"/>
  <c r="T56" i="25"/>
  <c r="T64" i="25"/>
  <c r="T69" i="25"/>
  <c r="T86" i="25"/>
  <c r="T90" i="25"/>
  <c r="T9" i="26"/>
  <c r="T24" i="27"/>
  <c r="U24" i="27"/>
  <c r="U70" i="27"/>
  <c r="T70" i="27"/>
  <c r="U33" i="28"/>
  <c r="T33" i="28"/>
  <c r="U40" i="22"/>
  <c r="U66" i="22"/>
  <c r="T66" i="22"/>
  <c r="T35" i="23"/>
  <c r="U53" i="23"/>
  <c r="T53" i="23"/>
  <c r="T61" i="23"/>
  <c r="U67" i="24"/>
  <c r="T67" i="24"/>
  <c r="T15" i="24"/>
  <c r="U15" i="24"/>
  <c r="U35" i="24"/>
  <c r="T43" i="24"/>
  <c r="U61" i="24"/>
  <c r="T9" i="25"/>
  <c r="U43" i="25"/>
  <c r="U9" i="26"/>
  <c r="T11" i="26"/>
  <c r="U14" i="26"/>
  <c r="T19" i="26"/>
  <c r="U19" i="26"/>
  <c r="T28" i="26"/>
  <c r="U28" i="26"/>
  <c r="U59" i="28"/>
  <c r="T59" i="28"/>
  <c r="U70" i="29"/>
  <c r="T70" i="29"/>
  <c r="U38" i="26"/>
  <c r="U47" i="26"/>
  <c r="U51" i="26"/>
  <c r="U56" i="26"/>
  <c r="U64" i="26"/>
  <c r="U69" i="26"/>
  <c r="U86" i="26"/>
  <c r="U90" i="26"/>
  <c r="U13" i="27"/>
  <c r="U18" i="27"/>
  <c r="U22" i="27"/>
  <c r="U27" i="27"/>
  <c r="U32" i="27"/>
  <c r="U40" i="27"/>
  <c r="T40" i="27"/>
  <c r="U37" i="27"/>
  <c r="U42" i="27"/>
  <c r="U46" i="27"/>
  <c r="U50" i="27"/>
  <c r="U55" i="27"/>
  <c r="U66" i="27"/>
  <c r="T66" i="27"/>
  <c r="U63" i="27"/>
  <c r="U89" i="27"/>
  <c r="U93" i="27"/>
  <c r="U12" i="28"/>
  <c r="U17" i="28"/>
  <c r="U21" i="28"/>
  <c r="U26" i="28"/>
  <c r="U36" i="28"/>
  <c r="U53" i="28"/>
  <c r="T53" i="28"/>
  <c r="U45" i="28"/>
  <c r="U49" i="28"/>
  <c r="U58" i="28"/>
  <c r="U62" i="28"/>
  <c r="U88" i="28"/>
  <c r="U92" i="28"/>
  <c r="U72" i="29"/>
  <c r="U67" i="29"/>
  <c r="T72" i="29"/>
  <c r="T67" i="29"/>
  <c r="U15" i="29"/>
  <c r="T15" i="29"/>
  <c r="U11" i="29"/>
  <c r="U20" i="29"/>
  <c r="U29" i="29"/>
  <c r="U39" i="29"/>
  <c r="U44" i="29"/>
  <c r="U48" i="29"/>
  <c r="U52" i="29"/>
  <c r="U57" i="29"/>
  <c r="U65" i="29"/>
  <c r="U87" i="29"/>
  <c r="U91" i="29"/>
  <c r="U10" i="30"/>
  <c r="U13" i="30"/>
  <c r="U20" i="30"/>
  <c r="T20" i="30"/>
  <c r="Q24" i="30"/>
  <c r="U33" i="30"/>
  <c r="T33" i="30"/>
  <c r="U70" i="30"/>
  <c r="U59" i="26"/>
  <c r="T59" i="26"/>
  <c r="U66" i="26"/>
  <c r="T66" i="26"/>
  <c r="U30" i="27"/>
  <c r="T30" i="27"/>
  <c r="U53" i="27"/>
  <c r="T53" i="27"/>
  <c r="U71" i="27"/>
  <c r="T71" i="27"/>
  <c r="U72" i="28"/>
  <c r="U67" i="28"/>
  <c r="T67" i="28"/>
  <c r="T15" i="28"/>
  <c r="U24" i="28"/>
  <c r="T24" i="28"/>
  <c r="U70" i="28"/>
  <c r="T70" i="28"/>
  <c r="U33" i="29"/>
  <c r="U14" i="30"/>
  <c r="T14" i="30"/>
  <c r="T70" i="31"/>
  <c r="U53" i="26"/>
  <c r="T53" i="26"/>
  <c r="T48" i="26"/>
  <c r="T52" i="26"/>
  <c r="T57" i="26"/>
  <c r="T61" i="26"/>
  <c r="T65" i="26"/>
  <c r="T87" i="26"/>
  <c r="T91" i="26"/>
  <c r="U72" i="27"/>
  <c r="U67" i="27"/>
  <c r="T72" i="27"/>
  <c r="T67" i="27"/>
  <c r="T15" i="27"/>
  <c r="T10" i="27"/>
  <c r="T14" i="27"/>
  <c r="T19" i="27"/>
  <c r="T23" i="27"/>
  <c r="T28" i="27"/>
  <c r="T38" i="27"/>
  <c r="T43" i="27"/>
  <c r="T47" i="27"/>
  <c r="T51" i="27"/>
  <c r="T56" i="27"/>
  <c r="T64" i="27"/>
  <c r="T69" i="27"/>
  <c r="T86" i="27"/>
  <c r="T90" i="27"/>
  <c r="T9" i="28"/>
  <c r="T13" i="28"/>
  <c r="T18" i="28"/>
  <c r="T22" i="28"/>
  <c r="T27" i="28"/>
  <c r="T32" i="28"/>
  <c r="T37" i="28"/>
  <c r="T42" i="28"/>
  <c r="T46" i="28"/>
  <c r="T50" i="28"/>
  <c r="T55" i="28"/>
  <c r="T63" i="28"/>
  <c r="U40" i="29"/>
  <c r="T40" i="29"/>
  <c r="U59" i="29"/>
  <c r="T59" i="29"/>
  <c r="U66" i="29"/>
  <c r="T66" i="29"/>
  <c r="T62" i="29"/>
  <c r="T88" i="29"/>
  <c r="T92" i="29"/>
  <c r="T11" i="30"/>
  <c r="U30" i="30"/>
  <c r="T30" i="30"/>
  <c r="U33" i="31"/>
  <c r="T33" i="31"/>
  <c r="U59" i="31"/>
  <c r="T59" i="31"/>
  <c r="T43" i="26"/>
  <c r="U61" i="26"/>
  <c r="T9" i="27"/>
  <c r="U43" i="27"/>
  <c r="U9" i="28"/>
  <c r="U40" i="28"/>
  <c r="T40" i="28"/>
  <c r="U66" i="28"/>
  <c r="T66" i="28"/>
  <c r="T35" i="29"/>
  <c r="U53" i="29"/>
  <c r="T53" i="29"/>
  <c r="T61" i="29"/>
  <c r="U72" i="30"/>
  <c r="T72" i="30"/>
  <c r="T67" i="30"/>
  <c r="T15" i="30"/>
  <c r="Q15" i="30"/>
  <c r="U15" i="30" s="1"/>
  <c r="U19" i="30"/>
  <c r="T19" i="30"/>
  <c r="U24" i="30"/>
  <c r="U71" i="30"/>
  <c r="T71" i="30"/>
  <c r="U71" i="31"/>
  <c r="T71" i="31"/>
  <c r="U40" i="30"/>
  <c r="T40" i="30"/>
  <c r="U59" i="30"/>
  <c r="T59" i="30"/>
  <c r="U66" i="30"/>
  <c r="T66" i="30"/>
  <c r="U30" i="31"/>
  <c r="T30" i="31"/>
  <c r="U36" i="31"/>
  <c r="U53" i="31"/>
  <c r="T53" i="31"/>
  <c r="T44" i="31"/>
  <c r="U45" i="31"/>
  <c r="T48" i="31"/>
  <c r="U49" i="31"/>
  <c r="T52" i="31"/>
  <c r="T57" i="31"/>
  <c r="U58" i="31"/>
  <c r="T61" i="31"/>
  <c r="U62" i="31"/>
  <c r="T65" i="31"/>
  <c r="T87" i="31"/>
  <c r="U88" i="31"/>
  <c r="T91" i="31"/>
  <c r="U92" i="31"/>
  <c r="E79" i="15"/>
  <c r="E79" i="6"/>
  <c r="S95" i="1"/>
  <c r="T104" i="1"/>
  <c r="T105" i="1"/>
  <c r="T106" i="1"/>
  <c r="T113" i="1"/>
  <c r="T99" i="31"/>
  <c r="T100" i="31"/>
  <c r="T101" i="31"/>
  <c r="T96" i="29"/>
  <c r="T97" i="29"/>
  <c r="U102" i="28"/>
  <c r="T103" i="28"/>
  <c r="T106" i="27"/>
  <c r="T113" i="27"/>
  <c r="T103" i="26"/>
  <c r="U104" i="26"/>
  <c r="T105" i="26"/>
  <c r="T106" i="25"/>
  <c r="U107" i="25"/>
  <c r="T108" i="25"/>
  <c r="T113" i="25"/>
  <c r="T97" i="24"/>
  <c r="U98" i="24"/>
  <c r="T99" i="24"/>
  <c r="T109" i="24"/>
  <c r="U110" i="24"/>
  <c r="T102" i="23"/>
  <c r="L112" i="23"/>
  <c r="R112" i="23" s="1"/>
  <c r="T103" i="22"/>
  <c r="U104" i="22"/>
  <c r="T105" i="22"/>
  <c r="U109" i="22"/>
  <c r="T109" i="22"/>
  <c r="T29" i="30"/>
  <c r="T35" i="30"/>
  <c r="T39" i="30"/>
  <c r="U53" i="30"/>
  <c r="T53" i="30"/>
  <c r="T44" i="30"/>
  <c r="T48" i="30"/>
  <c r="T52" i="30"/>
  <c r="T57" i="30"/>
  <c r="T61" i="30"/>
  <c r="T65" i="30"/>
  <c r="T87" i="30"/>
  <c r="T91" i="30"/>
  <c r="U72" i="31"/>
  <c r="U67" i="31"/>
  <c r="T72" i="31"/>
  <c r="T67" i="31"/>
  <c r="U15" i="31"/>
  <c r="T15" i="31"/>
  <c r="T24" i="31"/>
  <c r="U24" i="31"/>
  <c r="T28" i="31"/>
  <c r="T38" i="31"/>
  <c r="T43" i="31"/>
  <c r="T47" i="31"/>
  <c r="T51" i="31"/>
  <c r="T56" i="31"/>
  <c r="T64" i="31"/>
  <c r="T69" i="31"/>
  <c r="T86" i="31"/>
  <c r="T90" i="31"/>
  <c r="E79" i="4"/>
  <c r="E79" i="2"/>
  <c r="T100" i="1"/>
  <c r="T101" i="1"/>
  <c r="T102" i="1"/>
  <c r="T96" i="31"/>
  <c r="T97" i="31"/>
  <c r="U100" i="30"/>
  <c r="T101" i="30"/>
  <c r="U108" i="30"/>
  <c r="T109" i="30"/>
  <c r="U107" i="29"/>
  <c r="T108" i="29"/>
  <c r="T109" i="29"/>
  <c r="T113" i="29"/>
  <c r="T101" i="26"/>
  <c r="T23" i="30"/>
  <c r="T28" i="30"/>
  <c r="U35" i="30"/>
  <c r="T38" i="30"/>
  <c r="T43" i="30"/>
  <c r="T47" i="30"/>
  <c r="T51" i="30"/>
  <c r="T56" i="30"/>
  <c r="U61" i="30"/>
  <c r="T64" i="30"/>
  <c r="T69" i="30"/>
  <c r="T86" i="30"/>
  <c r="T90" i="30"/>
  <c r="T9" i="31"/>
  <c r="T13" i="31"/>
  <c r="T18" i="31"/>
  <c r="T22" i="31"/>
  <c r="T27" i="31"/>
  <c r="T32" i="31"/>
  <c r="T37" i="31"/>
  <c r="T42" i="31"/>
  <c r="U43" i="31"/>
  <c r="T46" i="31"/>
  <c r="T50" i="31"/>
  <c r="T55" i="31"/>
  <c r="T63" i="31"/>
  <c r="T89" i="31"/>
  <c r="T93" i="31"/>
  <c r="E79" i="7"/>
  <c r="T96" i="1"/>
  <c r="T97" i="1"/>
  <c r="T98" i="1"/>
  <c r="T107" i="31"/>
  <c r="T108" i="31"/>
  <c r="T109" i="31"/>
  <c r="T97" i="30"/>
  <c r="T98" i="30"/>
  <c r="S95" i="29"/>
  <c r="U103" i="29"/>
  <c r="T104" i="29"/>
  <c r="T105" i="29"/>
  <c r="T99" i="28"/>
  <c r="T109" i="28"/>
  <c r="T100" i="27"/>
  <c r="U101" i="27"/>
  <c r="T102" i="27"/>
  <c r="L112" i="27"/>
  <c r="R112" i="27" s="1"/>
  <c r="M112" i="24"/>
  <c r="S112" i="24" s="1"/>
  <c r="U43" i="30"/>
  <c r="U9" i="31"/>
  <c r="U40" i="31"/>
  <c r="T40" i="31"/>
  <c r="U66" i="31"/>
  <c r="T66" i="31"/>
  <c r="T108" i="1"/>
  <c r="T109" i="1"/>
  <c r="S95" i="31"/>
  <c r="T100" i="29"/>
  <c r="R95" i="28"/>
  <c r="M112" i="28"/>
  <c r="S112" i="28" s="1"/>
  <c r="T96" i="27"/>
  <c r="U97" i="27"/>
  <c r="T108" i="27"/>
  <c r="U109" i="27"/>
  <c r="T110" i="27"/>
  <c r="T97" i="26"/>
  <c r="T107" i="26"/>
  <c r="U108" i="26"/>
  <c r="T109" i="26"/>
  <c r="T96" i="25"/>
  <c r="T113" i="23"/>
  <c r="L112" i="17"/>
  <c r="R112" i="17" s="1"/>
  <c r="T97" i="16"/>
  <c r="U113" i="16"/>
  <c r="T108" i="15"/>
  <c r="R95" i="14"/>
  <c r="T113" i="14"/>
  <c r="T106" i="12"/>
  <c r="T107" i="12"/>
  <c r="T108" i="12"/>
  <c r="T100" i="10"/>
  <c r="T101" i="10"/>
  <c r="T102" i="10"/>
  <c r="T96" i="9"/>
  <c r="T97" i="9"/>
  <c r="T113" i="9"/>
  <c r="T96" i="8"/>
  <c r="T110" i="8"/>
  <c r="T97" i="5"/>
  <c r="U98" i="5"/>
  <c r="T99" i="5"/>
  <c r="T100" i="5"/>
  <c r="T101" i="5"/>
  <c r="U102" i="5"/>
  <c r="T103" i="5"/>
  <c r="T104" i="5"/>
  <c r="T105" i="5"/>
  <c r="U106" i="5"/>
  <c r="T107" i="5"/>
  <c r="T108" i="5"/>
  <c r="T109" i="5"/>
  <c r="U109" i="4"/>
  <c r="T110" i="4"/>
  <c r="T106" i="3"/>
  <c r="U113" i="3"/>
  <c r="T96" i="2"/>
  <c r="T97" i="2"/>
  <c r="U107" i="2"/>
  <c r="T108" i="2"/>
  <c r="T109" i="2"/>
  <c r="T113" i="2"/>
  <c r="U113" i="22"/>
  <c r="T98" i="21"/>
  <c r="T100" i="21"/>
  <c r="T110" i="21"/>
  <c r="R95" i="20"/>
  <c r="T101" i="20"/>
  <c r="U102" i="20"/>
  <c r="T103" i="20"/>
  <c r="T113" i="20"/>
  <c r="T96" i="19"/>
  <c r="T101" i="16"/>
  <c r="T96" i="15"/>
  <c r="T107" i="14"/>
  <c r="T108" i="14"/>
  <c r="T96" i="13"/>
  <c r="T97" i="13"/>
  <c r="T104" i="13"/>
  <c r="T105" i="13"/>
  <c r="U106" i="13"/>
  <c r="T107" i="13"/>
  <c r="T108" i="13"/>
  <c r="T109" i="13"/>
  <c r="U110" i="13"/>
  <c r="R95" i="12"/>
  <c r="T102" i="12"/>
  <c r="T103" i="12"/>
  <c r="T104" i="12"/>
  <c r="U113" i="11"/>
  <c r="T97" i="10"/>
  <c r="T98" i="10"/>
  <c r="R95" i="9"/>
  <c r="T104" i="2"/>
  <c r="T105" i="2"/>
  <c r="T96" i="21"/>
  <c r="T106" i="21"/>
  <c r="U107" i="21"/>
  <c r="T108" i="21"/>
  <c r="T97" i="20"/>
  <c r="U98" i="20"/>
  <c r="T102" i="19"/>
  <c r="U103" i="19"/>
  <c r="T99" i="18"/>
  <c r="T98" i="17"/>
  <c r="T105" i="16"/>
  <c r="R95" i="15"/>
  <c r="T103" i="9"/>
  <c r="T104" i="9"/>
  <c r="T105" i="9"/>
  <c r="T113" i="5"/>
  <c r="S95" i="2"/>
  <c r="R95" i="21"/>
  <c r="T104" i="21"/>
  <c r="T113" i="21"/>
  <c r="T109" i="20"/>
  <c r="M112" i="20"/>
  <c r="S112" i="20" s="1"/>
  <c r="R95" i="19"/>
  <c r="T100" i="19"/>
  <c r="R95" i="18"/>
  <c r="T103" i="18"/>
  <c r="M112" i="18"/>
  <c r="S112" i="18" s="1"/>
  <c r="T102" i="17"/>
  <c r="S95" i="16"/>
  <c r="T109" i="16"/>
  <c r="S95" i="15"/>
  <c r="T104" i="15"/>
  <c r="T113" i="13"/>
  <c r="T110" i="12"/>
  <c r="T97" i="11"/>
  <c r="T98" i="11"/>
  <c r="T99" i="11"/>
  <c r="U100" i="11"/>
  <c r="T101" i="11"/>
  <c r="T102" i="11"/>
  <c r="T103" i="11"/>
  <c r="U104" i="11"/>
  <c r="T105" i="11"/>
  <c r="T106" i="11"/>
  <c r="T107" i="11"/>
  <c r="U108" i="11"/>
  <c r="T109" i="11"/>
  <c r="S95" i="10"/>
  <c r="T113" i="10"/>
  <c r="T98" i="8"/>
  <c r="T99" i="8"/>
  <c r="S95" i="6"/>
  <c r="T96" i="4"/>
  <c r="U97" i="4"/>
  <c r="T98" i="4"/>
  <c r="T99" i="4"/>
  <c r="T100" i="4"/>
  <c r="U112" i="20"/>
  <c r="U95" i="31"/>
  <c r="T95" i="31"/>
  <c r="E112" i="31"/>
  <c r="T96" i="30"/>
  <c r="E95" i="30"/>
  <c r="T98" i="28"/>
  <c r="E95" i="28"/>
  <c r="R95" i="26"/>
  <c r="L112" i="26"/>
  <c r="R112" i="26" s="1"/>
  <c r="T99" i="19"/>
  <c r="U99" i="19"/>
  <c r="E95" i="19"/>
  <c r="T98" i="18"/>
  <c r="E95" i="18"/>
  <c r="U98" i="18"/>
  <c r="T97" i="17"/>
  <c r="U97" i="17"/>
  <c r="E95" i="17"/>
  <c r="U96" i="1"/>
  <c r="T96" i="26"/>
  <c r="E95" i="26"/>
  <c r="E95" i="23"/>
  <c r="S95" i="23"/>
  <c r="M112" i="23"/>
  <c r="S112" i="23" s="1"/>
  <c r="T96" i="22"/>
  <c r="E95" i="22"/>
  <c r="T99" i="21"/>
  <c r="E95" i="21"/>
  <c r="T103" i="15"/>
  <c r="U103" i="15"/>
  <c r="T107" i="10"/>
  <c r="U107" i="10"/>
  <c r="U99" i="1"/>
  <c r="U103" i="1"/>
  <c r="U107" i="1"/>
  <c r="L112" i="1"/>
  <c r="R112" i="1" s="1"/>
  <c r="U96" i="31"/>
  <c r="U113" i="31"/>
  <c r="T113" i="31"/>
  <c r="E95" i="27"/>
  <c r="S95" i="27"/>
  <c r="M112" i="27"/>
  <c r="S112" i="27" s="1"/>
  <c r="T106" i="18"/>
  <c r="U106" i="18"/>
  <c r="T105" i="17"/>
  <c r="U105" i="17"/>
  <c r="T96" i="16"/>
  <c r="E95" i="16"/>
  <c r="U96" i="16"/>
  <c r="T98" i="14"/>
  <c r="E95" i="14"/>
  <c r="U98" i="14"/>
  <c r="U98" i="31"/>
  <c r="U102" i="31"/>
  <c r="U106" i="31"/>
  <c r="U110" i="31"/>
  <c r="T95" i="20"/>
  <c r="T104" i="16"/>
  <c r="U104" i="16"/>
  <c r="R95" i="30"/>
  <c r="L112" i="30"/>
  <c r="R112" i="30" s="1"/>
  <c r="U96" i="30"/>
  <c r="U113" i="30"/>
  <c r="T99" i="29"/>
  <c r="E95" i="29"/>
  <c r="U98" i="28"/>
  <c r="U110" i="28"/>
  <c r="U105" i="27"/>
  <c r="U100" i="26"/>
  <c r="U113" i="26"/>
  <c r="T99" i="25"/>
  <c r="E95" i="25"/>
  <c r="E95" i="24"/>
  <c r="U106" i="24"/>
  <c r="U101" i="23"/>
  <c r="R95" i="22"/>
  <c r="L112" i="22"/>
  <c r="R112" i="22" s="1"/>
  <c r="U100" i="22"/>
  <c r="U103" i="21"/>
  <c r="U110" i="20"/>
  <c r="T103" i="13"/>
  <c r="U103" i="13"/>
  <c r="T102" i="30"/>
  <c r="T106" i="30"/>
  <c r="T110" i="30"/>
  <c r="T96" i="28"/>
  <c r="T100" i="28"/>
  <c r="T104" i="28"/>
  <c r="T108" i="28"/>
  <c r="T113" i="28"/>
  <c r="T99" i="27"/>
  <c r="T103" i="27"/>
  <c r="T107" i="27"/>
  <c r="T98" i="26"/>
  <c r="T102" i="26"/>
  <c r="T106" i="26"/>
  <c r="T110" i="26"/>
  <c r="T97" i="25"/>
  <c r="T101" i="25"/>
  <c r="T105" i="25"/>
  <c r="T109" i="25"/>
  <c r="T96" i="24"/>
  <c r="T100" i="24"/>
  <c r="T104" i="24"/>
  <c r="T108" i="24"/>
  <c r="T113" i="24"/>
  <c r="T99" i="23"/>
  <c r="T103" i="23"/>
  <c r="T107" i="23"/>
  <c r="T98" i="22"/>
  <c r="T102" i="22"/>
  <c r="T106" i="22"/>
  <c r="T110" i="22"/>
  <c r="T97" i="21"/>
  <c r="T101" i="21"/>
  <c r="T105" i="21"/>
  <c r="T109" i="21"/>
  <c r="T96" i="20"/>
  <c r="T100" i="20"/>
  <c r="T104" i="20"/>
  <c r="T108" i="20"/>
  <c r="S95" i="19"/>
  <c r="U102" i="18"/>
  <c r="U110" i="18"/>
  <c r="S95" i="17"/>
  <c r="M112" i="17"/>
  <c r="S112" i="17" s="1"/>
  <c r="U101" i="17"/>
  <c r="U109" i="17"/>
  <c r="U100" i="16"/>
  <c r="U108" i="16"/>
  <c r="U99" i="15"/>
  <c r="U107" i="15"/>
  <c r="U106" i="14"/>
  <c r="T102" i="13"/>
  <c r="U102" i="13"/>
  <c r="T103" i="10"/>
  <c r="U103" i="10"/>
  <c r="T97" i="3"/>
  <c r="U97" i="3"/>
  <c r="T99" i="30"/>
  <c r="T103" i="30"/>
  <c r="T107" i="30"/>
  <c r="M112" i="30"/>
  <c r="S112" i="30" s="1"/>
  <c r="T98" i="29"/>
  <c r="T102" i="29"/>
  <c r="T106" i="29"/>
  <c r="T110" i="29"/>
  <c r="L112" i="29"/>
  <c r="R112" i="29" s="1"/>
  <c r="T97" i="28"/>
  <c r="T101" i="28"/>
  <c r="M112" i="26"/>
  <c r="S112" i="26" s="1"/>
  <c r="L112" i="25"/>
  <c r="R112" i="25" s="1"/>
  <c r="U96" i="24"/>
  <c r="U96" i="20"/>
  <c r="R95" i="16"/>
  <c r="L112" i="16"/>
  <c r="R112" i="16" s="1"/>
  <c r="E95" i="10"/>
  <c r="T99" i="10"/>
  <c r="U99" i="10"/>
  <c r="T110" i="5"/>
  <c r="U110" i="5"/>
  <c r="R95" i="11"/>
  <c r="L112" i="11"/>
  <c r="R112" i="11" s="1"/>
  <c r="T105" i="3"/>
  <c r="U105" i="3"/>
  <c r="T97" i="19"/>
  <c r="T101" i="19"/>
  <c r="T105" i="19"/>
  <c r="T109" i="19"/>
  <c r="T96" i="18"/>
  <c r="T100" i="18"/>
  <c r="T104" i="18"/>
  <c r="T108" i="18"/>
  <c r="T113" i="18"/>
  <c r="T99" i="17"/>
  <c r="T103" i="17"/>
  <c r="T107" i="17"/>
  <c r="T98" i="16"/>
  <c r="T102" i="16"/>
  <c r="T106" i="16"/>
  <c r="T110" i="16"/>
  <c r="T97" i="15"/>
  <c r="T101" i="15"/>
  <c r="T105" i="15"/>
  <c r="T109" i="15"/>
  <c r="S95" i="14"/>
  <c r="T96" i="11"/>
  <c r="E95" i="11"/>
  <c r="E95" i="6"/>
  <c r="T96" i="6"/>
  <c r="T96" i="3"/>
  <c r="U96" i="3"/>
  <c r="E95" i="3"/>
  <c r="U101" i="3"/>
  <c r="T104" i="3"/>
  <c r="U104" i="3"/>
  <c r="U109" i="3"/>
  <c r="T106" i="19"/>
  <c r="T110" i="19"/>
  <c r="T97" i="18"/>
  <c r="T101" i="18"/>
  <c r="T105" i="18"/>
  <c r="T109" i="18"/>
  <c r="T96" i="17"/>
  <c r="T100" i="17"/>
  <c r="T104" i="17"/>
  <c r="T108" i="17"/>
  <c r="T113" i="17"/>
  <c r="T99" i="16"/>
  <c r="T103" i="16"/>
  <c r="T107" i="16"/>
  <c r="E95" i="15"/>
  <c r="T98" i="15"/>
  <c r="T102" i="15"/>
  <c r="T106" i="15"/>
  <c r="T110" i="15"/>
  <c r="T97" i="14"/>
  <c r="T101" i="14"/>
  <c r="T105" i="14"/>
  <c r="T109" i="14"/>
  <c r="T99" i="13"/>
  <c r="E95" i="12"/>
  <c r="S95" i="12"/>
  <c r="M112" i="12"/>
  <c r="S112" i="12" s="1"/>
  <c r="U97" i="12"/>
  <c r="U101" i="12"/>
  <c r="U105" i="12"/>
  <c r="U109" i="12"/>
  <c r="U98" i="9"/>
  <c r="U102" i="9"/>
  <c r="U106" i="9"/>
  <c r="U110" i="9"/>
  <c r="E95" i="8"/>
  <c r="S95" i="8"/>
  <c r="M112" i="8"/>
  <c r="S112" i="8" s="1"/>
  <c r="U97" i="8"/>
  <c r="U101" i="8"/>
  <c r="U105" i="8"/>
  <c r="U109" i="8"/>
  <c r="U95" i="2"/>
  <c r="T98" i="13"/>
  <c r="E95" i="13"/>
  <c r="T95" i="9"/>
  <c r="E112" i="7"/>
  <c r="U95" i="7"/>
  <c r="T95" i="7"/>
  <c r="S95" i="7"/>
  <c r="M112" i="7"/>
  <c r="S112" i="7" s="1"/>
  <c r="T100" i="7"/>
  <c r="U100" i="7"/>
  <c r="T113" i="7"/>
  <c r="U113" i="7"/>
  <c r="T95" i="4"/>
  <c r="S95" i="4"/>
  <c r="M112" i="4"/>
  <c r="S112" i="4" s="1"/>
  <c r="T100" i="3"/>
  <c r="U100" i="3"/>
  <c r="T108" i="3"/>
  <c r="U108" i="3"/>
  <c r="U96" i="10"/>
  <c r="E95" i="5"/>
  <c r="U101" i="4"/>
  <c r="T102" i="4"/>
  <c r="U103" i="2"/>
  <c r="T110" i="14"/>
  <c r="T113" i="12"/>
  <c r="M112" i="11"/>
  <c r="S112" i="11" s="1"/>
  <c r="L112" i="10"/>
  <c r="R112" i="10" s="1"/>
  <c r="U96" i="9"/>
  <c r="R95" i="6"/>
  <c r="L112" i="6"/>
  <c r="R112" i="6" s="1"/>
  <c r="T113" i="6"/>
  <c r="L112" i="3"/>
  <c r="R112" i="3" s="1"/>
  <c r="S95" i="3"/>
  <c r="M112" i="3"/>
  <c r="S112" i="3" s="1"/>
  <c r="U96" i="2"/>
  <c r="U96" i="5"/>
  <c r="T108" i="4"/>
  <c r="T113" i="4"/>
  <c r="T99" i="3"/>
  <c r="T103" i="3"/>
  <c r="T107" i="3"/>
  <c r="T98" i="2"/>
  <c r="T102" i="2"/>
  <c r="T106" i="2"/>
  <c r="T110" i="2"/>
  <c r="L112" i="2"/>
  <c r="R112" i="2" s="1"/>
  <c r="U95" i="9" l="1"/>
  <c r="T30" i="24"/>
  <c r="T71" i="16"/>
  <c r="T30" i="13"/>
  <c r="T59" i="8"/>
  <c r="T59" i="3"/>
  <c r="T59" i="6"/>
  <c r="E112" i="4"/>
  <c r="U112" i="4" s="1"/>
  <c r="T95" i="2"/>
  <c r="T95" i="1"/>
  <c r="T30" i="22"/>
  <c r="T30" i="20"/>
  <c r="T30" i="23"/>
  <c r="T30" i="21"/>
  <c r="U95" i="20"/>
  <c r="E112" i="1"/>
  <c r="U112" i="1" s="1"/>
  <c r="T71" i="17"/>
  <c r="T30" i="16"/>
  <c r="T71" i="8"/>
  <c r="T33" i="5"/>
  <c r="U59" i="1"/>
  <c r="T59" i="1"/>
  <c r="E112" i="14"/>
  <c r="U95" i="14"/>
  <c r="T95" i="14"/>
  <c r="T95" i="8"/>
  <c r="E112" i="8"/>
  <c r="U95" i="8"/>
  <c r="E112" i="3"/>
  <c r="U95" i="3"/>
  <c r="T95" i="3"/>
  <c r="E112" i="6"/>
  <c r="U95" i="6"/>
  <c r="T95" i="6"/>
  <c r="E112" i="10"/>
  <c r="U95" i="10"/>
  <c r="T95" i="10"/>
  <c r="U95" i="24"/>
  <c r="T95" i="24"/>
  <c r="E112" i="24"/>
  <c r="E112" i="29"/>
  <c r="U95" i="29"/>
  <c r="T95" i="29"/>
  <c r="E112" i="22"/>
  <c r="U95" i="22"/>
  <c r="T95" i="22"/>
  <c r="T95" i="23"/>
  <c r="E112" i="23"/>
  <c r="U95" i="23"/>
  <c r="T95" i="17"/>
  <c r="E112" i="17"/>
  <c r="U95" i="17"/>
  <c r="U95" i="18"/>
  <c r="T95" i="18"/>
  <c r="E112" i="18"/>
  <c r="T95" i="12"/>
  <c r="E112" i="12"/>
  <c r="U95" i="12"/>
  <c r="U95" i="28"/>
  <c r="T95" i="28"/>
  <c r="E112" i="28"/>
  <c r="U112" i="7"/>
  <c r="T112" i="7"/>
  <c r="U95" i="13"/>
  <c r="T95" i="13"/>
  <c r="E112" i="13"/>
  <c r="U112" i="2"/>
  <c r="T112" i="2"/>
  <c r="E112" i="15"/>
  <c r="U95" i="15"/>
  <c r="T95" i="15"/>
  <c r="E112" i="11"/>
  <c r="U95" i="11"/>
  <c r="T95" i="11"/>
  <c r="E112" i="25"/>
  <c r="U95" i="25"/>
  <c r="T95" i="25"/>
  <c r="E112" i="26"/>
  <c r="U95" i="26"/>
  <c r="T95" i="26"/>
  <c r="E112" i="30"/>
  <c r="U95" i="30"/>
  <c r="T95" i="30"/>
  <c r="U95" i="5"/>
  <c r="T95" i="5"/>
  <c r="E112" i="5"/>
  <c r="T112" i="9"/>
  <c r="U112" i="9"/>
  <c r="E112" i="16"/>
  <c r="U95" i="16"/>
  <c r="T95" i="16"/>
  <c r="T95" i="27"/>
  <c r="E112" i="27"/>
  <c r="U95" i="27"/>
  <c r="E112" i="21"/>
  <c r="U95" i="21"/>
  <c r="T95" i="21"/>
  <c r="E112" i="19"/>
  <c r="T95" i="19"/>
  <c r="U95" i="19"/>
  <c r="T112" i="31"/>
  <c r="U112" i="31"/>
  <c r="T112" i="1" l="1"/>
  <c r="T112" i="4"/>
  <c r="U112" i="19"/>
  <c r="T112" i="19"/>
  <c r="U112" i="26"/>
  <c r="T112" i="26"/>
  <c r="T112" i="13"/>
  <c r="U112" i="13"/>
  <c r="U112" i="27"/>
  <c r="T112" i="27"/>
  <c r="U112" i="16"/>
  <c r="T112" i="16"/>
  <c r="U112" i="30"/>
  <c r="T112" i="30"/>
  <c r="U112" i="15"/>
  <c r="T112" i="15"/>
  <c r="T112" i="28"/>
  <c r="U112" i="28"/>
  <c r="U112" i="12"/>
  <c r="T112" i="12"/>
  <c r="U112" i="29"/>
  <c r="T112" i="29"/>
  <c r="U112" i="3"/>
  <c r="T112" i="3"/>
  <c r="U112" i="11"/>
  <c r="T112" i="11"/>
  <c r="U112" i="23"/>
  <c r="T112" i="23"/>
  <c r="U112" i="22"/>
  <c r="T112" i="22"/>
  <c r="T112" i="24"/>
  <c r="U112" i="24"/>
  <c r="U112" i="6"/>
  <c r="T112" i="6"/>
  <c r="T112" i="5"/>
  <c r="U112" i="5"/>
  <c r="U112" i="21"/>
  <c r="T112" i="21"/>
  <c r="U112" i="25"/>
  <c r="T112" i="25"/>
  <c r="T112" i="18"/>
  <c r="U112" i="18"/>
  <c r="U112" i="17"/>
  <c r="T112" i="17"/>
  <c r="U112" i="10"/>
  <c r="T112" i="10"/>
  <c r="U112" i="8"/>
  <c r="T112" i="8"/>
  <c r="U112" i="14"/>
  <c r="T112" i="14"/>
</calcChain>
</file>

<file path=xl/sharedStrings.xml><?xml version="1.0" encoding="utf-8"?>
<sst xmlns="http://schemas.openxmlformats.org/spreadsheetml/2006/main" count="6138" uniqueCount="155">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</sst>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>
        <v>29937000</v>
      </c>
      <c r="O9" s="94"/>
      <c r="P9" s="93">
        <f>$H9       +$J9       +$L9       +$N9</f>
        <v>41764000</v>
      </c>
      <c r="Q9" s="94">
        <f>$I9       +$K9       +$M9       +$O9</f>
        <v>0</v>
      </c>
      <c r="R9" s="48">
        <f>IF(($L9       =0),0,((($N9       -$L9       )/$L9       )*100))</f>
        <v>379.0686509841575</v>
      </c>
      <c r="S9" s="49">
        <f>IF(($M9       =0),0,((($O9       -$M9       )/$M9       )*100))</f>
        <v>0</v>
      </c>
      <c r="T9" s="48">
        <f>IF(($E9       =0),0,(($P9       /$E9       )*100))</f>
        <v>58.913810128367892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46981000</v>
      </c>
      <c r="C10" s="92">
        <v>0</v>
      </c>
      <c r="D10" s="92"/>
      <c r="E10" s="92">
        <f t="shared" ref="E10:E15" si="0">$B10      +$C10      +$D10</f>
        <v>46981000</v>
      </c>
      <c r="F10" s="93">
        <v>46981000</v>
      </c>
      <c r="G10" s="94">
        <v>46981000</v>
      </c>
      <c r="H10" s="93">
        <v>9542000</v>
      </c>
      <c r="I10" s="94">
        <v>7176379</v>
      </c>
      <c r="J10" s="93">
        <v>12992000</v>
      </c>
      <c r="K10" s="94">
        <v>13535794</v>
      </c>
      <c r="L10" s="93">
        <v>8125000</v>
      </c>
      <c r="M10" s="94">
        <v>9619635</v>
      </c>
      <c r="N10" s="93">
        <v>12396000</v>
      </c>
      <c r="O10" s="94">
        <v>18595496</v>
      </c>
      <c r="P10" s="93">
        <f t="shared" ref="P10:P15" si="1">$H10      +$J10      +$L10      +$N10</f>
        <v>43055000</v>
      </c>
      <c r="Q10" s="94">
        <f t="shared" ref="Q10:Q15" si="2">$I10      +$K10      +$M10      +$O10</f>
        <v>48927304</v>
      </c>
      <c r="R10" s="48">
        <f t="shared" ref="R10:R15" si="3">IF(($L10      =0),0,((($N10      -$L10      )/$L10      )*100))</f>
        <v>52.566153846153853</v>
      </c>
      <c r="S10" s="49">
        <f t="shared" ref="S10:S15" si="4">IF(($M10      =0),0,((($O10      -$M10      )/$M10      )*100))</f>
        <v>93.307708660463732</v>
      </c>
      <c r="T10" s="48">
        <f t="shared" ref="T10:T14" si="5">IF(($E10      =0),0,(($P10      /$E10      )*100))</f>
        <v>91.643430322896492</v>
      </c>
      <c r="U10" s="50">
        <f t="shared" ref="U10:U14" si="6">IF(($E10      =0),0,(($Q10      /$E10      )*100))</f>
        <v>104.14274706796365</v>
      </c>
      <c r="V10" s="93">
        <v>83000</v>
      </c>
      <c r="W10" s="94">
        <v>0</v>
      </c>
    </row>
    <row r="11" spans="1:23" ht="12.95" customHeight="1" x14ac:dyDescent="0.2">
      <c r="A11" s="47" t="s">
        <v>37</v>
      </c>
      <c r="B11" s="92">
        <v>18000000</v>
      </c>
      <c r="C11" s="92">
        <v>0</v>
      </c>
      <c r="D11" s="92"/>
      <c r="E11" s="92">
        <f t="shared" si="0"/>
        <v>18000000</v>
      </c>
      <c r="F11" s="93">
        <v>18000000</v>
      </c>
      <c r="G11" s="94">
        <v>18000000</v>
      </c>
      <c r="H11" s="93">
        <v>3222000</v>
      </c>
      <c r="I11" s="94">
        <v>3022178</v>
      </c>
      <c r="J11" s="93">
        <v>3490000</v>
      </c>
      <c r="K11" s="94">
        <v>4654670</v>
      </c>
      <c r="L11" s="93">
        <v>4235000</v>
      </c>
      <c r="M11" s="94">
        <v>5732992</v>
      </c>
      <c r="N11" s="93">
        <v>3665000</v>
      </c>
      <c r="O11" s="94">
        <v>2556201</v>
      </c>
      <c r="P11" s="93">
        <f t="shared" si="1"/>
        <v>14612000</v>
      </c>
      <c r="Q11" s="94">
        <f t="shared" si="2"/>
        <v>15966041</v>
      </c>
      <c r="R11" s="48">
        <f t="shared" si="3"/>
        <v>-13.459268004722549</v>
      </c>
      <c r="S11" s="49">
        <f t="shared" si="4"/>
        <v>-55.41244432226663</v>
      </c>
      <c r="T11" s="48">
        <f t="shared" si="5"/>
        <v>81.177777777777777</v>
      </c>
      <c r="U11" s="50">
        <f t="shared" si="6"/>
        <v>88.700227777777769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4626000</v>
      </c>
      <c r="W12" s="94">
        <v>2863000</v>
      </c>
    </row>
    <row r="13" spans="1:23" ht="12.95" customHeight="1" x14ac:dyDescent="0.2">
      <c r="A13" s="47" t="s">
        <v>39</v>
      </c>
      <c r="B13" s="92">
        <v>70000000</v>
      </c>
      <c r="C13" s="92">
        <v>121399000</v>
      </c>
      <c r="D13" s="92"/>
      <c r="E13" s="92">
        <f t="shared" si="0"/>
        <v>191399000</v>
      </c>
      <c r="F13" s="93">
        <v>191399000</v>
      </c>
      <c r="G13" s="94">
        <v>191399000</v>
      </c>
      <c r="H13" s="93"/>
      <c r="I13" s="94">
        <v>47801</v>
      </c>
      <c r="J13" s="93">
        <v>2888000</v>
      </c>
      <c r="K13" s="94">
        <v>12799205</v>
      </c>
      <c r="L13" s="93">
        <v>60901000</v>
      </c>
      <c r="M13" s="94">
        <v>4743519</v>
      </c>
      <c r="N13" s="93">
        <v>104970000</v>
      </c>
      <c r="O13" s="94">
        <v>7201683</v>
      </c>
      <c r="P13" s="93">
        <f t="shared" si="1"/>
        <v>168759000</v>
      </c>
      <c r="Q13" s="94">
        <f t="shared" si="2"/>
        <v>24792208</v>
      </c>
      <c r="R13" s="48">
        <f t="shared" si="3"/>
        <v>72.361701778295924</v>
      </c>
      <c r="S13" s="49">
        <f t="shared" si="4"/>
        <v>51.821527435644299</v>
      </c>
      <c r="T13" s="48">
        <f t="shared" si="5"/>
        <v>88.171307060120483</v>
      </c>
      <c r="U13" s="50">
        <f t="shared" si="6"/>
        <v>12.953154405195431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7200000</v>
      </c>
      <c r="C14" s="92">
        <v>0</v>
      </c>
      <c r="D14" s="92"/>
      <c r="E14" s="92">
        <f t="shared" si="0"/>
        <v>7200000</v>
      </c>
      <c r="F14" s="93">
        <v>7200000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213071000</v>
      </c>
      <c r="C15" s="95">
        <f>SUM(C9:C14)</f>
        <v>121399000</v>
      </c>
      <c r="D15" s="95"/>
      <c r="E15" s="95">
        <f t="shared" si="0"/>
        <v>334470000</v>
      </c>
      <c r="F15" s="96">
        <f t="shared" ref="F15:O15" si="7">SUM(F9:F14)</f>
        <v>334470000</v>
      </c>
      <c r="G15" s="97">
        <f t="shared" si="7"/>
        <v>327270000</v>
      </c>
      <c r="H15" s="96">
        <f t="shared" si="7"/>
        <v>14242000</v>
      </c>
      <c r="I15" s="97">
        <f t="shared" si="7"/>
        <v>10246358</v>
      </c>
      <c r="J15" s="96">
        <f t="shared" si="7"/>
        <v>23470000</v>
      </c>
      <c r="K15" s="97">
        <f t="shared" si="7"/>
        <v>30989669</v>
      </c>
      <c r="L15" s="96">
        <f t="shared" si="7"/>
        <v>79510000</v>
      </c>
      <c r="M15" s="97">
        <f t="shared" si="7"/>
        <v>20096146</v>
      </c>
      <c r="N15" s="96">
        <f t="shared" si="7"/>
        <v>150968000</v>
      </c>
      <c r="O15" s="97">
        <f t="shared" si="7"/>
        <v>28353380</v>
      </c>
      <c r="P15" s="96">
        <f t="shared" si="1"/>
        <v>268190000</v>
      </c>
      <c r="Q15" s="97">
        <f t="shared" si="2"/>
        <v>89685553</v>
      </c>
      <c r="R15" s="52">
        <f t="shared" si="3"/>
        <v>89.872971953213437</v>
      </c>
      <c r="S15" s="53">
        <f t="shared" si="4"/>
        <v>41.08864455901147</v>
      </c>
      <c r="T15" s="52">
        <f>IF((SUM($E9:$E13))=0,0,(P15/(SUM($E9:$E13))*100))</f>
        <v>81.947627341338958</v>
      </c>
      <c r="U15" s="54">
        <f>IF((SUM($E9:$E13))=0,0,(Q15/(SUM($E9:$E13))*100))</f>
        <v>27.404147340116726</v>
      </c>
      <c r="V15" s="96">
        <f>SUM(V9:V14)</f>
        <v>4846000</v>
      </c>
      <c r="W15" s="97">
        <f>SUM(W9:W14)</f>
        <v>3000000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116197000</v>
      </c>
      <c r="C17" s="92">
        <v>-7000000</v>
      </c>
      <c r="D17" s="92"/>
      <c r="E17" s="92">
        <f t="shared" ref="E17:E24" si="8">$B17      +$C17      +$D17</f>
        <v>109197000</v>
      </c>
      <c r="F17" s="93">
        <v>109197000</v>
      </c>
      <c r="G17" s="94">
        <v>109197000</v>
      </c>
      <c r="H17" s="93">
        <v>8428000</v>
      </c>
      <c r="I17" s="94"/>
      <c r="J17" s="93">
        <v>20677000</v>
      </c>
      <c r="K17" s="94">
        <v>28607957</v>
      </c>
      <c r="L17" s="93">
        <v>18791000</v>
      </c>
      <c r="M17" s="94">
        <v>6002834</v>
      </c>
      <c r="N17" s="93">
        <v>56138000</v>
      </c>
      <c r="O17" s="94">
        <v>59060157</v>
      </c>
      <c r="P17" s="93">
        <f t="shared" ref="P17:P24" si="9">$H17      +$J17      +$L17      +$N17</f>
        <v>104034000</v>
      </c>
      <c r="Q17" s="94">
        <f t="shared" ref="Q17:Q24" si="10">$I17      +$K17      +$M17      +$O17</f>
        <v>93670948</v>
      </c>
      <c r="R17" s="48">
        <f t="shared" ref="R17:R24" si="11">IF(($L17      =0),0,((($N17      -$L17      )/$L17      )*100))</f>
        <v>198.74940130913737</v>
      </c>
      <c r="S17" s="49">
        <f t="shared" ref="S17:S24" si="12">IF(($M17      =0),0,((($O17      -$M17      )/$M17      )*100))</f>
        <v>883.87123482008667</v>
      </c>
      <c r="T17" s="48">
        <f t="shared" ref="T17:T23" si="13">IF(($E17      =0),0,(($P17      /$E17      )*100))</f>
        <v>95.271848127695819</v>
      </c>
      <c r="U17" s="50">
        <f t="shared" ref="U17:U23" si="14">IF(($E17      =0),0,(($Q17      /$E17      )*100))</f>
        <v>85.781613047977515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7000000</v>
      </c>
      <c r="C19" s="92">
        <v>0</v>
      </c>
      <c r="D19" s="92"/>
      <c r="E19" s="92">
        <f t="shared" si="8"/>
        <v>7000000</v>
      </c>
      <c r="F19" s="93">
        <v>7000000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47150000</v>
      </c>
      <c r="D20" s="92"/>
      <c r="E20" s="92">
        <f t="shared" si="8"/>
        <v>47150000</v>
      </c>
      <c r="F20" s="93">
        <v>47150000</v>
      </c>
      <c r="G20" s="94">
        <v>47150000</v>
      </c>
      <c r="H20" s="93"/>
      <c r="I20" s="94"/>
      <c r="J20" s="93"/>
      <c r="K20" s="94"/>
      <c r="L20" s="93"/>
      <c r="M20" s="94"/>
      <c r="N20" s="93">
        <v>5822000</v>
      </c>
      <c r="O20" s="94">
        <v>10100873</v>
      </c>
      <c r="P20" s="93">
        <f t="shared" si="9"/>
        <v>5822000</v>
      </c>
      <c r="Q20" s="94">
        <f t="shared" si="10"/>
        <v>10100873</v>
      </c>
      <c r="R20" s="48">
        <f t="shared" si="11"/>
        <v>0</v>
      </c>
      <c r="S20" s="49">
        <f t="shared" si="12"/>
        <v>0</v>
      </c>
      <c r="T20" s="48">
        <f t="shared" si="13"/>
        <v>12.347826086956522</v>
      </c>
      <c r="U20" s="50">
        <f t="shared" si="14"/>
        <v>21.42284835630965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123197000</v>
      </c>
      <c r="C24" s="95">
        <f>SUM(C17:C23)</f>
        <v>40150000</v>
      </c>
      <c r="D24" s="95"/>
      <c r="E24" s="95">
        <f t="shared" si="8"/>
        <v>163347000</v>
      </c>
      <c r="F24" s="96">
        <f t="shared" ref="F24:O24" si="15">SUM(F17:F23)</f>
        <v>163347000</v>
      </c>
      <c r="G24" s="97">
        <f t="shared" si="15"/>
        <v>156347000</v>
      </c>
      <c r="H24" s="96">
        <f t="shared" si="15"/>
        <v>8428000</v>
      </c>
      <c r="I24" s="97">
        <f t="shared" si="15"/>
        <v>0</v>
      </c>
      <c r="J24" s="96">
        <f t="shared" si="15"/>
        <v>20677000</v>
      </c>
      <c r="K24" s="97">
        <f t="shared" si="15"/>
        <v>28607957</v>
      </c>
      <c r="L24" s="96">
        <f t="shared" si="15"/>
        <v>18791000</v>
      </c>
      <c r="M24" s="97">
        <f t="shared" si="15"/>
        <v>6002834</v>
      </c>
      <c r="N24" s="96">
        <f t="shared" si="15"/>
        <v>61960000</v>
      </c>
      <c r="O24" s="97">
        <f t="shared" si="15"/>
        <v>69161030</v>
      </c>
      <c r="P24" s="96">
        <f t="shared" si="9"/>
        <v>109856000</v>
      </c>
      <c r="Q24" s="97">
        <f t="shared" si="10"/>
        <v>103771821</v>
      </c>
      <c r="R24" s="52">
        <f t="shared" si="11"/>
        <v>229.73231866318983</v>
      </c>
      <c r="S24" s="53">
        <f t="shared" si="12"/>
        <v>1052.139639377001</v>
      </c>
      <c r="T24" s="52">
        <f>IF(($E24-$E19-$E23)   =0,0,($P24   /($E24-$E19-$E23)   )*100)</f>
        <v>70.264219972241236</v>
      </c>
      <c r="U24" s="54">
        <f>IF(($E24-$E19-$E23)   =0,0,($Q24   /($E24-$E19-$E23)   )*100)</f>
        <v>66.372761229828527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2472019000</v>
      </c>
      <c r="C28" s="92">
        <v>-1313403000</v>
      </c>
      <c r="D28" s="92"/>
      <c r="E28" s="92">
        <f>$B28      +$C28      +$D28</f>
        <v>1158616000</v>
      </c>
      <c r="F28" s="93">
        <v>1158616000</v>
      </c>
      <c r="G28" s="94">
        <v>1158616000</v>
      </c>
      <c r="H28" s="93">
        <v>113943000</v>
      </c>
      <c r="I28" s="94">
        <v>103967105</v>
      </c>
      <c r="J28" s="93">
        <v>306052000</v>
      </c>
      <c r="K28" s="94">
        <v>302317992</v>
      </c>
      <c r="L28" s="93">
        <v>218525000</v>
      </c>
      <c r="M28" s="94">
        <v>217053194</v>
      </c>
      <c r="N28" s="93">
        <v>389386000</v>
      </c>
      <c r="O28" s="94">
        <v>207532314</v>
      </c>
      <c r="P28" s="93">
        <f>$H28      +$J28      +$L28      +$N28</f>
        <v>1027906000</v>
      </c>
      <c r="Q28" s="94">
        <f>$I28      +$K28      +$M28      +$O28</f>
        <v>830870605</v>
      </c>
      <c r="R28" s="48">
        <f>IF(($L28      =0),0,((($N28      -$L28      )/$L28      )*100))</f>
        <v>78.188307973916025</v>
      </c>
      <c r="S28" s="49">
        <f>IF(($M28      =0),0,((($O28      -$M28      )/$M28      )*100))</f>
        <v>-4.3864270433173171</v>
      </c>
      <c r="T28" s="48">
        <f>IF(($E28      =0),0,(($P28      /$E28      )*100))</f>
        <v>88.718436479385758</v>
      </c>
      <c r="U28" s="50">
        <f>IF(($E28      =0),0,(($Q28      /$E28      )*100))</f>
        <v>71.712336529100241</v>
      </c>
      <c r="V28" s="93">
        <v>31812000</v>
      </c>
      <c r="W28" s="94">
        <v>6579000</v>
      </c>
    </row>
    <row r="29" spans="1:23" ht="12.95" customHeight="1" x14ac:dyDescent="0.2">
      <c r="A29" s="47" t="s">
        <v>55</v>
      </c>
      <c r="B29" s="92">
        <v>12483000</v>
      </c>
      <c r="C29" s="92">
        <v>0</v>
      </c>
      <c r="D29" s="92"/>
      <c r="E29" s="92">
        <f>$B29      +$C29      +$D29</f>
        <v>12483000</v>
      </c>
      <c r="F29" s="93">
        <v>12483000</v>
      </c>
      <c r="G29" s="94">
        <v>12483000</v>
      </c>
      <c r="H29" s="93">
        <v>1201000</v>
      </c>
      <c r="I29" s="94">
        <v>681449</v>
      </c>
      <c r="J29" s="93">
        <v>536000</v>
      </c>
      <c r="K29" s="94">
        <v>1216688</v>
      </c>
      <c r="L29" s="93">
        <v>2615000</v>
      </c>
      <c r="M29" s="94">
        <v>2084237</v>
      </c>
      <c r="N29" s="93">
        <v>1943000</v>
      </c>
      <c r="O29" s="94">
        <v>390703</v>
      </c>
      <c r="P29" s="93">
        <f>$H29      +$J29      +$L29      +$N29</f>
        <v>6295000</v>
      </c>
      <c r="Q29" s="94">
        <f>$I29      +$K29      +$M29      +$O29</f>
        <v>4373077</v>
      </c>
      <c r="R29" s="48">
        <f>IF(($L29      =0),0,((($N29      -$L29      )/$L29      )*100))</f>
        <v>-25.697896749521988</v>
      </c>
      <c r="S29" s="49">
        <f>IF(($M29      =0),0,((($O29      -$M29      )/$M29      )*100))</f>
        <v>-81.254387097052785</v>
      </c>
      <c r="T29" s="48">
        <f>IF(($E29      =0),0,(($P29      /$E29      )*100))</f>
        <v>50.428582872706883</v>
      </c>
      <c r="U29" s="50">
        <f>IF(($E29      =0),0,(($Q29      /$E29      )*100))</f>
        <v>35.032259873427861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2484502000</v>
      </c>
      <c r="C30" s="95">
        <f>SUM(C26:C29)</f>
        <v>-1313403000</v>
      </c>
      <c r="D30" s="95"/>
      <c r="E30" s="95">
        <f>$B30      +$C30      +$D30</f>
        <v>1171099000</v>
      </c>
      <c r="F30" s="96">
        <f t="shared" ref="F30:O30" si="16">SUM(F26:F29)</f>
        <v>1171099000</v>
      </c>
      <c r="G30" s="97">
        <f t="shared" si="16"/>
        <v>1171099000</v>
      </c>
      <c r="H30" s="96">
        <f t="shared" si="16"/>
        <v>115144000</v>
      </c>
      <c r="I30" s="97">
        <f t="shared" si="16"/>
        <v>104648554</v>
      </c>
      <c r="J30" s="96">
        <f t="shared" si="16"/>
        <v>306588000</v>
      </c>
      <c r="K30" s="97">
        <f t="shared" si="16"/>
        <v>303534680</v>
      </c>
      <c r="L30" s="96">
        <f t="shared" si="16"/>
        <v>221140000</v>
      </c>
      <c r="M30" s="97">
        <f t="shared" si="16"/>
        <v>219137431</v>
      </c>
      <c r="N30" s="96">
        <f t="shared" si="16"/>
        <v>391329000</v>
      </c>
      <c r="O30" s="97">
        <f t="shared" si="16"/>
        <v>207923017</v>
      </c>
      <c r="P30" s="96">
        <f>$H30      +$J30      +$L30      +$N30</f>
        <v>1034201000</v>
      </c>
      <c r="Q30" s="97">
        <f>$I30      +$K30      +$M30      +$O30</f>
        <v>835243682</v>
      </c>
      <c r="R30" s="52">
        <f>IF(($L30      =0),0,((($N30      -$L30      )/$L30      )*100))</f>
        <v>76.959844442434658</v>
      </c>
      <c r="S30" s="53">
        <f>IF(($M30      =0),0,((($O30      -$M30      )/$M30      )*100))</f>
        <v>-5.1175255403993489</v>
      </c>
      <c r="T30" s="52">
        <f>IF($E30   =0,0,($P30   /$E30   )*100)</f>
        <v>88.310296567583109</v>
      </c>
      <c r="U30" s="54">
        <f>IF($E30   =0,0,($Q30   /$E30   )*100)</f>
        <v>71.321355581381255</v>
      </c>
      <c r="V30" s="96">
        <f>SUM(V26:V29)</f>
        <v>31812000</v>
      </c>
      <c r="W30" s="97">
        <f>SUM(W26:W29)</f>
        <v>6579000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107207000</v>
      </c>
      <c r="C32" s="92">
        <v>0</v>
      </c>
      <c r="D32" s="92"/>
      <c r="E32" s="92">
        <f>$B32      +$C32      +$D32</f>
        <v>107207000</v>
      </c>
      <c r="F32" s="93">
        <v>107207000</v>
      </c>
      <c r="G32" s="94">
        <v>107207000</v>
      </c>
      <c r="H32" s="93">
        <v>23732000</v>
      </c>
      <c r="I32" s="94">
        <v>17460460</v>
      </c>
      <c r="J32" s="93">
        <v>35105000</v>
      </c>
      <c r="K32" s="94">
        <v>37058533</v>
      </c>
      <c r="L32" s="93">
        <v>15628000</v>
      </c>
      <c r="M32" s="94">
        <v>16817961</v>
      </c>
      <c r="N32" s="93">
        <v>29740000</v>
      </c>
      <c r="O32" s="94">
        <v>22596692</v>
      </c>
      <c r="P32" s="93">
        <f>$H32      +$J32      +$L32      +$N32</f>
        <v>104205000</v>
      </c>
      <c r="Q32" s="94">
        <f>$I32      +$K32      +$M32      +$O32</f>
        <v>93933646</v>
      </c>
      <c r="R32" s="48">
        <f>IF(($L32      =0),0,((($N32      -$L32      )/$L32      )*100))</f>
        <v>90.299462503199393</v>
      </c>
      <c r="S32" s="49">
        <f>IF(($M32      =0),0,((($O32      -$M32      )/$M32      )*100))</f>
        <v>34.360473305890054</v>
      </c>
      <c r="T32" s="48">
        <f>IF(($E32      =0),0,(($P32      /$E32      )*100))</f>
        <v>97.199809713917944</v>
      </c>
      <c r="U32" s="50">
        <f>IF(($E32      =0),0,(($Q32      /$E32      )*100))</f>
        <v>87.61894838956411</v>
      </c>
      <c r="V32" s="93">
        <v>13000</v>
      </c>
      <c r="W32" s="94">
        <v>0</v>
      </c>
    </row>
    <row r="33" spans="1:23" ht="12.95" customHeight="1" x14ac:dyDescent="0.2">
      <c r="A33" s="51" t="s">
        <v>41</v>
      </c>
      <c r="B33" s="95">
        <f>B32</f>
        <v>107207000</v>
      </c>
      <c r="C33" s="95">
        <f>C32</f>
        <v>0</v>
      </c>
      <c r="D33" s="95"/>
      <c r="E33" s="95">
        <f>$B33      +$C33      +$D33</f>
        <v>107207000</v>
      </c>
      <c r="F33" s="96">
        <f t="shared" ref="F33:O33" si="17">F32</f>
        <v>107207000</v>
      </c>
      <c r="G33" s="97">
        <f t="shared" si="17"/>
        <v>107207000</v>
      </c>
      <c r="H33" s="96">
        <f t="shared" si="17"/>
        <v>23732000</v>
      </c>
      <c r="I33" s="97">
        <f t="shared" si="17"/>
        <v>17460460</v>
      </c>
      <c r="J33" s="96">
        <f t="shared" si="17"/>
        <v>35105000</v>
      </c>
      <c r="K33" s="97">
        <f t="shared" si="17"/>
        <v>37058533</v>
      </c>
      <c r="L33" s="96">
        <f t="shared" si="17"/>
        <v>15628000</v>
      </c>
      <c r="M33" s="97">
        <f t="shared" si="17"/>
        <v>16817961</v>
      </c>
      <c r="N33" s="96">
        <f t="shared" si="17"/>
        <v>29740000</v>
      </c>
      <c r="O33" s="97">
        <f t="shared" si="17"/>
        <v>22596692</v>
      </c>
      <c r="P33" s="96">
        <f>$H33      +$J33      +$L33      +$N33</f>
        <v>104205000</v>
      </c>
      <c r="Q33" s="97">
        <f>$I33      +$K33      +$M33      +$O33</f>
        <v>93933646</v>
      </c>
      <c r="R33" s="52">
        <f>IF(($L33      =0),0,((($N33      -$L33      )/$L33      )*100))</f>
        <v>90.299462503199393</v>
      </c>
      <c r="S33" s="53">
        <f>IF(($M33      =0),0,((($O33      -$M33      )/$M33      )*100))</f>
        <v>34.360473305890054</v>
      </c>
      <c r="T33" s="52">
        <f>IF($E33   =0,0,($P33   /$E33   )*100)</f>
        <v>97.199809713917944</v>
      </c>
      <c r="U33" s="54">
        <f>IF($E33   =0,0,($Q33   /$E33   )*100)</f>
        <v>87.61894838956411</v>
      </c>
      <c r="V33" s="96">
        <f>V32</f>
        <v>13000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172571000</v>
      </c>
      <c r="C35" s="92">
        <v>17000000</v>
      </c>
      <c r="D35" s="92"/>
      <c r="E35" s="92">
        <f t="shared" ref="E35:E40" si="18">$B35      +$C35      +$D35</f>
        <v>189571000</v>
      </c>
      <c r="F35" s="93">
        <v>189571000</v>
      </c>
      <c r="G35" s="94">
        <v>189571000</v>
      </c>
      <c r="H35" s="93">
        <v>10392000</v>
      </c>
      <c r="I35" s="94">
        <v>12777858</v>
      </c>
      <c r="J35" s="93">
        <v>22788000</v>
      </c>
      <c r="K35" s="94">
        <v>24920397</v>
      </c>
      <c r="L35" s="93">
        <v>33338000</v>
      </c>
      <c r="M35" s="94">
        <v>17941092</v>
      </c>
      <c r="N35" s="93">
        <v>75157000</v>
      </c>
      <c r="O35" s="94">
        <v>56567144</v>
      </c>
      <c r="P35" s="93">
        <f t="shared" ref="P35:P40" si="19">$H35      +$J35      +$L35      +$N35</f>
        <v>141675000</v>
      </c>
      <c r="Q35" s="94">
        <f t="shared" ref="Q35:Q40" si="20">$I35      +$K35      +$M35      +$O35</f>
        <v>112206491</v>
      </c>
      <c r="R35" s="48">
        <f t="shared" ref="R35:R40" si="21">IF(($L35      =0),0,((($N35      -$L35      )/$L35      )*100))</f>
        <v>125.43943847861298</v>
      </c>
      <c r="S35" s="49">
        <f t="shared" ref="S35:S40" si="22">IF(($M35      =0),0,((($O35      -$M35      )/$M35      )*100))</f>
        <v>215.29376249784571</v>
      </c>
      <c r="T35" s="48">
        <f t="shared" ref="T35:T39" si="23">IF(($E35      =0),0,(($P35      /$E35      )*100))</f>
        <v>74.73453218055505</v>
      </c>
      <c r="U35" s="50">
        <f t="shared" ref="U35:U39" si="24">IF(($E35      =0),0,(($Q35      /$E35      )*100))</f>
        <v>59.189691988753559</v>
      </c>
      <c r="V35" s="93">
        <v>2695000</v>
      </c>
      <c r="W35" s="94">
        <v>2691000</v>
      </c>
    </row>
    <row r="36" spans="1:23" ht="12.95" customHeight="1" x14ac:dyDescent="0.2">
      <c r="A36" s="47" t="s">
        <v>60</v>
      </c>
      <c r="B36" s="92">
        <v>131493000</v>
      </c>
      <c r="C36" s="92">
        <v>0</v>
      </c>
      <c r="D36" s="92"/>
      <c r="E36" s="92">
        <f t="shared" si="18"/>
        <v>131493000</v>
      </c>
      <c r="F36" s="93">
        <v>131493000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28159000</v>
      </c>
      <c r="C38" s="92">
        <v>3500000</v>
      </c>
      <c r="D38" s="92"/>
      <c r="E38" s="92">
        <f t="shared" si="18"/>
        <v>31659000</v>
      </c>
      <c r="F38" s="93">
        <v>31659000</v>
      </c>
      <c r="G38" s="94">
        <v>31659000</v>
      </c>
      <c r="H38" s="93">
        <v>3006000</v>
      </c>
      <c r="I38" s="94">
        <v>2273575</v>
      </c>
      <c r="J38" s="93">
        <v>4921000</v>
      </c>
      <c r="K38" s="94">
        <v>6591701</v>
      </c>
      <c r="L38" s="93">
        <v>10596000</v>
      </c>
      <c r="M38" s="94">
        <v>4205910</v>
      </c>
      <c r="N38" s="93">
        <v>5226000</v>
      </c>
      <c r="O38" s="94">
        <v>14565536</v>
      </c>
      <c r="P38" s="93">
        <f t="shared" si="19"/>
        <v>23749000</v>
      </c>
      <c r="Q38" s="94">
        <f t="shared" si="20"/>
        <v>27636722</v>
      </c>
      <c r="R38" s="48">
        <f t="shared" si="21"/>
        <v>-50.679501698754251</v>
      </c>
      <c r="S38" s="49">
        <f t="shared" si="22"/>
        <v>246.31116690561618</v>
      </c>
      <c r="T38" s="48">
        <f t="shared" si="23"/>
        <v>75.015003632458388</v>
      </c>
      <c r="U38" s="50">
        <f t="shared" si="24"/>
        <v>87.294993524748094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332223000</v>
      </c>
      <c r="C40" s="95">
        <f>SUM(C35:C39)</f>
        <v>20500000</v>
      </c>
      <c r="D40" s="95"/>
      <c r="E40" s="95">
        <f t="shared" si="18"/>
        <v>352723000</v>
      </c>
      <c r="F40" s="96">
        <f t="shared" ref="F40:O40" si="25">SUM(F35:F39)</f>
        <v>352723000</v>
      </c>
      <c r="G40" s="97">
        <f t="shared" si="25"/>
        <v>221230000</v>
      </c>
      <c r="H40" s="96">
        <f t="shared" si="25"/>
        <v>13398000</v>
      </c>
      <c r="I40" s="97">
        <f t="shared" si="25"/>
        <v>15051433</v>
      </c>
      <c r="J40" s="96">
        <f t="shared" si="25"/>
        <v>27709000</v>
      </c>
      <c r="K40" s="97">
        <f t="shared" si="25"/>
        <v>31512098</v>
      </c>
      <c r="L40" s="96">
        <f t="shared" si="25"/>
        <v>43934000</v>
      </c>
      <c r="M40" s="97">
        <f t="shared" si="25"/>
        <v>22147002</v>
      </c>
      <c r="N40" s="96">
        <f t="shared" si="25"/>
        <v>80383000</v>
      </c>
      <c r="O40" s="97">
        <f t="shared" si="25"/>
        <v>71132680</v>
      </c>
      <c r="P40" s="96">
        <f t="shared" si="19"/>
        <v>165424000</v>
      </c>
      <c r="Q40" s="97">
        <f t="shared" si="20"/>
        <v>139843213</v>
      </c>
      <c r="R40" s="52">
        <f t="shared" si="21"/>
        <v>82.963080985114033</v>
      </c>
      <c r="S40" s="53">
        <f t="shared" si="22"/>
        <v>221.18423974495508</v>
      </c>
      <c r="T40" s="52">
        <f>IF((+$E35+$E38) =0,0,(P40   /(+$E35+$E38) )*100)</f>
        <v>74.774668896623425</v>
      </c>
      <c r="U40" s="54">
        <f>IF((+$E35+$E38) =0,0,(Q40   /(+$E35+$E38) )*100)</f>
        <v>63.21168602811553</v>
      </c>
      <c r="V40" s="96">
        <f>SUM(V35:V39)</f>
        <v>2695000</v>
      </c>
      <c r="W40" s="97">
        <f>SUM(W35:W39)</f>
        <v>2691000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27661000</v>
      </c>
      <c r="C43" s="92">
        <v>81345000</v>
      </c>
      <c r="D43" s="92"/>
      <c r="E43" s="92">
        <f t="shared" si="26"/>
        <v>109006000</v>
      </c>
      <c r="F43" s="93">
        <v>109006000</v>
      </c>
      <c r="G43" s="94">
        <v>109006000</v>
      </c>
      <c r="H43" s="93"/>
      <c r="I43" s="94">
        <v>249244</v>
      </c>
      <c r="J43" s="93">
        <v>5643000</v>
      </c>
      <c r="K43" s="94">
        <v>1454616</v>
      </c>
      <c r="L43" s="93">
        <v>10660000</v>
      </c>
      <c r="M43" s="94">
        <v>19471626</v>
      </c>
      <c r="N43" s="93">
        <v>41577000</v>
      </c>
      <c r="O43" s="94">
        <v>75162385</v>
      </c>
      <c r="P43" s="93">
        <f t="shared" si="27"/>
        <v>57880000</v>
      </c>
      <c r="Q43" s="94">
        <f t="shared" si="28"/>
        <v>96337871</v>
      </c>
      <c r="R43" s="48">
        <f t="shared" si="29"/>
        <v>290.0281425891182</v>
      </c>
      <c r="S43" s="49">
        <f t="shared" si="30"/>
        <v>286.00980216033321</v>
      </c>
      <c r="T43" s="48">
        <f t="shared" si="31"/>
        <v>53.09799460580151</v>
      </c>
      <c r="U43" s="50">
        <f t="shared" si="32"/>
        <v>88.378503018182485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129000000</v>
      </c>
      <c r="C51" s="92">
        <v>-3500000</v>
      </c>
      <c r="D51" s="92"/>
      <c r="E51" s="92">
        <f t="shared" si="26"/>
        <v>125500000</v>
      </c>
      <c r="F51" s="93">
        <v>125500000</v>
      </c>
      <c r="G51" s="94">
        <v>125500000</v>
      </c>
      <c r="H51" s="93">
        <v>1713000</v>
      </c>
      <c r="I51" s="94">
        <v>3449020</v>
      </c>
      <c r="J51" s="93">
        <v>26477000</v>
      </c>
      <c r="K51" s="94">
        <v>31246167</v>
      </c>
      <c r="L51" s="93">
        <v>18070000</v>
      </c>
      <c r="M51" s="94">
        <v>45491616</v>
      </c>
      <c r="N51" s="93">
        <v>49471000</v>
      </c>
      <c r="O51" s="94">
        <v>66601048</v>
      </c>
      <c r="P51" s="93">
        <f t="shared" si="27"/>
        <v>95731000</v>
      </c>
      <c r="Q51" s="94">
        <f t="shared" si="28"/>
        <v>146787851</v>
      </c>
      <c r="R51" s="48">
        <f t="shared" si="29"/>
        <v>173.77421140011069</v>
      </c>
      <c r="S51" s="49">
        <f t="shared" si="30"/>
        <v>46.40290641686591</v>
      </c>
      <c r="T51" s="48">
        <f t="shared" si="31"/>
        <v>76.279681274900398</v>
      </c>
      <c r="U51" s="50">
        <f t="shared" si="32"/>
        <v>116.96243107569721</v>
      </c>
      <c r="V51" s="93">
        <v>36516000</v>
      </c>
      <c r="W51" s="94">
        <v>22079000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178634000</v>
      </c>
      <c r="C53" s="95">
        <f>SUM(C42:C52)</f>
        <v>77845000</v>
      </c>
      <c r="D53" s="95"/>
      <c r="E53" s="95">
        <f t="shared" si="26"/>
        <v>256479000</v>
      </c>
      <c r="F53" s="96">
        <f t="shared" ref="F53:O53" si="33">SUM(F42:F52)</f>
        <v>256479000</v>
      </c>
      <c r="G53" s="97">
        <f t="shared" si="33"/>
        <v>234506000</v>
      </c>
      <c r="H53" s="96">
        <f t="shared" si="33"/>
        <v>1713000</v>
      </c>
      <c r="I53" s="97">
        <f t="shared" si="33"/>
        <v>3698264</v>
      </c>
      <c r="J53" s="96">
        <f t="shared" si="33"/>
        <v>32120000</v>
      </c>
      <c r="K53" s="97">
        <f t="shared" si="33"/>
        <v>32700783</v>
      </c>
      <c r="L53" s="96">
        <f t="shared" si="33"/>
        <v>28730000</v>
      </c>
      <c r="M53" s="97">
        <f t="shared" si="33"/>
        <v>64963242</v>
      </c>
      <c r="N53" s="96">
        <f t="shared" si="33"/>
        <v>91048000</v>
      </c>
      <c r="O53" s="97">
        <f t="shared" si="33"/>
        <v>141763433</v>
      </c>
      <c r="P53" s="96">
        <f t="shared" si="27"/>
        <v>153611000</v>
      </c>
      <c r="Q53" s="97">
        <f t="shared" si="28"/>
        <v>243125722</v>
      </c>
      <c r="R53" s="52">
        <f t="shared" si="29"/>
        <v>216.90915419422208</v>
      </c>
      <c r="S53" s="53">
        <f t="shared" si="30"/>
        <v>118.22099488199804</v>
      </c>
      <c r="T53" s="52">
        <f>IF((+$E43+$E45+$E47+$E48+$E51) =0,0,(P53   /(+$E43+$E45+$E47+$E48+$E51) )*100)</f>
        <v>65.504080919038316</v>
      </c>
      <c r="U53" s="54">
        <f>IF((+$E43+$E45+$E47+$E48+$E51) =0,0,(Q53   /(+$E43+$E45+$E47+$E48+$E51) )*100)</f>
        <v>103.6756935856652</v>
      </c>
      <c r="V53" s="96">
        <f>SUM(V42:V52)</f>
        <v>36516000</v>
      </c>
      <c r="W53" s="97">
        <f>SUM(W42:W52)</f>
        <v>22079000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>
        <v>187751000</v>
      </c>
      <c r="O65" s="94">
        <v>112211996</v>
      </c>
      <c r="P65" s="93">
        <f t="shared" si="36"/>
        <v>460587000</v>
      </c>
      <c r="Q65" s="94">
        <f t="shared" si="37"/>
        <v>362968529</v>
      </c>
      <c r="R65" s="48">
        <f t="shared" si="38"/>
        <v>165.12511296882059</v>
      </c>
      <c r="S65" s="49">
        <f t="shared" si="39"/>
        <v>72.071631681435179</v>
      </c>
      <c r="T65" s="48">
        <f t="shared" si="40"/>
        <v>88.892384297680167</v>
      </c>
      <c r="U65" s="50">
        <f t="shared" si="41"/>
        <v>70.052211564442047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187751000</v>
      </c>
      <c r="O66" s="97">
        <f t="shared" si="42"/>
        <v>112211996</v>
      </c>
      <c r="P66" s="96">
        <f t="shared" si="36"/>
        <v>460587000</v>
      </c>
      <c r="Q66" s="97">
        <f t="shared" si="37"/>
        <v>362968529</v>
      </c>
      <c r="R66" s="52">
        <f t="shared" si="38"/>
        <v>165.12511296882059</v>
      </c>
      <c r="S66" s="53">
        <f t="shared" si="39"/>
        <v>72.071631681435179</v>
      </c>
      <c r="T66" s="52">
        <f>IF((+$E61+$E63+$E64++$E65) =0,0,(P66   /(+$E61+$E63+$E64+$E65) )*100)</f>
        <v>88.892384297680167</v>
      </c>
      <c r="U66" s="54">
        <f>IF((+$E61+$E63+$E65) =0,0,(Q66  /(+$E61+$E63+$E65) )*100)</f>
        <v>70.052211564442047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3956974000</v>
      </c>
      <c r="C67" s="104">
        <f>SUM(C9:C14,C17:C23,C26:C29,C32,C35:C39,C42:C52,C55:C58,C61:C65)</f>
        <v>-1053509000</v>
      </c>
      <c r="D67" s="104"/>
      <c r="E67" s="104">
        <f t="shared" si="35"/>
        <v>2903465000</v>
      </c>
      <c r="F67" s="105">
        <f t="shared" ref="F67:O67" si="43">SUM(F9:F14,F17:F23,F26:F29,F32,F35:F39,F42:F52,F55:F58,F61:F65)</f>
        <v>2903465000</v>
      </c>
      <c r="G67" s="106">
        <f t="shared" si="43"/>
        <v>2735799000</v>
      </c>
      <c r="H67" s="105">
        <f t="shared" si="43"/>
        <v>242400000</v>
      </c>
      <c r="I67" s="106">
        <f t="shared" si="43"/>
        <v>217143355</v>
      </c>
      <c r="J67" s="105">
        <f t="shared" si="43"/>
        <v>581946000</v>
      </c>
      <c r="K67" s="106">
        <f t="shared" si="43"/>
        <v>583909593</v>
      </c>
      <c r="L67" s="105">
        <f t="shared" si="43"/>
        <v>478549000</v>
      </c>
      <c r="M67" s="106">
        <f t="shared" si="43"/>
        <v>414376990</v>
      </c>
      <c r="N67" s="105">
        <f t="shared" si="43"/>
        <v>993179000</v>
      </c>
      <c r="O67" s="106">
        <f t="shared" si="43"/>
        <v>653142228</v>
      </c>
      <c r="P67" s="105">
        <f t="shared" si="36"/>
        <v>2296074000</v>
      </c>
      <c r="Q67" s="106">
        <f t="shared" si="37"/>
        <v>1868572166</v>
      </c>
      <c r="R67" s="61">
        <f t="shared" si="38"/>
        <v>107.53966678438363</v>
      </c>
      <c r="S67" s="62">
        <f t="shared" si="39"/>
        <v>57.620293539947767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83.926999022954547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68.300784012275756</v>
      </c>
      <c r="V67" s="105">
        <f>SUM(V9:V14,V17:V23,V26:V29,V32,V35:V39,V42:V52,V55:V58,V61:V65)</f>
        <v>75882000</v>
      </c>
      <c r="W67" s="106">
        <f>SUM(W9:W14,W17:W23,W26:W29,W32,W35:W39,W42:W52,W55:W58,W61:W65)</f>
        <v>34349000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454428000</v>
      </c>
      <c r="C69" s="92">
        <v>0</v>
      </c>
      <c r="D69" s="92"/>
      <c r="E69" s="92">
        <f>$B69      +$C69      +$D69</f>
        <v>454428000</v>
      </c>
      <c r="F69" s="93">
        <v>454428000</v>
      </c>
      <c r="G69" s="94">
        <v>454428000</v>
      </c>
      <c r="H69" s="93">
        <v>69178000</v>
      </c>
      <c r="I69" s="94">
        <v>74789466</v>
      </c>
      <c r="J69" s="93">
        <v>103690000</v>
      </c>
      <c r="K69" s="94">
        <v>105419803</v>
      </c>
      <c r="L69" s="93">
        <v>97260000</v>
      </c>
      <c r="M69" s="94">
        <v>78457046</v>
      </c>
      <c r="N69" s="93">
        <v>164279000</v>
      </c>
      <c r="O69" s="94">
        <v>140192831</v>
      </c>
      <c r="P69" s="93">
        <f>$H69      +$J69      +$L69      +$N69</f>
        <v>434407000</v>
      </c>
      <c r="Q69" s="94">
        <f>$I69      +$K69      +$M69      +$O69</f>
        <v>398859146</v>
      </c>
      <c r="R69" s="48">
        <f>IF(($L69      =0),0,((($N69      -$L69      )/$L69      )*100))</f>
        <v>68.907053259304945</v>
      </c>
      <c r="S69" s="49">
        <f>IF(($M69      =0),0,((($O69      -$M69      )/$M69      )*100))</f>
        <v>78.687368627159373</v>
      </c>
      <c r="T69" s="48">
        <f>IF(($E69      =0),0,(($P69      /$E69      )*100))</f>
        <v>95.594241552017039</v>
      </c>
      <c r="U69" s="50">
        <f>IF(($E69      =0),0,(($Q69      /$E69      )*100))</f>
        <v>87.771692325296854</v>
      </c>
      <c r="V69" s="93">
        <v>5875000</v>
      </c>
      <c r="W69" s="94">
        <v>338000</v>
      </c>
    </row>
    <row r="70" spans="1:23" ht="12.95" customHeight="1" x14ac:dyDescent="0.2">
      <c r="A70" s="56" t="s">
        <v>41</v>
      </c>
      <c r="B70" s="101">
        <f>B69</f>
        <v>454428000</v>
      </c>
      <c r="C70" s="101">
        <f>C69</f>
        <v>0</v>
      </c>
      <c r="D70" s="101"/>
      <c r="E70" s="101">
        <f>$B70      +$C70      +$D70</f>
        <v>454428000</v>
      </c>
      <c r="F70" s="102">
        <f t="shared" ref="F70:O70" si="44">F69</f>
        <v>454428000</v>
      </c>
      <c r="G70" s="103">
        <f t="shared" si="44"/>
        <v>454428000</v>
      </c>
      <c r="H70" s="102">
        <f t="shared" si="44"/>
        <v>69178000</v>
      </c>
      <c r="I70" s="103">
        <f t="shared" si="44"/>
        <v>74789466</v>
      </c>
      <c r="J70" s="102">
        <f t="shared" si="44"/>
        <v>103690000</v>
      </c>
      <c r="K70" s="103">
        <f t="shared" si="44"/>
        <v>105419803</v>
      </c>
      <c r="L70" s="102">
        <f t="shared" si="44"/>
        <v>97260000</v>
      </c>
      <c r="M70" s="103">
        <f t="shared" si="44"/>
        <v>78457046</v>
      </c>
      <c r="N70" s="102">
        <f t="shared" si="44"/>
        <v>164279000</v>
      </c>
      <c r="O70" s="103">
        <f t="shared" si="44"/>
        <v>140192831</v>
      </c>
      <c r="P70" s="102">
        <f>$H70      +$J70      +$L70      +$N70</f>
        <v>434407000</v>
      </c>
      <c r="Q70" s="103">
        <f>$I70      +$K70      +$M70      +$O70</f>
        <v>398859146</v>
      </c>
      <c r="R70" s="57">
        <f>IF(($L70      =0),0,((($N70      -$L70      )/$L70      )*100))</f>
        <v>68.907053259304945</v>
      </c>
      <c r="S70" s="58">
        <f>IF(($M70      =0),0,((($O70      -$M70      )/$M70      )*100))</f>
        <v>78.687368627159373</v>
      </c>
      <c r="T70" s="57">
        <f>IF($E70   =0,0,($P70   /$E70   )*100)</f>
        <v>95.594241552017039</v>
      </c>
      <c r="U70" s="59">
        <f>IF($E70   =0,0,($Q70   /$E70 )*100)</f>
        <v>87.771692325296854</v>
      </c>
      <c r="V70" s="102">
        <f>V69</f>
        <v>5875000</v>
      </c>
      <c r="W70" s="103">
        <f>W69</f>
        <v>338000</v>
      </c>
    </row>
    <row r="71" spans="1:23" ht="12.95" customHeight="1" x14ac:dyDescent="0.2">
      <c r="A71" s="60" t="s">
        <v>87</v>
      </c>
      <c r="B71" s="104">
        <f>B69</f>
        <v>454428000</v>
      </c>
      <c r="C71" s="104">
        <f>C69</f>
        <v>0</v>
      </c>
      <c r="D71" s="104"/>
      <c r="E71" s="104">
        <f>$B71      +$C71      +$D71</f>
        <v>454428000</v>
      </c>
      <c r="F71" s="105">
        <f t="shared" ref="F71:O71" si="45">F69</f>
        <v>454428000</v>
      </c>
      <c r="G71" s="106">
        <f t="shared" si="45"/>
        <v>454428000</v>
      </c>
      <c r="H71" s="105">
        <f t="shared" si="45"/>
        <v>69178000</v>
      </c>
      <c r="I71" s="106">
        <f t="shared" si="45"/>
        <v>74789466</v>
      </c>
      <c r="J71" s="105">
        <f t="shared" si="45"/>
        <v>103690000</v>
      </c>
      <c r="K71" s="106">
        <f t="shared" si="45"/>
        <v>105419803</v>
      </c>
      <c r="L71" s="105">
        <f t="shared" si="45"/>
        <v>97260000</v>
      </c>
      <c r="M71" s="106">
        <f t="shared" si="45"/>
        <v>78457046</v>
      </c>
      <c r="N71" s="105">
        <f t="shared" si="45"/>
        <v>164279000</v>
      </c>
      <c r="O71" s="106">
        <f t="shared" si="45"/>
        <v>140192831</v>
      </c>
      <c r="P71" s="105">
        <f>$H71      +$J71      +$L71      +$N71</f>
        <v>434407000</v>
      </c>
      <c r="Q71" s="106">
        <f>$I71      +$K71      +$M71      +$O71</f>
        <v>398859146</v>
      </c>
      <c r="R71" s="61">
        <f>IF(($L71      =0),0,((($N71      -$L71      )/$L71      )*100))</f>
        <v>68.907053259304945</v>
      </c>
      <c r="S71" s="62">
        <f>IF(($M71      =0),0,((($O71      -$M71      )/$M71      )*100))</f>
        <v>78.687368627159373</v>
      </c>
      <c r="T71" s="61">
        <f>IF($E71   =0,0,($P71   /$E71   )*100)</f>
        <v>95.594241552017039</v>
      </c>
      <c r="U71" s="65">
        <f>IF($E71   =0,0,($Q71   /$E71   )*100)</f>
        <v>87.771692325296854</v>
      </c>
      <c r="V71" s="105">
        <f>V69</f>
        <v>5875000</v>
      </c>
      <c r="W71" s="106">
        <f>W69</f>
        <v>338000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4411402000</v>
      </c>
      <c r="C72" s="104">
        <f>SUM(C9:C14,C17:C23,C26:C29,C32,C35:C39,C42:C52,C55:C58,C61:C65,C69)</f>
        <v>-1053509000</v>
      </c>
      <c r="D72" s="104"/>
      <c r="E72" s="104">
        <f>$B72      +$C72      +$D72</f>
        <v>3357893000</v>
      </c>
      <c r="F72" s="105">
        <f t="shared" ref="F72:O72" si="46">SUM(F9:F14,F17:F23,F26:F29,F32,F35:F39,F42:F52,F55:F58,F61:F65,F69)</f>
        <v>3357893000</v>
      </c>
      <c r="G72" s="106">
        <f t="shared" si="46"/>
        <v>3190227000</v>
      </c>
      <c r="H72" s="105">
        <f t="shared" si="46"/>
        <v>311578000</v>
      </c>
      <c r="I72" s="106">
        <f t="shared" si="46"/>
        <v>291932821</v>
      </c>
      <c r="J72" s="105">
        <f t="shared" si="46"/>
        <v>685636000</v>
      </c>
      <c r="K72" s="106">
        <f t="shared" si="46"/>
        <v>689329396</v>
      </c>
      <c r="L72" s="105">
        <f t="shared" si="46"/>
        <v>575809000</v>
      </c>
      <c r="M72" s="106">
        <f t="shared" si="46"/>
        <v>492834036</v>
      </c>
      <c r="N72" s="105">
        <f t="shared" si="46"/>
        <v>1157458000</v>
      </c>
      <c r="O72" s="106">
        <f t="shared" si="46"/>
        <v>793335059</v>
      </c>
      <c r="P72" s="105">
        <f>$H72      +$J72      +$L72      +$N72</f>
        <v>2730481000</v>
      </c>
      <c r="Q72" s="106">
        <f>$I72      +$K72      +$M72      +$O72</f>
        <v>2267431312</v>
      </c>
      <c r="R72" s="61">
        <f>IF(($L72      =0),0,((($N72      -$L72      )/$L72      )*100))</f>
        <v>101.01422520314895</v>
      </c>
      <c r="S72" s="62">
        <f>IF(($M72      =0),0,((($O72      -$M72      )/$M72      )*100))</f>
        <v>60.974080734959621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85.588925176797758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71.074293835517039</v>
      </c>
      <c r="V72" s="105">
        <f>SUM(V9:V14,V17:V23,V26:V29,V32,V35:V39,V42:V52,V55:V58,V61:V65,V69)</f>
        <v>81757000</v>
      </c>
      <c r="W72" s="106">
        <f>SUM(W9:W14,W17:W23,W26:W29,W32,W35:W39,W42:W52,W55:W58,W61:W65,W69)</f>
        <v>34687000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fJ/9Z/elxTMhc9BZkjEm9o4V1ZWxBW3ZRm/GKW1P2U+aHaNkbX8cVsI3ssA5kpIZae1T+hwyv79jkEo/p30fQ==" saltValue="ZO4gfYK2bg4O0r6ZOH53/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166000</v>
      </c>
      <c r="I10" s="94"/>
      <c r="J10" s="93">
        <v>200000</v>
      </c>
      <c r="K10" s="94">
        <v>258213</v>
      </c>
      <c r="L10" s="93">
        <v>123000</v>
      </c>
      <c r="M10" s="94">
        <v>130664</v>
      </c>
      <c r="N10" s="93">
        <v>1061000</v>
      </c>
      <c r="O10" s="94">
        <v>627711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1016588</v>
      </c>
      <c r="R10" s="48">
        <f t="shared" ref="R10:R15" si="3">IF(($L10      =0),0,((($N10      -$L10      )/$L10      )*100))</f>
        <v>762.60162601626018</v>
      </c>
      <c r="S10" s="49">
        <f t="shared" ref="S10:S15" si="4">IF(($M10      =0),0,((($O10      -$M10      )/$M10      )*100))</f>
        <v>380.40087552807199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65.58632258064516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166000</v>
      </c>
      <c r="I15" s="97">
        <f t="shared" si="7"/>
        <v>0</v>
      </c>
      <c r="J15" s="96">
        <f t="shared" si="7"/>
        <v>200000</v>
      </c>
      <c r="K15" s="97">
        <f t="shared" si="7"/>
        <v>258213</v>
      </c>
      <c r="L15" s="96">
        <f t="shared" si="7"/>
        <v>123000</v>
      </c>
      <c r="M15" s="97">
        <f t="shared" si="7"/>
        <v>130664</v>
      </c>
      <c r="N15" s="96">
        <f t="shared" si="7"/>
        <v>1061000</v>
      </c>
      <c r="O15" s="97">
        <f t="shared" si="7"/>
        <v>627711</v>
      </c>
      <c r="P15" s="96">
        <f t="shared" si="1"/>
        <v>1550000</v>
      </c>
      <c r="Q15" s="97">
        <f t="shared" si="2"/>
        <v>1016588</v>
      </c>
      <c r="R15" s="52">
        <f t="shared" si="3"/>
        <v>762.60162601626018</v>
      </c>
      <c r="S15" s="53">
        <f t="shared" si="4"/>
        <v>380.40087552807199</v>
      </c>
      <c r="T15" s="52">
        <f>IF((SUM($E9:$E13))=0,0,(P15/(SUM($E9:$E13))*100))</f>
        <v>100</v>
      </c>
      <c r="U15" s="54">
        <f>IF((SUM($E9:$E13))=0,0,(Q15/(SUM($E9:$E13))*100))</f>
        <v>65.58632258064516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2075000</v>
      </c>
      <c r="C32" s="92">
        <v>0</v>
      </c>
      <c r="D32" s="92"/>
      <c r="E32" s="92">
        <f>$B32      +$C32      +$D32</f>
        <v>2075000</v>
      </c>
      <c r="F32" s="93">
        <v>2075000</v>
      </c>
      <c r="G32" s="94">
        <v>2075000</v>
      </c>
      <c r="H32" s="93">
        <v>358000</v>
      </c>
      <c r="I32" s="94"/>
      <c r="J32" s="93">
        <v>560000</v>
      </c>
      <c r="K32" s="94">
        <v>709705</v>
      </c>
      <c r="L32" s="93">
        <v>1157000</v>
      </c>
      <c r="M32" s="94">
        <v>532767</v>
      </c>
      <c r="N32" s="93"/>
      <c r="O32" s="94">
        <v>577313</v>
      </c>
      <c r="P32" s="93">
        <f>$H32      +$J32      +$L32      +$N32</f>
        <v>2075000</v>
      </c>
      <c r="Q32" s="94">
        <f>$I32      +$K32      +$M32      +$O32</f>
        <v>1819785</v>
      </c>
      <c r="R32" s="48">
        <f>IF(($L32      =0),0,((($N32      -$L32      )/$L32      )*100))</f>
        <v>-100</v>
      </c>
      <c r="S32" s="49">
        <f>IF(($M32      =0),0,((($O32      -$M32      )/$M32      )*100))</f>
        <v>8.3612536061730545</v>
      </c>
      <c r="T32" s="48">
        <f>IF(($E32      =0),0,(($P32      /$E32      )*100))</f>
        <v>100</v>
      </c>
      <c r="U32" s="50">
        <f>IF(($E32      =0),0,(($Q32      /$E32      )*100))</f>
        <v>87.70048192771084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2075000</v>
      </c>
      <c r="C33" s="95">
        <f>C32</f>
        <v>0</v>
      </c>
      <c r="D33" s="95"/>
      <c r="E33" s="95">
        <f>$B33      +$C33      +$D33</f>
        <v>2075000</v>
      </c>
      <c r="F33" s="96">
        <f t="shared" ref="F33:O33" si="17">F32</f>
        <v>2075000</v>
      </c>
      <c r="G33" s="97">
        <f t="shared" si="17"/>
        <v>2075000</v>
      </c>
      <c r="H33" s="96">
        <f t="shared" si="17"/>
        <v>358000</v>
      </c>
      <c r="I33" s="97">
        <f t="shared" si="17"/>
        <v>0</v>
      </c>
      <c r="J33" s="96">
        <f t="shared" si="17"/>
        <v>560000</v>
      </c>
      <c r="K33" s="97">
        <f t="shared" si="17"/>
        <v>709705</v>
      </c>
      <c r="L33" s="96">
        <f t="shared" si="17"/>
        <v>1157000</v>
      </c>
      <c r="M33" s="97">
        <f t="shared" si="17"/>
        <v>532767</v>
      </c>
      <c r="N33" s="96">
        <f t="shared" si="17"/>
        <v>0</v>
      </c>
      <c r="O33" s="97">
        <f t="shared" si="17"/>
        <v>577313</v>
      </c>
      <c r="P33" s="96">
        <f>$H33      +$J33      +$L33      +$N33</f>
        <v>2075000</v>
      </c>
      <c r="Q33" s="97">
        <f>$I33      +$K33      +$M33      +$O33</f>
        <v>1819785</v>
      </c>
      <c r="R33" s="52">
        <f>IF(($L33      =0),0,((($N33      -$L33      )/$L33      )*100))</f>
        <v>-100</v>
      </c>
      <c r="S33" s="53">
        <f>IF(($M33      =0),0,((($O33      -$M33      )/$M33      )*100))</f>
        <v>8.3612536061730545</v>
      </c>
      <c r="T33" s="52">
        <f>IF($E33   =0,0,($P33   /$E33   )*100)</f>
        <v>100</v>
      </c>
      <c r="U33" s="54">
        <f>IF($E33   =0,0,($Q33   /$E33   )*100)</f>
        <v>87.70048192771084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1000000</v>
      </c>
      <c r="H35" s="93"/>
      <c r="I35" s="94"/>
      <c r="J35" s="93">
        <v>1000000</v>
      </c>
      <c r="K35" s="94">
        <v>925819</v>
      </c>
      <c r="L35" s="93"/>
      <c r="M35" s="94"/>
      <c r="N35" s="93"/>
      <c r="O35" s="94">
        <v>83113</v>
      </c>
      <c r="P35" s="93">
        <f t="shared" ref="P35:P40" si="19">$H35      +$J35      +$L35      +$N35</f>
        <v>1000000</v>
      </c>
      <c r="Q35" s="94">
        <f t="shared" ref="Q35:Q40" si="20">$I35      +$K35      +$M35      +$O35</f>
        <v>1008932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100.89319999999999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1000000</v>
      </c>
      <c r="C40" s="95">
        <f>SUM(C35:C39)</f>
        <v>0</v>
      </c>
      <c r="D40" s="95"/>
      <c r="E40" s="95">
        <f t="shared" si="18"/>
        <v>1000000</v>
      </c>
      <c r="F40" s="96">
        <f t="shared" ref="F40:O40" si="25">SUM(F35:F39)</f>
        <v>1000000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1000000</v>
      </c>
      <c r="K40" s="97">
        <f t="shared" si="25"/>
        <v>925819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83113</v>
      </c>
      <c r="P40" s="96">
        <f t="shared" si="19"/>
        <v>1000000</v>
      </c>
      <c r="Q40" s="97">
        <f t="shared" si="20"/>
        <v>1008932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100.89319999999999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6596000</v>
      </c>
      <c r="C51" s="92">
        <v>0</v>
      </c>
      <c r="D51" s="92"/>
      <c r="E51" s="92">
        <f t="shared" si="26"/>
        <v>6596000</v>
      </c>
      <c r="F51" s="93">
        <v>6596000</v>
      </c>
      <c r="G51" s="94">
        <v>6596000</v>
      </c>
      <c r="H51" s="93"/>
      <c r="I51" s="94"/>
      <c r="J51" s="93">
        <v>2159000</v>
      </c>
      <c r="K51" s="94">
        <v>4879838</v>
      </c>
      <c r="L51" s="93">
        <v>726000</v>
      </c>
      <c r="M51" s="94"/>
      <c r="N51" s="93">
        <v>2796000</v>
      </c>
      <c r="O51" s="94">
        <v>2273171</v>
      </c>
      <c r="P51" s="93">
        <f t="shared" si="27"/>
        <v>5681000</v>
      </c>
      <c r="Q51" s="94">
        <f t="shared" si="28"/>
        <v>7153009</v>
      </c>
      <c r="R51" s="48">
        <f t="shared" si="29"/>
        <v>285.12396694214874</v>
      </c>
      <c r="S51" s="49">
        <f t="shared" si="30"/>
        <v>0</v>
      </c>
      <c r="T51" s="48">
        <f t="shared" si="31"/>
        <v>86.127956337174055</v>
      </c>
      <c r="U51" s="50">
        <f t="shared" si="32"/>
        <v>108.44464827167981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6596000</v>
      </c>
      <c r="C53" s="95">
        <f>SUM(C42:C52)</f>
        <v>0</v>
      </c>
      <c r="D53" s="95"/>
      <c r="E53" s="95">
        <f t="shared" si="26"/>
        <v>6596000</v>
      </c>
      <c r="F53" s="96">
        <f t="shared" ref="F53:O53" si="33">SUM(F42:F52)</f>
        <v>6596000</v>
      </c>
      <c r="G53" s="97">
        <f t="shared" si="33"/>
        <v>6596000</v>
      </c>
      <c r="H53" s="96">
        <f t="shared" si="33"/>
        <v>0</v>
      </c>
      <c r="I53" s="97">
        <f t="shared" si="33"/>
        <v>0</v>
      </c>
      <c r="J53" s="96">
        <f t="shared" si="33"/>
        <v>2159000</v>
      </c>
      <c r="K53" s="97">
        <f t="shared" si="33"/>
        <v>4879838</v>
      </c>
      <c r="L53" s="96">
        <f t="shared" si="33"/>
        <v>726000</v>
      </c>
      <c r="M53" s="97">
        <f t="shared" si="33"/>
        <v>0</v>
      </c>
      <c r="N53" s="96">
        <f t="shared" si="33"/>
        <v>2796000</v>
      </c>
      <c r="O53" s="97">
        <f t="shared" si="33"/>
        <v>2273171</v>
      </c>
      <c r="P53" s="96">
        <f t="shared" si="27"/>
        <v>5681000</v>
      </c>
      <c r="Q53" s="97">
        <f t="shared" si="28"/>
        <v>7153009</v>
      </c>
      <c r="R53" s="52">
        <f t="shared" si="29"/>
        <v>285.12396694214874</v>
      </c>
      <c r="S53" s="53">
        <f t="shared" si="30"/>
        <v>0</v>
      </c>
      <c r="T53" s="52">
        <f>IF((+$E43+$E45+$E47+$E48+$E51) =0,0,(P53   /(+$E43+$E45+$E47+$E48+$E51) )*100)</f>
        <v>86.127956337174055</v>
      </c>
      <c r="U53" s="54">
        <f>IF((+$E43+$E45+$E47+$E48+$E51) =0,0,(Q53   /(+$E43+$E45+$E47+$E48+$E51) )*100)</f>
        <v>108.44464827167981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11221000</v>
      </c>
      <c r="C67" s="104">
        <f>SUM(C9:C14,C17:C23,C26:C29,C32,C35:C39,C42:C52,C55:C58,C61:C65)</f>
        <v>0</v>
      </c>
      <c r="D67" s="104"/>
      <c r="E67" s="104">
        <f t="shared" si="35"/>
        <v>11221000</v>
      </c>
      <c r="F67" s="105">
        <f t="shared" ref="F67:O67" si="43">SUM(F9:F14,F17:F23,F26:F29,F32,F35:F39,F42:F52,F55:F58,F61:F65)</f>
        <v>11221000</v>
      </c>
      <c r="G67" s="106">
        <f t="shared" si="43"/>
        <v>11221000</v>
      </c>
      <c r="H67" s="105">
        <f t="shared" si="43"/>
        <v>524000</v>
      </c>
      <c r="I67" s="106">
        <f t="shared" si="43"/>
        <v>0</v>
      </c>
      <c r="J67" s="105">
        <f t="shared" si="43"/>
        <v>3919000</v>
      </c>
      <c r="K67" s="106">
        <f t="shared" si="43"/>
        <v>6773575</v>
      </c>
      <c r="L67" s="105">
        <f t="shared" si="43"/>
        <v>2006000</v>
      </c>
      <c r="M67" s="106">
        <f t="shared" si="43"/>
        <v>663431</v>
      </c>
      <c r="N67" s="105">
        <f t="shared" si="43"/>
        <v>3857000</v>
      </c>
      <c r="O67" s="106">
        <f t="shared" si="43"/>
        <v>3561308</v>
      </c>
      <c r="P67" s="105">
        <f t="shared" si="36"/>
        <v>10306000</v>
      </c>
      <c r="Q67" s="106">
        <f t="shared" si="37"/>
        <v>10998314</v>
      </c>
      <c r="R67" s="61">
        <f t="shared" si="38"/>
        <v>92.273180458624125</v>
      </c>
      <c r="S67" s="62">
        <f t="shared" si="39"/>
        <v>436.80156640253472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91.845646555565452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98.015453168166829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15134000</v>
      </c>
      <c r="C69" s="92">
        <v>0</v>
      </c>
      <c r="D69" s="92"/>
      <c r="E69" s="92">
        <f>$B69      +$C69      +$D69</f>
        <v>15134000</v>
      </c>
      <c r="F69" s="93">
        <v>15134000</v>
      </c>
      <c r="G69" s="94">
        <v>15134000</v>
      </c>
      <c r="H69" s="93">
        <v>189000</v>
      </c>
      <c r="I69" s="94">
        <v>1139759</v>
      </c>
      <c r="J69" s="93">
        <v>2097000</v>
      </c>
      <c r="K69" s="94">
        <v>2002722</v>
      </c>
      <c r="L69" s="93">
        <v>4946000</v>
      </c>
      <c r="M69" s="94">
        <v>-861251</v>
      </c>
      <c r="N69" s="93">
        <v>7902000</v>
      </c>
      <c r="O69" s="94">
        <v>12368363</v>
      </c>
      <c r="P69" s="93">
        <f>$H69      +$J69      +$L69      +$N69</f>
        <v>15134000</v>
      </c>
      <c r="Q69" s="94">
        <f>$I69      +$K69      +$M69      +$O69</f>
        <v>14649593</v>
      </c>
      <c r="R69" s="48">
        <f>IF(($L69      =0),0,((($N69      -$L69      )/$L69      )*100))</f>
        <v>59.765467044076026</v>
      </c>
      <c r="S69" s="49">
        <f>IF(($M69      =0),0,((($O69      -$M69      )/$M69      )*100))</f>
        <v>-1536.0927302261478</v>
      </c>
      <c r="T69" s="48">
        <f>IF(($E69      =0),0,(($P69      /$E69      )*100))</f>
        <v>100</v>
      </c>
      <c r="U69" s="50">
        <f>IF(($E69      =0),0,(($Q69      /$E69      )*100))</f>
        <v>96.799213691026836</v>
      </c>
      <c r="V69" s="93">
        <v>2692000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15134000</v>
      </c>
      <c r="C70" s="101">
        <f>C69</f>
        <v>0</v>
      </c>
      <c r="D70" s="101"/>
      <c r="E70" s="101">
        <f>$B70      +$C70      +$D70</f>
        <v>15134000</v>
      </c>
      <c r="F70" s="102">
        <f t="shared" ref="F70:O70" si="44">F69</f>
        <v>15134000</v>
      </c>
      <c r="G70" s="103">
        <f t="shared" si="44"/>
        <v>15134000</v>
      </c>
      <c r="H70" s="102">
        <f t="shared" si="44"/>
        <v>189000</v>
      </c>
      <c r="I70" s="103">
        <f t="shared" si="44"/>
        <v>1139759</v>
      </c>
      <c r="J70" s="102">
        <f t="shared" si="44"/>
        <v>2097000</v>
      </c>
      <c r="K70" s="103">
        <f t="shared" si="44"/>
        <v>2002722</v>
      </c>
      <c r="L70" s="102">
        <f t="shared" si="44"/>
        <v>4946000</v>
      </c>
      <c r="M70" s="103">
        <f t="shared" si="44"/>
        <v>-861251</v>
      </c>
      <c r="N70" s="102">
        <f t="shared" si="44"/>
        <v>7902000</v>
      </c>
      <c r="O70" s="103">
        <f t="shared" si="44"/>
        <v>12368363</v>
      </c>
      <c r="P70" s="102">
        <f>$H70      +$J70      +$L70      +$N70</f>
        <v>15134000</v>
      </c>
      <c r="Q70" s="103">
        <f>$I70      +$K70      +$M70      +$O70</f>
        <v>14649593</v>
      </c>
      <c r="R70" s="57">
        <f>IF(($L70      =0),0,((($N70      -$L70      )/$L70      )*100))</f>
        <v>59.765467044076026</v>
      </c>
      <c r="S70" s="58">
        <f>IF(($M70      =0),0,((($O70      -$M70      )/$M70      )*100))</f>
        <v>-1536.0927302261478</v>
      </c>
      <c r="T70" s="57">
        <f>IF($E70   =0,0,($P70   /$E70   )*100)</f>
        <v>100</v>
      </c>
      <c r="U70" s="59">
        <f>IF($E70   =0,0,($Q70   /$E70 )*100)</f>
        <v>96.799213691026836</v>
      </c>
      <c r="V70" s="102">
        <f>V69</f>
        <v>2692000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15134000</v>
      </c>
      <c r="C71" s="104">
        <f>C69</f>
        <v>0</v>
      </c>
      <c r="D71" s="104"/>
      <c r="E71" s="104">
        <f>$B71      +$C71      +$D71</f>
        <v>15134000</v>
      </c>
      <c r="F71" s="105">
        <f t="shared" ref="F71:O71" si="45">F69</f>
        <v>15134000</v>
      </c>
      <c r="G71" s="106">
        <f t="shared" si="45"/>
        <v>15134000</v>
      </c>
      <c r="H71" s="105">
        <f t="shared" si="45"/>
        <v>189000</v>
      </c>
      <c r="I71" s="106">
        <f t="shared" si="45"/>
        <v>1139759</v>
      </c>
      <c r="J71" s="105">
        <f t="shared" si="45"/>
        <v>2097000</v>
      </c>
      <c r="K71" s="106">
        <f t="shared" si="45"/>
        <v>2002722</v>
      </c>
      <c r="L71" s="105">
        <f t="shared" si="45"/>
        <v>4946000</v>
      </c>
      <c r="M71" s="106">
        <f t="shared" si="45"/>
        <v>-861251</v>
      </c>
      <c r="N71" s="105">
        <f t="shared" si="45"/>
        <v>7902000</v>
      </c>
      <c r="O71" s="106">
        <f t="shared" si="45"/>
        <v>12368363</v>
      </c>
      <c r="P71" s="105">
        <f>$H71      +$J71      +$L71      +$N71</f>
        <v>15134000</v>
      </c>
      <c r="Q71" s="106">
        <f>$I71      +$K71      +$M71      +$O71</f>
        <v>14649593</v>
      </c>
      <c r="R71" s="61">
        <f>IF(($L71      =0),0,((($N71      -$L71      )/$L71      )*100))</f>
        <v>59.765467044076026</v>
      </c>
      <c r="S71" s="62">
        <f>IF(($M71      =0),0,((($O71      -$M71      )/$M71      )*100))</f>
        <v>-1536.0927302261478</v>
      </c>
      <c r="T71" s="61">
        <f>IF($E71   =0,0,($P71   /$E71   )*100)</f>
        <v>100</v>
      </c>
      <c r="U71" s="65">
        <f>IF($E71   =0,0,($Q71   /$E71   )*100)</f>
        <v>96.799213691026836</v>
      </c>
      <c r="V71" s="105">
        <f>V69</f>
        <v>2692000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26355000</v>
      </c>
      <c r="C72" s="104">
        <f>SUM(C9:C14,C17:C23,C26:C29,C32,C35:C39,C42:C52,C55:C58,C61:C65,C69)</f>
        <v>0</v>
      </c>
      <c r="D72" s="104"/>
      <c r="E72" s="104">
        <f>$B72      +$C72      +$D72</f>
        <v>26355000</v>
      </c>
      <c r="F72" s="105">
        <f t="shared" ref="F72:O72" si="46">SUM(F9:F14,F17:F23,F26:F29,F32,F35:F39,F42:F52,F55:F58,F61:F65,F69)</f>
        <v>26355000</v>
      </c>
      <c r="G72" s="106">
        <f t="shared" si="46"/>
        <v>26355000</v>
      </c>
      <c r="H72" s="105">
        <f t="shared" si="46"/>
        <v>713000</v>
      </c>
      <c r="I72" s="106">
        <f t="shared" si="46"/>
        <v>1139759</v>
      </c>
      <c r="J72" s="105">
        <f t="shared" si="46"/>
        <v>6016000</v>
      </c>
      <c r="K72" s="106">
        <f t="shared" si="46"/>
        <v>8776297</v>
      </c>
      <c r="L72" s="105">
        <f t="shared" si="46"/>
        <v>6952000</v>
      </c>
      <c r="M72" s="106">
        <f t="shared" si="46"/>
        <v>-197820</v>
      </c>
      <c r="N72" s="105">
        <f t="shared" si="46"/>
        <v>11759000</v>
      </c>
      <c r="O72" s="106">
        <f t="shared" si="46"/>
        <v>15929671</v>
      </c>
      <c r="P72" s="105">
        <f>$H72      +$J72      +$L72      +$N72</f>
        <v>25440000</v>
      </c>
      <c r="Q72" s="106">
        <f>$I72      +$K72      +$M72      +$O72</f>
        <v>25647907</v>
      </c>
      <c r="R72" s="61">
        <f>IF(($L72      =0),0,((($N72      -$L72      )/$L72      )*100))</f>
        <v>69.14556962025317</v>
      </c>
      <c r="S72" s="62">
        <f>IF(($M72      =0),0,((($O72      -$M72      )/$M72      )*100))</f>
        <v>-8152.6089374178537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96.528173022196924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97.31704420413584</v>
      </c>
      <c r="V72" s="105">
        <f>SUM(V9:V14,V17:V23,V26:V29,V32,V35:V39,V42:V52,V55:V58,V61:V65,V69)</f>
        <v>2692000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P+1HQPvS2ijWgXgWtOczS5iBEiax3uX6N4VX9M+E43QKsWeiz/cpmQOGW7XLtcOQkmpF5wjGGlcD1rI2CE2FA==" saltValue="9rJH27PPJteMRHj7RuhEN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240000</v>
      </c>
      <c r="I10" s="94">
        <v>71949</v>
      </c>
      <c r="J10" s="93">
        <v>158000</v>
      </c>
      <c r="K10" s="94">
        <v>325589</v>
      </c>
      <c r="L10" s="93">
        <v>292000</v>
      </c>
      <c r="M10" s="94">
        <v>291646</v>
      </c>
      <c r="N10" s="93">
        <v>860000</v>
      </c>
      <c r="O10" s="94">
        <v>860816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1550000</v>
      </c>
      <c r="R10" s="48">
        <f t="shared" ref="R10:R15" si="3">IF(($L10      =0),0,((($N10      -$L10      )/$L10      )*100))</f>
        <v>194.52054794520549</v>
      </c>
      <c r="S10" s="49">
        <f t="shared" ref="S10:S15" si="4">IF(($M10      =0),0,((($O10      -$M10      )/$M10      )*100))</f>
        <v>195.15782832612138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240000</v>
      </c>
      <c r="I15" s="97">
        <f t="shared" si="7"/>
        <v>71949</v>
      </c>
      <c r="J15" s="96">
        <f t="shared" si="7"/>
        <v>158000</v>
      </c>
      <c r="K15" s="97">
        <f t="shared" si="7"/>
        <v>325589</v>
      </c>
      <c r="L15" s="96">
        <f t="shared" si="7"/>
        <v>292000</v>
      </c>
      <c r="M15" s="97">
        <f t="shared" si="7"/>
        <v>291646</v>
      </c>
      <c r="N15" s="96">
        <f t="shared" si="7"/>
        <v>860000</v>
      </c>
      <c r="O15" s="97">
        <f t="shared" si="7"/>
        <v>860816</v>
      </c>
      <c r="P15" s="96">
        <f t="shared" si="1"/>
        <v>1550000</v>
      </c>
      <c r="Q15" s="97">
        <f t="shared" si="2"/>
        <v>1550000</v>
      </c>
      <c r="R15" s="52">
        <f t="shared" si="3"/>
        <v>194.52054794520549</v>
      </c>
      <c r="S15" s="53">
        <f t="shared" si="4"/>
        <v>195.15782832612138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2646000</v>
      </c>
      <c r="C32" s="92">
        <v>0</v>
      </c>
      <c r="D32" s="92"/>
      <c r="E32" s="92">
        <f>$B32      +$C32      +$D32</f>
        <v>2646000</v>
      </c>
      <c r="F32" s="93">
        <v>2646000</v>
      </c>
      <c r="G32" s="94">
        <v>2646000</v>
      </c>
      <c r="H32" s="93"/>
      <c r="I32" s="94">
        <v>803060</v>
      </c>
      <c r="J32" s="93">
        <v>2646000</v>
      </c>
      <c r="K32" s="94">
        <v>1842934</v>
      </c>
      <c r="L32" s="93"/>
      <c r="M32" s="94">
        <v>6</v>
      </c>
      <c r="N32" s="93"/>
      <c r="O32" s="94"/>
      <c r="P32" s="93">
        <f>$H32      +$J32      +$L32      +$N32</f>
        <v>2646000</v>
      </c>
      <c r="Q32" s="94">
        <f>$I32      +$K32      +$M32      +$O32</f>
        <v>2646000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2646000</v>
      </c>
      <c r="C33" s="95">
        <f>C32</f>
        <v>0</v>
      </c>
      <c r="D33" s="95"/>
      <c r="E33" s="95">
        <f>$B33      +$C33      +$D33</f>
        <v>2646000</v>
      </c>
      <c r="F33" s="96">
        <f t="shared" ref="F33:O33" si="17">F32</f>
        <v>2646000</v>
      </c>
      <c r="G33" s="97">
        <f t="shared" si="17"/>
        <v>2646000</v>
      </c>
      <c r="H33" s="96">
        <f t="shared" si="17"/>
        <v>0</v>
      </c>
      <c r="I33" s="97">
        <f t="shared" si="17"/>
        <v>803060</v>
      </c>
      <c r="J33" s="96">
        <f t="shared" si="17"/>
        <v>2646000</v>
      </c>
      <c r="K33" s="97">
        <f t="shared" si="17"/>
        <v>1842934</v>
      </c>
      <c r="L33" s="96">
        <f t="shared" si="17"/>
        <v>0</v>
      </c>
      <c r="M33" s="97">
        <f t="shared" si="17"/>
        <v>6</v>
      </c>
      <c r="N33" s="96">
        <f t="shared" si="17"/>
        <v>0</v>
      </c>
      <c r="O33" s="97">
        <f t="shared" si="17"/>
        <v>0</v>
      </c>
      <c r="P33" s="96">
        <f>$H33      +$J33      +$L33      +$N33</f>
        <v>2646000</v>
      </c>
      <c r="Q33" s="97">
        <f>$I33      +$K33      +$M33      +$O33</f>
        <v>2646000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5087000</v>
      </c>
      <c r="C35" s="92">
        <v>0</v>
      </c>
      <c r="D35" s="92"/>
      <c r="E35" s="92">
        <f t="shared" ref="E35:E40" si="18">$B35      +$C35      +$D35</f>
        <v>5087000</v>
      </c>
      <c r="F35" s="93">
        <v>5087000</v>
      </c>
      <c r="G35" s="94">
        <v>5087000</v>
      </c>
      <c r="H35" s="93">
        <v>1955000</v>
      </c>
      <c r="I35" s="94">
        <v>630075</v>
      </c>
      <c r="J35" s="93">
        <v>2569000</v>
      </c>
      <c r="K35" s="94">
        <v>2399367</v>
      </c>
      <c r="L35" s="93">
        <v>526000</v>
      </c>
      <c r="M35" s="94">
        <v>1331916</v>
      </c>
      <c r="N35" s="93">
        <v>37000</v>
      </c>
      <c r="O35" s="94">
        <v>627001</v>
      </c>
      <c r="P35" s="93">
        <f t="shared" ref="P35:P40" si="19">$H35      +$J35      +$L35      +$N35</f>
        <v>5087000</v>
      </c>
      <c r="Q35" s="94">
        <f t="shared" ref="Q35:Q40" si="20">$I35      +$K35      +$M35      +$O35</f>
        <v>4988359</v>
      </c>
      <c r="R35" s="48">
        <f t="shared" ref="R35:R40" si="21">IF(($L35      =0),0,((($N35      -$L35      )/$L35      )*100))</f>
        <v>-92.965779467680605</v>
      </c>
      <c r="S35" s="49">
        <f t="shared" ref="S35:S40" si="22">IF(($M35      =0),0,((($O35      -$M35      )/$M35      )*100))</f>
        <v>-52.924884151853426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98.060919992136817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10994000</v>
      </c>
      <c r="C36" s="92">
        <v>0</v>
      </c>
      <c r="D36" s="92"/>
      <c r="E36" s="92">
        <f t="shared" si="18"/>
        <v>10994000</v>
      </c>
      <c r="F36" s="93">
        <v>10994000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16081000</v>
      </c>
      <c r="C40" s="95">
        <f>SUM(C35:C39)</f>
        <v>0</v>
      </c>
      <c r="D40" s="95"/>
      <c r="E40" s="95">
        <f t="shared" si="18"/>
        <v>16081000</v>
      </c>
      <c r="F40" s="96">
        <f t="shared" ref="F40:O40" si="25">SUM(F35:F39)</f>
        <v>16081000</v>
      </c>
      <c r="G40" s="97">
        <f t="shared" si="25"/>
        <v>5087000</v>
      </c>
      <c r="H40" s="96">
        <f t="shared" si="25"/>
        <v>1955000</v>
      </c>
      <c r="I40" s="97">
        <f t="shared" si="25"/>
        <v>630075</v>
      </c>
      <c r="J40" s="96">
        <f t="shared" si="25"/>
        <v>2569000</v>
      </c>
      <c r="K40" s="97">
        <f t="shared" si="25"/>
        <v>2399367</v>
      </c>
      <c r="L40" s="96">
        <f t="shared" si="25"/>
        <v>526000</v>
      </c>
      <c r="M40" s="97">
        <f t="shared" si="25"/>
        <v>1331916</v>
      </c>
      <c r="N40" s="96">
        <f t="shared" si="25"/>
        <v>37000</v>
      </c>
      <c r="O40" s="97">
        <f t="shared" si="25"/>
        <v>627001</v>
      </c>
      <c r="P40" s="96">
        <f t="shared" si="19"/>
        <v>5087000</v>
      </c>
      <c r="Q40" s="97">
        <f t="shared" si="20"/>
        <v>4988359</v>
      </c>
      <c r="R40" s="52">
        <f t="shared" si="21"/>
        <v>-92.965779467680605</v>
      </c>
      <c r="S40" s="53">
        <f t="shared" si="22"/>
        <v>-52.924884151853426</v>
      </c>
      <c r="T40" s="52">
        <f>IF((+$E35+$E38) =0,0,(P40   /(+$E35+$E38) )*100)</f>
        <v>100</v>
      </c>
      <c r="U40" s="54">
        <f>IF((+$E35+$E38) =0,0,(Q40   /(+$E35+$E38) )*100)</f>
        <v>98.060919992136817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20277000</v>
      </c>
      <c r="C67" s="104">
        <f>SUM(C9:C14,C17:C23,C26:C29,C32,C35:C39,C42:C52,C55:C58,C61:C65)</f>
        <v>0</v>
      </c>
      <c r="D67" s="104"/>
      <c r="E67" s="104">
        <f t="shared" si="35"/>
        <v>20277000</v>
      </c>
      <c r="F67" s="105">
        <f t="shared" ref="F67:O67" si="43">SUM(F9:F14,F17:F23,F26:F29,F32,F35:F39,F42:F52,F55:F58,F61:F65)</f>
        <v>20277000</v>
      </c>
      <c r="G67" s="106">
        <f t="shared" si="43"/>
        <v>9283000</v>
      </c>
      <c r="H67" s="105">
        <f t="shared" si="43"/>
        <v>2195000</v>
      </c>
      <c r="I67" s="106">
        <f t="shared" si="43"/>
        <v>1505084</v>
      </c>
      <c r="J67" s="105">
        <f t="shared" si="43"/>
        <v>5373000</v>
      </c>
      <c r="K67" s="106">
        <f t="shared" si="43"/>
        <v>4567890</v>
      </c>
      <c r="L67" s="105">
        <f t="shared" si="43"/>
        <v>818000</v>
      </c>
      <c r="M67" s="106">
        <f t="shared" si="43"/>
        <v>1623568</v>
      </c>
      <c r="N67" s="105">
        <f t="shared" si="43"/>
        <v>897000</v>
      </c>
      <c r="O67" s="106">
        <f t="shared" si="43"/>
        <v>1487817</v>
      </c>
      <c r="P67" s="105">
        <f t="shared" si="36"/>
        <v>9283000</v>
      </c>
      <c r="Q67" s="106">
        <f t="shared" si="37"/>
        <v>9184359</v>
      </c>
      <c r="R67" s="61">
        <f t="shared" si="38"/>
        <v>9.657701711491443</v>
      </c>
      <c r="S67" s="62">
        <f t="shared" si="39"/>
        <v>-8.3612759059060036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98.93740170203597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20299000</v>
      </c>
      <c r="C69" s="92">
        <v>0</v>
      </c>
      <c r="D69" s="92"/>
      <c r="E69" s="92">
        <f>$B69      +$C69      +$D69</f>
        <v>20299000</v>
      </c>
      <c r="F69" s="93">
        <v>20299000</v>
      </c>
      <c r="G69" s="94">
        <v>20299000</v>
      </c>
      <c r="H69" s="93">
        <v>2302000</v>
      </c>
      <c r="I69" s="94">
        <v>1713750</v>
      </c>
      <c r="J69" s="93">
        <v>4966000</v>
      </c>
      <c r="K69" s="94">
        <v>5486009</v>
      </c>
      <c r="L69" s="93">
        <v>3542000</v>
      </c>
      <c r="M69" s="94">
        <v>3485439</v>
      </c>
      <c r="N69" s="93">
        <v>9488000</v>
      </c>
      <c r="O69" s="94">
        <v>9613804</v>
      </c>
      <c r="P69" s="93">
        <f>$H69      +$J69      +$L69      +$N69</f>
        <v>20298000</v>
      </c>
      <c r="Q69" s="94">
        <f>$I69      +$K69      +$M69      +$O69</f>
        <v>20299002</v>
      </c>
      <c r="R69" s="48">
        <f>IF(($L69      =0),0,((($N69      -$L69      )/$L69      )*100))</f>
        <v>167.87125917560701</v>
      </c>
      <c r="S69" s="49">
        <f>IF(($M69      =0),0,((($O69      -$M69      )/$M69      )*100))</f>
        <v>175.8276360596183</v>
      </c>
      <c r="T69" s="48">
        <f>IF(($E69      =0),0,(($P69      /$E69      )*100))</f>
        <v>99.995073648948235</v>
      </c>
      <c r="U69" s="50">
        <f>IF(($E69      =0),0,(($Q69      /$E69      )*100))</f>
        <v>100.00000985270209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20299000</v>
      </c>
      <c r="C70" s="101">
        <f>C69</f>
        <v>0</v>
      </c>
      <c r="D70" s="101"/>
      <c r="E70" s="101">
        <f>$B70      +$C70      +$D70</f>
        <v>20299000</v>
      </c>
      <c r="F70" s="102">
        <f t="shared" ref="F70:O70" si="44">F69</f>
        <v>20299000</v>
      </c>
      <c r="G70" s="103">
        <f t="shared" si="44"/>
        <v>20299000</v>
      </c>
      <c r="H70" s="102">
        <f t="shared" si="44"/>
        <v>2302000</v>
      </c>
      <c r="I70" s="103">
        <f t="shared" si="44"/>
        <v>1713750</v>
      </c>
      <c r="J70" s="102">
        <f t="shared" si="44"/>
        <v>4966000</v>
      </c>
      <c r="K70" s="103">
        <f t="shared" si="44"/>
        <v>5486009</v>
      </c>
      <c r="L70" s="102">
        <f t="shared" si="44"/>
        <v>3542000</v>
      </c>
      <c r="M70" s="103">
        <f t="shared" si="44"/>
        <v>3485439</v>
      </c>
      <c r="N70" s="102">
        <f t="shared" si="44"/>
        <v>9488000</v>
      </c>
      <c r="O70" s="103">
        <f t="shared" si="44"/>
        <v>9613804</v>
      </c>
      <c r="P70" s="102">
        <f>$H70      +$J70      +$L70      +$N70</f>
        <v>20298000</v>
      </c>
      <c r="Q70" s="103">
        <f>$I70      +$K70      +$M70      +$O70</f>
        <v>20299002</v>
      </c>
      <c r="R70" s="57">
        <f>IF(($L70      =0),0,((($N70      -$L70      )/$L70      )*100))</f>
        <v>167.87125917560701</v>
      </c>
      <c r="S70" s="58">
        <f>IF(($M70      =0),0,((($O70      -$M70      )/$M70      )*100))</f>
        <v>175.8276360596183</v>
      </c>
      <c r="T70" s="57">
        <f>IF($E70   =0,0,($P70   /$E70   )*100)</f>
        <v>99.995073648948235</v>
      </c>
      <c r="U70" s="59">
        <f>IF($E70   =0,0,($Q70   /$E70 )*100)</f>
        <v>100.00000985270209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20299000</v>
      </c>
      <c r="C71" s="104">
        <f>C69</f>
        <v>0</v>
      </c>
      <c r="D71" s="104"/>
      <c r="E71" s="104">
        <f>$B71      +$C71      +$D71</f>
        <v>20299000</v>
      </c>
      <c r="F71" s="105">
        <f t="shared" ref="F71:O71" si="45">F69</f>
        <v>20299000</v>
      </c>
      <c r="G71" s="106">
        <f t="shared" si="45"/>
        <v>20299000</v>
      </c>
      <c r="H71" s="105">
        <f t="shared" si="45"/>
        <v>2302000</v>
      </c>
      <c r="I71" s="106">
        <f t="shared" si="45"/>
        <v>1713750</v>
      </c>
      <c r="J71" s="105">
        <f t="shared" si="45"/>
        <v>4966000</v>
      </c>
      <c r="K71" s="106">
        <f t="shared" si="45"/>
        <v>5486009</v>
      </c>
      <c r="L71" s="105">
        <f t="shared" si="45"/>
        <v>3542000</v>
      </c>
      <c r="M71" s="106">
        <f t="shared" si="45"/>
        <v>3485439</v>
      </c>
      <c r="N71" s="105">
        <f t="shared" si="45"/>
        <v>9488000</v>
      </c>
      <c r="O71" s="106">
        <f t="shared" si="45"/>
        <v>9613804</v>
      </c>
      <c r="P71" s="105">
        <f>$H71      +$J71      +$L71      +$N71</f>
        <v>20298000</v>
      </c>
      <c r="Q71" s="106">
        <f>$I71      +$K71      +$M71      +$O71</f>
        <v>20299002</v>
      </c>
      <c r="R71" s="61">
        <f>IF(($L71      =0),0,((($N71      -$L71      )/$L71      )*100))</f>
        <v>167.87125917560701</v>
      </c>
      <c r="S71" s="62">
        <f>IF(($M71      =0),0,((($O71      -$M71      )/$M71      )*100))</f>
        <v>175.8276360596183</v>
      </c>
      <c r="T71" s="61">
        <f>IF($E71   =0,0,($P71   /$E71   )*100)</f>
        <v>99.995073648948235</v>
      </c>
      <c r="U71" s="65">
        <f>IF($E71   =0,0,($Q71   /$E71   )*100)</f>
        <v>100.00000985270209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40576000</v>
      </c>
      <c r="C72" s="104">
        <f>SUM(C9:C14,C17:C23,C26:C29,C32,C35:C39,C42:C52,C55:C58,C61:C65,C69)</f>
        <v>0</v>
      </c>
      <c r="D72" s="104"/>
      <c r="E72" s="104">
        <f>$B72      +$C72      +$D72</f>
        <v>40576000</v>
      </c>
      <c r="F72" s="105">
        <f t="shared" ref="F72:O72" si="46">SUM(F9:F14,F17:F23,F26:F29,F32,F35:F39,F42:F52,F55:F58,F61:F65,F69)</f>
        <v>40576000</v>
      </c>
      <c r="G72" s="106">
        <f t="shared" si="46"/>
        <v>29582000</v>
      </c>
      <c r="H72" s="105">
        <f t="shared" si="46"/>
        <v>4497000</v>
      </c>
      <c r="I72" s="106">
        <f t="shared" si="46"/>
        <v>3218834</v>
      </c>
      <c r="J72" s="105">
        <f t="shared" si="46"/>
        <v>10339000</v>
      </c>
      <c r="K72" s="106">
        <f t="shared" si="46"/>
        <v>10053899</v>
      </c>
      <c r="L72" s="105">
        <f t="shared" si="46"/>
        <v>4360000</v>
      </c>
      <c r="M72" s="106">
        <f t="shared" si="46"/>
        <v>5109007</v>
      </c>
      <c r="N72" s="105">
        <f t="shared" si="46"/>
        <v>10385000</v>
      </c>
      <c r="O72" s="106">
        <f t="shared" si="46"/>
        <v>11101621</v>
      </c>
      <c r="P72" s="105">
        <f>$H72      +$J72      +$L72      +$N72</f>
        <v>29581000</v>
      </c>
      <c r="Q72" s="106">
        <f>$I72      +$K72      +$M72      +$O72</f>
        <v>29483361</v>
      </c>
      <c r="R72" s="61">
        <f>IF(($L72      =0),0,((($N72      -$L72      )/$L72      )*100))</f>
        <v>138.1880733944954</v>
      </c>
      <c r="S72" s="62">
        <f>IF(($M72      =0),0,((($O72      -$M72      )/$M72      )*100))</f>
        <v>117.2950829779642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99.996619565952273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99.666557365965787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AhOXVkpLh3Gj1UsCgeQ1BRvQuN3f0thIfi4DdSR4AlV0/bA+leCj8mmiI1PieBx+/A8G56eRqdzueYaZNcVqw==" saltValue="NXLpBw+hCAJuYEgDwlRMh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281000</v>
      </c>
      <c r="I10" s="94">
        <v>280529</v>
      </c>
      <c r="J10" s="93">
        <v>225000</v>
      </c>
      <c r="K10" s="94">
        <v>225718</v>
      </c>
      <c r="L10" s="93">
        <v>426000</v>
      </c>
      <c r="M10" s="94">
        <v>362280</v>
      </c>
      <c r="N10" s="93">
        <v>618000</v>
      </c>
      <c r="O10" s="94"/>
      <c r="P10" s="93">
        <f t="shared" ref="P10:P15" si="1">$H10      +$J10      +$L10      +$N10</f>
        <v>1550000</v>
      </c>
      <c r="Q10" s="94">
        <f t="shared" ref="Q10:Q15" si="2">$I10      +$K10      +$M10      +$O10</f>
        <v>868527</v>
      </c>
      <c r="R10" s="48">
        <f t="shared" ref="R10:R15" si="3">IF(($L10      =0),0,((($N10      -$L10      )/$L10      )*100))</f>
        <v>45.070422535211272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56.033999999999992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281000</v>
      </c>
      <c r="I15" s="97">
        <f t="shared" si="7"/>
        <v>280529</v>
      </c>
      <c r="J15" s="96">
        <f t="shared" si="7"/>
        <v>225000</v>
      </c>
      <c r="K15" s="97">
        <f t="shared" si="7"/>
        <v>225718</v>
      </c>
      <c r="L15" s="96">
        <f t="shared" si="7"/>
        <v>426000</v>
      </c>
      <c r="M15" s="97">
        <f t="shared" si="7"/>
        <v>362280</v>
      </c>
      <c r="N15" s="96">
        <f t="shared" si="7"/>
        <v>618000</v>
      </c>
      <c r="O15" s="97">
        <f t="shared" si="7"/>
        <v>0</v>
      </c>
      <c r="P15" s="96">
        <f t="shared" si="1"/>
        <v>1550000</v>
      </c>
      <c r="Q15" s="97">
        <f t="shared" si="2"/>
        <v>868527</v>
      </c>
      <c r="R15" s="52">
        <f t="shared" si="3"/>
        <v>45.070422535211272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56.033999999999992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1832000</v>
      </c>
      <c r="C32" s="92">
        <v>0</v>
      </c>
      <c r="D32" s="92"/>
      <c r="E32" s="92">
        <f>$B32      +$C32      +$D32</f>
        <v>1832000</v>
      </c>
      <c r="F32" s="93">
        <v>1832000</v>
      </c>
      <c r="G32" s="94">
        <v>1832000</v>
      </c>
      <c r="H32" s="93">
        <v>464000</v>
      </c>
      <c r="I32" s="94">
        <v>458000</v>
      </c>
      <c r="J32" s="93">
        <v>1367000</v>
      </c>
      <c r="K32" s="94">
        <v>824000</v>
      </c>
      <c r="L32" s="93"/>
      <c r="M32" s="94">
        <v>550000</v>
      </c>
      <c r="N32" s="93"/>
      <c r="O32" s="94"/>
      <c r="P32" s="93">
        <f>$H32      +$J32      +$L32      +$N32</f>
        <v>1831000</v>
      </c>
      <c r="Q32" s="94">
        <f>$I32      +$K32      +$M32      +$O32</f>
        <v>1832000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99.945414847161572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1832000</v>
      </c>
      <c r="C33" s="95">
        <f>C32</f>
        <v>0</v>
      </c>
      <c r="D33" s="95"/>
      <c r="E33" s="95">
        <f>$B33      +$C33      +$D33</f>
        <v>1832000</v>
      </c>
      <c r="F33" s="96">
        <f t="shared" ref="F33:O33" si="17">F32</f>
        <v>1832000</v>
      </c>
      <c r="G33" s="97">
        <f t="shared" si="17"/>
        <v>1832000</v>
      </c>
      <c r="H33" s="96">
        <f t="shared" si="17"/>
        <v>464000</v>
      </c>
      <c r="I33" s="97">
        <f t="shared" si="17"/>
        <v>458000</v>
      </c>
      <c r="J33" s="96">
        <f t="shared" si="17"/>
        <v>1367000</v>
      </c>
      <c r="K33" s="97">
        <f t="shared" si="17"/>
        <v>824000</v>
      </c>
      <c r="L33" s="96">
        <f t="shared" si="17"/>
        <v>0</v>
      </c>
      <c r="M33" s="97">
        <f t="shared" si="17"/>
        <v>550000</v>
      </c>
      <c r="N33" s="96">
        <f t="shared" si="17"/>
        <v>0</v>
      </c>
      <c r="O33" s="97">
        <f t="shared" si="17"/>
        <v>0</v>
      </c>
      <c r="P33" s="96">
        <f>$H33      +$J33      +$L33      +$N33</f>
        <v>1831000</v>
      </c>
      <c r="Q33" s="97">
        <f>$I33      +$K33      +$M33      +$O33</f>
        <v>1832000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99.945414847161572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8355000</v>
      </c>
      <c r="C35" s="92">
        <v>0</v>
      </c>
      <c r="D35" s="92"/>
      <c r="E35" s="92">
        <f t="shared" ref="E35:E40" si="18">$B35      +$C35      +$D35</f>
        <v>8355000</v>
      </c>
      <c r="F35" s="93">
        <v>8355000</v>
      </c>
      <c r="G35" s="94">
        <v>8355000</v>
      </c>
      <c r="H35" s="93">
        <v>1955000</v>
      </c>
      <c r="I35" s="94">
        <v>840</v>
      </c>
      <c r="J35" s="93">
        <v>429000</v>
      </c>
      <c r="K35" s="94">
        <v>357148</v>
      </c>
      <c r="L35" s="93">
        <v>296000</v>
      </c>
      <c r="M35" s="94">
        <v>99000</v>
      </c>
      <c r="N35" s="93">
        <v>648000</v>
      </c>
      <c r="O35" s="94"/>
      <c r="P35" s="93">
        <f t="shared" ref="P35:P40" si="19">$H35      +$J35      +$L35      +$N35</f>
        <v>3328000</v>
      </c>
      <c r="Q35" s="94">
        <f t="shared" ref="Q35:Q40" si="20">$I35      +$K35      +$M35      +$O35</f>
        <v>456988</v>
      </c>
      <c r="R35" s="48">
        <f t="shared" ref="R35:R40" si="21">IF(($L35      =0),0,((($N35      -$L35      )/$L35      )*100))</f>
        <v>118.91891891891892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39.832435667265109</v>
      </c>
      <c r="U35" s="50">
        <f t="shared" ref="U35:U39" si="24">IF(($E35      =0),0,(($Q35      /$E35      )*100))</f>
        <v>5.4696349491322565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4031000</v>
      </c>
      <c r="C36" s="92">
        <v>0</v>
      </c>
      <c r="D36" s="92"/>
      <c r="E36" s="92">
        <f t="shared" si="18"/>
        <v>4031000</v>
      </c>
      <c r="F36" s="93">
        <v>4031000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12386000</v>
      </c>
      <c r="C40" s="95">
        <f>SUM(C35:C39)</f>
        <v>0</v>
      </c>
      <c r="D40" s="95"/>
      <c r="E40" s="95">
        <f t="shared" si="18"/>
        <v>12386000</v>
      </c>
      <c r="F40" s="96">
        <f t="shared" ref="F40:O40" si="25">SUM(F35:F39)</f>
        <v>12386000</v>
      </c>
      <c r="G40" s="97">
        <f t="shared" si="25"/>
        <v>8355000</v>
      </c>
      <c r="H40" s="96">
        <f t="shared" si="25"/>
        <v>1955000</v>
      </c>
      <c r="I40" s="97">
        <f t="shared" si="25"/>
        <v>840</v>
      </c>
      <c r="J40" s="96">
        <f t="shared" si="25"/>
        <v>429000</v>
      </c>
      <c r="K40" s="97">
        <f t="shared" si="25"/>
        <v>357148</v>
      </c>
      <c r="L40" s="96">
        <f t="shared" si="25"/>
        <v>296000</v>
      </c>
      <c r="M40" s="97">
        <f t="shared" si="25"/>
        <v>99000</v>
      </c>
      <c r="N40" s="96">
        <f t="shared" si="25"/>
        <v>648000</v>
      </c>
      <c r="O40" s="97">
        <f t="shared" si="25"/>
        <v>0</v>
      </c>
      <c r="P40" s="96">
        <f t="shared" si="19"/>
        <v>3328000</v>
      </c>
      <c r="Q40" s="97">
        <f t="shared" si="20"/>
        <v>456988</v>
      </c>
      <c r="R40" s="52">
        <f t="shared" si="21"/>
        <v>118.91891891891892</v>
      </c>
      <c r="S40" s="53">
        <f t="shared" si="22"/>
        <v>-100</v>
      </c>
      <c r="T40" s="52">
        <f>IF((+$E35+$E38) =0,0,(P40   /(+$E35+$E38) )*100)</f>
        <v>39.832435667265109</v>
      </c>
      <c r="U40" s="54">
        <f>IF((+$E35+$E38) =0,0,(Q40   /(+$E35+$E38) )*100)</f>
        <v>5.4696349491322565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15768000</v>
      </c>
      <c r="C67" s="104">
        <f>SUM(C9:C14,C17:C23,C26:C29,C32,C35:C39,C42:C52,C55:C58,C61:C65)</f>
        <v>0</v>
      </c>
      <c r="D67" s="104"/>
      <c r="E67" s="104">
        <f t="shared" si="35"/>
        <v>15768000</v>
      </c>
      <c r="F67" s="105">
        <f t="shared" ref="F67:O67" si="43">SUM(F9:F14,F17:F23,F26:F29,F32,F35:F39,F42:F52,F55:F58,F61:F65)</f>
        <v>15768000</v>
      </c>
      <c r="G67" s="106">
        <f t="shared" si="43"/>
        <v>11737000</v>
      </c>
      <c r="H67" s="105">
        <f t="shared" si="43"/>
        <v>2700000</v>
      </c>
      <c r="I67" s="106">
        <f t="shared" si="43"/>
        <v>739369</v>
      </c>
      <c r="J67" s="105">
        <f t="shared" si="43"/>
        <v>2021000</v>
      </c>
      <c r="K67" s="106">
        <f t="shared" si="43"/>
        <v>1406866</v>
      </c>
      <c r="L67" s="105">
        <f t="shared" si="43"/>
        <v>722000</v>
      </c>
      <c r="M67" s="106">
        <f t="shared" si="43"/>
        <v>1011280</v>
      </c>
      <c r="N67" s="105">
        <f t="shared" si="43"/>
        <v>1266000</v>
      </c>
      <c r="O67" s="106">
        <f t="shared" si="43"/>
        <v>0</v>
      </c>
      <c r="P67" s="105">
        <f t="shared" si="36"/>
        <v>6709000</v>
      </c>
      <c r="Q67" s="106">
        <f t="shared" si="37"/>
        <v>3157515</v>
      </c>
      <c r="R67" s="61">
        <f t="shared" si="38"/>
        <v>75.34626038781164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57.161114424469631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26.902232256965153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22301000</v>
      </c>
      <c r="C69" s="92">
        <v>4000000</v>
      </c>
      <c r="D69" s="92"/>
      <c r="E69" s="92">
        <f>$B69      +$C69      +$D69</f>
        <v>26301000</v>
      </c>
      <c r="F69" s="93">
        <v>26301000</v>
      </c>
      <c r="G69" s="94">
        <v>26301000</v>
      </c>
      <c r="H69" s="93">
        <v>6669000</v>
      </c>
      <c r="I69" s="94">
        <v>5799299</v>
      </c>
      <c r="J69" s="93">
        <v>12605000</v>
      </c>
      <c r="K69" s="94">
        <v>15651701</v>
      </c>
      <c r="L69" s="93">
        <v>3028000</v>
      </c>
      <c r="M69" s="94">
        <v>850000</v>
      </c>
      <c r="N69" s="93">
        <v>3999000</v>
      </c>
      <c r="O69" s="94"/>
      <c r="P69" s="93">
        <f>$H69      +$J69      +$L69      +$N69</f>
        <v>26301000</v>
      </c>
      <c r="Q69" s="94">
        <f>$I69      +$K69      +$M69      +$O69</f>
        <v>22301000</v>
      </c>
      <c r="R69" s="48">
        <f>IF(($L69      =0),0,((($N69      -$L69      )/$L69      )*100))</f>
        <v>32.067371202113605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84.791452796471617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22301000</v>
      </c>
      <c r="C70" s="101">
        <f>C69</f>
        <v>4000000</v>
      </c>
      <c r="D70" s="101"/>
      <c r="E70" s="101">
        <f>$B70      +$C70      +$D70</f>
        <v>26301000</v>
      </c>
      <c r="F70" s="102">
        <f t="shared" ref="F70:O70" si="44">F69</f>
        <v>26301000</v>
      </c>
      <c r="G70" s="103">
        <f t="shared" si="44"/>
        <v>26301000</v>
      </c>
      <c r="H70" s="102">
        <f t="shared" si="44"/>
        <v>6669000</v>
      </c>
      <c r="I70" s="103">
        <f t="shared" si="44"/>
        <v>5799299</v>
      </c>
      <c r="J70" s="102">
        <f t="shared" si="44"/>
        <v>12605000</v>
      </c>
      <c r="K70" s="103">
        <f t="shared" si="44"/>
        <v>15651701</v>
      </c>
      <c r="L70" s="102">
        <f t="shared" si="44"/>
        <v>3028000</v>
      </c>
      <c r="M70" s="103">
        <f t="shared" si="44"/>
        <v>850000</v>
      </c>
      <c r="N70" s="102">
        <f t="shared" si="44"/>
        <v>3999000</v>
      </c>
      <c r="O70" s="103">
        <f t="shared" si="44"/>
        <v>0</v>
      </c>
      <c r="P70" s="102">
        <f>$H70      +$J70      +$L70      +$N70</f>
        <v>26301000</v>
      </c>
      <c r="Q70" s="103">
        <f>$I70      +$K70      +$M70      +$O70</f>
        <v>22301000</v>
      </c>
      <c r="R70" s="57">
        <f>IF(($L70      =0),0,((($N70      -$L70      )/$L70      )*100))</f>
        <v>32.067371202113605</v>
      </c>
      <c r="S70" s="58">
        <f>IF(($M70      =0),0,((($O70      -$M70      )/$M70      )*100))</f>
        <v>-100</v>
      </c>
      <c r="T70" s="57">
        <f>IF($E70   =0,0,($P70   /$E70   )*100)</f>
        <v>100</v>
      </c>
      <c r="U70" s="59">
        <f>IF($E70   =0,0,($Q70   /$E70 )*100)</f>
        <v>84.791452796471617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22301000</v>
      </c>
      <c r="C71" s="104">
        <f>C69</f>
        <v>4000000</v>
      </c>
      <c r="D71" s="104"/>
      <c r="E71" s="104">
        <f>$B71      +$C71      +$D71</f>
        <v>26301000</v>
      </c>
      <c r="F71" s="105">
        <f t="shared" ref="F71:O71" si="45">F69</f>
        <v>26301000</v>
      </c>
      <c r="G71" s="106">
        <f t="shared" si="45"/>
        <v>26301000</v>
      </c>
      <c r="H71" s="105">
        <f t="shared" si="45"/>
        <v>6669000</v>
      </c>
      <c r="I71" s="106">
        <f t="shared" si="45"/>
        <v>5799299</v>
      </c>
      <c r="J71" s="105">
        <f t="shared" si="45"/>
        <v>12605000</v>
      </c>
      <c r="K71" s="106">
        <f t="shared" si="45"/>
        <v>15651701</v>
      </c>
      <c r="L71" s="105">
        <f t="shared" si="45"/>
        <v>3028000</v>
      </c>
      <c r="M71" s="106">
        <f t="shared" si="45"/>
        <v>850000</v>
      </c>
      <c r="N71" s="105">
        <f t="shared" si="45"/>
        <v>3999000</v>
      </c>
      <c r="O71" s="106">
        <f t="shared" si="45"/>
        <v>0</v>
      </c>
      <c r="P71" s="105">
        <f>$H71      +$J71      +$L71      +$N71</f>
        <v>26301000</v>
      </c>
      <c r="Q71" s="106">
        <f>$I71      +$K71      +$M71      +$O71</f>
        <v>22301000</v>
      </c>
      <c r="R71" s="61">
        <f>IF(($L71      =0),0,((($N71      -$L71      )/$L71      )*100))</f>
        <v>32.067371202113605</v>
      </c>
      <c r="S71" s="62">
        <f>IF(($M71      =0),0,((($O71      -$M71      )/$M71      )*100))</f>
        <v>-100</v>
      </c>
      <c r="T71" s="61">
        <f>IF($E71   =0,0,($P71   /$E71   )*100)</f>
        <v>100</v>
      </c>
      <c r="U71" s="65">
        <f>IF($E71   =0,0,($Q71   /$E71   )*100)</f>
        <v>84.791452796471617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38069000</v>
      </c>
      <c r="C72" s="104">
        <f>SUM(C9:C14,C17:C23,C26:C29,C32,C35:C39,C42:C52,C55:C58,C61:C65,C69)</f>
        <v>4000000</v>
      </c>
      <c r="D72" s="104"/>
      <c r="E72" s="104">
        <f>$B72      +$C72      +$D72</f>
        <v>42069000</v>
      </c>
      <c r="F72" s="105">
        <f t="shared" ref="F72:O72" si="46">SUM(F9:F14,F17:F23,F26:F29,F32,F35:F39,F42:F52,F55:F58,F61:F65,F69)</f>
        <v>42069000</v>
      </c>
      <c r="G72" s="106">
        <f t="shared" si="46"/>
        <v>38038000</v>
      </c>
      <c r="H72" s="105">
        <f t="shared" si="46"/>
        <v>9369000</v>
      </c>
      <c r="I72" s="106">
        <f t="shared" si="46"/>
        <v>6538668</v>
      </c>
      <c r="J72" s="105">
        <f t="shared" si="46"/>
        <v>14626000</v>
      </c>
      <c r="K72" s="106">
        <f t="shared" si="46"/>
        <v>17058567</v>
      </c>
      <c r="L72" s="105">
        <f t="shared" si="46"/>
        <v>3750000</v>
      </c>
      <c r="M72" s="106">
        <f t="shared" si="46"/>
        <v>1861280</v>
      </c>
      <c r="N72" s="105">
        <f t="shared" si="46"/>
        <v>5265000</v>
      </c>
      <c r="O72" s="106">
        <f t="shared" si="46"/>
        <v>0</v>
      </c>
      <c r="P72" s="105">
        <f>$H72      +$J72      +$L72      +$N72</f>
        <v>33010000</v>
      </c>
      <c r="Q72" s="106">
        <f>$I72      +$K72      +$M72      +$O72</f>
        <v>25458515</v>
      </c>
      <c r="R72" s="61">
        <f>IF(($L72      =0),0,((($N72      -$L72      )/$L72      )*100))</f>
        <v>40.400000000000006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86.781639413218358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66.929162942320843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Wmq0CX/FkpHJc04JJBTjxBuGT6LsvqgA5LjDFaPiADttHpe5bSdYbT2brDLlM7PiYJ/rmA81W7S2EN1KjLzRg==" saltValue="WeBo9g6CkpG70Rl2BygIa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44000</v>
      </c>
      <c r="I10" s="94">
        <v>249908</v>
      </c>
      <c r="J10" s="93">
        <v>301000</v>
      </c>
      <c r="K10" s="94">
        <v>144658</v>
      </c>
      <c r="L10" s="93">
        <v>677000</v>
      </c>
      <c r="M10" s="94">
        <v>628363</v>
      </c>
      <c r="N10" s="93">
        <v>346000</v>
      </c>
      <c r="O10" s="94">
        <v>173019</v>
      </c>
      <c r="P10" s="93">
        <f t="shared" ref="P10:P15" si="1">$H10      +$J10      +$L10      +$N10</f>
        <v>1368000</v>
      </c>
      <c r="Q10" s="94">
        <f t="shared" ref="Q10:Q15" si="2">$I10      +$K10      +$M10      +$O10</f>
        <v>1195948</v>
      </c>
      <c r="R10" s="48">
        <f t="shared" ref="R10:R15" si="3">IF(($L10      =0),0,((($N10      -$L10      )/$L10      )*100))</f>
        <v>-48.892171344165433</v>
      </c>
      <c r="S10" s="49">
        <f t="shared" ref="S10:S15" si="4">IF(($M10      =0),0,((($O10      -$M10      )/$M10      )*100))</f>
        <v>-72.465119684004307</v>
      </c>
      <c r="T10" s="48">
        <f t="shared" ref="T10:T14" si="5">IF(($E10      =0),0,(($P10      /$E10      )*100))</f>
        <v>88.258064516129025</v>
      </c>
      <c r="U10" s="50">
        <f t="shared" ref="U10:U14" si="6">IF(($E10      =0),0,(($Q10      /$E10      )*100))</f>
        <v>77.157935483870972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44000</v>
      </c>
      <c r="I15" s="97">
        <f t="shared" si="7"/>
        <v>249908</v>
      </c>
      <c r="J15" s="96">
        <f t="shared" si="7"/>
        <v>301000</v>
      </c>
      <c r="K15" s="97">
        <f t="shared" si="7"/>
        <v>144658</v>
      </c>
      <c r="L15" s="96">
        <f t="shared" si="7"/>
        <v>677000</v>
      </c>
      <c r="M15" s="97">
        <f t="shared" si="7"/>
        <v>628363</v>
      </c>
      <c r="N15" s="96">
        <f t="shared" si="7"/>
        <v>346000</v>
      </c>
      <c r="O15" s="97">
        <f t="shared" si="7"/>
        <v>173019</v>
      </c>
      <c r="P15" s="96">
        <f t="shared" si="1"/>
        <v>1368000</v>
      </c>
      <c r="Q15" s="97">
        <f t="shared" si="2"/>
        <v>1195948</v>
      </c>
      <c r="R15" s="52">
        <f t="shared" si="3"/>
        <v>-48.892171344165433</v>
      </c>
      <c r="S15" s="53">
        <f t="shared" si="4"/>
        <v>-72.465119684004307</v>
      </c>
      <c r="T15" s="52">
        <f>IF((SUM($E9:$E13))=0,0,(P15/(SUM($E9:$E13))*100))</f>
        <v>88.258064516129025</v>
      </c>
      <c r="U15" s="54">
        <f>IF((SUM($E9:$E13))=0,0,(Q15/(SUM($E9:$E13))*100))</f>
        <v>77.157935483870972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2617000</v>
      </c>
      <c r="C32" s="92">
        <v>0</v>
      </c>
      <c r="D32" s="92"/>
      <c r="E32" s="92">
        <f>$B32      +$C32      +$D32</f>
        <v>2617000</v>
      </c>
      <c r="F32" s="93">
        <v>2617000</v>
      </c>
      <c r="G32" s="94">
        <v>2617000</v>
      </c>
      <c r="H32" s="93">
        <v>855000</v>
      </c>
      <c r="I32" s="94"/>
      <c r="J32" s="93">
        <v>405000</v>
      </c>
      <c r="K32" s="94"/>
      <c r="L32" s="93">
        <v>348000</v>
      </c>
      <c r="M32" s="94"/>
      <c r="N32" s="93">
        <v>1009000</v>
      </c>
      <c r="O32" s="94">
        <v>2859896</v>
      </c>
      <c r="P32" s="93">
        <f>$H32      +$J32      +$L32      +$N32</f>
        <v>2617000</v>
      </c>
      <c r="Q32" s="94">
        <f>$I32      +$K32      +$M32      +$O32</f>
        <v>2859896</v>
      </c>
      <c r="R32" s="48">
        <f>IF(($L32      =0),0,((($N32      -$L32      )/$L32      )*100))</f>
        <v>189.94252873563218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109.28146732900268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2617000</v>
      </c>
      <c r="C33" s="95">
        <f>C32</f>
        <v>0</v>
      </c>
      <c r="D33" s="95"/>
      <c r="E33" s="95">
        <f>$B33      +$C33      +$D33</f>
        <v>2617000</v>
      </c>
      <c r="F33" s="96">
        <f t="shared" ref="F33:O33" si="17">F32</f>
        <v>2617000</v>
      </c>
      <c r="G33" s="97">
        <f t="shared" si="17"/>
        <v>2617000</v>
      </c>
      <c r="H33" s="96">
        <f t="shared" si="17"/>
        <v>855000</v>
      </c>
      <c r="I33" s="97">
        <f t="shared" si="17"/>
        <v>0</v>
      </c>
      <c r="J33" s="96">
        <f t="shared" si="17"/>
        <v>405000</v>
      </c>
      <c r="K33" s="97">
        <f t="shared" si="17"/>
        <v>0</v>
      </c>
      <c r="L33" s="96">
        <f t="shared" si="17"/>
        <v>348000</v>
      </c>
      <c r="M33" s="97">
        <f t="shared" si="17"/>
        <v>0</v>
      </c>
      <c r="N33" s="96">
        <f t="shared" si="17"/>
        <v>1009000</v>
      </c>
      <c r="O33" s="97">
        <f t="shared" si="17"/>
        <v>2859896</v>
      </c>
      <c r="P33" s="96">
        <f>$H33      +$J33      +$L33      +$N33</f>
        <v>2617000</v>
      </c>
      <c r="Q33" s="97">
        <f>$I33      +$K33      +$M33      +$O33</f>
        <v>2859896</v>
      </c>
      <c r="R33" s="52">
        <f>IF(($L33      =0),0,((($N33      -$L33      )/$L33      )*100))</f>
        <v>189.94252873563218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109.28146732900268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12762000</v>
      </c>
      <c r="C35" s="92">
        <v>0</v>
      </c>
      <c r="D35" s="92"/>
      <c r="E35" s="92">
        <f t="shared" ref="E35:E40" si="18">$B35      +$C35      +$D35</f>
        <v>12762000</v>
      </c>
      <c r="F35" s="93">
        <v>12762000</v>
      </c>
      <c r="G35" s="94">
        <v>12762000</v>
      </c>
      <c r="H35" s="93">
        <v>389000</v>
      </c>
      <c r="I35" s="94">
        <v>50692</v>
      </c>
      <c r="J35" s="93">
        <v>402000</v>
      </c>
      <c r="K35" s="94">
        <v>740408</v>
      </c>
      <c r="L35" s="93">
        <v>710000</v>
      </c>
      <c r="M35" s="94">
        <v>1537967</v>
      </c>
      <c r="N35" s="93">
        <v>7096000</v>
      </c>
      <c r="O35" s="94">
        <v>448559</v>
      </c>
      <c r="P35" s="93">
        <f t="shared" ref="P35:P40" si="19">$H35      +$J35      +$L35      +$N35</f>
        <v>8597000</v>
      </c>
      <c r="Q35" s="94">
        <f t="shared" ref="Q35:Q40" si="20">$I35      +$K35      +$M35      +$O35</f>
        <v>2777626</v>
      </c>
      <c r="R35" s="48">
        <f t="shared" ref="R35:R40" si="21">IF(($L35      =0),0,((($N35      -$L35      )/$L35      )*100))</f>
        <v>899.43661971830977</v>
      </c>
      <c r="S35" s="49">
        <f t="shared" ref="S35:S40" si="22">IF(($M35      =0),0,((($O35      -$M35      )/$M35      )*100))</f>
        <v>-70.834289682418415</v>
      </c>
      <c r="T35" s="48">
        <f t="shared" ref="T35:T39" si="23">IF(($E35      =0),0,(($P35      /$E35      )*100))</f>
        <v>67.36404952201849</v>
      </c>
      <c r="U35" s="50">
        <f t="shared" ref="U35:U39" si="24">IF(($E35      =0),0,(($Q35      /$E35      )*100))</f>
        <v>21.764817426735622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12762000</v>
      </c>
      <c r="C40" s="95">
        <f>SUM(C35:C39)</f>
        <v>0</v>
      </c>
      <c r="D40" s="95"/>
      <c r="E40" s="95">
        <f t="shared" si="18"/>
        <v>12762000</v>
      </c>
      <c r="F40" s="96">
        <f t="shared" ref="F40:O40" si="25">SUM(F35:F39)</f>
        <v>12762000</v>
      </c>
      <c r="G40" s="97">
        <f t="shared" si="25"/>
        <v>12762000</v>
      </c>
      <c r="H40" s="96">
        <f t="shared" si="25"/>
        <v>389000</v>
      </c>
      <c r="I40" s="97">
        <f t="shared" si="25"/>
        <v>50692</v>
      </c>
      <c r="J40" s="96">
        <f t="shared" si="25"/>
        <v>402000</v>
      </c>
      <c r="K40" s="97">
        <f t="shared" si="25"/>
        <v>740408</v>
      </c>
      <c r="L40" s="96">
        <f t="shared" si="25"/>
        <v>710000</v>
      </c>
      <c r="M40" s="97">
        <f t="shared" si="25"/>
        <v>1537967</v>
      </c>
      <c r="N40" s="96">
        <f t="shared" si="25"/>
        <v>7096000</v>
      </c>
      <c r="O40" s="97">
        <f t="shared" si="25"/>
        <v>448559</v>
      </c>
      <c r="P40" s="96">
        <f t="shared" si="19"/>
        <v>8597000</v>
      </c>
      <c r="Q40" s="97">
        <f t="shared" si="20"/>
        <v>2777626</v>
      </c>
      <c r="R40" s="52">
        <f t="shared" si="21"/>
        <v>899.43661971830977</v>
      </c>
      <c r="S40" s="53">
        <f t="shared" si="22"/>
        <v>-70.834289682418415</v>
      </c>
      <c r="T40" s="52">
        <f>IF((+$E35+$E38) =0,0,(P40   /(+$E35+$E38) )*100)</f>
        <v>67.36404952201849</v>
      </c>
      <c r="U40" s="54">
        <f>IF((+$E35+$E38) =0,0,(Q40   /(+$E35+$E38) )*100)</f>
        <v>21.764817426735622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20000000</v>
      </c>
      <c r="H43" s="93"/>
      <c r="I43" s="94"/>
      <c r="J43" s="93">
        <v>5400000</v>
      </c>
      <c r="K43" s="94">
        <v>1444921</v>
      </c>
      <c r="L43" s="93">
        <v>9618000</v>
      </c>
      <c r="M43" s="94">
        <v>10590990</v>
      </c>
      <c r="N43" s="93">
        <v>4982000</v>
      </c>
      <c r="O43" s="94">
        <v>672173</v>
      </c>
      <c r="P43" s="93">
        <f t="shared" si="27"/>
        <v>20000000</v>
      </c>
      <c r="Q43" s="94">
        <f t="shared" si="28"/>
        <v>12708084</v>
      </c>
      <c r="R43" s="48">
        <f t="shared" si="29"/>
        <v>-48.201289249324184</v>
      </c>
      <c r="S43" s="49">
        <f t="shared" si="30"/>
        <v>-93.653350631055261</v>
      </c>
      <c r="T43" s="48">
        <f t="shared" si="31"/>
        <v>100</v>
      </c>
      <c r="U43" s="50">
        <f t="shared" si="32"/>
        <v>63.540419999999997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5400000</v>
      </c>
      <c r="K53" s="97">
        <f t="shared" si="33"/>
        <v>1444921</v>
      </c>
      <c r="L53" s="96">
        <f t="shared" si="33"/>
        <v>9618000</v>
      </c>
      <c r="M53" s="97">
        <f t="shared" si="33"/>
        <v>10590990</v>
      </c>
      <c r="N53" s="96">
        <f t="shared" si="33"/>
        <v>4982000</v>
      </c>
      <c r="O53" s="97">
        <f t="shared" si="33"/>
        <v>672173</v>
      </c>
      <c r="P53" s="96">
        <f t="shared" si="27"/>
        <v>20000000</v>
      </c>
      <c r="Q53" s="97">
        <f t="shared" si="28"/>
        <v>12708084</v>
      </c>
      <c r="R53" s="52">
        <f t="shared" si="29"/>
        <v>-48.201289249324184</v>
      </c>
      <c r="S53" s="53">
        <f t="shared" si="30"/>
        <v>-93.653350631055261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63.540419999999997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36929000</v>
      </c>
      <c r="C67" s="104">
        <f>SUM(C9:C14,C17:C23,C26:C29,C32,C35:C39,C42:C52,C55:C58,C61:C65)</f>
        <v>0</v>
      </c>
      <c r="D67" s="104"/>
      <c r="E67" s="104">
        <f t="shared" si="35"/>
        <v>36929000</v>
      </c>
      <c r="F67" s="105">
        <f t="shared" ref="F67:O67" si="43">SUM(F9:F14,F17:F23,F26:F29,F32,F35:F39,F42:F52,F55:F58,F61:F65)</f>
        <v>36929000</v>
      </c>
      <c r="G67" s="106">
        <f t="shared" si="43"/>
        <v>36929000</v>
      </c>
      <c r="H67" s="105">
        <f t="shared" si="43"/>
        <v>1288000</v>
      </c>
      <c r="I67" s="106">
        <f t="shared" si="43"/>
        <v>300600</v>
      </c>
      <c r="J67" s="105">
        <f t="shared" si="43"/>
        <v>6508000</v>
      </c>
      <c r="K67" s="106">
        <f t="shared" si="43"/>
        <v>2329987</v>
      </c>
      <c r="L67" s="105">
        <f t="shared" si="43"/>
        <v>11353000</v>
      </c>
      <c r="M67" s="106">
        <f t="shared" si="43"/>
        <v>12757320</v>
      </c>
      <c r="N67" s="105">
        <f t="shared" si="43"/>
        <v>13433000</v>
      </c>
      <c r="O67" s="106">
        <f t="shared" si="43"/>
        <v>4153647</v>
      </c>
      <c r="P67" s="105">
        <f t="shared" si="36"/>
        <v>32582000</v>
      </c>
      <c r="Q67" s="106">
        <f t="shared" si="37"/>
        <v>19541554</v>
      </c>
      <c r="R67" s="61">
        <f t="shared" si="38"/>
        <v>18.321148595084999</v>
      </c>
      <c r="S67" s="62">
        <f t="shared" si="39"/>
        <v>-67.441069127371577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88.228763302553546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52.916553386227626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24980000</v>
      </c>
      <c r="C69" s="92">
        <v>0</v>
      </c>
      <c r="D69" s="92"/>
      <c r="E69" s="92">
        <f>$B69      +$C69      +$D69</f>
        <v>24980000</v>
      </c>
      <c r="F69" s="93">
        <v>24980000</v>
      </c>
      <c r="G69" s="94">
        <v>24980000</v>
      </c>
      <c r="H69" s="93">
        <v>4300000</v>
      </c>
      <c r="I69" s="94">
        <v>495570</v>
      </c>
      <c r="J69" s="93">
        <v>5947000</v>
      </c>
      <c r="K69" s="94">
        <v>9353179</v>
      </c>
      <c r="L69" s="93">
        <v>5817000</v>
      </c>
      <c r="M69" s="94">
        <v>5934858</v>
      </c>
      <c r="N69" s="93">
        <v>6608000</v>
      </c>
      <c r="O69" s="94">
        <v>777952</v>
      </c>
      <c r="P69" s="93">
        <f>$H69      +$J69      +$L69      +$N69</f>
        <v>22672000</v>
      </c>
      <c r="Q69" s="94">
        <f>$I69      +$K69      +$M69      +$O69</f>
        <v>16561559</v>
      </c>
      <c r="R69" s="48">
        <f>IF(($L69      =0),0,((($N69      -$L69      )/$L69      )*100))</f>
        <v>13.598074608904934</v>
      </c>
      <c r="S69" s="49">
        <f>IF(($M69      =0),0,((($O69      -$M69      )/$M69      )*100))</f>
        <v>-86.891817799179023</v>
      </c>
      <c r="T69" s="48">
        <f>IF(($E69      =0),0,(($P69      /$E69      )*100))</f>
        <v>90.760608486789422</v>
      </c>
      <c r="U69" s="50">
        <f>IF(($E69      =0),0,(($Q69      /$E69      )*100))</f>
        <v>66.299275420336272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24980000</v>
      </c>
      <c r="C70" s="101">
        <f>C69</f>
        <v>0</v>
      </c>
      <c r="D70" s="101"/>
      <c r="E70" s="101">
        <f>$B70      +$C70      +$D70</f>
        <v>24980000</v>
      </c>
      <c r="F70" s="102">
        <f t="shared" ref="F70:O70" si="44">F69</f>
        <v>24980000</v>
      </c>
      <c r="G70" s="103">
        <f t="shared" si="44"/>
        <v>24980000</v>
      </c>
      <c r="H70" s="102">
        <f t="shared" si="44"/>
        <v>4300000</v>
      </c>
      <c r="I70" s="103">
        <f t="shared" si="44"/>
        <v>495570</v>
      </c>
      <c r="J70" s="102">
        <f t="shared" si="44"/>
        <v>5947000</v>
      </c>
      <c r="K70" s="103">
        <f t="shared" si="44"/>
        <v>9353179</v>
      </c>
      <c r="L70" s="102">
        <f t="shared" si="44"/>
        <v>5817000</v>
      </c>
      <c r="M70" s="103">
        <f t="shared" si="44"/>
        <v>5934858</v>
      </c>
      <c r="N70" s="102">
        <f t="shared" si="44"/>
        <v>6608000</v>
      </c>
      <c r="O70" s="103">
        <f t="shared" si="44"/>
        <v>777952</v>
      </c>
      <c r="P70" s="102">
        <f>$H70      +$J70      +$L70      +$N70</f>
        <v>22672000</v>
      </c>
      <c r="Q70" s="103">
        <f>$I70      +$K70      +$M70      +$O70</f>
        <v>16561559</v>
      </c>
      <c r="R70" s="57">
        <f>IF(($L70      =0),0,((($N70      -$L70      )/$L70      )*100))</f>
        <v>13.598074608904934</v>
      </c>
      <c r="S70" s="58">
        <f>IF(($M70      =0),0,((($O70      -$M70      )/$M70      )*100))</f>
        <v>-86.891817799179023</v>
      </c>
      <c r="T70" s="57">
        <f>IF($E70   =0,0,($P70   /$E70   )*100)</f>
        <v>90.760608486789422</v>
      </c>
      <c r="U70" s="59">
        <f>IF($E70   =0,0,($Q70   /$E70 )*100)</f>
        <v>66.299275420336272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24980000</v>
      </c>
      <c r="C71" s="104">
        <f>C69</f>
        <v>0</v>
      </c>
      <c r="D71" s="104"/>
      <c r="E71" s="104">
        <f>$B71      +$C71      +$D71</f>
        <v>24980000</v>
      </c>
      <c r="F71" s="105">
        <f t="shared" ref="F71:O71" si="45">F69</f>
        <v>24980000</v>
      </c>
      <c r="G71" s="106">
        <f t="shared" si="45"/>
        <v>24980000</v>
      </c>
      <c r="H71" s="105">
        <f t="shared" si="45"/>
        <v>4300000</v>
      </c>
      <c r="I71" s="106">
        <f t="shared" si="45"/>
        <v>495570</v>
      </c>
      <c r="J71" s="105">
        <f t="shared" si="45"/>
        <v>5947000</v>
      </c>
      <c r="K71" s="106">
        <f t="shared" si="45"/>
        <v>9353179</v>
      </c>
      <c r="L71" s="105">
        <f t="shared" si="45"/>
        <v>5817000</v>
      </c>
      <c r="M71" s="106">
        <f t="shared" si="45"/>
        <v>5934858</v>
      </c>
      <c r="N71" s="105">
        <f t="shared" si="45"/>
        <v>6608000</v>
      </c>
      <c r="O71" s="106">
        <f t="shared" si="45"/>
        <v>777952</v>
      </c>
      <c r="P71" s="105">
        <f>$H71      +$J71      +$L71      +$N71</f>
        <v>22672000</v>
      </c>
      <c r="Q71" s="106">
        <f>$I71      +$K71      +$M71      +$O71</f>
        <v>16561559</v>
      </c>
      <c r="R71" s="61">
        <f>IF(($L71      =0),0,((($N71      -$L71      )/$L71      )*100))</f>
        <v>13.598074608904934</v>
      </c>
      <c r="S71" s="62">
        <f>IF(($M71      =0),0,((($O71      -$M71      )/$M71      )*100))</f>
        <v>-86.891817799179023</v>
      </c>
      <c r="T71" s="61">
        <f>IF($E71   =0,0,($P71   /$E71   )*100)</f>
        <v>90.760608486789422</v>
      </c>
      <c r="U71" s="65">
        <f>IF($E71   =0,0,($Q71   /$E71   )*100)</f>
        <v>66.299275420336272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61909000</v>
      </c>
      <c r="C72" s="104">
        <f>SUM(C9:C14,C17:C23,C26:C29,C32,C35:C39,C42:C52,C55:C58,C61:C65,C69)</f>
        <v>0</v>
      </c>
      <c r="D72" s="104"/>
      <c r="E72" s="104">
        <f>$B72      +$C72      +$D72</f>
        <v>61909000</v>
      </c>
      <c r="F72" s="105">
        <f t="shared" ref="F72:O72" si="46">SUM(F9:F14,F17:F23,F26:F29,F32,F35:F39,F42:F52,F55:F58,F61:F65,F69)</f>
        <v>61909000</v>
      </c>
      <c r="G72" s="106">
        <f t="shared" si="46"/>
        <v>61909000</v>
      </c>
      <c r="H72" s="105">
        <f t="shared" si="46"/>
        <v>5588000</v>
      </c>
      <c r="I72" s="106">
        <f t="shared" si="46"/>
        <v>796170</v>
      </c>
      <c r="J72" s="105">
        <f t="shared" si="46"/>
        <v>12455000</v>
      </c>
      <c r="K72" s="106">
        <f t="shared" si="46"/>
        <v>11683166</v>
      </c>
      <c r="L72" s="105">
        <f t="shared" si="46"/>
        <v>17170000</v>
      </c>
      <c r="M72" s="106">
        <f t="shared" si="46"/>
        <v>18692178</v>
      </c>
      <c r="N72" s="105">
        <f t="shared" si="46"/>
        <v>20041000</v>
      </c>
      <c r="O72" s="106">
        <f t="shared" si="46"/>
        <v>4931599</v>
      </c>
      <c r="P72" s="105">
        <f>$H72      +$J72      +$L72      +$N72</f>
        <v>55254000</v>
      </c>
      <c r="Q72" s="106">
        <f>$I72      +$K72      +$M72      +$O72</f>
        <v>36103113</v>
      </c>
      <c r="R72" s="61">
        <f>IF(($L72      =0),0,((($N72      -$L72      )/$L72      )*100))</f>
        <v>16.721025043680839</v>
      </c>
      <c r="S72" s="62">
        <f>IF(($M72      =0),0,((($O72      -$M72      )/$M72      )*100))</f>
        <v>-73.616777028337737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89.250351322101793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58.316420875801576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82WB14gFKZz+Iq7bdXLya4L24zLcvY0Zo5Ojt9TRKgvS3YKAV/xW63wi+u5ALFOmS/1IagtBU2qWpsNbDTXMw==" saltValue="QZtlzhxVPcbXe9eF24eDs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>
        <v>210000</v>
      </c>
      <c r="M10" s="94">
        <v>210038</v>
      </c>
      <c r="N10" s="93">
        <v>621000</v>
      </c>
      <c r="O10" s="94">
        <v>408659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1338411</v>
      </c>
      <c r="R10" s="48">
        <f t="shared" ref="R10:R15" si="3">IF(($L10      =0),0,((($N10      -$L10      )/$L10      )*100))</f>
        <v>195.71428571428569</v>
      </c>
      <c r="S10" s="49">
        <f t="shared" ref="S10:S15" si="4">IF(($M10      =0),0,((($O10      -$M10      )/$M10      )*100))</f>
        <v>94.564316933126392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86.349096774193541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1550000</v>
      </c>
      <c r="H15" s="96">
        <f t="shared" si="7"/>
        <v>94000</v>
      </c>
      <c r="I15" s="97">
        <f t="shared" si="7"/>
        <v>176268</v>
      </c>
      <c r="J15" s="96">
        <f t="shared" si="7"/>
        <v>625000</v>
      </c>
      <c r="K15" s="97">
        <f t="shared" si="7"/>
        <v>543446</v>
      </c>
      <c r="L15" s="96">
        <f t="shared" si="7"/>
        <v>210000</v>
      </c>
      <c r="M15" s="97">
        <f t="shared" si="7"/>
        <v>210038</v>
      </c>
      <c r="N15" s="96">
        <f t="shared" si="7"/>
        <v>621000</v>
      </c>
      <c r="O15" s="97">
        <f t="shared" si="7"/>
        <v>408659</v>
      </c>
      <c r="P15" s="96">
        <f t="shared" si="1"/>
        <v>1550000</v>
      </c>
      <c r="Q15" s="97">
        <f t="shared" si="2"/>
        <v>1338411</v>
      </c>
      <c r="R15" s="52">
        <f t="shared" si="3"/>
        <v>195.71428571428569</v>
      </c>
      <c r="S15" s="53">
        <f t="shared" si="4"/>
        <v>94.564316933126392</v>
      </c>
      <c r="T15" s="52">
        <f>IF((SUM($E9:$E13))=0,0,(P15/(SUM($E9:$E13))*100))</f>
        <v>100</v>
      </c>
      <c r="U15" s="54">
        <f>IF((SUM($E9:$E13))=0,0,(Q15/(SUM($E9:$E13))*100))</f>
        <v>86.349096774193541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59256000</v>
      </c>
      <c r="C17" s="92">
        <v>-7000000</v>
      </c>
      <c r="D17" s="92"/>
      <c r="E17" s="92">
        <f t="shared" ref="E17:E24" si="8">$B17      +$C17      +$D17</f>
        <v>52256000</v>
      </c>
      <c r="F17" s="93">
        <v>52256000</v>
      </c>
      <c r="G17" s="94">
        <v>52256000</v>
      </c>
      <c r="H17" s="93">
        <v>3527000</v>
      </c>
      <c r="I17" s="94"/>
      <c r="J17" s="93">
        <v>5803000</v>
      </c>
      <c r="K17" s="94">
        <v>8832113</v>
      </c>
      <c r="L17" s="93">
        <v>17057000</v>
      </c>
      <c r="M17" s="94">
        <v>14480658</v>
      </c>
      <c r="N17" s="93">
        <v>25869000</v>
      </c>
      <c r="O17" s="94">
        <v>18581082</v>
      </c>
      <c r="P17" s="93">
        <f t="shared" ref="P17:P24" si="9">$H17      +$J17      +$L17      +$N17</f>
        <v>52256000</v>
      </c>
      <c r="Q17" s="94">
        <f t="shared" ref="Q17:Q24" si="10">$I17      +$K17      +$M17      +$O17</f>
        <v>41893853</v>
      </c>
      <c r="R17" s="48">
        <f t="shared" ref="R17:R24" si="11">IF(($L17      =0),0,((($N17      -$L17      )/$L17      )*100))</f>
        <v>51.662074221727153</v>
      </c>
      <c r="S17" s="49">
        <f t="shared" ref="S17:S24" si="12">IF(($M17      =0),0,((($O17      -$M17      )/$M17      )*100))</f>
        <v>28.316558543126973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80.170416794243721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59256000</v>
      </c>
      <c r="C24" s="95">
        <f>SUM(C17:C23)</f>
        <v>-7000000</v>
      </c>
      <c r="D24" s="95"/>
      <c r="E24" s="95">
        <f t="shared" si="8"/>
        <v>52256000</v>
      </c>
      <c r="F24" s="96">
        <f t="shared" ref="F24:O24" si="15">SUM(F17:F23)</f>
        <v>52256000</v>
      </c>
      <c r="G24" s="97">
        <f t="shared" si="15"/>
        <v>52256000</v>
      </c>
      <c r="H24" s="96">
        <f t="shared" si="15"/>
        <v>3527000</v>
      </c>
      <c r="I24" s="97">
        <f t="shared" si="15"/>
        <v>0</v>
      </c>
      <c r="J24" s="96">
        <f t="shared" si="15"/>
        <v>5803000</v>
      </c>
      <c r="K24" s="97">
        <f t="shared" si="15"/>
        <v>8832113</v>
      </c>
      <c r="L24" s="96">
        <f t="shared" si="15"/>
        <v>17057000</v>
      </c>
      <c r="M24" s="97">
        <f t="shared" si="15"/>
        <v>14480658</v>
      </c>
      <c r="N24" s="96">
        <f t="shared" si="15"/>
        <v>25869000</v>
      </c>
      <c r="O24" s="97">
        <f t="shared" si="15"/>
        <v>18581082</v>
      </c>
      <c r="P24" s="96">
        <f t="shared" si="9"/>
        <v>52256000</v>
      </c>
      <c r="Q24" s="97">
        <f t="shared" si="10"/>
        <v>41893853</v>
      </c>
      <c r="R24" s="52">
        <f t="shared" si="11"/>
        <v>51.662074221727153</v>
      </c>
      <c r="S24" s="53">
        <f t="shared" si="12"/>
        <v>28.316558543126973</v>
      </c>
      <c r="T24" s="52">
        <f>IF(($E24-$E19-$E23)   =0,0,($P24   /($E24-$E19-$E23)   )*100)</f>
        <v>100</v>
      </c>
      <c r="U24" s="54">
        <f>IF(($E24-$E19-$E23)   =0,0,($Q24   /($E24-$E19-$E23)   )*100)</f>
        <v>80.170416794243721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3287000</v>
      </c>
      <c r="H32" s="93">
        <v>2442000</v>
      </c>
      <c r="I32" s="94"/>
      <c r="J32" s="93">
        <v>844000</v>
      </c>
      <c r="K32" s="94">
        <v>2301000</v>
      </c>
      <c r="L32" s="93"/>
      <c r="M32" s="94">
        <v>986000</v>
      </c>
      <c r="N32" s="93">
        <v>1000</v>
      </c>
      <c r="O32" s="94"/>
      <c r="P32" s="93">
        <f>$H32      +$J32      +$L32      +$N32</f>
        <v>3287000</v>
      </c>
      <c r="Q32" s="94">
        <f>$I32      +$K32      +$M32      +$O32</f>
        <v>3287000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3287000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986000</v>
      </c>
      <c r="N33" s="96">
        <f t="shared" si="17"/>
        <v>1000</v>
      </c>
      <c r="O33" s="97">
        <f t="shared" si="17"/>
        <v>0</v>
      </c>
      <c r="P33" s="96">
        <f>$H33      +$J33      +$L33      +$N33</f>
        <v>3287000</v>
      </c>
      <c r="Q33" s="97">
        <f>$I33      +$K33      +$M33      +$O33</f>
        <v>3287000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7350000</v>
      </c>
      <c r="D35" s="92"/>
      <c r="E35" s="92">
        <f t="shared" ref="E35:E40" si="18">$B35      +$C35      +$D35</f>
        <v>18315000</v>
      </c>
      <c r="F35" s="93">
        <v>18315000</v>
      </c>
      <c r="G35" s="94">
        <v>18315000</v>
      </c>
      <c r="H35" s="93"/>
      <c r="I35" s="94">
        <v>505682</v>
      </c>
      <c r="J35" s="93">
        <v>1554000</v>
      </c>
      <c r="K35" s="94">
        <v>3681574</v>
      </c>
      <c r="L35" s="93">
        <v>3261000</v>
      </c>
      <c r="M35" s="94"/>
      <c r="N35" s="93">
        <v>13500000</v>
      </c>
      <c r="O35" s="94">
        <v>5347526</v>
      </c>
      <c r="P35" s="93">
        <f t="shared" ref="P35:P40" si="19">$H35      +$J35      +$L35      +$N35</f>
        <v>18315000</v>
      </c>
      <c r="Q35" s="94">
        <f t="shared" ref="Q35:Q40" si="20">$I35      +$K35      +$M35      +$O35</f>
        <v>9534782</v>
      </c>
      <c r="R35" s="48">
        <f t="shared" ref="R35:R40" si="21">IF(($L35      =0),0,((($N35      -$L35      )/$L35      )*100))</f>
        <v>313.98344066237354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52.059961779961782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1000000</v>
      </c>
      <c r="D38" s="92"/>
      <c r="E38" s="92">
        <f t="shared" si="18"/>
        <v>4000000</v>
      </c>
      <c r="F38" s="93">
        <v>4000000</v>
      </c>
      <c r="G38" s="94">
        <v>4000000</v>
      </c>
      <c r="H38" s="93">
        <v>632000</v>
      </c>
      <c r="I38" s="94"/>
      <c r="J38" s="93">
        <v>1873000</v>
      </c>
      <c r="K38" s="94">
        <v>2308939</v>
      </c>
      <c r="L38" s="93">
        <v>413000</v>
      </c>
      <c r="M38" s="94">
        <v>690078</v>
      </c>
      <c r="N38" s="93">
        <v>515000</v>
      </c>
      <c r="O38" s="94">
        <v>1000983</v>
      </c>
      <c r="P38" s="93">
        <f t="shared" si="19"/>
        <v>3433000</v>
      </c>
      <c r="Q38" s="94">
        <f t="shared" si="20"/>
        <v>4000000</v>
      </c>
      <c r="R38" s="48">
        <f t="shared" si="21"/>
        <v>24.697336561743342</v>
      </c>
      <c r="S38" s="49">
        <f t="shared" si="22"/>
        <v>45.053602636223729</v>
      </c>
      <c r="T38" s="48">
        <f t="shared" si="23"/>
        <v>85.824999999999989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13965000</v>
      </c>
      <c r="C40" s="95">
        <f>SUM(C35:C39)</f>
        <v>8350000</v>
      </c>
      <c r="D40" s="95"/>
      <c r="E40" s="95">
        <f t="shared" si="18"/>
        <v>22315000</v>
      </c>
      <c r="F40" s="96">
        <f t="shared" ref="F40:O40" si="25">SUM(F35:F39)</f>
        <v>22315000</v>
      </c>
      <c r="G40" s="97">
        <f t="shared" si="25"/>
        <v>22315000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3674000</v>
      </c>
      <c r="M40" s="97">
        <f t="shared" si="25"/>
        <v>690078</v>
      </c>
      <c r="N40" s="96">
        <f t="shared" si="25"/>
        <v>14015000</v>
      </c>
      <c r="O40" s="97">
        <f t="shared" si="25"/>
        <v>6348509</v>
      </c>
      <c r="P40" s="96">
        <f t="shared" si="19"/>
        <v>21748000</v>
      </c>
      <c r="Q40" s="97">
        <f t="shared" si="20"/>
        <v>13534782</v>
      </c>
      <c r="R40" s="52">
        <f t="shared" si="21"/>
        <v>281.46434403919437</v>
      </c>
      <c r="S40" s="53">
        <f t="shared" si="22"/>
        <v>819.96977153307307</v>
      </c>
      <c r="T40" s="52">
        <f>IF((+$E35+$E38) =0,0,(P40   /(+$E35+$E38) )*100)</f>
        <v>97.459108223168272</v>
      </c>
      <c r="U40" s="54">
        <f>IF((+$E35+$E38) =0,0,(Q40   /(+$E35+$E38) )*100)</f>
        <v>60.653291507954286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>
        <v>767000</v>
      </c>
      <c r="M51" s="94"/>
      <c r="N51" s="93">
        <v>257000</v>
      </c>
      <c r="O51" s="94">
        <v>3997091</v>
      </c>
      <c r="P51" s="93">
        <f t="shared" si="27"/>
        <v>4095000</v>
      </c>
      <c r="Q51" s="94">
        <f t="shared" si="28"/>
        <v>3997091</v>
      </c>
      <c r="R51" s="48">
        <f t="shared" si="29"/>
        <v>-66.492829204693621</v>
      </c>
      <c r="S51" s="49">
        <f t="shared" si="30"/>
        <v>0</v>
      </c>
      <c r="T51" s="48">
        <f t="shared" si="31"/>
        <v>100</v>
      </c>
      <c r="U51" s="50">
        <f t="shared" si="32"/>
        <v>97.609059829059831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767000</v>
      </c>
      <c r="M53" s="97">
        <f t="shared" si="33"/>
        <v>0</v>
      </c>
      <c r="N53" s="96">
        <f t="shared" si="33"/>
        <v>257000</v>
      </c>
      <c r="O53" s="97">
        <f t="shared" si="33"/>
        <v>3997091</v>
      </c>
      <c r="P53" s="96">
        <f t="shared" si="27"/>
        <v>4095000</v>
      </c>
      <c r="Q53" s="97">
        <f t="shared" si="28"/>
        <v>3997091</v>
      </c>
      <c r="R53" s="52">
        <f t="shared" si="29"/>
        <v>-66.492829204693621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97.609059829059831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83353000</v>
      </c>
      <c r="C67" s="104">
        <f>SUM(C9:C14,C17:C23,C26:C29,C32,C35:C39,C42:C52,C55:C58,C61:C65)</f>
        <v>1350000</v>
      </c>
      <c r="D67" s="104"/>
      <c r="E67" s="104">
        <f t="shared" si="35"/>
        <v>84703000</v>
      </c>
      <c r="F67" s="105">
        <f t="shared" ref="F67:O67" si="43">SUM(F9:F14,F17:F23,F26:F29,F32,F35:F39,F42:F52,F55:F58,F61:F65)</f>
        <v>84703000</v>
      </c>
      <c r="G67" s="106">
        <f t="shared" si="43"/>
        <v>83503000</v>
      </c>
      <c r="H67" s="105">
        <f t="shared" si="43"/>
        <v>6695000</v>
      </c>
      <c r="I67" s="106">
        <f t="shared" si="43"/>
        <v>681950</v>
      </c>
      <c r="J67" s="105">
        <f t="shared" si="43"/>
        <v>13770000</v>
      </c>
      <c r="K67" s="106">
        <f t="shared" si="43"/>
        <v>17667072</v>
      </c>
      <c r="L67" s="105">
        <f t="shared" si="43"/>
        <v>21708000</v>
      </c>
      <c r="M67" s="106">
        <f t="shared" si="43"/>
        <v>16366774</v>
      </c>
      <c r="N67" s="105">
        <f t="shared" si="43"/>
        <v>40763000</v>
      </c>
      <c r="O67" s="106">
        <f t="shared" si="43"/>
        <v>29335341</v>
      </c>
      <c r="P67" s="105">
        <f t="shared" si="36"/>
        <v>82936000</v>
      </c>
      <c r="Q67" s="106">
        <f t="shared" si="37"/>
        <v>64051137</v>
      </c>
      <c r="R67" s="61">
        <f t="shared" si="38"/>
        <v>87.778699097107065</v>
      </c>
      <c r="S67" s="62">
        <f t="shared" si="39"/>
        <v>79.237160603549611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99.3209824796714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76.70519262780978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83353000</v>
      </c>
      <c r="C72" s="104">
        <f>SUM(C9:C14,C17:C23,C26:C29,C32,C35:C39,C42:C52,C55:C58,C61:C65,C69)</f>
        <v>1350000</v>
      </c>
      <c r="D72" s="104"/>
      <c r="E72" s="104">
        <f>$B72      +$C72      +$D72</f>
        <v>84703000</v>
      </c>
      <c r="F72" s="105">
        <f t="shared" ref="F72:O72" si="46">SUM(F9:F14,F17:F23,F26:F29,F32,F35:F39,F42:F52,F55:F58,F61:F65,F69)</f>
        <v>84703000</v>
      </c>
      <c r="G72" s="106">
        <f t="shared" si="46"/>
        <v>83503000</v>
      </c>
      <c r="H72" s="105">
        <f t="shared" si="46"/>
        <v>6695000</v>
      </c>
      <c r="I72" s="106">
        <f t="shared" si="46"/>
        <v>681950</v>
      </c>
      <c r="J72" s="105">
        <f t="shared" si="46"/>
        <v>13770000</v>
      </c>
      <c r="K72" s="106">
        <f t="shared" si="46"/>
        <v>17667072</v>
      </c>
      <c r="L72" s="105">
        <f t="shared" si="46"/>
        <v>21708000</v>
      </c>
      <c r="M72" s="106">
        <f t="shared" si="46"/>
        <v>16366774</v>
      </c>
      <c r="N72" s="105">
        <f t="shared" si="46"/>
        <v>40763000</v>
      </c>
      <c r="O72" s="106">
        <f t="shared" si="46"/>
        <v>29335341</v>
      </c>
      <c r="P72" s="105">
        <f>$H72      +$J72      +$L72      +$N72</f>
        <v>82936000</v>
      </c>
      <c r="Q72" s="106">
        <f>$I72      +$K72      +$M72      +$O72</f>
        <v>64051137</v>
      </c>
      <c r="R72" s="61">
        <f>IF(($L72      =0),0,((($N72      -$L72      )/$L72      )*100))</f>
        <v>87.778699097107065</v>
      </c>
      <c r="S72" s="62">
        <f>IF(($M72      =0),0,((($O72      -$M72      )/$M72      )*100))</f>
        <v>79.237160603549611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99.3209824796714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76.70519262780978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tAG0SbfdCun6QdAbMsvGlCdjUoW65F0iCdaUqGXlUqnKKc4tVhBwVQaFkCSLBQF0wzxNJiE0U0NoK9On1enHQ==" saltValue="NrY9LfpjVkXAgIjWtu+2v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>
        <v>165000</v>
      </c>
      <c r="M10" s="94">
        <v>164953</v>
      </c>
      <c r="N10" s="93">
        <v>385000</v>
      </c>
      <c r="O10" s="94">
        <v>375540</v>
      </c>
      <c r="P10" s="93">
        <f t="shared" ref="P10:P15" si="1">$H10      +$J10      +$L10      +$N10</f>
        <v>1232000</v>
      </c>
      <c r="Q10" s="94">
        <f t="shared" ref="Q10:Q15" si="2">$I10      +$K10      +$M10      +$O10</f>
        <v>1222444</v>
      </c>
      <c r="R10" s="48">
        <f t="shared" ref="R10:R15" si="3">IF(($L10      =0),0,((($N10      -$L10      )/$L10      )*100))</f>
        <v>133.33333333333331</v>
      </c>
      <c r="S10" s="49">
        <f t="shared" ref="S10:S15" si="4">IF(($M10      =0),0,((($O10      -$M10      )/$M10      )*100))</f>
        <v>127.66484998757221</v>
      </c>
      <c r="T10" s="48">
        <f t="shared" ref="T10:T14" si="5">IF(($E10      =0),0,(($P10      /$E10      )*100))</f>
        <v>79.483870967741936</v>
      </c>
      <c r="U10" s="50">
        <f t="shared" ref="U10:U14" si="6">IF(($E10      =0),0,(($Q10      /$E10      )*100))</f>
        <v>78.867354838709673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263000</v>
      </c>
      <c r="I15" s="97">
        <f t="shared" si="7"/>
        <v>126090</v>
      </c>
      <c r="J15" s="96">
        <f t="shared" si="7"/>
        <v>419000</v>
      </c>
      <c r="K15" s="97">
        <f t="shared" si="7"/>
        <v>555861</v>
      </c>
      <c r="L15" s="96">
        <f t="shared" si="7"/>
        <v>165000</v>
      </c>
      <c r="M15" s="97">
        <f t="shared" si="7"/>
        <v>164953</v>
      </c>
      <c r="N15" s="96">
        <f t="shared" si="7"/>
        <v>385000</v>
      </c>
      <c r="O15" s="97">
        <f t="shared" si="7"/>
        <v>375540</v>
      </c>
      <c r="P15" s="96">
        <f t="shared" si="1"/>
        <v>1232000</v>
      </c>
      <c r="Q15" s="97">
        <f t="shared" si="2"/>
        <v>1222444</v>
      </c>
      <c r="R15" s="52">
        <f t="shared" si="3"/>
        <v>133.33333333333331</v>
      </c>
      <c r="S15" s="53">
        <f t="shared" si="4"/>
        <v>127.66484998757221</v>
      </c>
      <c r="T15" s="52">
        <f>IF((SUM($E9:$E13))=0,0,(P15/(SUM($E9:$E13))*100))</f>
        <v>79.483870967741936</v>
      </c>
      <c r="U15" s="54">
        <f>IF((SUM($E9:$E13))=0,0,(Q15/(SUM($E9:$E13))*100))</f>
        <v>78.867354838709673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56941000</v>
      </c>
      <c r="C17" s="92">
        <v>0</v>
      </c>
      <c r="D17" s="92"/>
      <c r="E17" s="92">
        <f t="shared" ref="E17:E24" si="8">$B17      +$C17      +$D17</f>
        <v>56941000</v>
      </c>
      <c r="F17" s="93">
        <v>56941000</v>
      </c>
      <c r="G17" s="94">
        <v>56941000</v>
      </c>
      <c r="H17" s="93">
        <v>4901000</v>
      </c>
      <c r="I17" s="94"/>
      <c r="J17" s="93">
        <v>14874000</v>
      </c>
      <c r="K17" s="94">
        <v>19775844</v>
      </c>
      <c r="L17" s="93">
        <v>1734000</v>
      </c>
      <c r="M17" s="94">
        <v>-8477824</v>
      </c>
      <c r="N17" s="93">
        <v>30269000</v>
      </c>
      <c r="O17" s="94">
        <v>40479075</v>
      </c>
      <c r="P17" s="93">
        <f t="shared" ref="P17:P24" si="9">$H17      +$J17      +$L17      +$N17</f>
        <v>51778000</v>
      </c>
      <c r="Q17" s="94">
        <f t="shared" ref="Q17:Q24" si="10">$I17      +$K17      +$M17      +$O17</f>
        <v>51777095</v>
      </c>
      <c r="R17" s="48">
        <f t="shared" ref="R17:R24" si="11">IF(($L17      =0),0,((($N17      -$L17      )/$L17      )*100))</f>
        <v>1645.6170703575549</v>
      </c>
      <c r="S17" s="49">
        <f t="shared" ref="S17:S24" si="12">IF(($M17      =0),0,((($O17      -$M17      )/$M17      )*100))</f>
        <v>-577.47010317741911</v>
      </c>
      <c r="T17" s="48">
        <f t="shared" ref="T17:T23" si="13">IF(($E17      =0),0,(($P17      /$E17      )*100))</f>
        <v>90.932719832809397</v>
      </c>
      <c r="U17" s="50">
        <f t="shared" ref="U17:U23" si="14">IF(($E17      =0),0,(($Q17      /$E17      )*100))</f>
        <v>90.93113046837955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56941000</v>
      </c>
      <c r="C24" s="95">
        <f>SUM(C17:C23)</f>
        <v>0</v>
      </c>
      <c r="D24" s="95"/>
      <c r="E24" s="95">
        <f t="shared" si="8"/>
        <v>56941000</v>
      </c>
      <c r="F24" s="96">
        <f t="shared" ref="F24:O24" si="15">SUM(F17:F23)</f>
        <v>56941000</v>
      </c>
      <c r="G24" s="97">
        <f t="shared" si="15"/>
        <v>56941000</v>
      </c>
      <c r="H24" s="96">
        <f t="shared" si="15"/>
        <v>4901000</v>
      </c>
      <c r="I24" s="97">
        <f t="shared" si="15"/>
        <v>0</v>
      </c>
      <c r="J24" s="96">
        <f t="shared" si="15"/>
        <v>14874000</v>
      </c>
      <c r="K24" s="97">
        <f t="shared" si="15"/>
        <v>19775844</v>
      </c>
      <c r="L24" s="96">
        <f t="shared" si="15"/>
        <v>1734000</v>
      </c>
      <c r="M24" s="97">
        <f t="shared" si="15"/>
        <v>-8477824</v>
      </c>
      <c r="N24" s="96">
        <f t="shared" si="15"/>
        <v>30269000</v>
      </c>
      <c r="O24" s="97">
        <f t="shared" si="15"/>
        <v>40479075</v>
      </c>
      <c r="P24" s="96">
        <f t="shared" si="9"/>
        <v>51778000</v>
      </c>
      <c r="Q24" s="97">
        <f t="shared" si="10"/>
        <v>51777095</v>
      </c>
      <c r="R24" s="52">
        <f t="shared" si="11"/>
        <v>1645.6170703575549</v>
      </c>
      <c r="S24" s="53">
        <f t="shared" si="12"/>
        <v>-577.47010317741911</v>
      </c>
      <c r="T24" s="52">
        <f>IF(($E24-$E19-$E23)   =0,0,($P24   /($E24-$E19-$E23)   )*100)</f>
        <v>90.932719832809397</v>
      </c>
      <c r="U24" s="54">
        <f>IF(($E24-$E19-$E23)   =0,0,($Q24   /($E24-$E19-$E23)   )*100)</f>
        <v>90.93113046837955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5998000</v>
      </c>
      <c r="H32" s="93">
        <v>736000</v>
      </c>
      <c r="I32" s="94"/>
      <c r="J32" s="93">
        <v>1260000</v>
      </c>
      <c r="K32" s="94">
        <v>1825078</v>
      </c>
      <c r="L32" s="93">
        <v>468000</v>
      </c>
      <c r="M32" s="94">
        <v>1130785</v>
      </c>
      <c r="N32" s="93">
        <v>1895000</v>
      </c>
      <c r="O32" s="94">
        <v>3042138</v>
      </c>
      <c r="P32" s="93">
        <f>$H32      +$J32      +$L32      +$N32</f>
        <v>4359000</v>
      </c>
      <c r="Q32" s="94">
        <f>$I32      +$K32      +$M32      +$O32</f>
        <v>5998001</v>
      </c>
      <c r="R32" s="48">
        <f>IF(($L32      =0),0,((($N32      -$L32      )/$L32      )*100))</f>
        <v>304.91452991452991</v>
      </c>
      <c r="S32" s="49">
        <f>IF(($M32      =0),0,((($O32      -$M32      )/$M32      )*100))</f>
        <v>169.02886048187764</v>
      </c>
      <c r="T32" s="48">
        <f>IF(($E32      =0),0,(($P32      /$E32      )*100))</f>
        <v>72.674224741580531</v>
      </c>
      <c r="U32" s="50">
        <f>IF(($E32      =0),0,(($Q32      /$E32      )*100))</f>
        <v>100.00001667222406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5998000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468000</v>
      </c>
      <c r="M33" s="97">
        <f t="shared" si="17"/>
        <v>1130785</v>
      </c>
      <c r="N33" s="96">
        <f t="shared" si="17"/>
        <v>1895000</v>
      </c>
      <c r="O33" s="97">
        <f t="shared" si="17"/>
        <v>3042138</v>
      </c>
      <c r="P33" s="96">
        <f>$H33      +$J33      +$L33      +$N33</f>
        <v>4359000</v>
      </c>
      <c r="Q33" s="97">
        <f>$I33      +$K33      +$M33      +$O33</f>
        <v>5998001</v>
      </c>
      <c r="R33" s="52">
        <f>IF(($L33      =0),0,((($N33      -$L33      )/$L33      )*100))</f>
        <v>304.91452991452991</v>
      </c>
      <c r="S33" s="53">
        <f>IF(($M33      =0),0,((($O33      -$M33      )/$M33      )*100))</f>
        <v>169.02886048187764</v>
      </c>
      <c r="T33" s="52">
        <f>IF($E33   =0,0,($P33   /$E33   )*100)</f>
        <v>72.674224741580531</v>
      </c>
      <c r="U33" s="54">
        <f>IF($E33   =0,0,($Q33   /$E33   )*100)</f>
        <v>100.00001667222406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5400000</v>
      </c>
      <c r="D35" s="92"/>
      <c r="E35" s="92">
        <f t="shared" ref="E35:E40" si="18">$B35      +$C35      +$D35</f>
        <v>23400000</v>
      </c>
      <c r="F35" s="93">
        <v>23400000</v>
      </c>
      <c r="G35" s="94">
        <v>23400000</v>
      </c>
      <c r="H35" s="93"/>
      <c r="I35" s="94">
        <v>802748</v>
      </c>
      <c r="J35" s="93"/>
      <c r="K35" s="94">
        <v>4600804</v>
      </c>
      <c r="L35" s="93">
        <v>7077000</v>
      </c>
      <c r="M35" s="94">
        <v>1424622</v>
      </c>
      <c r="N35" s="93">
        <v>7941000</v>
      </c>
      <c r="O35" s="94">
        <v>10909530</v>
      </c>
      <c r="P35" s="93">
        <f t="shared" ref="P35:P40" si="19">$H35      +$J35      +$L35      +$N35</f>
        <v>15018000</v>
      </c>
      <c r="Q35" s="94">
        <f t="shared" ref="Q35:Q40" si="20">$I35      +$K35      +$M35      +$O35</f>
        <v>17737704</v>
      </c>
      <c r="R35" s="48">
        <f t="shared" ref="R35:R40" si="21">IF(($L35      =0),0,((($N35      -$L35      )/$L35      )*100))</f>
        <v>12.208562950402712</v>
      </c>
      <c r="S35" s="49">
        <f t="shared" ref="S35:S40" si="22">IF(($M35      =0),0,((($O35      -$M35      )/$M35      )*100))</f>
        <v>665.78418696327867</v>
      </c>
      <c r="T35" s="48">
        <f t="shared" ref="T35:T39" si="23">IF(($E35      =0),0,(($P35      /$E35      )*100))</f>
        <v>64.179487179487182</v>
      </c>
      <c r="U35" s="50">
        <f t="shared" ref="U35:U39" si="24">IF(($E35      =0),0,(($Q35      /$E35      )*100))</f>
        <v>75.802153846153843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20843000</v>
      </c>
      <c r="C40" s="95">
        <f>SUM(C35:C39)</f>
        <v>5400000</v>
      </c>
      <c r="D40" s="95"/>
      <c r="E40" s="95">
        <f t="shared" si="18"/>
        <v>26243000</v>
      </c>
      <c r="F40" s="96">
        <f t="shared" ref="F40:O40" si="25">SUM(F35:F39)</f>
        <v>26243000</v>
      </c>
      <c r="G40" s="97">
        <f t="shared" si="25"/>
        <v>23400000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7077000</v>
      </c>
      <c r="M40" s="97">
        <f t="shared" si="25"/>
        <v>1424622</v>
      </c>
      <c r="N40" s="96">
        <f t="shared" si="25"/>
        <v>7941000</v>
      </c>
      <c r="O40" s="97">
        <f t="shared" si="25"/>
        <v>10909530</v>
      </c>
      <c r="P40" s="96">
        <f t="shared" si="19"/>
        <v>15018000</v>
      </c>
      <c r="Q40" s="97">
        <f t="shared" si="20"/>
        <v>17737704</v>
      </c>
      <c r="R40" s="52">
        <f t="shared" si="21"/>
        <v>12.208562950402712</v>
      </c>
      <c r="S40" s="53">
        <f t="shared" si="22"/>
        <v>665.78418696327867</v>
      </c>
      <c r="T40" s="52">
        <f>IF((+$E35+$E38) =0,0,(P40   /(+$E35+$E38) )*100)</f>
        <v>64.179487179487182</v>
      </c>
      <c r="U40" s="54">
        <f>IF((+$E35+$E38) =0,0,(Q40   /(+$E35+$E38) )*100)</f>
        <v>75.802153846153843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85332000</v>
      </c>
      <c r="C67" s="104">
        <f>SUM(C9:C14,C17:C23,C26:C29,C32,C35:C39,C42:C52,C55:C58,C61:C65)</f>
        <v>5400000</v>
      </c>
      <c r="D67" s="104"/>
      <c r="E67" s="104">
        <f t="shared" si="35"/>
        <v>90732000</v>
      </c>
      <c r="F67" s="105">
        <f t="shared" ref="F67:O67" si="43">SUM(F9:F14,F17:F23,F26:F29,F32,F35:F39,F42:F52,F55:F58,F61:F65)</f>
        <v>90732000</v>
      </c>
      <c r="G67" s="106">
        <f t="shared" si="43"/>
        <v>87889000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9444000</v>
      </c>
      <c r="M67" s="106">
        <f t="shared" si="43"/>
        <v>-5757464</v>
      </c>
      <c r="N67" s="105">
        <f t="shared" si="43"/>
        <v>40490000</v>
      </c>
      <c r="O67" s="106">
        <f t="shared" si="43"/>
        <v>54806283</v>
      </c>
      <c r="P67" s="105">
        <f t="shared" si="36"/>
        <v>72387000</v>
      </c>
      <c r="Q67" s="106">
        <f t="shared" si="37"/>
        <v>76735244</v>
      </c>
      <c r="R67" s="61">
        <f t="shared" si="38"/>
        <v>328.73782295637443</v>
      </c>
      <c r="S67" s="62">
        <f t="shared" si="39"/>
        <v>-1051.9170766851516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82.361842778959826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87.309269646941019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85332000</v>
      </c>
      <c r="C72" s="104">
        <f>SUM(C9:C14,C17:C23,C26:C29,C32,C35:C39,C42:C52,C55:C58,C61:C65,C69)</f>
        <v>5400000</v>
      </c>
      <c r="D72" s="104"/>
      <c r="E72" s="104">
        <f>$B72      +$C72      +$D72</f>
        <v>90732000</v>
      </c>
      <c r="F72" s="105">
        <f t="shared" ref="F72:O72" si="46">SUM(F9:F14,F17:F23,F26:F29,F32,F35:F39,F42:F52,F55:F58,F61:F65,F69)</f>
        <v>90732000</v>
      </c>
      <c r="G72" s="106">
        <f t="shared" si="46"/>
        <v>87889000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9444000</v>
      </c>
      <c r="M72" s="106">
        <f t="shared" si="46"/>
        <v>-5757464</v>
      </c>
      <c r="N72" s="105">
        <f t="shared" si="46"/>
        <v>40490000</v>
      </c>
      <c r="O72" s="106">
        <f t="shared" si="46"/>
        <v>54806283</v>
      </c>
      <c r="P72" s="105">
        <f>$H72      +$J72      +$L72      +$N72</f>
        <v>72387000</v>
      </c>
      <c r="Q72" s="106">
        <f>$I72      +$K72      +$M72      +$O72</f>
        <v>76735244</v>
      </c>
      <c r="R72" s="61">
        <f>IF(($L72      =0),0,((($N72      -$L72      )/$L72      )*100))</f>
        <v>328.73782295637443</v>
      </c>
      <c r="S72" s="62">
        <f>IF(($M72      =0),0,((($O72      -$M72      )/$M72      )*100))</f>
        <v>-1051.9170766851516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82.361842778959826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87.309269646941019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lXvszdjFfw/mz+W2/akr4NxUTspj/+8gplcITG0fKJa1JmnY4lwGnc50tPuCzw12hEfNRNNrern7JAvaXyGdQ==" saltValue="c2a6/u2UwxaFDcgo2AyXN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99000</v>
      </c>
      <c r="I10" s="94">
        <v>100000</v>
      </c>
      <c r="J10" s="93">
        <v>623000</v>
      </c>
      <c r="K10" s="94">
        <v>101929</v>
      </c>
      <c r="L10" s="93">
        <v>122000</v>
      </c>
      <c r="M10" s="94">
        <v>623466</v>
      </c>
      <c r="N10" s="93">
        <v>261000</v>
      </c>
      <c r="O10" s="94">
        <v>260974</v>
      </c>
      <c r="P10" s="93">
        <f t="shared" ref="P10:P15" si="1">$H10      +$J10      +$L10      +$N10</f>
        <v>1105000</v>
      </c>
      <c r="Q10" s="94">
        <f t="shared" ref="Q10:Q15" si="2">$I10      +$K10      +$M10      +$O10</f>
        <v>1086369</v>
      </c>
      <c r="R10" s="48">
        <f t="shared" ref="R10:R15" si="3">IF(($L10      =0),0,((($N10      -$L10      )/$L10      )*100))</f>
        <v>113.9344262295082</v>
      </c>
      <c r="S10" s="49">
        <f t="shared" ref="S10:S15" si="4">IF(($M10      =0),0,((($O10      -$M10      )/$M10      )*100))</f>
        <v>-58.141422306910087</v>
      </c>
      <c r="T10" s="48">
        <f t="shared" ref="T10:T14" si="5">IF(($E10      =0),0,(($P10      /$E10      )*100))</f>
        <v>71.290322580645153</v>
      </c>
      <c r="U10" s="50">
        <f t="shared" ref="U10:U14" si="6">IF(($E10      =0),0,(($Q10      /$E10      )*100))</f>
        <v>70.088322580645155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99000</v>
      </c>
      <c r="I15" s="97">
        <f t="shared" si="7"/>
        <v>100000</v>
      </c>
      <c r="J15" s="96">
        <f t="shared" si="7"/>
        <v>623000</v>
      </c>
      <c r="K15" s="97">
        <f t="shared" si="7"/>
        <v>101929</v>
      </c>
      <c r="L15" s="96">
        <f t="shared" si="7"/>
        <v>122000</v>
      </c>
      <c r="M15" s="97">
        <f t="shared" si="7"/>
        <v>623466</v>
      </c>
      <c r="N15" s="96">
        <f t="shared" si="7"/>
        <v>261000</v>
      </c>
      <c r="O15" s="97">
        <f t="shared" si="7"/>
        <v>260974</v>
      </c>
      <c r="P15" s="96">
        <f t="shared" si="1"/>
        <v>1105000</v>
      </c>
      <c r="Q15" s="97">
        <f t="shared" si="2"/>
        <v>1086369</v>
      </c>
      <c r="R15" s="52">
        <f t="shared" si="3"/>
        <v>113.9344262295082</v>
      </c>
      <c r="S15" s="53">
        <f t="shared" si="4"/>
        <v>-58.141422306910087</v>
      </c>
      <c r="T15" s="52">
        <f>IF((SUM($E9:$E13))=0,0,(P15/(SUM($E9:$E13))*100))</f>
        <v>71.290322580645153</v>
      </c>
      <c r="U15" s="54">
        <f>IF((SUM($E9:$E13))=0,0,(Q15/(SUM($E9:$E13))*100))</f>
        <v>70.088322580645155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2965000</v>
      </c>
      <c r="C32" s="92">
        <v>0</v>
      </c>
      <c r="D32" s="92"/>
      <c r="E32" s="92">
        <f>$B32      +$C32      +$D32</f>
        <v>2965000</v>
      </c>
      <c r="F32" s="93">
        <v>2965000</v>
      </c>
      <c r="G32" s="94">
        <v>2965000</v>
      </c>
      <c r="H32" s="93">
        <v>1991000</v>
      </c>
      <c r="I32" s="94">
        <v>742000</v>
      </c>
      <c r="J32" s="93">
        <v>974000</v>
      </c>
      <c r="K32" s="94">
        <v>1334000</v>
      </c>
      <c r="L32" s="93"/>
      <c r="M32" s="94">
        <v>889000</v>
      </c>
      <c r="N32" s="93"/>
      <c r="O32" s="94">
        <v>1700000</v>
      </c>
      <c r="P32" s="93">
        <f>$H32      +$J32      +$L32      +$N32</f>
        <v>2965000</v>
      </c>
      <c r="Q32" s="94">
        <f>$I32      +$K32      +$M32      +$O32</f>
        <v>4665000</v>
      </c>
      <c r="R32" s="48">
        <f>IF(($L32      =0),0,((($N32      -$L32      )/$L32      )*100))</f>
        <v>0</v>
      </c>
      <c r="S32" s="49">
        <f>IF(($M32      =0),0,((($O32      -$M32      )/$M32      )*100))</f>
        <v>91.226096737907753</v>
      </c>
      <c r="T32" s="48">
        <f>IF(($E32      =0),0,(($P32      /$E32      )*100))</f>
        <v>100</v>
      </c>
      <c r="U32" s="50">
        <f>IF(($E32      =0),0,(($Q32      /$E32      )*100))</f>
        <v>157.33558178752108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2965000</v>
      </c>
      <c r="C33" s="95">
        <f>C32</f>
        <v>0</v>
      </c>
      <c r="D33" s="95"/>
      <c r="E33" s="95">
        <f>$B33      +$C33      +$D33</f>
        <v>2965000</v>
      </c>
      <c r="F33" s="96">
        <f t="shared" ref="F33:O33" si="17">F32</f>
        <v>2965000</v>
      </c>
      <c r="G33" s="97">
        <f t="shared" si="17"/>
        <v>2965000</v>
      </c>
      <c r="H33" s="96">
        <f t="shared" si="17"/>
        <v>1991000</v>
      </c>
      <c r="I33" s="97">
        <f t="shared" si="17"/>
        <v>742000</v>
      </c>
      <c r="J33" s="96">
        <f t="shared" si="17"/>
        <v>974000</v>
      </c>
      <c r="K33" s="97">
        <f t="shared" si="17"/>
        <v>1334000</v>
      </c>
      <c r="L33" s="96">
        <f t="shared" si="17"/>
        <v>0</v>
      </c>
      <c r="M33" s="97">
        <f t="shared" si="17"/>
        <v>889000</v>
      </c>
      <c r="N33" s="96">
        <f t="shared" si="17"/>
        <v>0</v>
      </c>
      <c r="O33" s="97">
        <f t="shared" si="17"/>
        <v>1700000</v>
      </c>
      <c r="P33" s="96">
        <f>$H33      +$J33      +$L33      +$N33</f>
        <v>2965000</v>
      </c>
      <c r="Q33" s="97">
        <f>$I33      +$K33      +$M33      +$O33</f>
        <v>4665000</v>
      </c>
      <c r="R33" s="52">
        <f>IF(($L33      =0),0,((($N33      -$L33      )/$L33      )*100))</f>
        <v>0</v>
      </c>
      <c r="S33" s="53">
        <f>IF(($M33      =0),0,((($O33      -$M33      )/$M33      )*100))</f>
        <v>91.226096737907753</v>
      </c>
      <c r="T33" s="52">
        <f>IF($E33   =0,0,($P33   /$E33   )*100)</f>
        <v>100</v>
      </c>
      <c r="U33" s="54">
        <f>IF($E33   =0,0,($Q33   /$E33   )*100)</f>
        <v>157.33558178752108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21000000</v>
      </c>
      <c r="C35" s="92">
        <v>0</v>
      </c>
      <c r="D35" s="92"/>
      <c r="E35" s="92">
        <f t="shared" ref="E35:E40" si="18">$B35      +$C35      +$D35</f>
        <v>21000000</v>
      </c>
      <c r="F35" s="93">
        <v>21000000</v>
      </c>
      <c r="G35" s="94">
        <v>21000000</v>
      </c>
      <c r="H35" s="93"/>
      <c r="I35" s="94"/>
      <c r="J35" s="93"/>
      <c r="K35" s="94"/>
      <c r="L35" s="93">
        <v>408000</v>
      </c>
      <c r="M35" s="94"/>
      <c r="N35" s="93">
        <v>20592000</v>
      </c>
      <c r="O35" s="94"/>
      <c r="P35" s="93">
        <f t="shared" ref="P35:P40" si="19">$H35      +$J35      +$L35      +$N35</f>
        <v>21000000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4947.0588235294117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4593000</v>
      </c>
      <c r="C36" s="92">
        <v>0</v>
      </c>
      <c r="D36" s="92"/>
      <c r="E36" s="92">
        <f t="shared" si="18"/>
        <v>4593000</v>
      </c>
      <c r="F36" s="93">
        <v>4593000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25593000</v>
      </c>
      <c r="C40" s="95">
        <f>SUM(C35:C39)</f>
        <v>0</v>
      </c>
      <c r="D40" s="95"/>
      <c r="E40" s="95">
        <f t="shared" si="18"/>
        <v>25593000</v>
      </c>
      <c r="F40" s="96">
        <f t="shared" ref="F40:O40" si="25">SUM(F35:F39)</f>
        <v>25593000</v>
      </c>
      <c r="G40" s="97">
        <f t="shared" si="25"/>
        <v>21000000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408000</v>
      </c>
      <c r="M40" s="97">
        <f t="shared" si="25"/>
        <v>0</v>
      </c>
      <c r="N40" s="96">
        <f t="shared" si="25"/>
        <v>20592000</v>
      </c>
      <c r="O40" s="97">
        <f t="shared" si="25"/>
        <v>0</v>
      </c>
      <c r="P40" s="96">
        <f t="shared" si="19"/>
        <v>21000000</v>
      </c>
      <c r="Q40" s="97">
        <f t="shared" si="20"/>
        <v>0</v>
      </c>
      <c r="R40" s="52">
        <f t="shared" si="21"/>
        <v>4947.0588235294117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30108000</v>
      </c>
      <c r="C67" s="104">
        <f>SUM(C9:C14,C17:C23,C26:C29,C32,C35:C39,C42:C52,C55:C58,C61:C65)</f>
        <v>0</v>
      </c>
      <c r="D67" s="104"/>
      <c r="E67" s="104">
        <f t="shared" si="35"/>
        <v>30108000</v>
      </c>
      <c r="F67" s="105">
        <f t="shared" ref="F67:O67" si="43">SUM(F9:F14,F17:F23,F26:F29,F32,F35:F39,F42:F52,F55:F58,F61:F65)</f>
        <v>30108000</v>
      </c>
      <c r="G67" s="106">
        <f t="shared" si="43"/>
        <v>25515000</v>
      </c>
      <c r="H67" s="105">
        <f t="shared" si="43"/>
        <v>2090000</v>
      </c>
      <c r="I67" s="106">
        <f t="shared" si="43"/>
        <v>842000</v>
      </c>
      <c r="J67" s="105">
        <f t="shared" si="43"/>
        <v>1597000</v>
      </c>
      <c r="K67" s="106">
        <f t="shared" si="43"/>
        <v>1435929</v>
      </c>
      <c r="L67" s="105">
        <f t="shared" si="43"/>
        <v>530000</v>
      </c>
      <c r="M67" s="106">
        <f t="shared" si="43"/>
        <v>1512466</v>
      </c>
      <c r="N67" s="105">
        <f t="shared" si="43"/>
        <v>20853000</v>
      </c>
      <c r="O67" s="106">
        <f t="shared" si="43"/>
        <v>1960974</v>
      </c>
      <c r="P67" s="105">
        <f t="shared" si="36"/>
        <v>25070000</v>
      </c>
      <c r="Q67" s="106">
        <f t="shared" si="37"/>
        <v>5751369</v>
      </c>
      <c r="R67" s="61">
        <f t="shared" si="38"/>
        <v>3834.5283018867926</v>
      </c>
      <c r="S67" s="62">
        <f t="shared" si="39"/>
        <v>29.654088091897602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98.255927885557512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22.541128747795412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36260000</v>
      </c>
      <c r="C69" s="92">
        <v>0</v>
      </c>
      <c r="D69" s="92"/>
      <c r="E69" s="92">
        <f>$B69      +$C69      +$D69</f>
        <v>36260000</v>
      </c>
      <c r="F69" s="93">
        <v>36260000</v>
      </c>
      <c r="G69" s="94">
        <v>36260000</v>
      </c>
      <c r="H69" s="93">
        <v>3229000</v>
      </c>
      <c r="I69" s="94"/>
      <c r="J69" s="93">
        <v>1979000</v>
      </c>
      <c r="K69" s="94"/>
      <c r="L69" s="93">
        <v>5193000</v>
      </c>
      <c r="M69" s="94"/>
      <c r="N69" s="93">
        <v>25859000</v>
      </c>
      <c r="O69" s="94"/>
      <c r="P69" s="93">
        <f>$H69      +$J69      +$L69      +$N69</f>
        <v>36260000</v>
      </c>
      <c r="Q69" s="94">
        <f>$I69      +$K69      +$M69      +$O69</f>
        <v>0</v>
      </c>
      <c r="R69" s="48">
        <f>IF(($L69      =0),0,((($N69      -$L69      )/$L69      )*100))</f>
        <v>397.95879067976119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36260000</v>
      </c>
      <c r="C70" s="101">
        <f>C69</f>
        <v>0</v>
      </c>
      <c r="D70" s="101"/>
      <c r="E70" s="101">
        <f>$B70      +$C70      +$D70</f>
        <v>36260000</v>
      </c>
      <c r="F70" s="102">
        <f t="shared" ref="F70:O70" si="44">F69</f>
        <v>36260000</v>
      </c>
      <c r="G70" s="103">
        <f t="shared" si="44"/>
        <v>36260000</v>
      </c>
      <c r="H70" s="102">
        <f t="shared" si="44"/>
        <v>3229000</v>
      </c>
      <c r="I70" s="103">
        <f t="shared" si="44"/>
        <v>0</v>
      </c>
      <c r="J70" s="102">
        <f t="shared" si="44"/>
        <v>1979000</v>
      </c>
      <c r="K70" s="103">
        <f t="shared" si="44"/>
        <v>0</v>
      </c>
      <c r="L70" s="102">
        <f t="shared" si="44"/>
        <v>5193000</v>
      </c>
      <c r="M70" s="103">
        <f t="shared" si="44"/>
        <v>0</v>
      </c>
      <c r="N70" s="102">
        <f t="shared" si="44"/>
        <v>25859000</v>
      </c>
      <c r="O70" s="103">
        <f t="shared" si="44"/>
        <v>0</v>
      </c>
      <c r="P70" s="102">
        <f>$H70      +$J70      +$L70      +$N70</f>
        <v>36260000</v>
      </c>
      <c r="Q70" s="103">
        <f>$I70      +$K70      +$M70      +$O70</f>
        <v>0</v>
      </c>
      <c r="R70" s="57">
        <f>IF(($L70      =0),0,((($N70      -$L70      )/$L70      )*100))</f>
        <v>397.95879067976119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36260000</v>
      </c>
      <c r="C71" s="104">
        <f>C69</f>
        <v>0</v>
      </c>
      <c r="D71" s="104"/>
      <c r="E71" s="104">
        <f>$B71      +$C71      +$D71</f>
        <v>36260000</v>
      </c>
      <c r="F71" s="105">
        <f t="shared" ref="F71:O71" si="45">F69</f>
        <v>36260000</v>
      </c>
      <c r="G71" s="106">
        <f t="shared" si="45"/>
        <v>36260000</v>
      </c>
      <c r="H71" s="105">
        <f t="shared" si="45"/>
        <v>3229000</v>
      </c>
      <c r="I71" s="106">
        <f t="shared" si="45"/>
        <v>0</v>
      </c>
      <c r="J71" s="105">
        <f t="shared" si="45"/>
        <v>1979000</v>
      </c>
      <c r="K71" s="106">
        <f t="shared" si="45"/>
        <v>0</v>
      </c>
      <c r="L71" s="105">
        <f t="shared" si="45"/>
        <v>5193000</v>
      </c>
      <c r="M71" s="106">
        <f t="shared" si="45"/>
        <v>0</v>
      </c>
      <c r="N71" s="105">
        <f t="shared" si="45"/>
        <v>25859000</v>
      </c>
      <c r="O71" s="106">
        <f t="shared" si="45"/>
        <v>0</v>
      </c>
      <c r="P71" s="105">
        <f>$H71      +$J71      +$L71      +$N71</f>
        <v>36260000</v>
      </c>
      <c r="Q71" s="106">
        <f>$I71      +$K71      +$M71      +$O71</f>
        <v>0</v>
      </c>
      <c r="R71" s="61">
        <f>IF(($L71      =0),0,((($N71      -$L71      )/$L71      )*100))</f>
        <v>397.95879067976119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66368000</v>
      </c>
      <c r="C72" s="104">
        <f>SUM(C9:C14,C17:C23,C26:C29,C32,C35:C39,C42:C52,C55:C58,C61:C65,C69)</f>
        <v>0</v>
      </c>
      <c r="D72" s="104"/>
      <c r="E72" s="104">
        <f>$B72      +$C72      +$D72</f>
        <v>66368000</v>
      </c>
      <c r="F72" s="105">
        <f t="shared" ref="F72:O72" si="46">SUM(F9:F14,F17:F23,F26:F29,F32,F35:F39,F42:F52,F55:F58,F61:F65,F69)</f>
        <v>66368000</v>
      </c>
      <c r="G72" s="106">
        <f t="shared" si="46"/>
        <v>61775000</v>
      </c>
      <c r="H72" s="105">
        <f t="shared" si="46"/>
        <v>5319000</v>
      </c>
      <c r="I72" s="106">
        <f t="shared" si="46"/>
        <v>842000</v>
      </c>
      <c r="J72" s="105">
        <f t="shared" si="46"/>
        <v>3576000</v>
      </c>
      <c r="K72" s="106">
        <f t="shared" si="46"/>
        <v>1435929</v>
      </c>
      <c r="L72" s="105">
        <f t="shared" si="46"/>
        <v>5723000</v>
      </c>
      <c r="M72" s="106">
        <f t="shared" si="46"/>
        <v>1512466</v>
      </c>
      <c r="N72" s="105">
        <f t="shared" si="46"/>
        <v>46712000</v>
      </c>
      <c r="O72" s="106">
        <f t="shared" si="46"/>
        <v>1960974</v>
      </c>
      <c r="P72" s="105">
        <f>$H72      +$J72      +$L72      +$N72</f>
        <v>61330000</v>
      </c>
      <c r="Q72" s="106">
        <f>$I72      +$K72      +$M72      +$O72</f>
        <v>5751369</v>
      </c>
      <c r="R72" s="61">
        <f>IF(($L72      =0),0,((($N72      -$L72      )/$L72      )*100))</f>
        <v>716.21527171064122</v>
      </c>
      <c r="S72" s="62">
        <f>IF(($M72      =0),0,((($O72      -$M72      )/$M72      )*100))</f>
        <v>29.654088091897602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99.279643868878992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9.3101885876163504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DpXL1ajgWCc+SEwQuHGC96DAuBb0lnxmJdJKCUlEgz+GuMKK41nFN34/9DA9a0entpkoLHiDivrUaZ8SJXavw==" saltValue="H9rMFD8dkAvDf7UXcF752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195000</v>
      </c>
      <c r="I10" s="94">
        <v>195414</v>
      </c>
      <c r="J10" s="93">
        <v>799000</v>
      </c>
      <c r="K10" s="94">
        <v>798945</v>
      </c>
      <c r="L10" s="93">
        <v>146000</v>
      </c>
      <c r="M10" s="94">
        <v>145379</v>
      </c>
      <c r="N10" s="93">
        <v>410000</v>
      </c>
      <c r="O10" s="94">
        <v>410262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1550000</v>
      </c>
      <c r="R10" s="48">
        <f t="shared" ref="R10:R15" si="3">IF(($L10      =0),0,((($N10      -$L10      )/$L10      )*100))</f>
        <v>180.82191780821915</v>
      </c>
      <c r="S10" s="49">
        <f t="shared" ref="S10:S15" si="4">IF(($M10      =0),0,((($O10      -$M10      )/$M10      )*100))</f>
        <v>182.20169350456393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195000</v>
      </c>
      <c r="I15" s="97">
        <f t="shared" si="7"/>
        <v>195414</v>
      </c>
      <c r="J15" s="96">
        <f t="shared" si="7"/>
        <v>799000</v>
      </c>
      <c r="K15" s="97">
        <f t="shared" si="7"/>
        <v>798945</v>
      </c>
      <c r="L15" s="96">
        <f t="shared" si="7"/>
        <v>146000</v>
      </c>
      <c r="M15" s="97">
        <f t="shared" si="7"/>
        <v>145379</v>
      </c>
      <c r="N15" s="96">
        <f t="shared" si="7"/>
        <v>410000</v>
      </c>
      <c r="O15" s="97">
        <f t="shared" si="7"/>
        <v>410262</v>
      </c>
      <c r="P15" s="96">
        <f t="shared" si="1"/>
        <v>1550000</v>
      </c>
      <c r="Q15" s="97">
        <f t="shared" si="2"/>
        <v>1550000</v>
      </c>
      <c r="R15" s="52">
        <f t="shared" si="3"/>
        <v>180.82191780821915</v>
      </c>
      <c r="S15" s="53">
        <f t="shared" si="4"/>
        <v>182.20169350456393</v>
      </c>
      <c r="T15" s="52">
        <f>IF((SUM($E9:$E13))=0,0,(P15/(SUM($E9:$E13))*100))</f>
        <v>13.419913419913421</v>
      </c>
      <c r="U15" s="54">
        <f>IF((SUM($E9:$E13))=0,0,(Q15/(SUM($E9:$E13))*100))</f>
        <v>13.419913419913421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2210000</v>
      </c>
      <c r="C32" s="92">
        <v>0</v>
      </c>
      <c r="D32" s="92"/>
      <c r="E32" s="92">
        <f>$B32      +$C32      +$D32</f>
        <v>2210000</v>
      </c>
      <c r="F32" s="93">
        <v>2210000</v>
      </c>
      <c r="G32" s="94">
        <v>2210000</v>
      </c>
      <c r="H32" s="93">
        <v>760000</v>
      </c>
      <c r="I32" s="94">
        <v>759971</v>
      </c>
      <c r="J32" s="93">
        <v>1052000</v>
      </c>
      <c r="K32" s="94">
        <v>1051878</v>
      </c>
      <c r="L32" s="93">
        <v>277000</v>
      </c>
      <c r="M32" s="94">
        <v>184125</v>
      </c>
      <c r="N32" s="93">
        <v>120000</v>
      </c>
      <c r="O32" s="94">
        <v>246166</v>
      </c>
      <c r="P32" s="93">
        <f>$H32      +$J32      +$L32      +$N32</f>
        <v>2209000</v>
      </c>
      <c r="Q32" s="94">
        <f>$I32      +$K32      +$M32      +$O32</f>
        <v>2242140</v>
      </c>
      <c r="R32" s="48">
        <f>IF(($L32      =0),0,((($N32      -$L32      )/$L32      )*100))</f>
        <v>-56.678700361010826</v>
      </c>
      <c r="S32" s="49">
        <f>IF(($M32      =0),0,((($O32      -$M32      )/$M32      )*100))</f>
        <v>33.695044127630688</v>
      </c>
      <c r="T32" s="48">
        <f>IF(($E32      =0),0,(($P32      /$E32      )*100))</f>
        <v>99.954751131221713</v>
      </c>
      <c r="U32" s="50">
        <f>IF(($E32      =0),0,(($Q32      /$E32      )*100))</f>
        <v>101.45429864253394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2210000</v>
      </c>
      <c r="C33" s="95">
        <f>C32</f>
        <v>0</v>
      </c>
      <c r="D33" s="95"/>
      <c r="E33" s="95">
        <f>$B33      +$C33      +$D33</f>
        <v>2210000</v>
      </c>
      <c r="F33" s="96">
        <f t="shared" ref="F33:O33" si="17">F32</f>
        <v>2210000</v>
      </c>
      <c r="G33" s="97">
        <f t="shared" si="17"/>
        <v>2210000</v>
      </c>
      <c r="H33" s="96">
        <f t="shared" si="17"/>
        <v>760000</v>
      </c>
      <c r="I33" s="97">
        <f t="shared" si="17"/>
        <v>759971</v>
      </c>
      <c r="J33" s="96">
        <f t="shared" si="17"/>
        <v>1052000</v>
      </c>
      <c r="K33" s="97">
        <f t="shared" si="17"/>
        <v>1051878</v>
      </c>
      <c r="L33" s="96">
        <f t="shared" si="17"/>
        <v>277000</v>
      </c>
      <c r="M33" s="97">
        <f t="shared" si="17"/>
        <v>184125</v>
      </c>
      <c r="N33" s="96">
        <f t="shared" si="17"/>
        <v>120000</v>
      </c>
      <c r="O33" s="97">
        <f t="shared" si="17"/>
        <v>246166</v>
      </c>
      <c r="P33" s="96">
        <f>$H33      +$J33      +$L33      +$N33</f>
        <v>2209000</v>
      </c>
      <c r="Q33" s="97">
        <f>$I33      +$K33      +$M33      +$O33</f>
        <v>2242140</v>
      </c>
      <c r="R33" s="52">
        <f>IF(($L33      =0),0,((($N33      -$L33      )/$L33      )*100))</f>
        <v>-56.678700361010826</v>
      </c>
      <c r="S33" s="53">
        <f>IF(($M33      =0),0,((($O33      -$M33      )/$M33      )*100))</f>
        <v>33.695044127630688</v>
      </c>
      <c r="T33" s="52">
        <f>IF($E33   =0,0,($P33   /$E33   )*100)</f>
        <v>99.954751131221713</v>
      </c>
      <c r="U33" s="54">
        <f>IF($E33   =0,0,($Q33   /$E33   )*100)</f>
        <v>101.45429864253394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2890000</v>
      </c>
      <c r="C35" s="92">
        <v>0</v>
      </c>
      <c r="D35" s="92"/>
      <c r="E35" s="92">
        <f t="shared" ref="E35:E40" si="18">$B35      +$C35      +$D35</f>
        <v>2890000</v>
      </c>
      <c r="F35" s="93">
        <v>2890000</v>
      </c>
      <c r="G35" s="94">
        <v>2890000</v>
      </c>
      <c r="H35" s="93"/>
      <c r="I35" s="94"/>
      <c r="J35" s="93"/>
      <c r="K35" s="94"/>
      <c r="L35" s="93">
        <v>144000</v>
      </c>
      <c r="M35" s="94">
        <v>152382</v>
      </c>
      <c r="N35" s="93">
        <v>1024000</v>
      </c>
      <c r="O35" s="94">
        <v>1096287</v>
      </c>
      <c r="P35" s="93">
        <f t="shared" ref="P35:P40" si="19">$H35      +$J35      +$L35      +$N35</f>
        <v>1168000</v>
      </c>
      <c r="Q35" s="94">
        <f t="shared" ref="Q35:Q40" si="20">$I35      +$K35      +$M35      +$O35</f>
        <v>1248669</v>
      </c>
      <c r="R35" s="48">
        <f t="shared" ref="R35:R40" si="21">IF(($L35      =0),0,((($N35      -$L35      )/$L35      )*100))</f>
        <v>611.11111111111109</v>
      </c>
      <c r="S35" s="49">
        <f t="shared" ref="S35:S40" si="22">IF(($M35      =0),0,((($O35      -$M35      )/$M35      )*100))</f>
        <v>619.43339764539121</v>
      </c>
      <c r="T35" s="48">
        <f t="shared" ref="T35:T39" si="23">IF(($E35      =0),0,(($P35      /$E35      )*100))</f>
        <v>40.415224913494811</v>
      </c>
      <c r="U35" s="50">
        <f t="shared" ref="U35:U39" si="24">IF(($E35      =0),0,(($Q35      /$E35      )*100))</f>
        <v>43.206539792387545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2890000</v>
      </c>
      <c r="C40" s="95">
        <f>SUM(C35:C39)</f>
        <v>0</v>
      </c>
      <c r="D40" s="95"/>
      <c r="E40" s="95">
        <f t="shared" si="18"/>
        <v>2890000</v>
      </c>
      <c r="F40" s="96">
        <f t="shared" ref="F40:O40" si="25">SUM(F35:F39)</f>
        <v>2890000</v>
      </c>
      <c r="G40" s="97">
        <f t="shared" si="25"/>
        <v>2890000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144000</v>
      </c>
      <c r="M40" s="97">
        <f t="shared" si="25"/>
        <v>152382</v>
      </c>
      <c r="N40" s="96">
        <f t="shared" si="25"/>
        <v>1024000</v>
      </c>
      <c r="O40" s="97">
        <f t="shared" si="25"/>
        <v>1096287</v>
      </c>
      <c r="P40" s="96">
        <f t="shared" si="19"/>
        <v>1168000</v>
      </c>
      <c r="Q40" s="97">
        <f t="shared" si="20"/>
        <v>1248669</v>
      </c>
      <c r="R40" s="52">
        <f t="shared" si="21"/>
        <v>611.11111111111109</v>
      </c>
      <c r="S40" s="53">
        <f t="shared" si="22"/>
        <v>619.43339764539121</v>
      </c>
      <c r="T40" s="52">
        <f>IF((+$E35+$E38) =0,0,(P40   /(+$E35+$E38) )*100)</f>
        <v>40.415224913494811</v>
      </c>
      <c r="U40" s="54">
        <f>IF((+$E35+$E38) =0,0,(Q40   /(+$E35+$E38) )*100)</f>
        <v>43.206539792387545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/>
      <c r="I51" s="94"/>
      <c r="J51" s="93">
        <v>704000</v>
      </c>
      <c r="K51" s="94">
        <v>704375</v>
      </c>
      <c r="L51" s="93"/>
      <c r="M51" s="94">
        <v>6161751</v>
      </c>
      <c r="N51" s="93">
        <v>10515000</v>
      </c>
      <c r="O51" s="94">
        <v>24085536</v>
      </c>
      <c r="P51" s="93">
        <f t="shared" si="27"/>
        <v>11219000</v>
      </c>
      <c r="Q51" s="94">
        <f t="shared" si="28"/>
        <v>30951662</v>
      </c>
      <c r="R51" s="48">
        <f t="shared" si="29"/>
        <v>0</v>
      </c>
      <c r="S51" s="49">
        <f t="shared" si="30"/>
        <v>290.88784989851098</v>
      </c>
      <c r="T51" s="48">
        <f t="shared" si="31"/>
        <v>56.094999999999992</v>
      </c>
      <c r="U51" s="50">
        <f t="shared" si="32"/>
        <v>154.75830999999999</v>
      </c>
      <c r="V51" s="93">
        <v>21093000</v>
      </c>
      <c r="W51" s="94">
        <v>7108000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0</v>
      </c>
      <c r="I53" s="97">
        <f t="shared" si="33"/>
        <v>0</v>
      </c>
      <c r="J53" s="96">
        <f t="shared" si="33"/>
        <v>704000</v>
      </c>
      <c r="K53" s="97">
        <f t="shared" si="33"/>
        <v>704375</v>
      </c>
      <c r="L53" s="96">
        <f t="shared" si="33"/>
        <v>0</v>
      </c>
      <c r="M53" s="97">
        <f t="shared" si="33"/>
        <v>6161751</v>
      </c>
      <c r="N53" s="96">
        <f t="shared" si="33"/>
        <v>10515000</v>
      </c>
      <c r="O53" s="97">
        <f t="shared" si="33"/>
        <v>24085536</v>
      </c>
      <c r="P53" s="96">
        <f t="shared" si="27"/>
        <v>11219000</v>
      </c>
      <c r="Q53" s="97">
        <f t="shared" si="28"/>
        <v>30951662</v>
      </c>
      <c r="R53" s="52">
        <f t="shared" si="29"/>
        <v>0</v>
      </c>
      <c r="S53" s="53">
        <f t="shared" si="30"/>
        <v>290.88784989851098</v>
      </c>
      <c r="T53" s="52">
        <f>IF((+$E43+$E45+$E47+$E48+$E51) =0,0,(P53   /(+$E43+$E45+$E47+$E48+$E51) )*100)</f>
        <v>56.094999999999992</v>
      </c>
      <c r="U53" s="54">
        <f>IF((+$E43+$E45+$E47+$E48+$E51) =0,0,(Q53   /(+$E43+$E45+$E47+$E48+$E51) )*100)</f>
        <v>154.75830999999999</v>
      </c>
      <c r="V53" s="96">
        <f>SUM(V42:V52)</f>
        <v>21093000</v>
      </c>
      <c r="W53" s="97">
        <f>SUM(W42:W52)</f>
        <v>7108000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36650000</v>
      </c>
      <c r="C67" s="104">
        <f>SUM(C9:C14,C17:C23,C26:C29,C32,C35:C39,C42:C52,C55:C58,C61:C65)</f>
        <v>0</v>
      </c>
      <c r="D67" s="104"/>
      <c r="E67" s="104">
        <f t="shared" si="35"/>
        <v>36650000</v>
      </c>
      <c r="F67" s="105">
        <f t="shared" ref="F67:O67" si="43">SUM(F9:F14,F17:F23,F26:F29,F32,F35:F39,F42:F52,F55:F58,F61:F65)</f>
        <v>36650000</v>
      </c>
      <c r="G67" s="106">
        <f t="shared" si="43"/>
        <v>36650000</v>
      </c>
      <c r="H67" s="105">
        <f t="shared" si="43"/>
        <v>955000</v>
      </c>
      <c r="I67" s="106">
        <f t="shared" si="43"/>
        <v>955385</v>
      </c>
      <c r="J67" s="105">
        <f t="shared" si="43"/>
        <v>2555000</v>
      </c>
      <c r="K67" s="106">
        <f t="shared" si="43"/>
        <v>2555198</v>
      </c>
      <c r="L67" s="105">
        <f t="shared" si="43"/>
        <v>567000</v>
      </c>
      <c r="M67" s="106">
        <f t="shared" si="43"/>
        <v>6643637</v>
      </c>
      <c r="N67" s="105">
        <f t="shared" si="43"/>
        <v>12069000</v>
      </c>
      <c r="O67" s="106">
        <f t="shared" si="43"/>
        <v>25838251</v>
      </c>
      <c r="P67" s="105">
        <f t="shared" si="36"/>
        <v>16146000</v>
      </c>
      <c r="Q67" s="106">
        <f t="shared" si="37"/>
        <v>35992471</v>
      </c>
      <c r="R67" s="61">
        <f t="shared" si="38"/>
        <v>2028.5714285714284</v>
      </c>
      <c r="S67" s="62">
        <f t="shared" si="39"/>
        <v>288.91726022960012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44.054570259208731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98.20592360163711</v>
      </c>
      <c r="V67" s="105">
        <f>SUM(V9:V14,V17:V23,V26:V29,V32,V35:V39,V42:V52,V55:V58,V61:V65)</f>
        <v>21093000</v>
      </c>
      <c r="W67" s="106">
        <f>SUM(W9:W14,W17:W23,W26:W29,W32,W35:W39,W42:W52,W55:W58,W61:W65)</f>
        <v>7108000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23025000</v>
      </c>
      <c r="C69" s="92">
        <v>0</v>
      </c>
      <c r="D69" s="92"/>
      <c r="E69" s="92">
        <f>$B69      +$C69      +$D69</f>
        <v>23025000</v>
      </c>
      <c r="F69" s="93">
        <v>23025000</v>
      </c>
      <c r="G69" s="94">
        <v>23025000</v>
      </c>
      <c r="H69" s="93">
        <v>6720000</v>
      </c>
      <c r="I69" s="94">
        <v>6719109</v>
      </c>
      <c r="J69" s="93">
        <v>8027000</v>
      </c>
      <c r="K69" s="94">
        <v>8026601</v>
      </c>
      <c r="L69" s="93">
        <v>6398000</v>
      </c>
      <c r="M69" s="94">
        <v>6398917</v>
      </c>
      <c r="N69" s="93">
        <v>1683000</v>
      </c>
      <c r="O69" s="94">
        <v>1683548</v>
      </c>
      <c r="P69" s="93">
        <f>$H69      +$J69      +$L69      +$N69</f>
        <v>22828000</v>
      </c>
      <c r="Q69" s="94">
        <f>$I69      +$K69      +$M69      +$O69</f>
        <v>22828175</v>
      </c>
      <c r="R69" s="48">
        <f>IF(($L69      =0),0,((($N69      -$L69      )/$L69      )*100))</f>
        <v>-73.694904657705536</v>
      </c>
      <c r="S69" s="49">
        <f>IF(($M69      =0),0,((($O69      -$M69      )/$M69      )*100))</f>
        <v>-73.690110373364746</v>
      </c>
      <c r="T69" s="48">
        <f>IF(($E69      =0),0,(($P69      /$E69      )*100))</f>
        <v>99.144408251900103</v>
      </c>
      <c r="U69" s="50">
        <f>IF(($E69      =0),0,(($Q69      /$E69      )*100))</f>
        <v>99.14516829533116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23025000</v>
      </c>
      <c r="C70" s="101">
        <f>C69</f>
        <v>0</v>
      </c>
      <c r="D70" s="101"/>
      <c r="E70" s="101">
        <f>$B70      +$C70      +$D70</f>
        <v>23025000</v>
      </c>
      <c r="F70" s="102">
        <f t="shared" ref="F70:O70" si="44">F69</f>
        <v>23025000</v>
      </c>
      <c r="G70" s="103">
        <f t="shared" si="44"/>
        <v>23025000</v>
      </c>
      <c r="H70" s="102">
        <f t="shared" si="44"/>
        <v>6720000</v>
      </c>
      <c r="I70" s="103">
        <f t="shared" si="44"/>
        <v>6719109</v>
      </c>
      <c r="J70" s="102">
        <f t="shared" si="44"/>
        <v>8027000</v>
      </c>
      <c r="K70" s="103">
        <f t="shared" si="44"/>
        <v>8026601</v>
      </c>
      <c r="L70" s="102">
        <f t="shared" si="44"/>
        <v>6398000</v>
      </c>
      <c r="M70" s="103">
        <f t="shared" si="44"/>
        <v>6398917</v>
      </c>
      <c r="N70" s="102">
        <f t="shared" si="44"/>
        <v>1683000</v>
      </c>
      <c r="O70" s="103">
        <f t="shared" si="44"/>
        <v>1683548</v>
      </c>
      <c r="P70" s="102">
        <f>$H70      +$J70      +$L70      +$N70</f>
        <v>22828000</v>
      </c>
      <c r="Q70" s="103">
        <f>$I70      +$K70      +$M70      +$O70</f>
        <v>22828175</v>
      </c>
      <c r="R70" s="57">
        <f>IF(($L70      =0),0,((($N70      -$L70      )/$L70      )*100))</f>
        <v>-73.694904657705536</v>
      </c>
      <c r="S70" s="58">
        <f>IF(($M70      =0),0,((($O70      -$M70      )/$M70      )*100))</f>
        <v>-73.690110373364746</v>
      </c>
      <c r="T70" s="57">
        <f>IF($E70   =0,0,($P70   /$E70   )*100)</f>
        <v>99.144408251900103</v>
      </c>
      <c r="U70" s="59">
        <f>IF($E70   =0,0,($Q70   /$E70 )*100)</f>
        <v>99.14516829533116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23025000</v>
      </c>
      <c r="C71" s="104">
        <f>C69</f>
        <v>0</v>
      </c>
      <c r="D71" s="104"/>
      <c r="E71" s="104">
        <f>$B71      +$C71      +$D71</f>
        <v>23025000</v>
      </c>
      <c r="F71" s="105">
        <f t="shared" ref="F71:O71" si="45">F69</f>
        <v>23025000</v>
      </c>
      <c r="G71" s="106">
        <f t="shared" si="45"/>
        <v>23025000</v>
      </c>
      <c r="H71" s="105">
        <f t="shared" si="45"/>
        <v>6720000</v>
      </c>
      <c r="I71" s="106">
        <f t="shared" si="45"/>
        <v>6719109</v>
      </c>
      <c r="J71" s="105">
        <f t="shared" si="45"/>
        <v>8027000</v>
      </c>
      <c r="K71" s="106">
        <f t="shared" si="45"/>
        <v>8026601</v>
      </c>
      <c r="L71" s="105">
        <f t="shared" si="45"/>
        <v>6398000</v>
      </c>
      <c r="M71" s="106">
        <f t="shared" si="45"/>
        <v>6398917</v>
      </c>
      <c r="N71" s="105">
        <f t="shared" si="45"/>
        <v>1683000</v>
      </c>
      <c r="O71" s="106">
        <f t="shared" si="45"/>
        <v>1683548</v>
      </c>
      <c r="P71" s="105">
        <f>$H71      +$J71      +$L71      +$N71</f>
        <v>22828000</v>
      </c>
      <c r="Q71" s="106">
        <f>$I71      +$K71      +$M71      +$O71</f>
        <v>22828175</v>
      </c>
      <c r="R71" s="61">
        <f>IF(($L71      =0),0,((($N71      -$L71      )/$L71      )*100))</f>
        <v>-73.694904657705536</v>
      </c>
      <c r="S71" s="62">
        <f>IF(($M71      =0),0,((($O71      -$M71      )/$M71      )*100))</f>
        <v>-73.690110373364746</v>
      </c>
      <c r="T71" s="61">
        <f>IF($E71   =0,0,($P71   /$E71   )*100)</f>
        <v>99.144408251900103</v>
      </c>
      <c r="U71" s="65">
        <f>IF($E71   =0,0,($Q71   /$E71   )*100)</f>
        <v>99.14516829533116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59675000</v>
      </c>
      <c r="C72" s="104">
        <f>SUM(C9:C14,C17:C23,C26:C29,C32,C35:C39,C42:C52,C55:C58,C61:C65,C69)</f>
        <v>0</v>
      </c>
      <c r="D72" s="104"/>
      <c r="E72" s="104">
        <f>$B72      +$C72      +$D72</f>
        <v>59675000</v>
      </c>
      <c r="F72" s="105">
        <f t="shared" ref="F72:O72" si="46">SUM(F9:F14,F17:F23,F26:F29,F32,F35:F39,F42:F52,F55:F58,F61:F65,F69)</f>
        <v>59675000</v>
      </c>
      <c r="G72" s="106">
        <f t="shared" si="46"/>
        <v>59675000</v>
      </c>
      <c r="H72" s="105">
        <f t="shared" si="46"/>
        <v>7675000</v>
      </c>
      <c r="I72" s="106">
        <f t="shared" si="46"/>
        <v>7674494</v>
      </c>
      <c r="J72" s="105">
        <f t="shared" si="46"/>
        <v>10582000</v>
      </c>
      <c r="K72" s="106">
        <f t="shared" si="46"/>
        <v>10581799</v>
      </c>
      <c r="L72" s="105">
        <f t="shared" si="46"/>
        <v>6965000</v>
      </c>
      <c r="M72" s="106">
        <f t="shared" si="46"/>
        <v>13042554</v>
      </c>
      <c r="N72" s="105">
        <f t="shared" si="46"/>
        <v>13752000</v>
      </c>
      <c r="O72" s="106">
        <f t="shared" si="46"/>
        <v>27521799</v>
      </c>
      <c r="P72" s="105">
        <f>$H72      +$J72      +$L72      +$N72</f>
        <v>38974000</v>
      </c>
      <c r="Q72" s="106">
        <f>$I72      +$K72      +$M72      +$O72</f>
        <v>58820646</v>
      </c>
      <c r="R72" s="61">
        <f>IF(($L72      =0),0,((($N72      -$L72      )/$L72      )*100))</f>
        <v>97.444364680545576</v>
      </c>
      <c r="S72" s="62">
        <f>IF(($M72      =0),0,((($O72      -$M72      )/$M72      )*100))</f>
        <v>111.01541155206259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65.310431503979899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98.568321742773364</v>
      </c>
      <c r="V72" s="105">
        <f>SUM(V9:V14,V17:V23,V26:V29,V32,V35:V39,V42:V52,V55:V58,V61:V65,V69)</f>
        <v>21093000</v>
      </c>
      <c r="W72" s="106">
        <f>SUM(W9:W14,W17:W23,W26:W29,W32,W35:W39,W42:W52,W55:W58,W61:W65,W69)</f>
        <v>7108000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3WdcFIHYWnqikP6Xh25lQUBk8gbBkjr2I+PR3G0yx1STLJrtVlyHPywjwV5CccCEqHED/8vYmqW2+typK7h9Q==" saltValue="WuFpnQlpH9dFND9uf4g8y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430000</v>
      </c>
      <c r="I10" s="94">
        <v>248291</v>
      </c>
      <c r="J10" s="93">
        <v>264000</v>
      </c>
      <c r="K10" s="94">
        <v>445810</v>
      </c>
      <c r="L10" s="93">
        <v>405000</v>
      </c>
      <c r="M10" s="94">
        <v>404349</v>
      </c>
      <c r="N10" s="93">
        <v>220000</v>
      </c>
      <c r="O10" s="94">
        <v>219048</v>
      </c>
      <c r="P10" s="93">
        <f t="shared" ref="P10:P15" si="1">$H10      +$J10      +$L10      +$N10</f>
        <v>1319000</v>
      </c>
      <c r="Q10" s="94">
        <f t="shared" ref="Q10:Q15" si="2">$I10      +$K10      +$M10      +$O10</f>
        <v>1317498</v>
      </c>
      <c r="R10" s="48">
        <f t="shared" ref="R10:R15" si="3">IF(($L10      =0),0,((($N10      -$L10      )/$L10      )*100))</f>
        <v>-45.679012345679013</v>
      </c>
      <c r="S10" s="49">
        <f t="shared" ref="S10:S15" si="4">IF(($M10      =0),0,((($O10      -$M10      )/$M10      )*100))</f>
        <v>-45.826995986140687</v>
      </c>
      <c r="T10" s="48">
        <f t="shared" ref="T10:T14" si="5">IF(($E10      =0),0,(($P10      /$E10      )*100))</f>
        <v>79.939393939393938</v>
      </c>
      <c r="U10" s="50">
        <f t="shared" ref="U10:U14" si="6">IF(($E10      =0),0,(($Q10      /$E10      )*100))</f>
        <v>79.848363636363644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430000</v>
      </c>
      <c r="I15" s="97">
        <f t="shared" si="7"/>
        <v>248291</v>
      </c>
      <c r="J15" s="96">
        <f t="shared" si="7"/>
        <v>264000</v>
      </c>
      <c r="K15" s="97">
        <f t="shared" si="7"/>
        <v>445810</v>
      </c>
      <c r="L15" s="96">
        <f t="shared" si="7"/>
        <v>405000</v>
      </c>
      <c r="M15" s="97">
        <f t="shared" si="7"/>
        <v>404349</v>
      </c>
      <c r="N15" s="96">
        <f t="shared" si="7"/>
        <v>220000</v>
      </c>
      <c r="O15" s="97">
        <f t="shared" si="7"/>
        <v>219048</v>
      </c>
      <c r="P15" s="96">
        <f t="shared" si="1"/>
        <v>1319000</v>
      </c>
      <c r="Q15" s="97">
        <f t="shared" si="2"/>
        <v>1317498</v>
      </c>
      <c r="R15" s="52">
        <f t="shared" si="3"/>
        <v>-45.679012345679013</v>
      </c>
      <c r="S15" s="53">
        <f t="shared" si="4"/>
        <v>-45.826995986140687</v>
      </c>
      <c r="T15" s="52">
        <f>IF((SUM($E9:$E13))=0,0,(P15/(SUM($E9:$E13))*100))</f>
        <v>79.939393939393938</v>
      </c>
      <c r="U15" s="54">
        <f>IF((SUM($E9:$E13))=0,0,(Q15/(SUM($E9:$E13))*100))</f>
        <v>79.848363636363644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1721000</v>
      </c>
      <c r="C32" s="92">
        <v>0</v>
      </c>
      <c r="D32" s="92"/>
      <c r="E32" s="92">
        <f>$B32      +$C32      +$D32</f>
        <v>1721000</v>
      </c>
      <c r="F32" s="93">
        <v>1721000</v>
      </c>
      <c r="G32" s="94">
        <v>1721000</v>
      </c>
      <c r="H32" s="93">
        <v>338000</v>
      </c>
      <c r="I32" s="94">
        <v>121981</v>
      </c>
      <c r="J32" s="93">
        <v>506000</v>
      </c>
      <c r="K32" s="94">
        <v>722046</v>
      </c>
      <c r="L32" s="93">
        <v>294000</v>
      </c>
      <c r="M32" s="94">
        <v>294047</v>
      </c>
      <c r="N32" s="93">
        <v>400000</v>
      </c>
      <c r="O32" s="94">
        <v>398712</v>
      </c>
      <c r="P32" s="93">
        <f>$H32      +$J32      +$L32      +$N32</f>
        <v>1538000</v>
      </c>
      <c r="Q32" s="94">
        <f>$I32      +$K32      +$M32      +$O32</f>
        <v>1536786</v>
      </c>
      <c r="R32" s="48">
        <f>IF(($L32      =0),0,((($N32      -$L32      )/$L32      )*100))</f>
        <v>36.054421768707485</v>
      </c>
      <c r="S32" s="49">
        <f>IF(($M32      =0),0,((($O32      -$M32      )/$M32      )*100))</f>
        <v>35.59464983489034</v>
      </c>
      <c r="T32" s="48">
        <f>IF(($E32      =0),0,(($P32      /$E32      )*100))</f>
        <v>89.366647298082512</v>
      </c>
      <c r="U32" s="50">
        <f>IF(($E32      =0),0,(($Q32      /$E32      )*100))</f>
        <v>89.296106914584541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1721000</v>
      </c>
      <c r="C33" s="95">
        <f>C32</f>
        <v>0</v>
      </c>
      <c r="D33" s="95"/>
      <c r="E33" s="95">
        <f>$B33      +$C33      +$D33</f>
        <v>1721000</v>
      </c>
      <c r="F33" s="96">
        <f t="shared" ref="F33:O33" si="17">F32</f>
        <v>1721000</v>
      </c>
      <c r="G33" s="97">
        <f t="shared" si="17"/>
        <v>1721000</v>
      </c>
      <c r="H33" s="96">
        <f t="shared" si="17"/>
        <v>338000</v>
      </c>
      <c r="I33" s="97">
        <f t="shared" si="17"/>
        <v>121981</v>
      </c>
      <c r="J33" s="96">
        <f t="shared" si="17"/>
        <v>506000</v>
      </c>
      <c r="K33" s="97">
        <f t="shared" si="17"/>
        <v>722046</v>
      </c>
      <c r="L33" s="96">
        <f t="shared" si="17"/>
        <v>294000</v>
      </c>
      <c r="M33" s="97">
        <f t="shared" si="17"/>
        <v>294047</v>
      </c>
      <c r="N33" s="96">
        <f t="shared" si="17"/>
        <v>400000</v>
      </c>
      <c r="O33" s="97">
        <f t="shared" si="17"/>
        <v>398712</v>
      </c>
      <c r="P33" s="96">
        <f>$H33      +$J33      +$L33      +$N33</f>
        <v>1538000</v>
      </c>
      <c r="Q33" s="97">
        <f>$I33      +$K33      +$M33      +$O33</f>
        <v>1536786</v>
      </c>
      <c r="R33" s="52">
        <f>IF(($L33      =0),0,((($N33      -$L33      )/$L33      )*100))</f>
        <v>36.054421768707485</v>
      </c>
      <c r="S33" s="53">
        <f>IF(($M33      =0),0,((($O33      -$M33      )/$M33      )*100))</f>
        <v>35.59464983489034</v>
      </c>
      <c r="T33" s="52">
        <f>IF($E33   =0,0,($P33   /$E33   )*100)</f>
        <v>89.366647298082512</v>
      </c>
      <c r="U33" s="54">
        <f>IF($E33   =0,0,($Q33   /$E33   )*100)</f>
        <v>89.296106914584541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7120000</v>
      </c>
      <c r="C35" s="92">
        <v>0</v>
      </c>
      <c r="D35" s="92"/>
      <c r="E35" s="92">
        <f t="shared" ref="E35:E40" si="18">$B35      +$C35      +$D35</f>
        <v>7120000</v>
      </c>
      <c r="F35" s="93">
        <v>7120000</v>
      </c>
      <c r="G35" s="94">
        <v>7120000</v>
      </c>
      <c r="H35" s="93"/>
      <c r="I35" s="94"/>
      <c r="J35" s="93">
        <v>220000</v>
      </c>
      <c r="K35" s="94">
        <v>219576</v>
      </c>
      <c r="L35" s="93"/>
      <c r="M35" s="94"/>
      <c r="N35" s="93">
        <v>131000</v>
      </c>
      <c r="O35" s="94">
        <v>1896568</v>
      </c>
      <c r="P35" s="93">
        <f t="shared" ref="P35:P40" si="19">$H35      +$J35      +$L35      +$N35</f>
        <v>351000</v>
      </c>
      <c r="Q35" s="94">
        <f t="shared" ref="Q35:Q40" si="20">$I35      +$K35      +$M35      +$O35</f>
        <v>2116144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4.9297752808988768</v>
      </c>
      <c r="U35" s="50">
        <f t="shared" ref="U35:U39" si="24">IF(($E35      =0),0,(($Q35      /$E35      )*100))</f>
        <v>29.721123595505617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10189000</v>
      </c>
      <c r="C36" s="92">
        <v>0</v>
      </c>
      <c r="D36" s="92"/>
      <c r="E36" s="92">
        <f t="shared" si="18"/>
        <v>10189000</v>
      </c>
      <c r="F36" s="93">
        <v>10189000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1000000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>
        <v>14168</v>
      </c>
      <c r="L38" s="93">
        <v>1095000</v>
      </c>
      <c r="M38" s="94">
        <v>848872</v>
      </c>
      <c r="N38" s="93">
        <v>2419000</v>
      </c>
      <c r="O38" s="94">
        <v>2590891</v>
      </c>
      <c r="P38" s="93">
        <f t="shared" si="19"/>
        <v>3514000</v>
      </c>
      <c r="Q38" s="94">
        <f t="shared" si="20"/>
        <v>3453931</v>
      </c>
      <c r="R38" s="48">
        <f t="shared" si="21"/>
        <v>120.91324200913243</v>
      </c>
      <c r="S38" s="49">
        <f t="shared" si="22"/>
        <v>205.21574513000783</v>
      </c>
      <c r="T38" s="48">
        <f t="shared" si="23"/>
        <v>78.088888888888889</v>
      </c>
      <c r="U38" s="50">
        <f t="shared" si="24"/>
        <v>76.754022222222218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20809000</v>
      </c>
      <c r="C40" s="95">
        <f>SUM(C35:C39)</f>
        <v>1000000</v>
      </c>
      <c r="D40" s="95"/>
      <c r="E40" s="95">
        <f t="shared" si="18"/>
        <v>21809000</v>
      </c>
      <c r="F40" s="96">
        <f t="shared" ref="F40:O40" si="25">SUM(F35:F39)</f>
        <v>21809000</v>
      </c>
      <c r="G40" s="97">
        <f t="shared" si="25"/>
        <v>11620000</v>
      </c>
      <c r="H40" s="96">
        <f t="shared" si="25"/>
        <v>0</v>
      </c>
      <c r="I40" s="97">
        <f t="shared" si="25"/>
        <v>0</v>
      </c>
      <c r="J40" s="96">
        <f t="shared" si="25"/>
        <v>220000</v>
      </c>
      <c r="K40" s="97">
        <f t="shared" si="25"/>
        <v>233744</v>
      </c>
      <c r="L40" s="96">
        <f t="shared" si="25"/>
        <v>1095000</v>
      </c>
      <c r="M40" s="97">
        <f t="shared" si="25"/>
        <v>848872</v>
      </c>
      <c r="N40" s="96">
        <f t="shared" si="25"/>
        <v>2550000</v>
      </c>
      <c r="O40" s="97">
        <f t="shared" si="25"/>
        <v>4487459</v>
      </c>
      <c r="P40" s="96">
        <f t="shared" si="19"/>
        <v>3865000</v>
      </c>
      <c r="Q40" s="97">
        <f t="shared" si="20"/>
        <v>5570075</v>
      </c>
      <c r="R40" s="52">
        <f t="shared" si="21"/>
        <v>132.87671232876713</v>
      </c>
      <c r="S40" s="53">
        <f t="shared" si="22"/>
        <v>428.63788651292538</v>
      </c>
      <c r="T40" s="52">
        <f>IF((+$E35+$E38) =0,0,(P40   /(+$E35+$E38) )*100)</f>
        <v>33.261617900172119</v>
      </c>
      <c r="U40" s="54">
        <f>IF((+$E35+$E38) =0,0,(Q40   /(+$E35+$E38) )*100)</f>
        <v>47.935240963855428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</v>
      </c>
      <c r="C51" s="92">
        <v>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>
        <v>1725</v>
      </c>
      <c r="L51" s="93">
        <v>718000</v>
      </c>
      <c r="M51" s="94">
        <v>1178720</v>
      </c>
      <c r="N51" s="93">
        <v>1782000</v>
      </c>
      <c r="O51" s="94">
        <v>902744</v>
      </c>
      <c r="P51" s="93">
        <f t="shared" si="27"/>
        <v>2500000</v>
      </c>
      <c r="Q51" s="94">
        <f t="shared" si="28"/>
        <v>2083189</v>
      </c>
      <c r="R51" s="48">
        <f t="shared" si="29"/>
        <v>148.18941504178272</v>
      </c>
      <c r="S51" s="49">
        <f t="shared" si="30"/>
        <v>-23.413193973123388</v>
      </c>
      <c r="T51" s="48">
        <f t="shared" si="31"/>
        <v>100</v>
      </c>
      <c r="U51" s="50">
        <f t="shared" si="32"/>
        <v>83.327560000000005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2500000</v>
      </c>
      <c r="C53" s="95">
        <f>SUM(C42:C52)</f>
        <v>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1725</v>
      </c>
      <c r="L53" s="96">
        <f t="shared" si="33"/>
        <v>718000</v>
      </c>
      <c r="M53" s="97">
        <f t="shared" si="33"/>
        <v>1178720</v>
      </c>
      <c r="N53" s="96">
        <f t="shared" si="33"/>
        <v>1782000</v>
      </c>
      <c r="O53" s="97">
        <f t="shared" si="33"/>
        <v>902744</v>
      </c>
      <c r="P53" s="96">
        <f t="shared" si="27"/>
        <v>2500000</v>
      </c>
      <c r="Q53" s="97">
        <f t="shared" si="28"/>
        <v>2083189</v>
      </c>
      <c r="R53" s="52">
        <f t="shared" si="29"/>
        <v>148.18941504178272</v>
      </c>
      <c r="S53" s="53">
        <f t="shared" si="30"/>
        <v>-23.413193973123388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83.327560000000005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26680000</v>
      </c>
      <c r="C67" s="104">
        <f>SUM(C9:C14,C17:C23,C26:C29,C32,C35:C39,C42:C52,C55:C58,C61:C65)</f>
        <v>1000000</v>
      </c>
      <c r="D67" s="104"/>
      <c r="E67" s="104">
        <f t="shared" si="35"/>
        <v>27680000</v>
      </c>
      <c r="F67" s="105">
        <f t="shared" ref="F67:O67" si="43">SUM(F9:F14,F17:F23,F26:F29,F32,F35:F39,F42:F52,F55:F58,F61:F65)</f>
        <v>27680000</v>
      </c>
      <c r="G67" s="106">
        <f t="shared" si="43"/>
        <v>17491000</v>
      </c>
      <c r="H67" s="105">
        <f t="shared" si="43"/>
        <v>768000</v>
      </c>
      <c r="I67" s="106">
        <f t="shared" si="43"/>
        <v>370272</v>
      </c>
      <c r="J67" s="105">
        <f t="shared" si="43"/>
        <v>990000</v>
      </c>
      <c r="K67" s="106">
        <f t="shared" si="43"/>
        <v>1403325</v>
      </c>
      <c r="L67" s="105">
        <f t="shared" si="43"/>
        <v>2512000</v>
      </c>
      <c r="M67" s="106">
        <f t="shared" si="43"/>
        <v>2725988</v>
      </c>
      <c r="N67" s="105">
        <f t="shared" si="43"/>
        <v>4952000</v>
      </c>
      <c r="O67" s="106">
        <f t="shared" si="43"/>
        <v>6007963</v>
      </c>
      <c r="P67" s="105">
        <f t="shared" si="36"/>
        <v>9222000</v>
      </c>
      <c r="Q67" s="106">
        <f t="shared" si="37"/>
        <v>10507548</v>
      </c>
      <c r="R67" s="61">
        <f t="shared" si="38"/>
        <v>97.133757961783445</v>
      </c>
      <c r="S67" s="62">
        <f t="shared" si="39"/>
        <v>120.39579778047444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52.724258189926246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60.074026642273168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35602000</v>
      </c>
      <c r="C69" s="92">
        <v>-10000000</v>
      </c>
      <c r="D69" s="92"/>
      <c r="E69" s="92">
        <f>$B69      +$C69      +$D69</f>
        <v>25602000</v>
      </c>
      <c r="F69" s="93">
        <v>25602000</v>
      </c>
      <c r="G69" s="94">
        <v>25602000</v>
      </c>
      <c r="H69" s="93">
        <v>3625000</v>
      </c>
      <c r="I69" s="94">
        <v>1202947</v>
      </c>
      <c r="J69" s="93">
        <v>3219000</v>
      </c>
      <c r="K69" s="94">
        <v>5645917</v>
      </c>
      <c r="L69" s="93">
        <v>2893000</v>
      </c>
      <c r="M69" s="94">
        <v>2922116</v>
      </c>
      <c r="N69" s="93">
        <v>10236000</v>
      </c>
      <c r="O69" s="94">
        <v>10608414</v>
      </c>
      <c r="P69" s="93">
        <f>$H69      +$J69      +$L69      +$N69</f>
        <v>19973000</v>
      </c>
      <c r="Q69" s="94">
        <f>$I69      +$K69      +$M69      +$O69</f>
        <v>20379394</v>
      </c>
      <c r="R69" s="48">
        <f>IF(($L69      =0),0,((($N69      -$L69      )/$L69      )*100))</f>
        <v>253.81956446595231</v>
      </c>
      <c r="S69" s="49">
        <f>IF(($M69      =0),0,((($O69      -$M69      )/$M69      )*100))</f>
        <v>263.03877053477686</v>
      </c>
      <c r="T69" s="48">
        <f>IF(($E69      =0),0,(($P69      /$E69      )*100))</f>
        <v>78.013436450277311</v>
      </c>
      <c r="U69" s="50">
        <f>IF(($E69      =0),0,(($Q69      /$E69      )*100))</f>
        <v>79.600789000859308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35602000</v>
      </c>
      <c r="C70" s="101">
        <f>C69</f>
        <v>-10000000</v>
      </c>
      <c r="D70" s="101"/>
      <c r="E70" s="101">
        <f>$B70      +$C70      +$D70</f>
        <v>25602000</v>
      </c>
      <c r="F70" s="102">
        <f t="shared" ref="F70:O70" si="44">F69</f>
        <v>25602000</v>
      </c>
      <c r="G70" s="103">
        <f t="shared" si="44"/>
        <v>25602000</v>
      </c>
      <c r="H70" s="102">
        <f t="shared" si="44"/>
        <v>3625000</v>
      </c>
      <c r="I70" s="103">
        <f t="shared" si="44"/>
        <v>1202947</v>
      </c>
      <c r="J70" s="102">
        <f t="shared" si="44"/>
        <v>3219000</v>
      </c>
      <c r="K70" s="103">
        <f t="shared" si="44"/>
        <v>5645917</v>
      </c>
      <c r="L70" s="102">
        <f t="shared" si="44"/>
        <v>2893000</v>
      </c>
      <c r="M70" s="103">
        <f t="shared" si="44"/>
        <v>2922116</v>
      </c>
      <c r="N70" s="102">
        <f t="shared" si="44"/>
        <v>10236000</v>
      </c>
      <c r="O70" s="103">
        <f t="shared" si="44"/>
        <v>10608414</v>
      </c>
      <c r="P70" s="102">
        <f>$H70      +$J70      +$L70      +$N70</f>
        <v>19973000</v>
      </c>
      <c r="Q70" s="103">
        <f>$I70      +$K70      +$M70      +$O70</f>
        <v>20379394</v>
      </c>
      <c r="R70" s="57">
        <f>IF(($L70      =0),0,((($N70      -$L70      )/$L70      )*100))</f>
        <v>253.81956446595231</v>
      </c>
      <c r="S70" s="58">
        <f>IF(($M70      =0),0,((($O70      -$M70      )/$M70      )*100))</f>
        <v>263.03877053477686</v>
      </c>
      <c r="T70" s="57">
        <f>IF($E70   =0,0,($P70   /$E70   )*100)</f>
        <v>78.013436450277311</v>
      </c>
      <c r="U70" s="59">
        <f>IF($E70   =0,0,($Q70   /$E70 )*100)</f>
        <v>79.600789000859308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35602000</v>
      </c>
      <c r="C71" s="104">
        <f>C69</f>
        <v>-10000000</v>
      </c>
      <c r="D71" s="104"/>
      <c r="E71" s="104">
        <f>$B71      +$C71      +$D71</f>
        <v>25602000</v>
      </c>
      <c r="F71" s="105">
        <f t="shared" ref="F71:O71" si="45">F69</f>
        <v>25602000</v>
      </c>
      <c r="G71" s="106">
        <f t="shared" si="45"/>
        <v>25602000</v>
      </c>
      <c r="H71" s="105">
        <f t="shared" si="45"/>
        <v>3625000</v>
      </c>
      <c r="I71" s="106">
        <f t="shared" si="45"/>
        <v>1202947</v>
      </c>
      <c r="J71" s="105">
        <f t="shared" si="45"/>
        <v>3219000</v>
      </c>
      <c r="K71" s="106">
        <f t="shared" si="45"/>
        <v>5645917</v>
      </c>
      <c r="L71" s="105">
        <f t="shared" si="45"/>
        <v>2893000</v>
      </c>
      <c r="M71" s="106">
        <f t="shared" si="45"/>
        <v>2922116</v>
      </c>
      <c r="N71" s="105">
        <f t="shared" si="45"/>
        <v>10236000</v>
      </c>
      <c r="O71" s="106">
        <f t="shared" si="45"/>
        <v>10608414</v>
      </c>
      <c r="P71" s="105">
        <f>$H71      +$J71      +$L71      +$N71</f>
        <v>19973000</v>
      </c>
      <c r="Q71" s="106">
        <f>$I71      +$K71      +$M71      +$O71</f>
        <v>20379394</v>
      </c>
      <c r="R71" s="61">
        <f>IF(($L71      =0),0,((($N71      -$L71      )/$L71      )*100))</f>
        <v>253.81956446595231</v>
      </c>
      <c r="S71" s="62">
        <f>IF(($M71      =0),0,((($O71      -$M71      )/$M71      )*100))</f>
        <v>263.03877053477686</v>
      </c>
      <c r="T71" s="61">
        <f>IF($E71   =0,0,($P71   /$E71   )*100)</f>
        <v>78.013436450277311</v>
      </c>
      <c r="U71" s="65">
        <f>IF($E71   =0,0,($Q71   /$E71   )*100)</f>
        <v>79.600789000859308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62282000</v>
      </c>
      <c r="C72" s="104">
        <f>SUM(C9:C14,C17:C23,C26:C29,C32,C35:C39,C42:C52,C55:C58,C61:C65,C69)</f>
        <v>-9000000</v>
      </c>
      <c r="D72" s="104"/>
      <c r="E72" s="104">
        <f>$B72      +$C72      +$D72</f>
        <v>53282000</v>
      </c>
      <c r="F72" s="105">
        <f t="shared" ref="F72:O72" si="46">SUM(F9:F14,F17:F23,F26:F29,F32,F35:F39,F42:F52,F55:F58,F61:F65,F69)</f>
        <v>53282000</v>
      </c>
      <c r="G72" s="106">
        <f t="shared" si="46"/>
        <v>43093000</v>
      </c>
      <c r="H72" s="105">
        <f t="shared" si="46"/>
        <v>4393000</v>
      </c>
      <c r="I72" s="106">
        <f t="shared" si="46"/>
        <v>1573219</v>
      </c>
      <c r="J72" s="105">
        <f t="shared" si="46"/>
        <v>4209000</v>
      </c>
      <c r="K72" s="106">
        <f t="shared" si="46"/>
        <v>7049242</v>
      </c>
      <c r="L72" s="105">
        <f t="shared" si="46"/>
        <v>5405000</v>
      </c>
      <c r="M72" s="106">
        <f t="shared" si="46"/>
        <v>5648104</v>
      </c>
      <c r="N72" s="105">
        <f t="shared" si="46"/>
        <v>15188000</v>
      </c>
      <c r="O72" s="106">
        <f t="shared" si="46"/>
        <v>16616377</v>
      </c>
      <c r="P72" s="105">
        <f>$H72      +$J72      +$L72      +$N72</f>
        <v>29195000</v>
      </c>
      <c r="Q72" s="106">
        <f>$I72      +$K72      +$M72      +$O72</f>
        <v>30886942</v>
      </c>
      <c r="R72" s="61">
        <f>IF(($L72      =0),0,((($N72      -$L72      )/$L72      )*100))</f>
        <v>180.9990749306198</v>
      </c>
      <c r="S72" s="62">
        <f>IF(($M72      =0),0,((($O72      -$M72      )/$M72      )*100))</f>
        <v>194.19389232209605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67.74882231452905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71.675079479265776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kQ2S49txaI2aXDI69ZXRZ6FJStO0TbSFsDoqCO8IDvZNXAngt9ajRd2tCeVVh2Z1Vk6pdyWFW0L8Or7kqDCGA==" saltValue="AqsX48Ffij9793olYb2CF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379000</v>
      </c>
      <c r="I10" s="94">
        <v>379261</v>
      </c>
      <c r="J10" s="93">
        <v>319000</v>
      </c>
      <c r="K10" s="94">
        <v>319324</v>
      </c>
      <c r="L10" s="93">
        <v>114000</v>
      </c>
      <c r="M10" s="94">
        <v>342196</v>
      </c>
      <c r="N10" s="93">
        <v>738000</v>
      </c>
      <c r="O10" s="94">
        <v>475555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1516336</v>
      </c>
      <c r="R10" s="48">
        <f t="shared" ref="R10:R15" si="3">IF(($L10      =0),0,((($N10      -$L10      )/$L10      )*100))</f>
        <v>547.36842105263156</v>
      </c>
      <c r="S10" s="49">
        <f t="shared" ref="S10:S15" si="4">IF(($M10      =0),0,((($O10      -$M10      )/$M10      )*100))</f>
        <v>38.971525090883588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97.828129032258062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379000</v>
      </c>
      <c r="I15" s="97">
        <f t="shared" si="7"/>
        <v>379261</v>
      </c>
      <c r="J15" s="96">
        <f t="shared" si="7"/>
        <v>319000</v>
      </c>
      <c r="K15" s="97">
        <f t="shared" si="7"/>
        <v>319324</v>
      </c>
      <c r="L15" s="96">
        <f t="shared" si="7"/>
        <v>114000</v>
      </c>
      <c r="M15" s="97">
        <f t="shared" si="7"/>
        <v>342196</v>
      </c>
      <c r="N15" s="96">
        <f t="shared" si="7"/>
        <v>738000</v>
      </c>
      <c r="O15" s="97">
        <f t="shared" si="7"/>
        <v>475555</v>
      </c>
      <c r="P15" s="96">
        <f t="shared" si="1"/>
        <v>1550000</v>
      </c>
      <c r="Q15" s="97">
        <f t="shared" si="2"/>
        <v>1516336</v>
      </c>
      <c r="R15" s="52">
        <f t="shared" si="3"/>
        <v>547.36842105263156</v>
      </c>
      <c r="S15" s="53">
        <f t="shared" si="4"/>
        <v>38.971525090883588</v>
      </c>
      <c r="T15" s="52">
        <f>IF((SUM($E9:$E13))=0,0,(P15/(SUM($E9:$E13))*100))</f>
        <v>100</v>
      </c>
      <c r="U15" s="54">
        <f>IF((SUM($E9:$E13))=0,0,(Q15/(SUM($E9:$E13))*100))</f>
        <v>97.828129032258062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2530000</v>
      </c>
      <c r="C32" s="92">
        <v>0</v>
      </c>
      <c r="D32" s="92"/>
      <c r="E32" s="92">
        <f>$B32      +$C32      +$D32</f>
        <v>2530000</v>
      </c>
      <c r="F32" s="93">
        <v>2530000</v>
      </c>
      <c r="G32" s="94">
        <v>2530000</v>
      </c>
      <c r="H32" s="93">
        <v>172000</v>
      </c>
      <c r="I32" s="94">
        <v>171972</v>
      </c>
      <c r="J32" s="93">
        <v>708000</v>
      </c>
      <c r="K32" s="94">
        <v>708115</v>
      </c>
      <c r="L32" s="93">
        <v>751000</v>
      </c>
      <c r="M32" s="94">
        <v>750574</v>
      </c>
      <c r="N32" s="93">
        <v>899000</v>
      </c>
      <c r="O32" s="94">
        <v>562846</v>
      </c>
      <c r="P32" s="93">
        <f>$H32      +$J32      +$L32      +$N32</f>
        <v>2530000</v>
      </c>
      <c r="Q32" s="94">
        <f>$I32      +$K32      +$M32      +$O32</f>
        <v>2193507</v>
      </c>
      <c r="R32" s="48">
        <f>IF(($L32      =0),0,((($N32      -$L32      )/$L32      )*100))</f>
        <v>19.70705725699068</v>
      </c>
      <c r="S32" s="49">
        <f>IF(($M32      =0),0,((($O32      -$M32      )/$M32      )*100))</f>
        <v>-25.011258050505347</v>
      </c>
      <c r="T32" s="48">
        <f>IF(($E32      =0),0,(($P32      /$E32      )*100))</f>
        <v>100</v>
      </c>
      <c r="U32" s="50">
        <f>IF(($E32      =0),0,(($Q32      /$E32      )*100))</f>
        <v>86.699881422924889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2530000</v>
      </c>
      <c r="C33" s="95">
        <f>C32</f>
        <v>0</v>
      </c>
      <c r="D33" s="95"/>
      <c r="E33" s="95">
        <f>$B33      +$C33      +$D33</f>
        <v>2530000</v>
      </c>
      <c r="F33" s="96">
        <f t="shared" ref="F33:O33" si="17">F32</f>
        <v>2530000</v>
      </c>
      <c r="G33" s="97">
        <f t="shared" si="17"/>
        <v>2530000</v>
      </c>
      <c r="H33" s="96">
        <f t="shared" si="17"/>
        <v>172000</v>
      </c>
      <c r="I33" s="97">
        <f t="shared" si="17"/>
        <v>171972</v>
      </c>
      <c r="J33" s="96">
        <f t="shared" si="17"/>
        <v>708000</v>
      </c>
      <c r="K33" s="97">
        <f t="shared" si="17"/>
        <v>708115</v>
      </c>
      <c r="L33" s="96">
        <f t="shared" si="17"/>
        <v>751000</v>
      </c>
      <c r="M33" s="97">
        <f t="shared" si="17"/>
        <v>750574</v>
      </c>
      <c r="N33" s="96">
        <f t="shared" si="17"/>
        <v>899000</v>
      </c>
      <c r="O33" s="97">
        <f t="shared" si="17"/>
        <v>562846</v>
      </c>
      <c r="P33" s="96">
        <f>$H33      +$J33      +$L33      +$N33</f>
        <v>2530000</v>
      </c>
      <c r="Q33" s="97">
        <f>$I33      +$K33      +$M33      +$O33</f>
        <v>2193507</v>
      </c>
      <c r="R33" s="52">
        <f>IF(($L33      =0),0,((($N33      -$L33      )/$L33      )*100))</f>
        <v>19.70705725699068</v>
      </c>
      <c r="S33" s="53">
        <f>IF(($M33      =0),0,((($O33      -$M33      )/$M33      )*100))</f>
        <v>-25.011258050505347</v>
      </c>
      <c r="T33" s="52">
        <f>IF($E33   =0,0,($P33   /$E33   )*100)</f>
        <v>100</v>
      </c>
      <c r="U33" s="54">
        <f>IF($E33   =0,0,($Q33   /$E33   )*100)</f>
        <v>86.699881422924889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18519000</v>
      </c>
      <c r="C35" s="92">
        <v>0</v>
      </c>
      <c r="D35" s="92"/>
      <c r="E35" s="92">
        <f t="shared" ref="E35:E40" si="18">$B35      +$C35      +$D35</f>
        <v>18519000</v>
      </c>
      <c r="F35" s="93">
        <v>18519000</v>
      </c>
      <c r="G35" s="94">
        <v>18519000</v>
      </c>
      <c r="H35" s="93">
        <v>2000000</v>
      </c>
      <c r="I35" s="94"/>
      <c r="J35" s="93">
        <v>8884000</v>
      </c>
      <c r="K35" s="94">
        <v>3381293</v>
      </c>
      <c r="L35" s="93"/>
      <c r="M35" s="94">
        <v>571237</v>
      </c>
      <c r="N35" s="93"/>
      <c r="O35" s="94">
        <v>4057826</v>
      </c>
      <c r="P35" s="93">
        <f t="shared" ref="P35:P40" si="19">$H35      +$J35      +$L35      +$N35</f>
        <v>10884000</v>
      </c>
      <c r="Q35" s="94">
        <f t="shared" ref="Q35:Q40" si="20">$I35      +$K35      +$M35      +$O35</f>
        <v>8010356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610.35769741805939</v>
      </c>
      <c r="T35" s="48">
        <f t="shared" ref="T35:T39" si="23">IF(($E35      =0),0,(($P35      /$E35      )*100))</f>
        <v>58.772071926129918</v>
      </c>
      <c r="U35" s="50">
        <f t="shared" ref="U35:U39" si="24">IF(($E35      =0),0,(($Q35      /$E35      )*100))</f>
        <v>43.254797775257842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18519000</v>
      </c>
      <c r="C40" s="95">
        <f>SUM(C35:C39)</f>
        <v>0</v>
      </c>
      <c r="D40" s="95"/>
      <c r="E40" s="95">
        <f t="shared" si="18"/>
        <v>18519000</v>
      </c>
      <c r="F40" s="96">
        <f t="shared" ref="F40:O40" si="25">SUM(F35:F39)</f>
        <v>18519000</v>
      </c>
      <c r="G40" s="97">
        <f t="shared" si="25"/>
        <v>18519000</v>
      </c>
      <c r="H40" s="96">
        <f t="shared" si="25"/>
        <v>2000000</v>
      </c>
      <c r="I40" s="97">
        <f t="shared" si="25"/>
        <v>0</v>
      </c>
      <c r="J40" s="96">
        <f t="shared" si="25"/>
        <v>8884000</v>
      </c>
      <c r="K40" s="97">
        <f t="shared" si="25"/>
        <v>3381293</v>
      </c>
      <c r="L40" s="96">
        <f t="shared" si="25"/>
        <v>0</v>
      </c>
      <c r="M40" s="97">
        <f t="shared" si="25"/>
        <v>571237</v>
      </c>
      <c r="N40" s="96">
        <f t="shared" si="25"/>
        <v>0</v>
      </c>
      <c r="O40" s="97">
        <f t="shared" si="25"/>
        <v>4057826</v>
      </c>
      <c r="P40" s="96">
        <f t="shared" si="19"/>
        <v>10884000</v>
      </c>
      <c r="Q40" s="97">
        <f t="shared" si="20"/>
        <v>8010356</v>
      </c>
      <c r="R40" s="52">
        <f t="shared" si="21"/>
        <v>0</v>
      </c>
      <c r="S40" s="53">
        <f t="shared" si="22"/>
        <v>610.35769741805939</v>
      </c>
      <c r="T40" s="52">
        <f>IF((+$E35+$E38) =0,0,(P40   /(+$E35+$E38) )*100)</f>
        <v>58.772071926129918</v>
      </c>
      <c r="U40" s="54">
        <f>IF((+$E35+$E38) =0,0,(Q40   /(+$E35+$E38) )*100)</f>
        <v>43.254797775257842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5182000</v>
      </c>
      <c r="C51" s="92">
        <v>0</v>
      </c>
      <c r="D51" s="92"/>
      <c r="E51" s="92">
        <f t="shared" si="26"/>
        <v>5182000</v>
      </c>
      <c r="F51" s="93">
        <v>5182000</v>
      </c>
      <c r="G51" s="94">
        <v>5182000</v>
      </c>
      <c r="H51" s="93">
        <v>767000</v>
      </c>
      <c r="I51" s="94"/>
      <c r="J51" s="93">
        <v>1052000</v>
      </c>
      <c r="K51" s="94">
        <v>1555420</v>
      </c>
      <c r="L51" s="93">
        <v>2852000</v>
      </c>
      <c r="M51" s="94">
        <v>946601</v>
      </c>
      <c r="N51" s="93">
        <v>511000</v>
      </c>
      <c r="O51" s="94">
        <v>1892424</v>
      </c>
      <c r="P51" s="93">
        <f t="shared" si="27"/>
        <v>5182000</v>
      </c>
      <c r="Q51" s="94">
        <f t="shared" si="28"/>
        <v>4394445</v>
      </c>
      <c r="R51" s="48">
        <f t="shared" si="29"/>
        <v>-82.082748948106584</v>
      </c>
      <c r="S51" s="49">
        <f t="shared" si="30"/>
        <v>99.917811200283964</v>
      </c>
      <c r="T51" s="48">
        <f t="shared" si="31"/>
        <v>100</v>
      </c>
      <c r="U51" s="50">
        <f t="shared" si="32"/>
        <v>84.802103434967194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5182000</v>
      </c>
      <c r="C53" s="95">
        <f>SUM(C42:C52)</f>
        <v>0</v>
      </c>
      <c r="D53" s="95"/>
      <c r="E53" s="95">
        <f t="shared" si="26"/>
        <v>5182000</v>
      </c>
      <c r="F53" s="96">
        <f t="shared" ref="F53:O53" si="33">SUM(F42:F52)</f>
        <v>5182000</v>
      </c>
      <c r="G53" s="97">
        <f t="shared" si="33"/>
        <v>5182000</v>
      </c>
      <c r="H53" s="96">
        <f t="shared" si="33"/>
        <v>767000</v>
      </c>
      <c r="I53" s="97">
        <f t="shared" si="33"/>
        <v>0</v>
      </c>
      <c r="J53" s="96">
        <f t="shared" si="33"/>
        <v>1052000</v>
      </c>
      <c r="K53" s="97">
        <f t="shared" si="33"/>
        <v>1555420</v>
      </c>
      <c r="L53" s="96">
        <f t="shared" si="33"/>
        <v>2852000</v>
      </c>
      <c r="M53" s="97">
        <f t="shared" si="33"/>
        <v>946601</v>
      </c>
      <c r="N53" s="96">
        <f t="shared" si="33"/>
        <v>511000</v>
      </c>
      <c r="O53" s="97">
        <f t="shared" si="33"/>
        <v>1892424</v>
      </c>
      <c r="P53" s="96">
        <f t="shared" si="27"/>
        <v>5182000</v>
      </c>
      <c r="Q53" s="97">
        <f t="shared" si="28"/>
        <v>4394445</v>
      </c>
      <c r="R53" s="52">
        <f t="shared" si="29"/>
        <v>-82.082748948106584</v>
      </c>
      <c r="S53" s="53">
        <f t="shared" si="30"/>
        <v>99.917811200283964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84.802103434967194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27781000</v>
      </c>
      <c r="C67" s="104">
        <f>SUM(C9:C14,C17:C23,C26:C29,C32,C35:C39,C42:C52,C55:C58,C61:C65)</f>
        <v>0</v>
      </c>
      <c r="D67" s="104"/>
      <c r="E67" s="104">
        <f t="shared" si="35"/>
        <v>27781000</v>
      </c>
      <c r="F67" s="105">
        <f t="shared" ref="F67:O67" si="43">SUM(F9:F14,F17:F23,F26:F29,F32,F35:F39,F42:F52,F55:F58,F61:F65)</f>
        <v>27781000</v>
      </c>
      <c r="G67" s="106">
        <f t="shared" si="43"/>
        <v>27781000</v>
      </c>
      <c r="H67" s="105">
        <f t="shared" si="43"/>
        <v>3318000</v>
      </c>
      <c r="I67" s="106">
        <f t="shared" si="43"/>
        <v>551233</v>
      </c>
      <c r="J67" s="105">
        <f t="shared" si="43"/>
        <v>10963000</v>
      </c>
      <c r="K67" s="106">
        <f t="shared" si="43"/>
        <v>5964152</v>
      </c>
      <c r="L67" s="105">
        <f t="shared" si="43"/>
        <v>3717000</v>
      </c>
      <c r="M67" s="106">
        <f t="shared" si="43"/>
        <v>2610608</v>
      </c>
      <c r="N67" s="105">
        <f t="shared" si="43"/>
        <v>2148000</v>
      </c>
      <c r="O67" s="106">
        <f t="shared" si="43"/>
        <v>6988651</v>
      </c>
      <c r="P67" s="105">
        <f t="shared" si="36"/>
        <v>20146000</v>
      </c>
      <c r="Q67" s="106">
        <f t="shared" si="37"/>
        <v>16114644</v>
      </c>
      <c r="R67" s="61">
        <f t="shared" si="38"/>
        <v>-42.211460855528657</v>
      </c>
      <c r="S67" s="62">
        <f t="shared" si="39"/>
        <v>167.70204488762769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72.517188006191276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58.005989705194196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23053000</v>
      </c>
      <c r="C69" s="92">
        <v>-2000000</v>
      </c>
      <c r="D69" s="92"/>
      <c r="E69" s="92">
        <f>$B69      +$C69      +$D69</f>
        <v>21053000</v>
      </c>
      <c r="F69" s="93">
        <v>21053000</v>
      </c>
      <c r="G69" s="94">
        <v>21053000</v>
      </c>
      <c r="H69" s="93">
        <v>1109000</v>
      </c>
      <c r="I69" s="94">
        <v>1003593</v>
      </c>
      <c r="J69" s="93">
        <v>931000</v>
      </c>
      <c r="K69" s="94">
        <v>850637</v>
      </c>
      <c r="L69" s="93">
        <v>12716000</v>
      </c>
      <c r="M69" s="94">
        <v>11099027</v>
      </c>
      <c r="N69" s="93">
        <v>6297000</v>
      </c>
      <c r="O69" s="94">
        <v>3350997</v>
      </c>
      <c r="P69" s="93">
        <f>$H69      +$J69      +$L69      +$N69</f>
        <v>21053000</v>
      </c>
      <c r="Q69" s="94">
        <f>$I69      +$K69      +$M69      +$O69</f>
        <v>16304254</v>
      </c>
      <c r="R69" s="48">
        <f>IF(($L69      =0),0,((($N69      -$L69      )/$L69      )*100))</f>
        <v>-50.47971060081786</v>
      </c>
      <c r="S69" s="49">
        <f>IF(($M69      =0),0,((($O69      -$M69      )/$M69      )*100))</f>
        <v>-69.808191294606274</v>
      </c>
      <c r="T69" s="48">
        <f>IF(($E69      =0),0,(($P69      /$E69      )*100))</f>
        <v>100</v>
      </c>
      <c r="U69" s="50">
        <f>IF(($E69      =0),0,(($Q69      /$E69      )*100))</f>
        <v>77.443851232603436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23053000</v>
      </c>
      <c r="C70" s="101">
        <f>C69</f>
        <v>-2000000</v>
      </c>
      <c r="D70" s="101"/>
      <c r="E70" s="101">
        <f>$B70      +$C70      +$D70</f>
        <v>21053000</v>
      </c>
      <c r="F70" s="102">
        <f t="shared" ref="F70:O70" si="44">F69</f>
        <v>21053000</v>
      </c>
      <c r="G70" s="103">
        <f t="shared" si="44"/>
        <v>21053000</v>
      </c>
      <c r="H70" s="102">
        <f t="shared" si="44"/>
        <v>1109000</v>
      </c>
      <c r="I70" s="103">
        <f t="shared" si="44"/>
        <v>1003593</v>
      </c>
      <c r="J70" s="102">
        <f t="shared" si="44"/>
        <v>931000</v>
      </c>
      <c r="K70" s="103">
        <f t="shared" si="44"/>
        <v>850637</v>
      </c>
      <c r="L70" s="102">
        <f t="shared" si="44"/>
        <v>12716000</v>
      </c>
      <c r="M70" s="103">
        <f t="shared" si="44"/>
        <v>11099027</v>
      </c>
      <c r="N70" s="102">
        <f t="shared" si="44"/>
        <v>6297000</v>
      </c>
      <c r="O70" s="103">
        <f t="shared" si="44"/>
        <v>3350997</v>
      </c>
      <c r="P70" s="102">
        <f>$H70      +$J70      +$L70      +$N70</f>
        <v>21053000</v>
      </c>
      <c r="Q70" s="103">
        <f>$I70      +$K70      +$M70      +$O70</f>
        <v>16304254</v>
      </c>
      <c r="R70" s="57">
        <f>IF(($L70      =0),0,((($N70      -$L70      )/$L70      )*100))</f>
        <v>-50.47971060081786</v>
      </c>
      <c r="S70" s="58">
        <f>IF(($M70      =0),0,((($O70      -$M70      )/$M70      )*100))</f>
        <v>-69.808191294606274</v>
      </c>
      <c r="T70" s="57">
        <f>IF($E70   =0,0,($P70   /$E70   )*100)</f>
        <v>100</v>
      </c>
      <c r="U70" s="59">
        <f>IF($E70   =0,0,($Q70   /$E70 )*100)</f>
        <v>77.443851232603436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23053000</v>
      </c>
      <c r="C71" s="104">
        <f>C69</f>
        <v>-2000000</v>
      </c>
      <c r="D71" s="104"/>
      <c r="E71" s="104">
        <f>$B71      +$C71      +$D71</f>
        <v>21053000</v>
      </c>
      <c r="F71" s="105">
        <f t="shared" ref="F71:O71" si="45">F69</f>
        <v>21053000</v>
      </c>
      <c r="G71" s="106">
        <f t="shared" si="45"/>
        <v>21053000</v>
      </c>
      <c r="H71" s="105">
        <f t="shared" si="45"/>
        <v>1109000</v>
      </c>
      <c r="I71" s="106">
        <f t="shared" si="45"/>
        <v>1003593</v>
      </c>
      <c r="J71" s="105">
        <f t="shared" si="45"/>
        <v>931000</v>
      </c>
      <c r="K71" s="106">
        <f t="shared" si="45"/>
        <v>850637</v>
      </c>
      <c r="L71" s="105">
        <f t="shared" si="45"/>
        <v>12716000</v>
      </c>
      <c r="M71" s="106">
        <f t="shared" si="45"/>
        <v>11099027</v>
      </c>
      <c r="N71" s="105">
        <f t="shared" si="45"/>
        <v>6297000</v>
      </c>
      <c r="O71" s="106">
        <f t="shared" si="45"/>
        <v>3350997</v>
      </c>
      <c r="P71" s="105">
        <f>$H71      +$J71      +$L71      +$N71</f>
        <v>21053000</v>
      </c>
      <c r="Q71" s="106">
        <f>$I71      +$K71      +$M71      +$O71</f>
        <v>16304254</v>
      </c>
      <c r="R71" s="61">
        <f>IF(($L71      =0),0,((($N71      -$L71      )/$L71      )*100))</f>
        <v>-50.47971060081786</v>
      </c>
      <c r="S71" s="62">
        <f>IF(($M71      =0),0,((($O71      -$M71      )/$M71      )*100))</f>
        <v>-69.808191294606274</v>
      </c>
      <c r="T71" s="61">
        <f>IF($E71   =0,0,($P71   /$E71   )*100)</f>
        <v>100</v>
      </c>
      <c r="U71" s="65">
        <f>IF($E71   =0,0,($Q71   /$E71   )*100)</f>
        <v>77.443851232603436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50834000</v>
      </c>
      <c r="C72" s="104">
        <f>SUM(C9:C14,C17:C23,C26:C29,C32,C35:C39,C42:C52,C55:C58,C61:C65,C69)</f>
        <v>-2000000</v>
      </c>
      <c r="D72" s="104"/>
      <c r="E72" s="104">
        <f>$B72      +$C72      +$D72</f>
        <v>48834000</v>
      </c>
      <c r="F72" s="105">
        <f t="shared" ref="F72:O72" si="46">SUM(F9:F14,F17:F23,F26:F29,F32,F35:F39,F42:F52,F55:F58,F61:F65,F69)</f>
        <v>48834000</v>
      </c>
      <c r="G72" s="106">
        <f t="shared" si="46"/>
        <v>48834000</v>
      </c>
      <c r="H72" s="105">
        <f t="shared" si="46"/>
        <v>4427000</v>
      </c>
      <c r="I72" s="106">
        <f t="shared" si="46"/>
        <v>1554826</v>
      </c>
      <c r="J72" s="105">
        <f t="shared" si="46"/>
        <v>11894000</v>
      </c>
      <c r="K72" s="106">
        <f t="shared" si="46"/>
        <v>6814789</v>
      </c>
      <c r="L72" s="105">
        <f t="shared" si="46"/>
        <v>16433000</v>
      </c>
      <c r="M72" s="106">
        <f t="shared" si="46"/>
        <v>13709635</v>
      </c>
      <c r="N72" s="105">
        <f t="shared" si="46"/>
        <v>8445000</v>
      </c>
      <c r="O72" s="106">
        <f t="shared" si="46"/>
        <v>10339648</v>
      </c>
      <c r="P72" s="105">
        <f>$H72      +$J72      +$L72      +$N72</f>
        <v>41199000</v>
      </c>
      <c r="Q72" s="106">
        <f>$I72      +$K72      +$M72      +$O72</f>
        <v>32418898</v>
      </c>
      <c r="R72" s="61">
        <f>IF(($L72      =0),0,((($N72      -$L72      )/$L72      )*100))</f>
        <v>-48.609505263798454</v>
      </c>
      <c r="S72" s="62">
        <f>IF(($M72      =0),0,((($O72      -$M72      )/$M72      )*100))</f>
        <v>-24.581157704052661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84.365401154933039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66.385915550640945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FwWB13MvJUht7p6eoFhbAJtPXLLM0k4+VeCGsEFiSK8MwOzx55ON87spA566++1MWwD7+SbQZbBi/Ybu7QJ3A==" saltValue="YKDBFRW7KLK7ikesIBwYG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>
        <v>29937000</v>
      </c>
      <c r="O9" s="94"/>
      <c r="P9" s="93">
        <f>$H9       +$J9       +$L9       +$N9</f>
        <v>41764000</v>
      </c>
      <c r="Q9" s="94">
        <f>$I9       +$K9       +$M9       +$O9</f>
        <v>0</v>
      </c>
      <c r="R9" s="48">
        <f>IF(($L9       =0),0,((($N9       -$L9       )/$L9       )*100))</f>
        <v>379.0686509841575</v>
      </c>
      <c r="S9" s="49">
        <f>IF(($M9       =0),0,((($O9       -$M9       )/$M9       )*100))</f>
        <v>0</v>
      </c>
      <c r="T9" s="48">
        <f>IF(($E9       =0),0,(($P9       /$E9       )*100))</f>
        <v>58.913810128367892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>
        <v>203000</v>
      </c>
      <c r="M10" s="94">
        <v>203578</v>
      </c>
      <c r="N10" s="93"/>
      <c r="O10" s="94"/>
      <c r="P10" s="93">
        <f t="shared" ref="P10:P15" si="1">$H10      +$J10      +$L10      +$N10</f>
        <v>999000</v>
      </c>
      <c r="Q10" s="94">
        <f t="shared" ref="Q10:Q15" si="2">$I10      +$K10      +$M10      +$O10</f>
        <v>999986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99.9</v>
      </c>
      <c r="U10" s="50">
        <f t="shared" ref="U10:U14" si="6">IF(($E10      =0),0,(($Q10      /$E10      )*100))</f>
        <v>99.99860000000001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12000000</v>
      </c>
      <c r="H11" s="93">
        <v>2009000</v>
      </c>
      <c r="I11" s="94">
        <v>2009762</v>
      </c>
      <c r="J11" s="93">
        <v>2483000</v>
      </c>
      <c r="K11" s="94">
        <v>3645873</v>
      </c>
      <c r="L11" s="93">
        <v>2120000</v>
      </c>
      <c r="M11" s="94">
        <v>3654295</v>
      </c>
      <c r="N11" s="93">
        <v>2000000</v>
      </c>
      <c r="O11" s="94">
        <v>897690</v>
      </c>
      <c r="P11" s="93">
        <f t="shared" si="1"/>
        <v>8612000</v>
      </c>
      <c r="Q11" s="94">
        <f t="shared" si="2"/>
        <v>10207620</v>
      </c>
      <c r="R11" s="48">
        <f t="shared" si="3"/>
        <v>-5.6603773584905666</v>
      </c>
      <c r="S11" s="49">
        <f t="shared" si="4"/>
        <v>-75.434659763374327</v>
      </c>
      <c r="T11" s="48">
        <f t="shared" si="5"/>
        <v>71.766666666666666</v>
      </c>
      <c r="U11" s="50">
        <f t="shared" si="6"/>
        <v>85.063500000000005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4626000</v>
      </c>
      <c r="W12" s="94">
        <v>2863000</v>
      </c>
    </row>
    <row r="13" spans="1:23" ht="12.95" customHeight="1" x14ac:dyDescent="0.2">
      <c r="A13" s="47" t="s">
        <v>39</v>
      </c>
      <c r="B13" s="92">
        <v>50000000</v>
      </c>
      <c r="C13" s="92">
        <v>121399000</v>
      </c>
      <c r="D13" s="92"/>
      <c r="E13" s="92">
        <f t="shared" si="0"/>
        <v>171399000</v>
      </c>
      <c r="F13" s="93">
        <v>171399000</v>
      </c>
      <c r="G13" s="94">
        <v>171399000</v>
      </c>
      <c r="H13" s="93"/>
      <c r="I13" s="94">
        <v>47801</v>
      </c>
      <c r="J13" s="93">
        <v>2888000</v>
      </c>
      <c r="K13" s="94">
        <v>12505636</v>
      </c>
      <c r="L13" s="93">
        <v>60901000</v>
      </c>
      <c r="M13" s="94">
        <v>4451871</v>
      </c>
      <c r="N13" s="93">
        <v>99265000</v>
      </c>
      <c r="O13" s="94">
        <v>17717</v>
      </c>
      <c r="P13" s="93">
        <f t="shared" si="1"/>
        <v>163054000</v>
      </c>
      <c r="Q13" s="94">
        <f t="shared" si="2"/>
        <v>17023025</v>
      </c>
      <c r="R13" s="48">
        <f t="shared" si="3"/>
        <v>62.994039506740449</v>
      </c>
      <c r="S13" s="49">
        <f t="shared" si="4"/>
        <v>-99.60203249375374</v>
      </c>
      <c r="T13" s="48">
        <f t="shared" si="5"/>
        <v>95.131243472832395</v>
      </c>
      <c r="U13" s="50">
        <f t="shared" si="6"/>
        <v>9.931811154090747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138890000</v>
      </c>
      <c r="C15" s="95">
        <f>SUM(C9:C14)</f>
        <v>121399000</v>
      </c>
      <c r="D15" s="95"/>
      <c r="E15" s="95">
        <f t="shared" si="0"/>
        <v>260289000</v>
      </c>
      <c r="F15" s="96">
        <f t="shared" ref="F15:O15" si="7">SUM(F9:F14)</f>
        <v>260289000</v>
      </c>
      <c r="G15" s="97">
        <f t="shared" si="7"/>
        <v>255289000</v>
      </c>
      <c r="H15" s="96">
        <f t="shared" si="7"/>
        <v>3826000</v>
      </c>
      <c r="I15" s="97">
        <f t="shared" si="7"/>
        <v>2396706</v>
      </c>
      <c r="J15" s="96">
        <f t="shared" si="7"/>
        <v>9928000</v>
      </c>
      <c r="K15" s="97">
        <f t="shared" si="7"/>
        <v>16608774</v>
      </c>
      <c r="L15" s="96">
        <f t="shared" si="7"/>
        <v>69473000</v>
      </c>
      <c r="M15" s="97">
        <f t="shared" si="7"/>
        <v>8309744</v>
      </c>
      <c r="N15" s="96">
        <f t="shared" si="7"/>
        <v>131202000</v>
      </c>
      <c r="O15" s="97">
        <f t="shared" si="7"/>
        <v>915407</v>
      </c>
      <c r="P15" s="96">
        <f t="shared" si="1"/>
        <v>214429000</v>
      </c>
      <c r="Q15" s="97">
        <f t="shared" si="2"/>
        <v>28230631</v>
      </c>
      <c r="R15" s="52">
        <f t="shared" si="3"/>
        <v>88.853223554474397</v>
      </c>
      <c r="S15" s="53">
        <f t="shared" si="4"/>
        <v>-88.983932597682909</v>
      </c>
      <c r="T15" s="52">
        <f>IF((SUM($E9:$E13))=0,0,(P15/(SUM($E9:$E13))*100))</f>
        <v>83.994610030201073</v>
      </c>
      <c r="U15" s="54">
        <f>IF((SUM($E9:$E13))=0,0,(Q15/(SUM($E9:$E13))*100))</f>
        <v>11.058302942939179</v>
      </c>
      <c r="V15" s="96">
        <f>SUM(V9:V14)</f>
        <v>4763000</v>
      </c>
      <c r="W15" s="97">
        <f>SUM(W9:W14)</f>
        <v>3000000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-1340000000</v>
      </c>
      <c r="D28" s="92"/>
      <c r="E28" s="92">
        <f>$B28      +$C28      +$D28</f>
        <v>948640000</v>
      </c>
      <c r="F28" s="93">
        <v>948640000</v>
      </c>
      <c r="G28" s="94">
        <v>948640000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>
        <v>174136000</v>
      </c>
      <c r="M28" s="94">
        <v>157402839</v>
      </c>
      <c r="N28" s="93">
        <v>316414000</v>
      </c>
      <c r="O28" s="94">
        <v>134213487</v>
      </c>
      <c r="P28" s="93">
        <f>$H28      +$J28      +$L28      +$N28</f>
        <v>833247000</v>
      </c>
      <c r="Q28" s="94">
        <f>$I28      +$K28      +$M28      +$O28</f>
        <v>617856079</v>
      </c>
      <c r="R28" s="48">
        <f>IF(($L28      =0),0,((($N28      -$L28      )/$L28      )*100))</f>
        <v>81.705104056599438</v>
      </c>
      <c r="S28" s="49">
        <f>IF(($M28      =0),0,((($O28      -$M28      )/$M28      )*100))</f>
        <v>-14.73248649600278</v>
      </c>
      <c r="T28" s="48">
        <f>IF(($E28      =0),0,(($P28      /$E28      )*100))</f>
        <v>87.835954629785789</v>
      </c>
      <c r="U28" s="50">
        <f>IF(($E28      =0),0,(($Q28      /$E28      )*100))</f>
        <v>65.130721770113013</v>
      </c>
      <c r="V28" s="93">
        <v>15385000</v>
      </c>
      <c r="W28" s="94">
        <v>6579000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2288640000</v>
      </c>
      <c r="C30" s="95">
        <f>SUM(C26:C29)</f>
        <v>-1340000000</v>
      </c>
      <c r="D30" s="95"/>
      <c r="E30" s="95">
        <f>$B30      +$C30      +$D30</f>
        <v>948640000</v>
      </c>
      <c r="F30" s="96">
        <f t="shared" ref="F30:O30" si="16">SUM(F26:F29)</f>
        <v>948640000</v>
      </c>
      <c r="G30" s="97">
        <f t="shared" si="16"/>
        <v>948640000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174136000</v>
      </c>
      <c r="M30" s="97">
        <f t="shared" si="16"/>
        <v>157402839</v>
      </c>
      <c r="N30" s="96">
        <f t="shared" si="16"/>
        <v>316414000</v>
      </c>
      <c r="O30" s="97">
        <f t="shared" si="16"/>
        <v>134213487</v>
      </c>
      <c r="P30" s="96">
        <f>$H30      +$J30      +$L30      +$N30</f>
        <v>833247000</v>
      </c>
      <c r="Q30" s="97">
        <f>$I30      +$K30      +$M30      +$O30</f>
        <v>617856079</v>
      </c>
      <c r="R30" s="52">
        <f>IF(($L30      =0),0,((($N30      -$L30      )/$L30      )*100))</f>
        <v>81.705104056599438</v>
      </c>
      <c r="S30" s="53">
        <f>IF(($M30      =0),0,((($O30      -$M30      )/$M30      )*100))</f>
        <v>-14.73248649600278</v>
      </c>
      <c r="T30" s="52">
        <f>IF($E30   =0,0,($P30   /$E30   )*100)</f>
        <v>87.835954629785789</v>
      </c>
      <c r="U30" s="54">
        <f>IF($E30   =0,0,($Q30   /$E30   )*100)</f>
        <v>65.130721770113013</v>
      </c>
      <c r="V30" s="96">
        <f>SUM(V26:V29)</f>
        <v>15385000</v>
      </c>
      <c r="W30" s="97">
        <f>SUM(W26:W29)</f>
        <v>6579000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49772000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>
        <v>7059000</v>
      </c>
      <c r="M32" s="94">
        <v>6674256</v>
      </c>
      <c r="N32" s="93">
        <v>20035000</v>
      </c>
      <c r="O32" s="94">
        <v>9141122</v>
      </c>
      <c r="P32" s="93">
        <f>$H32      +$J32      +$L32      +$N32</f>
        <v>49767000</v>
      </c>
      <c r="Q32" s="94">
        <f>$I32      +$K32      +$M32      +$O32</f>
        <v>38176941</v>
      </c>
      <c r="R32" s="48">
        <f>IF(($L32      =0),0,((($N32      -$L32      )/$L32      )*100))</f>
        <v>183.82207111488879</v>
      </c>
      <c r="S32" s="49">
        <f>IF(($M32      =0),0,((($O32      -$M32      )/$M32      )*100))</f>
        <v>36.960913695848646</v>
      </c>
      <c r="T32" s="48">
        <f>IF(($E32      =0),0,(($P32      /$E32      )*100))</f>
        <v>99.989954191111465</v>
      </c>
      <c r="U32" s="50">
        <f>IF(($E32      =0),0,(($Q32      /$E32      )*100))</f>
        <v>76.703650646950095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49772000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7059000</v>
      </c>
      <c r="M33" s="97">
        <f t="shared" si="17"/>
        <v>6674256</v>
      </c>
      <c r="N33" s="96">
        <f t="shared" si="17"/>
        <v>20035000</v>
      </c>
      <c r="O33" s="97">
        <f t="shared" si="17"/>
        <v>9141122</v>
      </c>
      <c r="P33" s="96">
        <f>$H33      +$J33      +$L33      +$N33</f>
        <v>49767000</v>
      </c>
      <c r="Q33" s="97">
        <f>$I33      +$K33      +$M33      +$O33</f>
        <v>38176941</v>
      </c>
      <c r="R33" s="52">
        <f>IF(($L33      =0),0,((($N33      -$L33      )/$L33      )*100))</f>
        <v>183.82207111488879</v>
      </c>
      <c r="S33" s="53">
        <f>IF(($M33      =0),0,((($O33      -$M33      )/$M33      )*100))</f>
        <v>36.960913695848646</v>
      </c>
      <c r="T33" s="52">
        <f>IF($E33   =0,0,($P33   /$E33   )*100)</f>
        <v>99.989954191111465</v>
      </c>
      <c r="U33" s="54">
        <f>IF($E33   =0,0,($Q33   /$E33   )*100)</f>
        <v>76.703650646950095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>
        <v>2485000</v>
      </c>
      <c r="M38" s="94">
        <v>2484567</v>
      </c>
      <c r="N38" s="93">
        <v>2212000</v>
      </c>
      <c r="O38" s="94">
        <v>1057462</v>
      </c>
      <c r="P38" s="93">
        <f t="shared" si="19"/>
        <v>9889000</v>
      </c>
      <c r="Q38" s="94">
        <f t="shared" si="20"/>
        <v>8734443</v>
      </c>
      <c r="R38" s="48">
        <f t="shared" si="21"/>
        <v>-10.985915492957748</v>
      </c>
      <c r="S38" s="49">
        <f t="shared" si="22"/>
        <v>-57.438781083383951</v>
      </c>
      <c r="T38" s="48">
        <f t="shared" si="23"/>
        <v>98.89</v>
      </c>
      <c r="U38" s="50">
        <f t="shared" si="24"/>
        <v>87.344429999999988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10000000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2485000</v>
      </c>
      <c r="M40" s="97">
        <f t="shared" si="25"/>
        <v>2484567</v>
      </c>
      <c r="N40" s="96">
        <f t="shared" si="25"/>
        <v>2212000</v>
      </c>
      <c r="O40" s="97">
        <f t="shared" si="25"/>
        <v>1057462</v>
      </c>
      <c r="P40" s="96">
        <f t="shared" si="19"/>
        <v>9889000</v>
      </c>
      <c r="Q40" s="97">
        <f t="shared" si="20"/>
        <v>8734443</v>
      </c>
      <c r="R40" s="52">
        <f t="shared" si="21"/>
        <v>-10.985915492957748</v>
      </c>
      <c r="S40" s="53">
        <f t="shared" si="22"/>
        <v>-57.438781083383951</v>
      </c>
      <c r="T40" s="52">
        <f>IF((+$E35+$E38) =0,0,(P40   /(+$E35+$E38) )*100)</f>
        <v>98.89</v>
      </c>
      <c r="U40" s="54">
        <f>IF((+$E35+$E38) =0,0,(Q40   /(+$E35+$E38) )*100)</f>
        <v>87.344429999999988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>
        <v>187751000</v>
      </c>
      <c r="O65" s="94">
        <v>112211996</v>
      </c>
      <c r="P65" s="93">
        <f t="shared" si="36"/>
        <v>460587000</v>
      </c>
      <c r="Q65" s="94">
        <f t="shared" si="37"/>
        <v>362968529</v>
      </c>
      <c r="R65" s="48">
        <f t="shared" si="38"/>
        <v>165.12511296882059</v>
      </c>
      <c r="S65" s="49">
        <f t="shared" si="39"/>
        <v>72.071631681435179</v>
      </c>
      <c r="T65" s="48">
        <f t="shared" si="40"/>
        <v>88.892384297680167</v>
      </c>
      <c r="U65" s="50">
        <f t="shared" si="41"/>
        <v>70.052211564442047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187751000</v>
      </c>
      <c r="O66" s="97">
        <f t="shared" si="42"/>
        <v>112211996</v>
      </c>
      <c r="P66" s="96">
        <f t="shared" si="36"/>
        <v>460587000</v>
      </c>
      <c r="Q66" s="97">
        <f t="shared" si="37"/>
        <v>362968529</v>
      </c>
      <c r="R66" s="52">
        <f t="shared" si="38"/>
        <v>165.12511296882059</v>
      </c>
      <c r="S66" s="53">
        <f t="shared" si="39"/>
        <v>72.071631681435179</v>
      </c>
      <c r="T66" s="52">
        <f>IF((+$E61+$E63+$E64++$E65) =0,0,(P66   /(+$E61+$E63+$E64+$E65) )*100)</f>
        <v>88.892384297680167</v>
      </c>
      <c r="U66" s="54">
        <f>IF((+$E61+$E63+$E65) =0,0,(Q66  /(+$E61+$E63+$E65) )*100)</f>
        <v>70.052211564442047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3090480000</v>
      </c>
      <c r="C67" s="104">
        <f>SUM(C9:C14,C17:C23,C26:C29,C32,C35:C39,C42:C52,C55:C58,C61:C65)</f>
        <v>-1218601000</v>
      </c>
      <c r="D67" s="104"/>
      <c r="E67" s="104">
        <f t="shared" si="35"/>
        <v>1871879000</v>
      </c>
      <c r="F67" s="105">
        <f t="shared" ref="F67:O67" si="43">SUM(F9:F14,F17:F23,F26:F29,F32,F35:F39,F42:F52,F55:F58,F61:F65)</f>
        <v>1871879000</v>
      </c>
      <c r="G67" s="106">
        <f t="shared" si="43"/>
        <v>1781841000</v>
      </c>
      <c r="H67" s="105">
        <f t="shared" si="43"/>
        <v>153487000</v>
      </c>
      <c r="I67" s="106">
        <f t="shared" si="43"/>
        <v>143195901</v>
      </c>
      <c r="J67" s="105">
        <f t="shared" si="43"/>
        <v>432849000</v>
      </c>
      <c r="K67" s="106">
        <f t="shared" si="43"/>
        <v>415147468</v>
      </c>
      <c r="L67" s="105">
        <f t="shared" si="43"/>
        <v>323969000</v>
      </c>
      <c r="M67" s="106">
        <f t="shared" si="43"/>
        <v>240083780</v>
      </c>
      <c r="N67" s="105">
        <f t="shared" si="43"/>
        <v>657614000</v>
      </c>
      <c r="O67" s="106">
        <f t="shared" si="43"/>
        <v>257539474</v>
      </c>
      <c r="P67" s="105">
        <f t="shared" si="36"/>
        <v>1567919000</v>
      </c>
      <c r="Q67" s="106">
        <f t="shared" si="37"/>
        <v>1055966623</v>
      </c>
      <c r="R67" s="61">
        <f t="shared" si="38"/>
        <v>102.98670551812057</v>
      </c>
      <c r="S67" s="62">
        <f t="shared" si="39"/>
        <v>7.2706677643945801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87.994327215503517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59.262673998409511</v>
      </c>
      <c r="V67" s="105">
        <f>SUM(V9:V14,V17:V23,V26:V29,V32,V35:V39,V42:V52,V55:V58,V61:V65)</f>
        <v>20148000</v>
      </c>
      <c r="W67" s="106">
        <f>SUM(W9:W14,W17:W23,W26:W29,W32,W35:W39,W42:W52,W55:W58,W61:W65)</f>
        <v>9579000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3090480000</v>
      </c>
      <c r="C72" s="104">
        <f>SUM(C9:C14,C17:C23,C26:C29,C32,C35:C39,C42:C52,C55:C58,C61:C65,C69)</f>
        <v>-1218601000</v>
      </c>
      <c r="D72" s="104"/>
      <c r="E72" s="104">
        <f>$B72      +$C72      +$D72</f>
        <v>1871879000</v>
      </c>
      <c r="F72" s="105">
        <f t="shared" ref="F72:O72" si="46">SUM(F9:F14,F17:F23,F26:F29,F32,F35:F39,F42:F52,F55:F58,F61:F65,F69)</f>
        <v>1871879000</v>
      </c>
      <c r="G72" s="106">
        <f t="shared" si="46"/>
        <v>1781841000</v>
      </c>
      <c r="H72" s="105">
        <f t="shared" si="46"/>
        <v>153487000</v>
      </c>
      <c r="I72" s="106">
        <f t="shared" si="46"/>
        <v>143195901</v>
      </c>
      <c r="J72" s="105">
        <f t="shared" si="46"/>
        <v>432849000</v>
      </c>
      <c r="K72" s="106">
        <f t="shared" si="46"/>
        <v>415147468</v>
      </c>
      <c r="L72" s="105">
        <f t="shared" si="46"/>
        <v>323969000</v>
      </c>
      <c r="M72" s="106">
        <f t="shared" si="46"/>
        <v>240083780</v>
      </c>
      <c r="N72" s="105">
        <f t="shared" si="46"/>
        <v>657614000</v>
      </c>
      <c r="O72" s="106">
        <f t="shared" si="46"/>
        <v>257539474</v>
      </c>
      <c r="P72" s="105">
        <f>$H72      +$J72      +$L72      +$N72</f>
        <v>1567919000</v>
      </c>
      <c r="Q72" s="106">
        <f>$I72      +$K72      +$M72      +$O72</f>
        <v>1055966623</v>
      </c>
      <c r="R72" s="61">
        <f>IF(($L72      =0),0,((($N72      -$L72      )/$L72      )*100))</f>
        <v>102.98670551812057</v>
      </c>
      <c r="S72" s="62">
        <f>IF(($M72      =0),0,((($O72      -$M72      )/$M72      )*100))</f>
        <v>7.2706677643945801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87.994327215503517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59.262673998409511</v>
      </c>
      <c r="V72" s="105">
        <f>SUM(V9:V14,V17:V23,V26:V29,V32,V35:V39,V42:V52,V55:V58,V61:V65,V69)</f>
        <v>20148000</v>
      </c>
      <c r="W72" s="106">
        <f>SUM(W9:W14,W17:W23,W26:W29,W32,W35:W39,W42:W52,W55:W58,W61:W65,W69)</f>
        <v>9579000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ceen8+n+VU/vThPdk+s29m2AR3QItZuDGRSlbNxHYKZ7WXFAfnjQIOwgssHHsIuE1XpV1L00sPmn3kUg09L5Q==" saltValue="1o5sU+x8qrznzlNkKJ1Zk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383000</v>
      </c>
      <c r="I10" s="94"/>
      <c r="J10" s="93">
        <v>485000</v>
      </c>
      <c r="K10" s="94">
        <v>553929</v>
      </c>
      <c r="L10" s="93">
        <v>200000</v>
      </c>
      <c r="M10" s="94">
        <v>479296</v>
      </c>
      <c r="N10" s="93">
        <v>381000</v>
      </c>
      <c r="O10" s="94">
        <v>654407</v>
      </c>
      <c r="P10" s="93">
        <f t="shared" ref="P10:P15" si="1">$H10      +$J10      +$L10      +$N10</f>
        <v>1449000</v>
      </c>
      <c r="Q10" s="94">
        <f t="shared" ref="Q10:Q15" si="2">$I10      +$K10      +$M10      +$O10</f>
        <v>1687632</v>
      </c>
      <c r="R10" s="48">
        <f t="shared" ref="R10:R15" si="3">IF(($L10      =0),0,((($N10      -$L10      )/$L10      )*100))</f>
        <v>90.5</v>
      </c>
      <c r="S10" s="49">
        <f t="shared" ref="S10:S15" si="4">IF(($M10      =0),0,((($O10      -$M10      )/$M10      )*100))</f>
        <v>36.5350430631593</v>
      </c>
      <c r="T10" s="48">
        <f t="shared" ref="T10:T14" si="5">IF(($E10      =0),0,(($P10      /$E10      )*100))</f>
        <v>93.483870967741936</v>
      </c>
      <c r="U10" s="50">
        <f t="shared" ref="U10:U14" si="6">IF(($E10      =0),0,(($Q10      /$E10      )*100))</f>
        <v>108.87948387096775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383000</v>
      </c>
      <c r="I15" s="97">
        <f t="shared" si="7"/>
        <v>0</v>
      </c>
      <c r="J15" s="96">
        <f t="shared" si="7"/>
        <v>485000</v>
      </c>
      <c r="K15" s="97">
        <f t="shared" si="7"/>
        <v>553929</v>
      </c>
      <c r="L15" s="96">
        <f t="shared" si="7"/>
        <v>200000</v>
      </c>
      <c r="M15" s="97">
        <f t="shared" si="7"/>
        <v>479296</v>
      </c>
      <c r="N15" s="96">
        <f t="shared" si="7"/>
        <v>381000</v>
      </c>
      <c r="O15" s="97">
        <f t="shared" si="7"/>
        <v>654407</v>
      </c>
      <c r="P15" s="96">
        <f t="shared" si="1"/>
        <v>1449000</v>
      </c>
      <c r="Q15" s="97">
        <f t="shared" si="2"/>
        <v>1687632</v>
      </c>
      <c r="R15" s="52">
        <f t="shared" si="3"/>
        <v>90.5</v>
      </c>
      <c r="S15" s="53">
        <f t="shared" si="4"/>
        <v>36.5350430631593</v>
      </c>
      <c r="T15" s="52">
        <f>IF((SUM($E9:$E13))=0,0,(P15/(SUM($E9:$E13))*100))</f>
        <v>93.483870967741936</v>
      </c>
      <c r="U15" s="54">
        <f>IF((SUM($E9:$E13))=0,0,(Q15/(SUM($E9:$E13))*100))</f>
        <v>108.87948387096775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2297000</v>
      </c>
      <c r="C32" s="92">
        <v>0</v>
      </c>
      <c r="D32" s="92"/>
      <c r="E32" s="92">
        <f>$B32      +$C32      +$D32</f>
        <v>2297000</v>
      </c>
      <c r="F32" s="93">
        <v>2297000</v>
      </c>
      <c r="G32" s="94">
        <v>2297000</v>
      </c>
      <c r="H32" s="93">
        <v>1021000</v>
      </c>
      <c r="I32" s="94">
        <v>618299</v>
      </c>
      <c r="J32" s="93">
        <v>688000</v>
      </c>
      <c r="K32" s="94">
        <v>721596</v>
      </c>
      <c r="L32" s="93">
        <v>416000</v>
      </c>
      <c r="M32" s="94">
        <v>510629</v>
      </c>
      <c r="N32" s="93">
        <v>172000</v>
      </c>
      <c r="O32" s="94">
        <v>446472</v>
      </c>
      <c r="P32" s="93">
        <f>$H32      +$J32      +$L32      +$N32</f>
        <v>2297000</v>
      </c>
      <c r="Q32" s="94">
        <f>$I32      +$K32      +$M32      +$O32</f>
        <v>2296996</v>
      </c>
      <c r="R32" s="48">
        <f>IF(($L32      =0),0,((($N32      -$L32      )/$L32      )*100))</f>
        <v>-58.653846153846153</v>
      </c>
      <c r="S32" s="49">
        <f>IF(($M32      =0),0,((($O32      -$M32      )/$M32      )*100))</f>
        <v>-12.564307941773773</v>
      </c>
      <c r="T32" s="48">
        <f>IF(($E32      =0),0,(($P32      /$E32      )*100))</f>
        <v>100</v>
      </c>
      <c r="U32" s="50">
        <f>IF(($E32      =0),0,(($Q32      /$E32      )*100))</f>
        <v>99.99982585981715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2297000</v>
      </c>
      <c r="C33" s="95">
        <f>C32</f>
        <v>0</v>
      </c>
      <c r="D33" s="95"/>
      <c r="E33" s="95">
        <f>$B33      +$C33      +$D33</f>
        <v>2297000</v>
      </c>
      <c r="F33" s="96">
        <f t="shared" ref="F33:O33" si="17">F32</f>
        <v>2297000</v>
      </c>
      <c r="G33" s="97">
        <f t="shared" si="17"/>
        <v>2297000</v>
      </c>
      <c r="H33" s="96">
        <f t="shared" si="17"/>
        <v>1021000</v>
      </c>
      <c r="I33" s="97">
        <f t="shared" si="17"/>
        <v>618299</v>
      </c>
      <c r="J33" s="96">
        <f t="shared" si="17"/>
        <v>688000</v>
      </c>
      <c r="K33" s="97">
        <f t="shared" si="17"/>
        <v>721596</v>
      </c>
      <c r="L33" s="96">
        <f t="shared" si="17"/>
        <v>416000</v>
      </c>
      <c r="M33" s="97">
        <f t="shared" si="17"/>
        <v>510629</v>
      </c>
      <c r="N33" s="96">
        <f t="shared" si="17"/>
        <v>172000</v>
      </c>
      <c r="O33" s="97">
        <f t="shared" si="17"/>
        <v>446472</v>
      </c>
      <c r="P33" s="96">
        <f>$H33      +$J33      +$L33      +$N33</f>
        <v>2297000</v>
      </c>
      <c r="Q33" s="97">
        <f>$I33      +$K33      +$M33      +$O33</f>
        <v>2296996</v>
      </c>
      <c r="R33" s="52">
        <f>IF(($L33      =0),0,((($N33      -$L33      )/$L33      )*100))</f>
        <v>-58.653846153846153</v>
      </c>
      <c r="S33" s="53">
        <f>IF(($M33      =0),0,((($O33      -$M33      )/$M33      )*100))</f>
        <v>-12.564307941773773</v>
      </c>
      <c r="T33" s="52">
        <f>IF($E33   =0,0,($P33   /$E33   )*100)</f>
        <v>100</v>
      </c>
      <c r="U33" s="54">
        <f>IF($E33   =0,0,($Q33   /$E33   )*100)</f>
        <v>99.99982585981715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2625000</v>
      </c>
      <c r="C35" s="92">
        <v>0</v>
      </c>
      <c r="D35" s="92"/>
      <c r="E35" s="92">
        <f t="shared" ref="E35:E40" si="18">$B35      +$C35      +$D35</f>
        <v>2625000</v>
      </c>
      <c r="F35" s="93">
        <v>2625000</v>
      </c>
      <c r="G35" s="94">
        <v>2625000</v>
      </c>
      <c r="H35" s="93">
        <v>213000</v>
      </c>
      <c r="I35" s="94">
        <v>9792</v>
      </c>
      <c r="J35" s="93">
        <v>1063000</v>
      </c>
      <c r="K35" s="94">
        <v>16320</v>
      </c>
      <c r="L35" s="93">
        <v>669000</v>
      </c>
      <c r="M35" s="94"/>
      <c r="N35" s="93">
        <v>680000</v>
      </c>
      <c r="O35" s="94"/>
      <c r="P35" s="93">
        <f t="shared" ref="P35:P40" si="19">$H35      +$J35      +$L35      +$N35</f>
        <v>2625000</v>
      </c>
      <c r="Q35" s="94">
        <f t="shared" ref="Q35:Q40" si="20">$I35      +$K35      +$M35      +$O35</f>
        <v>26112</v>
      </c>
      <c r="R35" s="48">
        <f t="shared" ref="R35:R40" si="21">IF(($L35      =0),0,((($N35      -$L35      )/$L35      )*100))</f>
        <v>1.6442451420029895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0.99474285714285704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1500000</v>
      </c>
      <c r="D38" s="92"/>
      <c r="E38" s="92">
        <f t="shared" si="18"/>
        <v>1500000</v>
      </c>
      <c r="F38" s="93">
        <v>1500000</v>
      </c>
      <c r="G38" s="94">
        <v>1500000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2625000</v>
      </c>
      <c r="C40" s="95">
        <f>SUM(C35:C39)</f>
        <v>1500000</v>
      </c>
      <c r="D40" s="95"/>
      <c r="E40" s="95">
        <f t="shared" si="18"/>
        <v>4125000</v>
      </c>
      <c r="F40" s="96">
        <f t="shared" ref="F40:O40" si="25">SUM(F35:F39)</f>
        <v>4125000</v>
      </c>
      <c r="G40" s="97">
        <f t="shared" si="25"/>
        <v>4125000</v>
      </c>
      <c r="H40" s="96">
        <f t="shared" si="25"/>
        <v>213000</v>
      </c>
      <c r="I40" s="97">
        <f t="shared" si="25"/>
        <v>9792</v>
      </c>
      <c r="J40" s="96">
        <f t="shared" si="25"/>
        <v>1063000</v>
      </c>
      <c r="K40" s="97">
        <f t="shared" si="25"/>
        <v>16320</v>
      </c>
      <c r="L40" s="96">
        <f t="shared" si="25"/>
        <v>669000</v>
      </c>
      <c r="M40" s="97">
        <f t="shared" si="25"/>
        <v>0</v>
      </c>
      <c r="N40" s="96">
        <f t="shared" si="25"/>
        <v>680000</v>
      </c>
      <c r="O40" s="97">
        <f t="shared" si="25"/>
        <v>0</v>
      </c>
      <c r="P40" s="96">
        <f t="shared" si="19"/>
        <v>2625000</v>
      </c>
      <c r="Q40" s="97">
        <f t="shared" si="20"/>
        <v>26112</v>
      </c>
      <c r="R40" s="52">
        <f t="shared" si="21"/>
        <v>1.6442451420029895</v>
      </c>
      <c r="S40" s="53">
        <f t="shared" si="22"/>
        <v>0</v>
      </c>
      <c r="T40" s="52">
        <f>IF((+$E35+$E38) =0,0,(P40   /(+$E35+$E38) )*100)</f>
        <v>63.636363636363633</v>
      </c>
      <c r="U40" s="54">
        <f>IF((+$E35+$E38) =0,0,(Q40   /(+$E35+$E38) )*100)</f>
        <v>0.63301818181818181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7700000</v>
      </c>
      <c r="C51" s="92">
        <v>0</v>
      </c>
      <c r="D51" s="92"/>
      <c r="E51" s="92">
        <f t="shared" si="26"/>
        <v>7700000</v>
      </c>
      <c r="F51" s="93">
        <v>7700000</v>
      </c>
      <c r="G51" s="94">
        <v>7700000</v>
      </c>
      <c r="H51" s="93">
        <v>699000</v>
      </c>
      <c r="I51" s="94"/>
      <c r="J51" s="93">
        <v>991000</v>
      </c>
      <c r="K51" s="94"/>
      <c r="L51" s="93">
        <v>1903000</v>
      </c>
      <c r="M51" s="94">
        <v>8305000</v>
      </c>
      <c r="N51" s="93">
        <v>1910000</v>
      </c>
      <c r="O51" s="94">
        <v>4327349</v>
      </c>
      <c r="P51" s="93">
        <f t="shared" si="27"/>
        <v>5503000</v>
      </c>
      <c r="Q51" s="94">
        <f t="shared" si="28"/>
        <v>12632349</v>
      </c>
      <c r="R51" s="48">
        <f t="shared" si="29"/>
        <v>0.36784025223331585</v>
      </c>
      <c r="S51" s="49">
        <f t="shared" si="30"/>
        <v>-47.894653822998194</v>
      </c>
      <c r="T51" s="48">
        <f t="shared" si="31"/>
        <v>71.467532467532465</v>
      </c>
      <c r="U51" s="50">
        <f t="shared" si="32"/>
        <v>164.05648051948052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7700000</v>
      </c>
      <c r="C53" s="95">
        <f>SUM(C42:C52)</f>
        <v>0</v>
      </c>
      <c r="D53" s="95"/>
      <c r="E53" s="95">
        <f t="shared" si="26"/>
        <v>7700000</v>
      </c>
      <c r="F53" s="96">
        <f t="shared" ref="F53:O53" si="33">SUM(F42:F52)</f>
        <v>7700000</v>
      </c>
      <c r="G53" s="97">
        <f t="shared" si="33"/>
        <v>7700000</v>
      </c>
      <c r="H53" s="96">
        <f t="shared" si="33"/>
        <v>699000</v>
      </c>
      <c r="I53" s="97">
        <f t="shared" si="33"/>
        <v>0</v>
      </c>
      <c r="J53" s="96">
        <f t="shared" si="33"/>
        <v>991000</v>
      </c>
      <c r="K53" s="97">
        <f t="shared" si="33"/>
        <v>0</v>
      </c>
      <c r="L53" s="96">
        <f t="shared" si="33"/>
        <v>1903000</v>
      </c>
      <c r="M53" s="97">
        <f t="shared" si="33"/>
        <v>8305000</v>
      </c>
      <c r="N53" s="96">
        <f t="shared" si="33"/>
        <v>1910000</v>
      </c>
      <c r="O53" s="97">
        <f t="shared" si="33"/>
        <v>4327349</v>
      </c>
      <c r="P53" s="96">
        <f t="shared" si="27"/>
        <v>5503000</v>
      </c>
      <c r="Q53" s="97">
        <f t="shared" si="28"/>
        <v>12632349</v>
      </c>
      <c r="R53" s="52">
        <f t="shared" si="29"/>
        <v>0.36784025223331585</v>
      </c>
      <c r="S53" s="53">
        <f t="shared" si="30"/>
        <v>-47.894653822998194</v>
      </c>
      <c r="T53" s="52">
        <f>IF((+$E43+$E45+$E47+$E48+$E51) =0,0,(P53   /(+$E43+$E45+$E47+$E48+$E51) )*100)</f>
        <v>71.467532467532465</v>
      </c>
      <c r="U53" s="54">
        <f>IF((+$E43+$E45+$E47+$E48+$E51) =0,0,(Q53   /(+$E43+$E45+$E47+$E48+$E51) )*100)</f>
        <v>164.05648051948052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14172000</v>
      </c>
      <c r="C67" s="104">
        <f>SUM(C9:C14,C17:C23,C26:C29,C32,C35:C39,C42:C52,C55:C58,C61:C65)</f>
        <v>1500000</v>
      </c>
      <c r="D67" s="104"/>
      <c r="E67" s="104">
        <f t="shared" si="35"/>
        <v>15672000</v>
      </c>
      <c r="F67" s="105">
        <f t="shared" ref="F67:O67" si="43">SUM(F9:F14,F17:F23,F26:F29,F32,F35:F39,F42:F52,F55:F58,F61:F65)</f>
        <v>15672000</v>
      </c>
      <c r="G67" s="106">
        <f t="shared" si="43"/>
        <v>15672000</v>
      </c>
      <c r="H67" s="105">
        <f t="shared" si="43"/>
        <v>2316000</v>
      </c>
      <c r="I67" s="106">
        <f t="shared" si="43"/>
        <v>628091</v>
      </c>
      <c r="J67" s="105">
        <f t="shared" si="43"/>
        <v>3227000</v>
      </c>
      <c r="K67" s="106">
        <f t="shared" si="43"/>
        <v>1291845</v>
      </c>
      <c r="L67" s="105">
        <f t="shared" si="43"/>
        <v>3188000</v>
      </c>
      <c r="M67" s="106">
        <f t="shared" si="43"/>
        <v>9294925</v>
      </c>
      <c r="N67" s="105">
        <f t="shared" si="43"/>
        <v>3143000</v>
      </c>
      <c r="O67" s="106">
        <f t="shared" si="43"/>
        <v>5428228</v>
      </c>
      <c r="P67" s="105">
        <f t="shared" si="36"/>
        <v>11874000</v>
      </c>
      <c r="Q67" s="106">
        <f t="shared" si="37"/>
        <v>16643089</v>
      </c>
      <c r="R67" s="61">
        <f t="shared" si="38"/>
        <v>-1.411543287327478</v>
      </c>
      <c r="S67" s="62">
        <f t="shared" si="39"/>
        <v>-41.600088220184674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75.765696784073512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106.19633103624298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11373000</v>
      </c>
      <c r="C69" s="92">
        <v>0</v>
      </c>
      <c r="D69" s="92"/>
      <c r="E69" s="92">
        <f>$B69      +$C69      +$D69</f>
        <v>11373000</v>
      </c>
      <c r="F69" s="93">
        <v>11373000</v>
      </c>
      <c r="G69" s="94">
        <v>11373000</v>
      </c>
      <c r="H69" s="93">
        <v>132000</v>
      </c>
      <c r="I69" s="94"/>
      <c r="J69" s="93">
        <v>2004000</v>
      </c>
      <c r="K69" s="94"/>
      <c r="L69" s="93">
        <v>4664000</v>
      </c>
      <c r="M69" s="94"/>
      <c r="N69" s="93">
        <v>4340000</v>
      </c>
      <c r="O69" s="94"/>
      <c r="P69" s="93">
        <f>$H69      +$J69      +$L69      +$N69</f>
        <v>11140000</v>
      </c>
      <c r="Q69" s="94">
        <f>$I69      +$K69      +$M69      +$O69</f>
        <v>0</v>
      </c>
      <c r="R69" s="48">
        <f>IF(($L69      =0),0,((($N69      -$L69      )/$L69      )*100))</f>
        <v>-6.9468267581475134</v>
      </c>
      <c r="S69" s="49">
        <f>IF(($M69      =0),0,((($O69      -$M69      )/$M69      )*100))</f>
        <v>0</v>
      </c>
      <c r="T69" s="48">
        <f>IF(($E69      =0),0,(($P69      /$E69      )*100))</f>
        <v>97.951288138573815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11373000</v>
      </c>
      <c r="G70" s="103">
        <f t="shared" si="44"/>
        <v>11373000</v>
      </c>
      <c r="H70" s="102">
        <f t="shared" si="44"/>
        <v>132000</v>
      </c>
      <c r="I70" s="103">
        <f t="shared" si="44"/>
        <v>0</v>
      </c>
      <c r="J70" s="102">
        <f t="shared" si="44"/>
        <v>2004000</v>
      </c>
      <c r="K70" s="103">
        <f t="shared" si="44"/>
        <v>0</v>
      </c>
      <c r="L70" s="102">
        <f t="shared" si="44"/>
        <v>4664000</v>
      </c>
      <c r="M70" s="103">
        <f t="shared" si="44"/>
        <v>0</v>
      </c>
      <c r="N70" s="102">
        <f t="shared" si="44"/>
        <v>4340000</v>
      </c>
      <c r="O70" s="103">
        <f t="shared" si="44"/>
        <v>0</v>
      </c>
      <c r="P70" s="102">
        <f>$H70      +$J70      +$L70      +$N70</f>
        <v>11140000</v>
      </c>
      <c r="Q70" s="103">
        <f>$I70      +$K70      +$M70      +$O70</f>
        <v>0</v>
      </c>
      <c r="R70" s="57">
        <f>IF(($L70      =0),0,((($N70      -$L70      )/$L70      )*100))</f>
        <v>-6.9468267581475134</v>
      </c>
      <c r="S70" s="58">
        <f>IF(($M70      =0),0,((($O70      -$M70      )/$M70      )*100))</f>
        <v>0</v>
      </c>
      <c r="T70" s="57">
        <f>IF($E70   =0,0,($P70   /$E70   )*100)</f>
        <v>97.951288138573815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11373000</v>
      </c>
      <c r="G71" s="106">
        <f t="shared" si="45"/>
        <v>11373000</v>
      </c>
      <c r="H71" s="105">
        <f t="shared" si="45"/>
        <v>132000</v>
      </c>
      <c r="I71" s="106">
        <f t="shared" si="45"/>
        <v>0</v>
      </c>
      <c r="J71" s="105">
        <f t="shared" si="45"/>
        <v>2004000</v>
      </c>
      <c r="K71" s="106">
        <f t="shared" si="45"/>
        <v>0</v>
      </c>
      <c r="L71" s="105">
        <f t="shared" si="45"/>
        <v>4664000</v>
      </c>
      <c r="M71" s="106">
        <f t="shared" si="45"/>
        <v>0</v>
      </c>
      <c r="N71" s="105">
        <f t="shared" si="45"/>
        <v>4340000</v>
      </c>
      <c r="O71" s="106">
        <f t="shared" si="45"/>
        <v>0</v>
      </c>
      <c r="P71" s="105">
        <f>$H71      +$J71      +$L71      +$N71</f>
        <v>11140000</v>
      </c>
      <c r="Q71" s="106">
        <f>$I71      +$K71      +$M71      +$O71</f>
        <v>0</v>
      </c>
      <c r="R71" s="61">
        <f>IF(($L71      =0),0,((($N71      -$L71      )/$L71      )*100))</f>
        <v>-6.9468267581475134</v>
      </c>
      <c r="S71" s="62">
        <f>IF(($M71      =0),0,((($O71      -$M71      )/$M71      )*100))</f>
        <v>0</v>
      </c>
      <c r="T71" s="61">
        <f>IF($E71   =0,0,($P71   /$E71   )*100)</f>
        <v>97.951288138573815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25545000</v>
      </c>
      <c r="C72" s="104">
        <f>SUM(C9:C14,C17:C23,C26:C29,C32,C35:C39,C42:C52,C55:C58,C61:C65,C69)</f>
        <v>1500000</v>
      </c>
      <c r="D72" s="104"/>
      <c r="E72" s="104">
        <f>$B72      +$C72      +$D72</f>
        <v>27045000</v>
      </c>
      <c r="F72" s="105">
        <f t="shared" ref="F72:O72" si="46">SUM(F9:F14,F17:F23,F26:F29,F32,F35:F39,F42:F52,F55:F58,F61:F65,F69)</f>
        <v>27045000</v>
      </c>
      <c r="G72" s="106">
        <f t="shared" si="46"/>
        <v>27045000</v>
      </c>
      <c r="H72" s="105">
        <f t="shared" si="46"/>
        <v>2448000</v>
      </c>
      <c r="I72" s="106">
        <f t="shared" si="46"/>
        <v>628091</v>
      </c>
      <c r="J72" s="105">
        <f t="shared" si="46"/>
        <v>5231000</v>
      </c>
      <c r="K72" s="106">
        <f t="shared" si="46"/>
        <v>1291845</v>
      </c>
      <c r="L72" s="105">
        <f t="shared" si="46"/>
        <v>7852000</v>
      </c>
      <c r="M72" s="106">
        <f t="shared" si="46"/>
        <v>9294925</v>
      </c>
      <c r="N72" s="105">
        <f t="shared" si="46"/>
        <v>7483000</v>
      </c>
      <c r="O72" s="106">
        <f t="shared" si="46"/>
        <v>5428228</v>
      </c>
      <c r="P72" s="105">
        <f>$H72      +$J72      +$L72      +$N72</f>
        <v>23014000</v>
      </c>
      <c r="Q72" s="106">
        <f>$I72      +$K72      +$M72      +$O72</f>
        <v>16643089</v>
      </c>
      <c r="R72" s="61">
        <f>IF(($L72      =0),0,((($N72      -$L72      )/$L72      )*100))</f>
        <v>-4.6994396332144674</v>
      </c>
      <c r="S72" s="62">
        <f>IF(($M72      =0),0,((($O72      -$M72      )/$M72      )*100))</f>
        <v>-41.600088220184674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85.095211684229994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61.538506193381401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axzTZh1r4lLd8MATN6St5fHMZI0x0y6mBszdWETsFY868bNpeFYnwygbQhfGcHGPWd3C1PVvcXjOf8BIysTqw==" saltValue="KWI5JV1tCSn9TQLJyzkN3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492000</v>
      </c>
      <c r="I10" s="94">
        <v>491900</v>
      </c>
      <c r="J10" s="93">
        <v>107000</v>
      </c>
      <c r="K10" s="94">
        <v>106080</v>
      </c>
      <c r="L10" s="93">
        <v>179000</v>
      </c>
      <c r="M10" s="94">
        <v>177891</v>
      </c>
      <c r="N10" s="93">
        <v>942000</v>
      </c>
      <c r="O10" s="94">
        <v>944129</v>
      </c>
      <c r="P10" s="93">
        <f t="shared" ref="P10:P15" si="1">$H10      +$J10      +$L10      +$N10</f>
        <v>1720000</v>
      </c>
      <c r="Q10" s="94">
        <f t="shared" ref="Q10:Q15" si="2">$I10      +$K10      +$M10      +$O10</f>
        <v>1720000</v>
      </c>
      <c r="R10" s="48">
        <f t="shared" ref="R10:R15" si="3">IF(($L10      =0),0,((($N10      -$L10      )/$L10      )*100))</f>
        <v>426.25698324022341</v>
      </c>
      <c r="S10" s="49">
        <f t="shared" ref="S10:S15" si="4">IF(($M10      =0),0,((($O10      -$M10      )/$M10      )*100))</f>
        <v>430.73455093287458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492000</v>
      </c>
      <c r="I15" s="97">
        <f t="shared" si="7"/>
        <v>491900</v>
      </c>
      <c r="J15" s="96">
        <f t="shared" si="7"/>
        <v>107000</v>
      </c>
      <c r="K15" s="97">
        <f t="shared" si="7"/>
        <v>106080</v>
      </c>
      <c r="L15" s="96">
        <f t="shared" si="7"/>
        <v>179000</v>
      </c>
      <c r="M15" s="97">
        <f t="shared" si="7"/>
        <v>177891</v>
      </c>
      <c r="N15" s="96">
        <f t="shared" si="7"/>
        <v>942000</v>
      </c>
      <c r="O15" s="97">
        <f t="shared" si="7"/>
        <v>944129</v>
      </c>
      <c r="P15" s="96">
        <f t="shared" si="1"/>
        <v>1720000</v>
      </c>
      <c r="Q15" s="97">
        <f t="shared" si="2"/>
        <v>1720000</v>
      </c>
      <c r="R15" s="52">
        <f t="shared" si="3"/>
        <v>426.25698324022341</v>
      </c>
      <c r="S15" s="53">
        <f t="shared" si="4"/>
        <v>430.73455093287458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1682000</v>
      </c>
      <c r="C32" s="92">
        <v>0</v>
      </c>
      <c r="D32" s="92"/>
      <c r="E32" s="92">
        <f>$B32      +$C32      +$D32</f>
        <v>1682000</v>
      </c>
      <c r="F32" s="93">
        <v>1682000</v>
      </c>
      <c r="G32" s="94">
        <v>1682000</v>
      </c>
      <c r="H32" s="93">
        <v>300000</v>
      </c>
      <c r="I32" s="94"/>
      <c r="J32" s="93">
        <v>601000</v>
      </c>
      <c r="K32" s="94">
        <v>601237</v>
      </c>
      <c r="L32" s="93">
        <v>398000</v>
      </c>
      <c r="M32" s="94">
        <v>402290</v>
      </c>
      <c r="N32" s="93">
        <v>383000</v>
      </c>
      <c r="O32" s="94">
        <v>278422</v>
      </c>
      <c r="P32" s="93">
        <f>$H32      +$J32      +$L32      +$N32</f>
        <v>1682000</v>
      </c>
      <c r="Q32" s="94">
        <f>$I32      +$K32      +$M32      +$O32</f>
        <v>1281949</v>
      </c>
      <c r="R32" s="48">
        <f>IF(($L32      =0),0,((($N32      -$L32      )/$L32      )*100))</f>
        <v>-3.7688442211055273</v>
      </c>
      <c r="S32" s="49">
        <f>IF(($M32      =0),0,((($O32      -$M32      )/$M32      )*100))</f>
        <v>-30.79072311019414</v>
      </c>
      <c r="T32" s="48">
        <f>IF(($E32      =0),0,(($P32      /$E32      )*100))</f>
        <v>100</v>
      </c>
      <c r="U32" s="50">
        <f>IF(($E32      =0),0,(($Q32      /$E32      )*100))</f>
        <v>76.215755053507735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1682000</v>
      </c>
      <c r="C33" s="95">
        <f>C32</f>
        <v>0</v>
      </c>
      <c r="D33" s="95"/>
      <c r="E33" s="95">
        <f>$B33      +$C33      +$D33</f>
        <v>1682000</v>
      </c>
      <c r="F33" s="96">
        <f t="shared" ref="F33:O33" si="17">F32</f>
        <v>1682000</v>
      </c>
      <c r="G33" s="97">
        <f t="shared" si="17"/>
        <v>1682000</v>
      </c>
      <c r="H33" s="96">
        <f t="shared" si="17"/>
        <v>300000</v>
      </c>
      <c r="I33" s="97">
        <f t="shared" si="17"/>
        <v>0</v>
      </c>
      <c r="J33" s="96">
        <f t="shared" si="17"/>
        <v>601000</v>
      </c>
      <c r="K33" s="97">
        <f t="shared" si="17"/>
        <v>601237</v>
      </c>
      <c r="L33" s="96">
        <f t="shared" si="17"/>
        <v>398000</v>
      </c>
      <c r="M33" s="97">
        <f t="shared" si="17"/>
        <v>402290</v>
      </c>
      <c r="N33" s="96">
        <f t="shared" si="17"/>
        <v>383000</v>
      </c>
      <c r="O33" s="97">
        <f t="shared" si="17"/>
        <v>278422</v>
      </c>
      <c r="P33" s="96">
        <f>$H33      +$J33      +$L33      +$N33</f>
        <v>1682000</v>
      </c>
      <c r="Q33" s="97">
        <f>$I33      +$K33      +$M33      +$O33</f>
        <v>1281949</v>
      </c>
      <c r="R33" s="52">
        <f>IF(($L33      =0),0,((($N33      -$L33      )/$L33      )*100))</f>
        <v>-3.7688442211055273</v>
      </c>
      <c r="S33" s="53">
        <f>IF(($M33      =0),0,((($O33      -$M33      )/$M33      )*100))</f>
        <v>-30.79072311019414</v>
      </c>
      <c r="T33" s="52">
        <f>IF($E33   =0,0,($P33   /$E33   )*100)</f>
        <v>100</v>
      </c>
      <c r="U33" s="54">
        <f>IF($E33   =0,0,($Q33   /$E33   )*100)</f>
        <v>76.215755053507735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5867000</v>
      </c>
      <c r="C35" s="92">
        <v>0</v>
      </c>
      <c r="D35" s="92"/>
      <c r="E35" s="92">
        <f t="shared" ref="E35:E40" si="18">$B35      +$C35      +$D35</f>
        <v>5867000</v>
      </c>
      <c r="F35" s="93">
        <v>5867000</v>
      </c>
      <c r="G35" s="94">
        <v>5867000</v>
      </c>
      <c r="H35" s="93"/>
      <c r="I35" s="94"/>
      <c r="J35" s="93">
        <v>1849000</v>
      </c>
      <c r="K35" s="94">
        <v>1848102</v>
      </c>
      <c r="L35" s="93">
        <v>84000</v>
      </c>
      <c r="M35" s="94">
        <v>92337</v>
      </c>
      <c r="N35" s="93">
        <v>1389000</v>
      </c>
      <c r="O35" s="94">
        <v>3926560</v>
      </c>
      <c r="P35" s="93">
        <f t="shared" ref="P35:P40" si="19">$H35      +$J35      +$L35      +$N35</f>
        <v>3322000</v>
      </c>
      <c r="Q35" s="94">
        <f t="shared" ref="Q35:Q40" si="20">$I35      +$K35      +$M35      +$O35</f>
        <v>5866999</v>
      </c>
      <c r="R35" s="48">
        <f t="shared" ref="R35:R40" si="21">IF(($L35      =0),0,((($N35      -$L35      )/$L35      )*100))</f>
        <v>1553.5714285714287</v>
      </c>
      <c r="S35" s="49">
        <f t="shared" ref="S35:S40" si="22">IF(($M35      =0),0,((($O35      -$M35      )/$M35      )*100))</f>
        <v>4152.4231889708353</v>
      </c>
      <c r="T35" s="48">
        <f t="shared" ref="T35:T39" si="23">IF(($E35      =0),0,(($P35      /$E35      )*100))</f>
        <v>56.62178285324697</v>
      </c>
      <c r="U35" s="50">
        <f t="shared" ref="U35:U39" si="24">IF(($E35      =0),0,(($Q35      /$E35      )*100))</f>
        <v>99.999982955513886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>
        <v>1349755</v>
      </c>
      <c r="L38" s="93">
        <v>1623000</v>
      </c>
      <c r="M38" s="94">
        <v>1980</v>
      </c>
      <c r="N38" s="93"/>
      <c r="O38" s="94">
        <v>1646971</v>
      </c>
      <c r="P38" s="93">
        <f t="shared" si="19"/>
        <v>1623000</v>
      </c>
      <c r="Q38" s="94">
        <f t="shared" si="20"/>
        <v>2998706</v>
      </c>
      <c r="R38" s="48">
        <f t="shared" si="21"/>
        <v>-100</v>
      </c>
      <c r="S38" s="49">
        <f t="shared" si="22"/>
        <v>83080.353535353541</v>
      </c>
      <c r="T38" s="48">
        <f t="shared" si="23"/>
        <v>54.1</v>
      </c>
      <c r="U38" s="50">
        <f t="shared" si="24"/>
        <v>99.95686666666667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8867000</v>
      </c>
      <c r="C40" s="95">
        <f>SUM(C35:C39)</f>
        <v>0</v>
      </c>
      <c r="D40" s="95"/>
      <c r="E40" s="95">
        <f t="shared" si="18"/>
        <v>8867000</v>
      </c>
      <c r="F40" s="96">
        <f t="shared" ref="F40:O40" si="25">SUM(F35:F39)</f>
        <v>8867000</v>
      </c>
      <c r="G40" s="97">
        <f t="shared" si="25"/>
        <v>8867000</v>
      </c>
      <c r="H40" s="96">
        <f t="shared" si="25"/>
        <v>0</v>
      </c>
      <c r="I40" s="97">
        <f t="shared" si="25"/>
        <v>0</v>
      </c>
      <c r="J40" s="96">
        <f t="shared" si="25"/>
        <v>1849000</v>
      </c>
      <c r="K40" s="97">
        <f t="shared" si="25"/>
        <v>3197857</v>
      </c>
      <c r="L40" s="96">
        <f t="shared" si="25"/>
        <v>1707000</v>
      </c>
      <c r="M40" s="97">
        <f t="shared" si="25"/>
        <v>94317</v>
      </c>
      <c r="N40" s="96">
        <f t="shared" si="25"/>
        <v>1389000</v>
      </c>
      <c r="O40" s="97">
        <f t="shared" si="25"/>
        <v>5573531</v>
      </c>
      <c r="P40" s="96">
        <f t="shared" si="19"/>
        <v>4945000</v>
      </c>
      <c r="Q40" s="97">
        <f t="shared" si="20"/>
        <v>8865705</v>
      </c>
      <c r="R40" s="52">
        <f t="shared" si="21"/>
        <v>-18.629173989455182</v>
      </c>
      <c r="S40" s="53">
        <f t="shared" si="22"/>
        <v>5809.3599245098976</v>
      </c>
      <c r="T40" s="52">
        <f>IF((+$E35+$E38) =0,0,(P40   /(+$E35+$E38) )*100)</f>
        <v>55.76858012856659</v>
      </c>
      <c r="U40" s="54">
        <f>IF((+$E35+$E38) =0,0,(Q40   /(+$E35+$E38) )*100)</f>
        <v>99.985395285891514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10707000</v>
      </c>
      <c r="C51" s="92">
        <v>-3500000</v>
      </c>
      <c r="D51" s="92"/>
      <c r="E51" s="92">
        <f t="shared" si="26"/>
        <v>7207000</v>
      </c>
      <c r="F51" s="93">
        <v>7207000</v>
      </c>
      <c r="G51" s="94">
        <v>7207000</v>
      </c>
      <c r="H51" s="93"/>
      <c r="I51" s="94">
        <v>343997</v>
      </c>
      <c r="J51" s="93">
        <v>857000</v>
      </c>
      <c r="K51" s="94">
        <v>4411711</v>
      </c>
      <c r="L51" s="93">
        <v>198000</v>
      </c>
      <c r="M51" s="94">
        <v>2660511</v>
      </c>
      <c r="N51" s="93">
        <v>4606000</v>
      </c>
      <c r="O51" s="94">
        <v>7720848</v>
      </c>
      <c r="P51" s="93">
        <f t="shared" si="27"/>
        <v>5661000</v>
      </c>
      <c r="Q51" s="94">
        <f t="shared" si="28"/>
        <v>15137067</v>
      </c>
      <c r="R51" s="48">
        <f t="shared" si="29"/>
        <v>2226.2626262626263</v>
      </c>
      <c r="S51" s="49">
        <f t="shared" si="30"/>
        <v>190.20169433616326</v>
      </c>
      <c r="T51" s="48">
        <f t="shared" si="31"/>
        <v>78.548633273206605</v>
      </c>
      <c r="U51" s="50">
        <f t="shared" si="32"/>
        <v>210.03284306923825</v>
      </c>
      <c r="V51" s="93">
        <v>10084000</v>
      </c>
      <c r="W51" s="94">
        <v>9632000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10707000</v>
      </c>
      <c r="C53" s="95">
        <f>SUM(C42:C52)</f>
        <v>-3500000</v>
      </c>
      <c r="D53" s="95"/>
      <c r="E53" s="95">
        <f t="shared" si="26"/>
        <v>7207000</v>
      </c>
      <c r="F53" s="96">
        <f t="shared" ref="F53:O53" si="33">SUM(F42:F52)</f>
        <v>7207000</v>
      </c>
      <c r="G53" s="97">
        <f t="shared" si="33"/>
        <v>7207000</v>
      </c>
      <c r="H53" s="96">
        <f t="shared" si="33"/>
        <v>0</v>
      </c>
      <c r="I53" s="97">
        <f t="shared" si="33"/>
        <v>343997</v>
      </c>
      <c r="J53" s="96">
        <f t="shared" si="33"/>
        <v>857000</v>
      </c>
      <c r="K53" s="97">
        <f t="shared" si="33"/>
        <v>4411711</v>
      </c>
      <c r="L53" s="96">
        <f t="shared" si="33"/>
        <v>198000</v>
      </c>
      <c r="M53" s="97">
        <f t="shared" si="33"/>
        <v>2660511</v>
      </c>
      <c r="N53" s="96">
        <f t="shared" si="33"/>
        <v>4606000</v>
      </c>
      <c r="O53" s="97">
        <f t="shared" si="33"/>
        <v>7720848</v>
      </c>
      <c r="P53" s="96">
        <f t="shared" si="27"/>
        <v>5661000</v>
      </c>
      <c r="Q53" s="97">
        <f t="shared" si="28"/>
        <v>15137067</v>
      </c>
      <c r="R53" s="52">
        <f t="shared" si="29"/>
        <v>2226.2626262626263</v>
      </c>
      <c r="S53" s="53">
        <f t="shared" si="30"/>
        <v>190.20169433616326</v>
      </c>
      <c r="T53" s="52">
        <f>IF((+$E43+$E45+$E47+$E48+$E51) =0,0,(P53   /(+$E43+$E45+$E47+$E48+$E51) )*100)</f>
        <v>78.548633273206605</v>
      </c>
      <c r="U53" s="54">
        <f>IF((+$E43+$E45+$E47+$E48+$E51) =0,0,(Q53   /(+$E43+$E45+$E47+$E48+$E51) )*100)</f>
        <v>210.03284306923825</v>
      </c>
      <c r="V53" s="96">
        <f>SUM(V42:V52)</f>
        <v>10084000</v>
      </c>
      <c r="W53" s="97">
        <f>SUM(W42:W52)</f>
        <v>9632000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22976000</v>
      </c>
      <c r="C67" s="104">
        <f>SUM(C9:C14,C17:C23,C26:C29,C32,C35:C39,C42:C52,C55:C58,C61:C65)</f>
        <v>-3500000</v>
      </c>
      <c r="D67" s="104"/>
      <c r="E67" s="104">
        <f t="shared" si="35"/>
        <v>19476000</v>
      </c>
      <c r="F67" s="105">
        <f t="shared" ref="F67:O67" si="43">SUM(F9:F14,F17:F23,F26:F29,F32,F35:F39,F42:F52,F55:F58,F61:F65)</f>
        <v>19476000</v>
      </c>
      <c r="G67" s="106">
        <f t="shared" si="43"/>
        <v>19476000</v>
      </c>
      <c r="H67" s="105">
        <f t="shared" si="43"/>
        <v>792000</v>
      </c>
      <c r="I67" s="106">
        <f t="shared" si="43"/>
        <v>835897</v>
      </c>
      <c r="J67" s="105">
        <f t="shared" si="43"/>
        <v>3414000</v>
      </c>
      <c r="K67" s="106">
        <f t="shared" si="43"/>
        <v>8316885</v>
      </c>
      <c r="L67" s="105">
        <f t="shared" si="43"/>
        <v>2482000</v>
      </c>
      <c r="M67" s="106">
        <f t="shared" si="43"/>
        <v>3335009</v>
      </c>
      <c r="N67" s="105">
        <f t="shared" si="43"/>
        <v>7320000</v>
      </c>
      <c r="O67" s="106">
        <f t="shared" si="43"/>
        <v>14516930</v>
      </c>
      <c r="P67" s="105">
        <f t="shared" si="36"/>
        <v>14008000</v>
      </c>
      <c r="Q67" s="106">
        <f t="shared" si="37"/>
        <v>27004721</v>
      </c>
      <c r="R67" s="61">
        <f t="shared" si="38"/>
        <v>194.92344883158742</v>
      </c>
      <c r="S67" s="62">
        <f t="shared" si="39"/>
        <v>335.28908017939381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71.924419798726632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138.65640275210515</v>
      </c>
      <c r="V67" s="105">
        <f>SUM(V9:V14,V17:V23,V26:V29,V32,V35:V39,V42:V52,V55:V58,V61:V65)</f>
        <v>10084000</v>
      </c>
      <c r="W67" s="106">
        <f>SUM(W9:W14,W17:W23,W26:W29,W32,W35:W39,W42:W52,W55:W58,W61:W65)</f>
        <v>9632000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12362000</v>
      </c>
      <c r="C69" s="92">
        <v>0</v>
      </c>
      <c r="D69" s="92"/>
      <c r="E69" s="92">
        <f>$B69      +$C69      +$D69</f>
        <v>12362000</v>
      </c>
      <c r="F69" s="93">
        <v>12362000</v>
      </c>
      <c r="G69" s="94">
        <v>12362000</v>
      </c>
      <c r="H69" s="93">
        <v>1968000</v>
      </c>
      <c r="I69" s="94">
        <v>1968067</v>
      </c>
      <c r="J69" s="93">
        <v>3354000</v>
      </c>
      <c r="K69" s="94">
        <v>3467063</v>
      </c>
      <c r="L69" s="93">
        <v>2559000</v>
      </c>
      <c r="M69" s="94">
        <v>2686516</v>
      </c>
      <c r="N69" s="93">
        <v>3919000</v>
      </c>
      <c r="O69" s="94">
        <v>4015001</v>
      </c>
      <c r="P69" s="93">
        <f>$H69      +$J69      +$L69      +$N69</f>
        <v>11800000</v>
      </c>
      <c r="Q69" s="94">
        <f>$I69      +$K69      +$M69      +$O69</f>
        <v>12136647</v>
      </c>
      <c r="R69" s="48">
        <f>IF(($L69      =0),0,((($N69      -$L69      )/$L69      )*100))</f>
        <v>53.145760062524431</v>
      </c>
      <c r="S69" s="49">
        <f>IF(($M69      =0),0,((($O69      -$M69      )/$M69      )*100))</f>
        <v>49.450105638678501</v>
      </c>
      <c r="T69" s="48">
        <f>IF(($E69      =0),0,(($P69      /$E69      )*100))</f>
        <v>95.453810063096583</v>
      </c>
      <c r="U69" s="50">
        <f>IF(($E69      =0),0,(($Q69      /$E69      )*100))</f>
        <v>98.177050639055182</v>
      </c>
      <c r="V69" s="93">
        <v>345000</v>
      </c>
      <c r="W69" s="94">
        <v>338000</v>
      </c>
    </row>
    <row r="70" spans="1:23" ht="12.95" customHeight="1" x14ac:dyDescent="0.2">
      <c r="A70" s="56" t="s">
        <v>41</v>
      </c>
      <c r="B70" s="101">
        <f>B69</f>
        <v>12362000</v>
      </c>
      <c r="C70" s="101">
        <f>C69</f>
        <v>0</v>
      </c>
      <c r="D70" s="101"/>
      <c r="E70" s="101">
        <f>$B70      +$C70      +$D70</f>
        <v>12362000</v>
      </c>
      <c r="F70" s="102">
        <f t="shared" ref="F70:O70" si="44">F69</f>
        <v>12362000</v>
      </c>
      <c r="G70" s="103">
        <f t="shared" si="44"/>
        <v>12362000</v>
      </c>
      <c r="H70" s="102">
        <f t="shared" si="44"/>
        <v>1968000</v>
      </c>
      <c r="I70" s="103">
        <f t="shared" si="44"/>
        <v>1968067</v>
      </c>
      <c r="J70" s="102">
        <f t="shared" si="44"/>
        <v>3354000</v>
      </c>
      <c r="K70" s="103">
        <f t="shared" si="44"/>
        <v>3467063</v>
      </c>
      <c r="L70" s="102">
        <f t="shared" si="44"/>
        <v>2559000</v>
      </c>
      <c r="M70" s="103">
        <f t="shared" si="44"/>
        <v>2686516</v>
      </c>
      <c r="N70" s="102">
        <f t="shared" si="44"/>
        <v>3919000</v>
      </c>
      <c r="O70" s="103">
        <f t="shared" si="44"/>
        <v>4015001</v>
      </c>
      <c r="P70" s="102">
        <f>$H70      +$J70      +$L70      +$N70</f>
        <v>11800000</v>
      </c>
      <c r="Q70" s="103">
        <f>$I70      +$K70      +$M70      +$O70</f>
        <v>12136647</v>
      </c>
      <c r="R70" s="57">
        <f>IF(($L70      =0),0,((($N70      -$L70      )/$L70      )*100))</f>
        <v>53.145760062524431</v>
      </c>
      <c r="S70" s="58">
        <f>IF(($M70      =0),0,((($O70      -$M70      )/$M70      )*100))</f>
        <v>49.450105638678501</v>
      </c>
      <c r="T70" s="57">
        <f>IF($E70   =0,0,($P70   /$E70   )*100)</f>
        <v>95.453810063096583</v>
      </c>
      <c r="U70" s="59">
        <f>IF($E70   =0,0,($Q70   /$E70 )*100)</f>
        <v>98.177050639055182</v>
      </c>
      <c r="V70" s="102">
        <f>V69</f>
        <v>345000</v>
      </c>
      <c r="W70" s="103">
        <f>W69</f>
        <v>338000</v>
      </c>
    </row>
    <row r="71" spans="1:23" ht="12.95" customHeight="1" x14ac:dyDescent="0.2">
      <c r="A71" s="60" t="s">
        <v>87</v>
      </c>
      <c r="B71" s="104">
        <f>B69</f>
        <v>12362000</v>
      </c>
      <c r="C71" s="104">
        <f>C69</f>
        <v>0</v>
      </c>
      <c r="D71" s="104"/>
      <c r="E71" s="104">
        <f>$B71      +$C71      +$D71</f>
        <v>12362000</v>
      </c>
      <c r="F71" s="105">
        <f t="shared" ref="F71:O71" si="45">F69</f>
        <v>12362000</v>
      </c>
      <c r="G71" s="106">
        <f t="shared" si="45"/>
        <v>12362000</v>
      </c>
      <c r="H71" s="105">
        <f t="shared" si="45"/>
        <v>1968000</v>
      </c>
      <c r="I71" s="106">
        <f t="shared" si="45"/>
        <v>1968067</v>
      </c>
      <c r="J71" s="105">
        <f t="shared" si="45"/>
        <v>3354000</v>
      </c>
      <c r="K71" s="106">
        <f t="shared" si="45"/>
        <v>3467063</v>
      </c>
      <c r="L71" s="105">
        <f t="shared" si="45"/>
        <v>2559000</v>
      </c>
      <c r="M71" s="106">
        <f t="shared" si="45"/>
        <v>2686516</v>
      </c>
      <c r="N71" s="105">
        <f t="shared" si="45"/>
        <v>3919000</v>
      </c>
      <c r="O71" s="106">
        <f t="shared" si="45"/>
        <v>4015001</v>
      </c>
      <c r="P71" s="105">
        <f>$H71      +$J71      +$L71      +$N71</f>
        <v>11800000</v>
      </c>
      <c r="Q71" s="106">
        <f>$I71      +$K71      +$M71      +$O71</f>
        <v>12136647</v>
      </c>
      <c r="R71" s="61">
        <f>IF(($L71      =0),0,((($N71      -$L71      )/$L71      )*100))</f>
        <v>53.145760062524431</v>
      </c>
      <c r="S71" s="62">
        <f>IF(($M71      =0),0,((($O71      -$M71      )/$M71      )*100))</f>
        <v>49.450105638678501</v>
      </c>
      <c r="T71" s="61">
        <f>IF($E71   =0,0,($P71   /$E71   )*100)</f>
        <v>95.453810063096583</v>
      </c>
      <c r="U71" s="65">
        <f>IF($E71   =0,0,($Q71   /$E71   )*100)</f>
        <v>98.177050639055182</v>
      </c>
      <c r="V71" s="105">
        <f>V69</f>
        <v>345000</v>
      </c>
      <c r="W71" s="106">
        <f>W69</f>
        <v>338000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35338000</v>
      </c>
      <c r="C72" s="104">
        <f>SUM(C9:C14,C17:C23,C26:C29,C32,C35:C39,C42:C52,C55:C58,C61:C65,C69)</f>
        <v>-3500000</v>
      </c>
      <c r="D72" s="104"/>
      <c r="E72" s="104">
        <f>$B72      +$C72      +$D72</f>
        <v>31838000</v>
      </c>
      <c r="F72" s="105">
        <f t="shared" ref="F72:O72" si="46">SUM(F9:F14,F17:F23,F26:F29,F32,F35:F39,F42:F52,F55:F58,F61:F65,F69)</f>
        <v>31838000</v>
      </c>
      <c r="G72" s="106">
        <f t="shared" si="46"/>
        <v>31838000</v>
      </c>
      <c r="H72" s="105">
        <f t="shared" si="46"/>
        <v>2760000</v>
      </c>
      <c r="I72" s="106">
        <f t="shared" si="46"/>
        <v>2803964</v>
      </c>
      <c r="J72" s="105">
        <f t="shared" si="46"/>
        <v>6768000</v>
      </c>
      <c r="K72" s="106">
        <f t="shared" si="46"/>
        <v>11783948</v>
      </c>
      <c r="L72" s="105">
        <f t="shared" si="46"/>
        <v>5041000</v>
      </c>
      <c r="M72" s="106">
        <f t="shared" si="46"/>
        <v>6021525</v>
      </c>
      <c r="N72" s="105">
        <f t="shared" si="46"/>
        <v>11239000</v>
      </c>
      <c r="O72" s="106">
        <f t="shared" si="46"/>
        <v>18531931</v>
      </c>
      <c r="P72" s="105">
        <f>$H72      +$J72      +$L72      +$N72</f>
        <v>25808000</v>
      </c>
      <c r="Q72" s="106">
        <f>$I72      +$K72      +$M72      +$O72</f>
        <v>39141368</v>
      </c>
      <c r="R72" s="61">
        <f>IF(($L72      =0),0,((($N72      -$L72      )/$L72      )*100))</f>
        <v>122.95179527871454</v>
      </c>
      <c r="S72" s="62">
        <f>IF(($M72      =0),0,((($O72      -$M72      )/$M72      )*100))</f>
        <v>207.76142256322112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81.060368113574981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122.93915446950186</v>
      </c>
      <c r="V72" s="105">
        <f>SUM(V9:V14,V17:V23,V26:V29,V32,V35:V39,V42:V52,V55:V58,V61:V65,V69)</f>
        <v>10429000</v>
      </c>
      <c r="W72" s="106">
        <f>SUM(W9:W14,W17:W23,W26:W29,W32,W35:W39,W42:W52,W55:W58,W61:W65,W69)</f>
        <v>9970000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3x8YF528+9GfP/1JdUHmfyeRVzexmEvlRjZFh3PanRNQRA3KJ7V46F/HTN9dXpM7ViAh8x+T8oferDRuiGfzA==" saltValue="HgURzbmkEzAuUqrsK4OzH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2811000</v>
      </c>
      <c r="C10" s="92">
        <v>0</v>
      </c>
      <c r="D10" s="92"/>
      <c r="E10" s="92">
        <f t="shared" ref="E10:E15" si="0">$B10      +$C10      +$D10</f>
        <v>2811000</v>
      </c>
      <c r="F10" s="93">
        <v>2811000</v>
      </c>
      <c r="G10" s="94">
        <v>2811000</v>
      </c>
      <c r="H10" s="93">
        <v>1072000</v>
      </c>
      <c r="I10" s="94">
        <v>1071937</v>
      </c>
      <c r="J10" s="93">
        <v>1159000</v>
      </c>
      <c r="K10" s="94">
        <v>1109387</v>
      </c>
      <c r="L10" s="93">
        <v>150000</v>
      </c>
      <c r="M10" s="94">
        <v>280000</v>
      </c>
      <c r="N10" s="93">
        <v>430000</v>
      </c>
      <c r="O10" s="94">
        <v>432479</v>
      </c>
      <c r="P10" s="93">
        <f t="shared" ref="P10:P15" si="1">$H10      +$J10      +$L10      +$N10</f>
        <v>2811000</v>
      </c>
      <c r="Q10" s="94">
        <f t="shared" ref="Q10:Q15" si="2">$I10      +$K10      +$M10      +$O10</f>
        <v>2893803</v>
      </c>
      <c r="R10" s="48">
        <f t="shared" ref="R10:R15" si="3">IF(($L10      =0),0,((($N10      -$L10      )/$L10      )*100))</f>
        <v>186.66666666666666</v>
      </c>
      <c r="S10" s="49">
        <f t="shared" ref="S10:S15" si="4">IF(($M10      =0),0,((($O10      -$M10      )/$M10      )*100))</f>
        <v>54.456785714285715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102.94567769477054</v>
      </c>
      <c r="V10" s="93">
        <v>83000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2811000</v>
      </c>
      <c r="C15" s="95">
        <f>SUM(C9:C14)</f>
        <v>0</v>
      </c>
      <c r="D15" s="95"/>
      <c r="E15" s="95">
        <f t="shared" si="0"/>
        <v>2811000</v>
      </c>
      <c r="F15" s="96">
        <f t="shared" ref="F15:O15" si="7">SUM(F9:F14)</f>
        <v>2811000</v>
      </c>
      <c r="G15" s="97">
        <f t="shared" si="7"/>
        <v>2811000</v>
      </c>
      <c r="H15" s="96">
        <f t="shared" si="7"/>
        <v>1072000</v>
      </c>
      <c r="I15" s="97">
        <f t="shared" si="7"/>
        <v>1071937</v>
      </c>
      <c r="J15" s="96">
        <f t="shared" si="7"/>
        <v>1159000</v>
      </c>
      <c r="K15" s="97">
        <f t="shared" si="7"/>
        <v>1109387</v>
      </c>
      <c r="L15" s="96">
        <f t="shared" si="7"/>
        <v>150000</v>
      </c>
      <c r="M15" s="97">
        <f t="shared" si="7"/>
        <v>280000</v>
      </c>
      <c r="N15" s="96">
        <f t="shared" si="7"/>
        <v>430000</v>
      </c>
      <c r="O15" s="97">
        <f t="shared" si="7"/>
        <v>432479</v>
      </c>
      <c r="P15" s="96">
        <f t="shared" si="1"/>
        <v>2811000</v>
      </c>
      <c r="Q15" s="97">
        <f t="shared" si="2"/>
        <v>2893803</v>
      </c>
      <c r="R15" s="52">
        <f t="shared" si="3"/>
        <v>186.66666666666666</v>
      </c>
      <c r="S15" s="53">
        <f t="shared" si="4"/>
        <v>54.456785714285715</v>
      </c>
      <c r="T15" s="52">
        <f>IF((SUM($E9:$E13))=0,0,(P15/(SUM($E9:$E13))*100))</f>
        <v>100</v>
      </c>
      <c r="U15" s="54">
        <f>IF((SUM($E9:$E13))=0,0,(Q15/(SUM($E9:$E13))*100))</f>
        <v>102.94567769477054</v>
      </c>
      <c r="V15" s="96">
        <f>SUM(V9:V14)</f>
        <v>83000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1359000</v>
      </c>
      <c r="C32" s="92">
        <v>0</v>
      </c>
      <c r="D32" s="92"/>
      <c r="E32" s="92">
        <f>$B32      +$C32      +$D32</f>
        <v>1359000</v>
      </c>
      <c r="F32" s="93">
        <v>1359000</v>
      </c>
      <c r="G32" s="94">
        <v>1359000</v>
      </c>
      <c r="H32" s="93"/>
      <c r="I32" s="94"/>
      <c r="J32" s="93">
        <v>131000</v>
      </c>
      <c r="K32" s="94"/>
      <c r="L32" s="93">
        <v>513000</v>
      </c>
      <c r="M32" s="94"/>
      <c r="N32" s="93">
        <v>715000</v>
      </c>
      <c r="O32" s="94"/>
      <c r="P32" s="93">
        <f>$H32      +$J32      +$L32      +$N32</f>
        <v>1359000</v>
      </c>
      <c r="Q32" s="94">
        <f>$I32      +$K32      +$M32      +$O32</f>
        <v>0</v>
      </c>
      <c r="R32" s="48">
        <f>IF(($L32      =0),0,((($N32      -$L32      )/$L32      )*100))</f>
        <v>39.376218323586741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13000</v>
      </c>
      <c r="W32" s="94">
        <v>0</v>
      </c>
    </row>
    <row r="33" spans="1:23" ht="12.95" customHeight="1" x14ac:dyDescent="0.2">
      <c r="A33" s="51" t="s">
        <v>41</v>
      </c>
      <c r="B33" s="95">
        <f>B32</f>
        <v>1359000</v>
      </c>
      <c r="C33" s="95">
        <f>C32</f>
        <v>0</v>
      </c>
      <c r="D33" s="95"/>
      <c r="E33" s="95">
        <f>$B33      +$C33      +$D33</f>
        <v>1359000</v>
      </c>
      <c r="F33" s="96">
        <f t="shared" ref="F33:O33" si="17">F32</f>
        <v>1359000</v>
      </c>
      <c r="G33" s="97">
        <f t="shared" si="17"/>
        <v>1359000</v>
      </c>
      <c r="H33" s="96">
        <f t="shared" si="17"/>
        <v>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513000</v>
      </c>
      <c r="M33" s="97">
        <f t="shared" si="17"/>
        <v>0</v>
      </c>
      <c r="N33" s="96">
        <f t="shared" si="17"/>
        <v>715000</v>
      </c>
      <c r="O33" s="97">
        <f t="shared" si="17"/>
        <v>0</v>
      </c>
      <c r="P33" s="96">
        <f>$H33      +$J33      +$L33      +$N33</f>
        <v>1359000</v>
      </c>
      <c r="Q33" s="97">
        <f>$I33      +$K33      +$M33      +$O33</f>
        <v>0</v>
      </c>
      <c r="R33" s="52">
        <f>IF(($L33      =0),0,((($N33      -$L33      )/$L33      )*100))</f>
        <v>39.376218323586741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13000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2699000</v>
      </c>
      <c r="C35" s="92">
        <v>0</v>
      </c>
      <c r="D35" s="92"/>
      <c r="E35" s="92">
        <f t="shared" ref="E35:E40" si="18">$B35      +$C35      +$D35</f>
        <v>2699000</v>
      </c>
      <c r="F35" s="93">
        <v>2699000</v>
      </c>
      <c r="G35" s="94">
        <v>2699000</v>
      </c>
      <c r="H35" s="93"/>
      <c r="I35" s="94"/>
      <c r="J35" s="93"/>
      <c r="K35" s="94"/>
      <c r="L35" s="93">
        <v>101000</v>
      </c>
      <c r="M35" s="94"/>
      <c r="N35" s="93"/>
      <c r="O35" s="94"/>
      <c r="P35" s="93">
        <f t="shared" ref="P35:P40" si="19">$H35      +$J35      +$L35      +$N35</f>
        <v>101000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3.7421267135976288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284000</v>
      </c>
      <c r="C36" s="92">
        <v>0</v>
      </c>
      <c r="D36" s="92"/>
      <c r="E36" s="92">
        <f t="shared" si="18"/>
        <v>284000</v>
      </c>
      <c r="F36" s="93">
        <v>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2983000</v>
      </c>
      <c r="C40" s="95">
        <f>SUM(C35:C39)</f>
        <v>0</v>
      </c>
      <c r="D40" s="95"/>
      <c r="E40" s="95">
        <f t="shared" si="18"/>
        <v>2983000</v>
      </c>
      <c r="F40" s="96">
        <f t="shared" ref="F40:O40" si="25">SUM(F35:F39)</f>
        <v>2983000</v>
      </c>
      <c r="G40" s="97">
        <f t="shared" si="25"/>
        <v>2699000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101000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3.7421267135976288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>
        <v>43086</v>
      </c>
      <c r="J51" s="93"/>
      <c r="K51" s="94">
        <v>-43086</v>
      </c>
      <c r="L51" s="93"/>
      <c r="M51" s="94">
        <v>8900000</v>
      </c>
      <c r="N51" s="93">
        <v>6416000</v>
      </c>
      <c r="O51" s="94">
        <v>4800703</v>
      </c>
      <c r="P51" s="93">
        <f t="shared" si="27"/>
        <v>6416000</v>
      </c>
      <c r="Q51" s="94">
        <f t="shared" si="28"/>
        <v>13700703</v>
      </c>
      <c r="R51" s="48">
        <f t="shared" si="29"/>
        <v>0</v>
      </c>
      <c r="S51" s="49">
        <f t="shared" si="30"/>
        <v>-46.059516853932585</v>
      </c>
      <c r="T51" s="48">
        <f t="shared" si="31"/>
        <v>64.16</v>
      </c>
      <c r="U51" s="50">
        <f t="shared" si="32"/>
        <v>137.00703000000001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43086</v>
      </c>
      <c r="J53" s="96">
        <f t="shared" si="33"/>
        <v>0</v>
      </c>
      <c r="K53" s="97">
        <f t="shared" si="33"/>
        <v>-43086</v>
      </c>
      <c r="L53" s="96">
        <f t="shared" si="33"/>
        <v>0</v>
      </c>
      <c r="M53" s="97">
        <f t="shared" si="33"/>
        <v>8900000</v>
      </c>
      <c r="N53" s="96">
        <f t="shared" si="33"/>
        <v>6416000</v>
      </c>
      <c r="O53" s="97">
        <f t="shared" si="33"/>
        <v>4800703</v>
      </c>
      <c r="P53" s="96">
        <f t="shared" si="27"/>
        <v>6416000</v>
      </c>
      <c r="Q53" s="97">
        <f t="shared" si="28"/>
        <v>13700703</v>
      </c>
      <c r="R53" s="52">
        <f t="shared" si="29"/>
        <v>0</v>
      </c>
      <c r="S53" s="53">
        <f t="shared" si="30"/>
        <v>-46.059516853932585</v>
      </c>
      <c r="T53" s="52">
        <f>IF((+$E43+$E45+$E47+$E48+$E51) =0,0,(P53   /(+$E43+$E45+$E47+$E48+$E51) )*100)</f>
        <v>64.16</v>
      </c>
      <c r="U53" s="54">
        <f>IF((+$E43+$E45+$E47+$E48+$E51) =0,0,(Q53   /(+$E43+$E45+$E47+$E48+$E51) )*100)</f>
        <v>137.00703000000001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17153000</v>
      </c>
      <c r="C67" s="104">
        <f>SUM(C9:C14,C17:C23,C26:C29,C32,C35:C39,C42:C52,C55:C58,C61:C65)</f>
        <v>0</v>
      </c>
      <c r="D67" s="104"/>
      <c r="E67" s="104">
        <f t="shared" si="35"/>
        <v>17153000</v>
      </c>
      <c r="F67" s="105">
        <f t="shared" ref="F67:O67" si="43">SUM(F9:F14,F17:F23,F26:F29,F32,F35:F39,F42:F52,F55:F58,F61:F65)</f>
        <v>17153000</v>
      </c>
      <c r="G67" s="106">
        <f t="shared" si="43"/>
        <v>16869000</v>
      </c>
      <c r="H67" s="105">
        <f t="shared" si="43"/>
        <v>1072000</v>
      </c>
      <c r="I67" s="106">
        <f t="shared" si="43"/>
        <v>1115023</v>
      </c>
      <c r="J67" s="105">
        <f t="shared" si="43"/>
        <v>1290000</v>
      </c>
      <c r="K67" s="106">
        <f t="shared" si="43"/>
        <v>1066301</v>
      </c>
      <c r="L67" s="105">
        <f t="shared" si="43"/>
        <v>764000</v>
      </c>
      <c r="M67" s="106">
        <f t="shared" si="43"/>
        <v>9180000</v>
      </c>
      <c r="N67" s="105">
        <f t="shared" si="43"/>
        <v>7561000</v>
      </c>
      <c r="O67" s="106">
        <f t="shared" si="43"/>
        <v>5233182</v>
      </c>
      <c r="P67" s="105">
        <f t="shared" si="36"/>
        <v>10687000</v>
      </c>
      <c r="Q67" s="106">
        <f t="shared" si="37"/>
        <v>16594506</v>
      </c>
      <c r="R67" s="61">
        <f t="shared" si="38"/>
        <v>889.6596858638743</v>
      </c>
      <c r="S67" s="62">
        <f t="shared" si="39"/>
        <v>-42.993660130718951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63.352895844448398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98.372790325449046</v>
      </c>
      <c r="V67" s="105">
        <f>SUM(V9:V14,V17:V23,V26:V29,V32,V35:V39,V42:V52,V55:V58,V61:V65)</f>
        <v>96000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10594000</v>
      </c>
      <c r="C69" s="92">
        <v>0</v>
      </c>
      <c r="D69" s="92"/>
      <c r="E69" s="92">
        <f>$B69      +$C69      +$D69</f>
        <v>10594000</v>
      </c>
      <c r="F69" s="93">
        <v>10594000</v>
      </c>
      <c r="G69" s="94">
        <v>10594000</v>
      </c>
      <c r="H69" s="93">
        <v>1542000</v>
      </c>
      <c r="I69" s="94">
        <v>210915</v>
      </c>
      <c r="J69" s="93">
        <v>5288000</v>
      </c>
      <c r="K69" s="94">
        <v>1821940</v>
      </c>
      <c r="L69" s="93">
        <v>631000</v>
      </c>
      <c r="M69" s="94">
        <v>7250150</v>
      </c>
      <c r="N69" s="93">
        <v>2932000</v>
      </c>
      <c r="O69" s="94">
        <v>3484645</v>
      </c>
      <c r="P69" s="93">
        <f>$H69      +$J69      +$L69      +$N69</f>
        <v>10393000</v>
      </c>
      <c r="Q69" s="94">
        <f>$I69      +$K69      +$M69      +$O69</f>
        <v>12767650</v>
      </c>
      <c r="R69" s="48">
        <f>IF(($L69      =0),0,((($N69      -$L69      )/$L69      )*100))</f>
        <v>364.6592709984152</v>
      </c>
      <c r="S69" s="49">
        <f>IF(($M69      =0),0,((($O69      -$M69      )/$M69      )*100))</f>
        <v>-51.936925442921869</v>
      </c>
      <c r="T69" s="48">
        <f>IF(($E69      =0),0,(($P69      /$E69      )*100))</f>
        <v>98.102699641306401</v>
      </c>
      <c r="U69" s="50">
        <f>IF(($E69      =0),0,(($Q69      /$E69      )*100))</f>
        <v>120.5177458939022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10594000</v>
      </c>
      <c r="C70" s="101">
        <f>C69</f>
        <v>0</v>
      </c>
      <c r="D70" s="101"/>
      <c r="E70" s="101">
        <f>$B70      +$C70      +$D70</f>
        <v>10594000</v>
      </c>
      <c r="F70" s="102">
        <f t="shared" ref="F70:O70" si="44">F69</f>
        <v>10594000</v>
      </c>
      <c r="G70" s="103">
        <f t="shared" si="44"/>
        <v>10594000</v>
      </c>
      <c r="H70" s="102">
        <f t="shared" si="44"/>
        <v>1542000</v>
      </c>
      <c r="I70" s="103">
        <f t="shared" si="44"/>
        <v>210915</v>
      </c>
      <c r="J70" s="102">
        <f t="shared" si="44"/>
        <v>5288000</v>
      </c>
      <c r="K70" s="103">
        <f t="shared" si="44"/>
        <v>1821940</v>
      </c>
      <c r="L70" s="102">
        <f t="shared" si="44"/>
        <v>631000</v>
      </c>
      <c r="M70" s="103">
        <f t="shared" si="44"/>
        <v>7250150</v>
      </c>
      <c r="N70" s="102">
        <f t="shared" si="44"/>
        <v>2932000</v>
      </c>
      <c r="O70" s="103">
        <f t="shared" si="44"/>
        <v>3484645</v>
      </c>
      <c r="P70" s="102">
        <f>$H70      +$J70      +$L70      +$N70</f>
        <v>10393000</v>
      </c>
      <c r="Q70" s="103">
        <f>$I70      +$K70      +$M70      +$O70</f>
        <v>12767650</v>
      </c>
      <c r="R70" s="57">
        <f>IF(($L70      =0),0,((($N70      -$L70      )/$L70      )*100))</f>
        <v>364.6592709984152</v>
      </c>
      <c r="S70" s="58">
        <f>IF(($M70      =0),0,((($O70      -$M70      )/$M70      )*100))</f>
        <v>-51.936925442921869</v>
      </c>
      <c r="T70" s="57">
        <f>IF($E70   =0,0,($P70   /$E70   )*100)</f>
        <v>98.102699641306401</v>
      </c>
      <c r="U70" s="59">
        <f>IF($E70   =0,0,($Q70   /$E70 )*100)</f>
        <v>120.5177458939022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10594000</v>
      </c>
      <c r="C71" s="104">
        <f>C69</f>
        <v>0</v>
      </c>
      <c r="D71" s="104"/>
      <c r="E71" s="104">
        <f>$B71      +$C71      +$D71</f>
        <v>10594000</v>
      </c>
      <c r="F71" s="105">
        <f t="shared" ref="F71:O71" si="45">F69</f>
        <v>10594000</v>
      </c>
      <c r="G71" s="106">
        <f t="shared" si="45"/>
        <v>10594000</v>
      </c>
      <c r="H71" s="105">
        <f t="shared" si="45"/>
        <v>1542000</v>
      </c>
      <c r="I71" s="106">
        <f t="shared" si="45"/>
        <v>210915</v>
      </c>
      <c r="J71" s="105">
        <f t="shared" si="45"/>
        <v>5288000</v>
      </c>
      <c r="K71" s="106">
        <f t="shared" si="45"/>
        <v>1821940</v>
      </c>
      <c r="L71" s="105">
        <f t="shared" si="45"/>
        <v>631000</v>
      </c>
      <c r="M71" s="106">
        <f t="shared" si="45"/>
        <v>7250150</v>
      </c>
      <c r="N71" s="105">
        <f t="shared" si="45"/>
        <v>2932000</v>
      </c>
      <c r="O71" s="106">
        <f t="shared" si="45"/>
        <v>3484645</v>
      </c>
      <c r="P71" s="105">
        <f>$H71      +$J71      +$L71      +$N71</f>
        <v>10393000</v>
      </c>
      <c r="Q71" s="106">
        <f>$I71      +$K71      +$M71      +$O71</f>
        <v>12767650</v>
      </c>
      <c r="R71" s="61">
        <f>IF(($L71      =0),0,((($N71      -$L71      )/$L71      )*100))</f>
        <v>364.6592709984152</v>
      </c>
      <c r="S71" s="62">
        <f>IF(($M71      =0),0,((($O71      -$M71      )/$M71      )*100))</f>
        <v>-51.936925442921869</v>
      </c>
      <c r="T71" s="61">
        <f>IF($E71   =0,0,($P71   /$E71   )*100)</f>
        <v>98.102699641306401</v>
      </c>
      <c r="U71" s="65">
        <f>IF($E71   =0,0,($Q71   /$E71   )*100)</f>
        <v>120.5177458939022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27747000</v>
      </c>
      <c r="C72" s="104">
        <f>SUM(C9:C14,C17:C23,C26:C29,C32,C35:C39,C42:C52,C55:C58,C61:C65,C69)</f>
        <v>0</v>
      </c>
      <c r="D72" s="104"/>
      <c r="E72" s="104">
        <f>$B72      +$C72      +$D72</f>
        <v>27747000</v>
      </c>
      <c r="F72" s="105">
        <f t="shared" ref="F72:O72" si="46">SUM(F9:F14,F17:F23,F26:F29,F32,F35:F39,F42:F52,F55:F58,F61:F65,F69)</f>
        <v>27747000</v>
      </c>
      <c r="G72" s="106">
        <f t="shared" si="46"/>
        <v>27463000</v>
      </c>
      <c r="H72" s="105">
        <f t="shared" si="46"/>
        <v>2614000</v>
      </c>
      <c r="I72" s="106">
        <f t="shared" si="46"/>
        <v>1325938</v>
      </c>
      <c r="J72" s="105">
        <f t="shared" si="46"/>
        <v>6578000</v>
      </c>
      <c r="K72" s="106">
        <f t="shared" si="46"/>
        <v>2888241</v>
      </c>
      <c r="L72" s="105">
        <f t="shared" si="46"/>
        <v>1395000</v>
      </c>
      <c r="M72" s="106">
        <f t="shared" si="46"/>
        <v>16430150</v>
      </c>
      <c r="N72" s="105">
        <f t="shared" si="46"/>
        <v>10493000</v>
      </c>
      <c r="O72" s="106">
        <f t="shared" si="46"/>
        <v>8717827</v>
      </c>
      <c r="P72" s="105">
        <f>$H72      +$J72      +$L72      +$N72</f>
        <v>21080000</v>
      </c>
      <c r="Q72" s="106">
        <f>$I72      +$K72      +$M72      +$O72</f>
        <v>29362156</v>
      </c>
      <c r="R72" s="61">
        <f>IF(($L72      =0),0,((($N72      -$L72      )/$L72      )*100))</f>
        <v>652.18637992831543</v>
      </c>
      <c r="S72" s="62">
        <f>IF(($M72      =0),0,((($O72      -$M72      )/$M72      )*100))</f>
        <v>-46.94006445467631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76.757819611841384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106.91532607508283</v>
      </c>
      <c r="V72" s="105">
        <f>SUM(V9:V14,V17:V23,V26:V29,V32,V35:V39,V42:V52,V55:V58,V61:V65,V69)</f>
        <v>96000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GKFYQ4TfK6cM/izpFkUAshbqNIzjZFC3bJYDfi8MGU6uvHyD3DsUlgPypFa3+HjYaZfq76kcHLNhYb6I+dTrw==" saltValue="3nP2Ol6RBWEn7cL6bV5Fk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154000</v>
      </c>
      <c r="I10" s="94">
        <v>102099</v>
      </c>
      <c r="J10" s="93">
        <v>1396000</v>
      </c>
      <c r="K10" s="94">
        <v>403452</v>
      </c>
      <c r="L10" s="93"/>
      <c r="M10" s="94">
        <v>189470</v>
      </c>
      <c r="N10" s="93"/>
      <c r="O10" s="94">
        <v>350818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1045839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85.15754473003642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67.47348387096774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154000</v>
      </c>
      <c r="I15" s="97">
        <f t="shared" si="7"/>
        <v>102099</v>
      </c>
      <c r="J15" s="96">
        <f t="shared" si="7"/>
        <v>1396000</v>
      </c>
      <c r="K15" s="97">
        <f t="shared" si="7"/>
        <v>403452</v>
      </c>
      <c r="L15" s="96">
        <f t="shared" si="7"/>
        <v>0</v>
      </c>
      <c r="M15" s="97">
        <f t="shared" si="7"/>
        <v>189470</v>
      </c>
      <c r="N15" s="96">
        <f t="shared" si="7"/>
        <v>0</v>
      </c>
      <c r="O15" s="97">
        <f t="shared" si="7"/>
        <v>350818</v>
      </c>
      <c r="P15" s="96">
        <f t="shared" si="1"/>
        <v>1550000</v>
      </c>
      <c r="Q15" s="97">
        <f t="shared" si="2"/>
        <v>1045839</v>
      </c>
      <c r="R15" s="52">
        <f t="shared" si="3"/>
        <v>0</v>
      </c>
      <c r="S15" s="53">
        <f t="shared" si="4"/>
        <v>85.15754473003642</v>
      </c>
      <c r="T15" s="52">
        <f>IF((SUM($E9:$E13))=0,0,(P15/(SUM($E9:$E13))*100))</f>
        <v>100</v>
      </c>
      <c r="U15" s="54">
        <f>IF((SUM($E9:$E13))=0,0,(Q15/(SUM($E9:$E13))*100))</f>
        <v>67.47348387096774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1154000</v>
      </c>
      <c r="C32" s="92">
        <v>0</v>
      </c>
      <c r="D32" s="92"/>
      <c r="E32" s="92">
        <f>$B32      +$C32      +$D32</f>
        <v>1154000</v>
      </c>
      <c r="F32" s="93">
        <v>1154000</v>
      </c>
      <c r="G32" s="94">
        <v>1154000</v>
      </c>
      <c r="H32" s="93">
        <v>136000</v>
      </c>
      <c r="I32" s="94">
        <v>136226</v>
      </c>
      <c r="J32" s="93">
        <v>754000</v>
      </c>
      <c r="K32" s="94">
        <v>696145</v>
      </c>
      <c r="L32" s="93">
        <v>213000</v>
      </c>
      <c r="M32" s="94">
        <v>300945</v>
      </c>
      <c r="N32" s="93">
        <v>50000</v>
      </c>
      <c r="O32" s="94">
        <v>11717</v>
      </c>
      <c r="P32" s="93">
        <f>$H32      +$J32      +$L32      +$N32</f>
        <v>1153000</v>
      </c>
      <c r="Q32" s="94">
        <f>$I32      +$K32      +$M32      +$O32</f>
        <v>1145033</v>
      </c>
      <c r="R32" s="48">
        <f>IF(($L32      =0),0,((($N32      -$L32      )/$L32      )*100))</f>
        <v>-76.525821596244143</v>
      </c>
      <c r="S32" s="49">
        <f>IF(($M32      =0),0,((($O32      -$M32      )/$M32      )*100))</f>
        <v>-96.106597551047528</v>
      </c>
      <c r="T32" s="48">
        <f>IF(($E32      =0),0,(($P32      /$E32      )*100))</f>
        <v>99.913344887348359</v>
      </c>
      <c r="U32" s="50">
        <f>IF(($E32      =0),0,(($Q32      /$E32      )*100))</f>
        <v>99.222963604852694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1154000</v>
      </c>
      <c r="C33" s="95">
        <f>C32</f>
        <v>0</v>
      </c>
      <c r="D33" s="95"/>
      <c r="E33" s="95">
        <f>$B33      +$C33      +$D33</f>
        <v>1154000</v>
      </c>
      <c r="F33" s="96">
        <f t="shared" ref="F33:O33" si="17">F32</f>
        <v>1154000</v>
      </c>
      <c r="G33" s="97">
        <f t="shared" si="17"/>
        <v>1154000</v>
      </c>
      <c r="H33" s="96">
        <f t="shared" si="17"/>
        <v>136000</v>
      </c>
      <c r="I33" s="97">
        <f t="shared" si="17"/>
        <v>136226</v>
      </c>
      <c r="J33" s="96">
        <f t="shared" si="17"/>
        <v>754000</v>
      </c>
      <c r="K33" s="97">
        <f t="shared" si="17"/>
        <v>696145</v>
      </c>
      <c r="L33" s="96">
        <f t="shared" si="17"/>
        <v>213000</v>
      </c>
      <c r="M33" s="97">
        <f t="shared" si="17"/>
        <v>300945</v>
      </c>
      <c r="N33" s="96">
        <f t="shared" si="17"/>
        <v>50000</v>
      </c>
      <c r="O33" s="97">
        <f t="shared" si="17"/>
        <v>11717</v>
      </c>
      <c r="P33" s="96">
        <f>$H33      +$J33      +$L33      +$N33</f>
        <v>1153000</v>
      </c>
      <c r="Q33" s="97">
        <f>$I33      +$K33      +$M33      +$O33</f>
        <v>1145033</v>
      </c>
      <c r="R33" s="52">
        <f>IF(($L33      =0),0,((($N33      -$L33      )/$L33      )*100))</f>
        <v>-76.525821596244143</v>
      </c>
      <c r="S33" s="53">
        <f>IF(($M33      =0),0,((($O33      -$M33      )/$M33      )*100))</f>
        <v>-96.106597551047528</v>
      </c>
      <c r="T33" s="52">
        <f>IF($E33   =0,0,($P33   /$E33   )*100)</f>
        <v>99.913344887348359</v>
      </c>
      <c r="U33" s="54">
        <f>IF($E33   =0,0,($Q33   /$E33   )*100)</f>
        <v>99.222963604852694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75000</v>
      </c>
      <c r="W35" s="94">
        <v>71000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>
        <v>30000</v>
      </c>
      <c r="K38" s="94"/>
      <c r="L38" s="93">
        <v>4233000</v>
      </c>
      <c r="M38" s="94">
        <v>180413</v>
      </c>
      <c r="N38" s="93">
        <v>56000</v>
      </c>
      <c r="O38" s="94">
        <v>4110229</v>
      </c>
      <c r="P38" s="93">
        <f t="shared" si="19"/>
        <v>4319000</v>
      </c>
      <c r="Q38" s="94">
        <f t="shared" si="20"/>
        <v>4290642</v>
      </c>
      <c r="R38" s="48">
        <f t="shared" si="21"/>
        <v>-98.677061185920152</v>
      </c>
      <c r="S38" s="49">
        <f t="shared" si="22"/>
        <v>2178.2332758725811</v>
      </c>
      <c r="T38" s="48">
        <f t="shared" si="23"/>
        <v>95.977777777777774</v>
      </c>
      <c r="U38" s="50">
        <f t="shared" si="24"/>
        <v>95.3476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4500000</v>
      </c>
      <c r="C40" s="95">
        <f>SUM(C35:C39)</f>
        <v>0</v>
      </c>
      <c r="D40" s="95"/>
      <c r="E40" s="95">
        <f t="shared" si="18"/>
        <v>4500000</v>
      </c>
      <c r="F40" s="96">
        <f t="shared" ref="F40:O40" si="25">SUM(F35:F39)</f>
        <v>4500000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30000</v>
      </c>
      <c r="K40" s="97">
        <f t="shared" si="25"/>
        <v>0</v>
      </c>
      <c r="L40" s="96">
        <f t="shared" si="25"/>
        <v>4233000</v>
      </c>
      <c r="M40" s="97">
        <f t="shared" si="25"/>
        <v>180413</v>
      </c>
      <c r="N40" s="96">
        <f t="shared" si="25"/>
        <v>56000</v>
      </c>
      <c r="O40" s="97">
        <f t="shared" si="25"/>
        <v>4110229</v>
      </c>
      <c r="P40" s="96">
        <f t="shared" si="19"/>
        <v>4319000</v>
      </c>
      <c r="Q40" s="97">
        <f t="shared" si="20"/>
        <v>4290642</v>
      </c>
      <c r="R40" s="52">
        <f t="shared" si="21"/>
        <v>-98.677061185920152</v>
      </c>
      <c r="S40" s="53">
        <f t="shared" si="22"/>
        <v>2178.2332758725811</v>
      </c>
      <c r="T40" s="52">
        <f>IF((+$E35+$E38) =0,0,(P40   /(+$E35+$E38) )*100)</f>
        <v>95.977777777777774</v>
      </c>
      <c r="U40" s="54">
        <f>IF((+$E35+$E38) =0,0,(Q40   /(+$E35+$E38) )*100)</f>
        <v>95.3476</v>
      </c>
      <c r="V40" s="96">
        <f>SUM(V35:V39)</f>
        <v>75000</v>
      </c>
      <c r="W40" s="97">
        <f>SUM(W35:W39)</f>
        <v>71000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7204000</v>
      </c>
      <c r="C67" s="104">
        <f>SUM(C9:C14,C17:C23,C26:C29,C32,C35:C39,C42:C52,C55:C58,C61:C65)</f>
        <v>0</v>
      </c>
      <c r="D67" s="104"/>
      <c r="E67" s="104">
        <f t="shared" si="35"/>
        <v>7204000</v>
      </c>
      <c r="F67" s="105">
        <f t="shared" ref="F67:O67" si="43">SUM(F9:F14,F17:F23,F26:F29,F32,F35:F39,F42:F52,F55:F58,F61:F65)</f>
        <v>7204000</v>
      </c>
      <c r="G67" s="106">
        <f t="shared" si="43"/>
        <v>7204000</v>
      </c>
      <c r="H67" s="105">
        <f t="shared" si="43"/>
        <v>290000</v>
      </c>
      <c r="I67" s="106">
        <f t="shared" si="43"/>
        <v>238325</v>
      </c>
      <c r="J67" s="105">
        <f t="shared" si="43"/>
        <v>2180000</v>
      </c>
      <c r="K67" s="106">
        <f t="shared" si="43"/>
        <v>1099597</v>
      </c>
      <c r="L67" s="105">
        <f t="shared" si="43"/>
        <v>4446000</v>
      </c>
      <c r="M67" s="106">
        <f t="shared" si="43"/>
        <v>670828</v>
      </c>
      <c r="N67" s="105">
        <f t="shared" si="43"/>
        <v>106000</v>
      </c>
      <c r="O67" s="106">
        <f t="shared" si="43"/>
        <v>4472764</v>
      </c>
      <c r="P67" s="105">
        <f t="shared" si="36"/>
        <v>7022000</v>
      </c>
      <c r="Q67" s="106">
        <f t="shared" si="37"/>
        <v>6481514</v>
      </c>
      <c r="R67" s="61">
        <f t="shared" si="38"/>
        <v>-97.615834457939727</v>
      </c>
      <c r="S67" s="62">
        <f t="shared" si="39"/>
        <v>566.75272946269388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97.473625763464739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89.9710438645197</v>
      </c>
      <c r="V67" s="105">
        <f>SUM(V9:V14,V17:V23,V26:V29,V32,V35:V39,V42:V52,V55:V58,V61:V65)</f>
        <v>75000</v>
      </c>
      <c r="W67" s="106">
        <f>SUM(W9:W14,W17:W23,W26:W29,W32,W35:W39,W42:W52,W55:W58,W61:W65)</f>
        <v>71000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14181000</v>
      </c>
      <c r="C69" s="92">
        <v>0</v>
      </c>
      <c r="D69" s="92"/>
      <c r="E69" s="92">
        <f>$B69      +$C69      +$D69</f>
        <v>14181000</v>
      </c>
      <c r="F69" s="93">
        <v>14181000</v>
      </c>
      <c r="G69" s="94">
        <v>14181000</v>
      </c>
      <c r="H69" s="93">
        <v>5148000</v>
      </c>
      <c r="I69" s="94">
        <v>2783231</v>
      </c>
      <c r="J69" s="93">
        <v>1935000</v>
      </c>
      <c r="K69" s="94">
        <v>3364074</v>
      </c>
      <c r="L69" s="93">
        <v>236000</v>
      </c>
      <c r="M69" s="94">
        <v>1805657</v>
      </c>
      <c r="N69" s="93">
        <v>6862000</v>
      </c>
      <c r="O69" s="94">
        <v>5207556</v>
      </c>
      <c r="P69" s="93">
        <f>$H69      +$J69      +$L69      +$N69</f>
        <v>14181000</v>
      </c>
      <c r="Q69" s="94">
        <f>$I69      +$K69      +$M69      +$O69</f>
        <v>13160518</v>
      </c>
      <c r="R69" s="48">
        <f>IF(($L69      =0),0,((($N69      -$L69      )/$L69      )*100))</f>
        <v>2807.6271186440677</v>
      </c>
      <c r="S69" s="49">
        <f>IF(($M69      =0),0,((($O69      -$M69      )/$M69      )*100))</f>
        <v>188.40228238253445</v>
      </c>
      <c r="T69" s="48">
        <f>IF(($E69      =0),0,(($P69      /$E69      )*100))</f>
        <v>100</v>
      </c>
      <c r="U69" s="50">
        <f>IF(($E69      =0),0,(($Q69      /$E69      )*100))</f>
        <v>92.803878428883706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14181000</v>
      </c>
      <c r="C70" s="101">
        <f>C69</f>
        <v>0</v>
      </c>
      <c r="D70" s="101"/>
      <c r="E70" s="101">
        <f>$B70      +$C70      +$D70</f>
        <v>14181000</v>
      </c>
      <c r="F70" s="102">
        <f t="shared" ref="F70:O70" si="44">F69</f>
        <v>14181000</v>
      </c>
      <c r="G70" s="103">
        <f t="shared" si="44"/>
        <v>14181000</v>
      </c>
      <c r="H70" s="102">
        <f t="shared" si="44"/>
        <v>5148000</v>
      </c>
      <c r="I70" s="103">
        <f t="shared" si="44"/>
        <v>2783231</v>
      </c>
      <c r="J70" s="102">
        <f t="shared" si="44"/>
        <v>1935000</v>
      </c>
      <c r="K70" s="103">
        <f t="shared" si="44"/>
        <v>3364074</v>
      </c>
      <c r="L70" s="102">
        <f t="shared" si="44"/>
        <v>236000</v>
      </c>
      <c r="M70" s="103">
        <f t="shared" si="44"/>
        <v>1805657</v>
      </c>
      <c r="N70" s="102">
        <f t="shared" si="44"/>
        <v>6862000</v>
      </c>
      <c r="O70" s="103">
        <f t="shared" si="44"/>
        <v>5207556</v>
      </c>
      <c r="P70" s="102">
        <f>$H70      +$J70      +$L70      +$N70</f>
        <v>14181000</v>
      </c>
      <c r="Q70" s="103">
        <f>$I70      +$K70      +$M70      +$O70</f>
        <v>13160518</v>
      </c>
      <c r="R70" s="57">
        <f>IF(($L70      =0),0,((($N70      -$L70      )/$L70      )*100))</f>
        <v>2807.6271186440677</v>
      </c>
      <c r="S70" s="58">
        <f>IF(($M70      =0),0,((($O70      -$M70      )/$M70      )*100))</f>
        <v>188.40228238253445</v>
      </c>
      <c r="T70" s="57">
        <f>IF($E70   =0,0,($P70   /$E70   )*100)</f>
        <v>100</v>
      </c>
      <c r="U70" s="59">
        <f>IF($E70   =0,0,($Q70   /$E70 )*100)</f>
        <v>92.803878428883706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14181000</v>
      </c>
      <c r="C71" s="104">
        <f>C69</f>
        <v>0</v>
      </c>
      <c r="D71" s="104"/>
      <c r="E71" s="104">
        <f>$B71      +$C71      +$D71</f>
        <v>14181000</v>
      </c>
      <c r="F71" s="105">
        <f t="shared" ref="F71:O71" si="45">F69</f>
        <v>14181000</v>
      </c>
      <c r="G71" s="106">
        <f t="shared" si="45"/>
        <v>14181000</v>
      </c>
      <c r="H71" s="105">
        <f t="shared" si="45"/>
        <v>5148000</v>
      </c>
      <c r="I71" s="106">
        <f t="shared" si="45"/>
        <v>2783231</v>
      </c>
      <c r="J71" s="105">
        <f t="shared" si="45"/>
        <v>1935000</v>
      </c>
      <c r="K71" s="106">
        <f t="shared" si="45"/>
        <v>3364074</v>
      </c>
      <c r="L71" s="105">
        <f t="shared" si="45"/>
        <v>236000</v>
      </c>
      <c r="M71" s="106">
        <f t="shared" si="45"/>
        <v>1805657</v>
      </c>
      <c r="N71" s="105">
        <f t="shared" si="45"/>
        <v>6862000</v>
      </c>
      <c r="O71" s="106">
        <f t="shared" si="45"/>
        <v>5207556</v>
      </c>
      <c r="P71" s="105">
        <f>$H71      +$J71      +$L71      +$N71</f>
        <v>14181000</v>
      </c>
      <c r="Q71" s="106">
        <f>$I71      +$K71      +$M71      +$O71</f>
        <v>13160518</v>
      </c>
      <c r="R71" s="61">
        <f>IF(($L71      =0),0,((($N71      -$L71      )/$L71      )*100))</f>
        <v>2807.6271186440677</v>
      </c>
      <c r="S71" s="62">
        <f>IF(($M71      =0),0,((($O71      -$M71      )/$M71      )*100))</f>
        <v>188.40228238253445</v>
      </c>
      <c r="T71" s="61">
        <f>IF($E71   =0,0,($P71   /$E71   )*100)</f>
        <v>100</v>
      </c>
      <c r="U71" s="65">
        <f>IF($E71   =0,0,($Q71   /$E71   )*100)</f>
        <v>92.803878428883706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21385000</v>
      </c>
      <c r="C72" s="104">
        <f>SUM(C9:C14,C17:C23,C26:C29,C32,C35:C39,C42:C52,C55:C58,C61:C65,C69)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SUM(F9:F14,F17:F23,F26:F29,F32,F35:F39,F42:F52,F55:F58,F61:F65,F69)</f>
        <v>21385000</v>
      </c>
      <c r="G72" s="106">
        <f t="shared" si="46"/>
        <v>21385000</v>
      </c>
      <c r="H72" s="105">
        <f t="shared" si="46"/>
        <v>5438000</v>
      </c>
      <c r="I72" s="106">
        <f t="shared" si="46"/>
        <v>3021556</v>
      </c>
      <c r="J72" s="105">
        <f t="shared" si="46"/>
        <v>4115000</v>
      </c>
      <c r="K72" s="106">
        <f t="shared" si="46"/>
        <v>4463671</v>
      </c>
      <c r="L72" s="105">
        <f t="shared" si="46"/>
        <v>4682000</v>
      </c>
      <c r="M72" s="106">
        <f t="shared" si="46"/>
        <v>2476485</v>
      </c>
      <c r="N72" s="105">
        <f t="shared" si="46"/>
        <v>6968000</v>
      </c>
      <c r="O72" s="106">
        <f t="shared" si="46"/>
        <v>9680320</v>
      </c>
      <c r="P72" s="105">
        <f>$H72      +$J72      +$L72      +$N72</f>
        <v>21203000</v>
      </c>
      <c r="Q72" s="106">
        <f>$I72      +$K72      +$M72      +$O72</f>
        <v>19642032</v>
      </c>
      <c r="R72" s="61">
        <f>IF(($L72      =0),0,((($N72      -$L72      )/$L72      )*100))</f>
        <v>48.825288338316959</v>
      </c>
      <c r="S72" s="62">
        <f>IF(($M72      =0),0,((($O72      -$M72      )/$M72      )*100))</f>
        <v>290.88950670002038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99.148936170212764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91.84957680617255</v>
      </c>
      <c r="V72" s="105">
        <f>SUM(V9:V14,V17:V23,V26:V29,V32,V35:V39,V42:V52,V55:V58,V61:V65,V69)</f>
        <v>75000</v>
      </c>
      <c r="W72" s="106">
        <f>SUM(W9:W14,W17:W23,W26:W29,W32,W35:W39,W42:W52,W55:W58,W61:W65,W69)</f>
        <v>71000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7+NLRG7A/G68VWM20eTxmPWOSf3LCBgWMF7AJIX/2K0pjdGTC00sv+isYfEPmnTWeCWmfj5sOWm6TmEH+ONTA==" saltValue="cTp8ttmOJTGuxu+s+0lBY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98000</v>
      </c>
      <c r="I10" s="94">
        <v>1434870</v>
      </c>
      <c r="J10" s="93">
        <v>523000</v>
      </c>
      <c r="K10" s="94">
        <v>522780</v>
      </c>
      <c r="L10" s="93"/>
      <c r="M10" s="94">
        <v>428177</v>
      </c>
      <c r="N10" s="93"/>
      <c r="O10" s="94">
        <v>341143</v>
      </c>
      <c r="P10" s="93">
        <f t="shared" ref="P10:P15" si="1">$H10      +$J10      +$L10      +$N10</f>
        <v>621000</v>
      </c>
      <c r="Q10" s="94">
        <f t="shared" ref="Q10:Q15" si="2">$I10      +$K10      +$M10      +$O10</f>
        <v>2726970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-20.326640618248994</v>
      </c>
      <c r="T10" s="48">
        <f t="shared" ref="T10:T14" si="5">IF(($E10      =0),0,(($P10      /$E10      )*100))</f>
        <v>40.064516129032256</v>
      </c>
      <c r="U10" s="50">
        <f t="shared" ref="U10:U14" si="6">IF(($E10      =0),0,(($Q10      /$E10      )*100))</f>
        <v>175.93354838709678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98000</v>
      </c>
      <c r="I15" s="97">
        <f t="shared" si="7"/>
        <v>1434870</v>
      </c>
      <c r="J15" s="96">
        <f t="shared" si="7"/>
        <v>523000</v>
      </c>
      <c r="K15" s="97">
        <f t="shared" si="7"/>
        <v>522780</v>
      </c>
      <c r="L15" s="96">
        <f t="shared" si="7"/>
        <v>0</v>
      </c>
      <c r="M15" s="97">
        <f t="shared" si="7"/>
        <v>428177</v>
      </c>
      <c r="N15" s="96">
        <f t="shared" si="7"/>
        <v>0</v>
      </c>
      <c r="O15" s="97">
        <f t="shared" si="7"/>
        <v>341143</v>
      </c>
      <c r="P15" s="96">
        <f t="shared" si="1"/>
        <v>621000</v>
      </c>
      <c r="Q15" s="97">
        <f t="shared" si="2"/>
        <v>2726970</v>
      </c>
      <c r="R15" s="52">
        <f t="shared" si="3"/>
        <v>0</v>
      </c>
      <c r="S15" s="53">
        <f t="shared" si="4"/>
        <v>-20.326640618248994</v>
      </c>
      <c r="T15" s="52">
        <f>IF((SUM($E9:$E13))=0,0,(P15/(SUM($E9:$E13))*100))</f>
        <v>40.064516129032256</v>
      </c>
      <c r="U15" s="54">
        <f>IF((SUM($E9:$E13))=0,0,(Q15/(SUM($E9:$E13))*100))</f>
        <v>175.93354838709678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831000</v>
      </c>
      <c r="I32" s="94">
        <v>3370407</v>
      </c>
      <c r="J32" s="93">
        <v>157000</v>
      </c>
      <c r="K32" s="94">
        <v>157002</v>
      </c>
      <c r="L32" s="93">
        <v>448000</v>
      </c>
      <c r="M32" s="94">
        <v>448053</v>
      </c>
      <c r="N32" s="93">
        <v>54000</v>
      </c>
      <c r="O32" s="94">
        <v>55979</v>
      </c>
      <c r="P32" s="93">
        <f>$H32      +$J32      +$L32      +$N32</f>
        <v>1490000</v>
      </c>
      <c r="Q32" s="94">
        <f>$I32      +$K32      +$M32      +$O32</f>
        <v>4031441</v>
      </c>
      <c r="R32" s="48">
        <f>IF(($L32      =0),0,((($N32      -$L32      )/$L32      )*100))</f>
        <v>-87.946428571428569</v>
      </c>
      <c r="S32" s="49">
        <f>IF(($M32      =0),0,((($O32      -$M32      )/$M32      )*100))</f>
        <v>-87.506165565234468</v>
      </c>
      <c r="T32" s="48">
        <f>IF(($E32      =0),0,(($P32      /$E32      )*100))</f>
        <v>89.114832535885171</v>
      </c>
      <c r="U32" s="50">
        <f>IF(($E32      =0),0,(($Q32      /$E32      )*100))</f>
        <v>241.11489234449758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831000</v>
      </c>
      <c r="I33" s="97">
        <f t="shared" si="17"/>
        <v>3370407</v>
      </c>
      <c r="J33" s="96">
        <f t="shared" si="17"/>
        <v>157000</v>
      </c>
      <c r="K33" s="97">
        <f t="shared" si="17"/>
        <v>157002</v>
      </c>
      <c r="L33" s="96">
        <f t="shared" si="17"/>
        <v>448000</v>
      </c>
      <c r="M33" s="97">
        <f t="shared" si="17"/>
        <v>448053</v>
      </c>
      <c r="N33" s="96">
        <f t="shared" si="17"/>
        <v>54000</v>
      </c>
      <c r="O33" s="97">
        <f t="shared" si="17"/>
        <v>55979</v>
      </c>
      <c r="P33" s="96">
        <f>$H33      +$J33      +$L33      +$N33</f>
        <v>1490000</v>
      </c>
      <c r="Q33" s="97">
        <f>$I33      +$K33      +$M33      +$O33</f>
        <v>4031441</v>
      </c>
      <c r="R33" s="52">
        <f>IF(($L33      =0),0,((($N33      -$L33      )/$L33      )*100))</f>
        <v>-87.946428571428569</v>
      </c>
      <c r="S33" s="53">
        <f>IF(($M33      =0),0,((($O33      -$M33      )/$M33      )*100))</f>
        <v>-87.506165565234468</v>
      </c>
      <c r="T33" s="52">
        <f>IF($E33   =0,0,($P33   /$E33   )*100)</f>
        <v>89.114832535885171</v>
      </c>
      <c r="U33" s="54">
        <f>IF($E33   =0,0,($Q33   /$E33   )*100)</f>
        <v>241.11489234449758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10026000</v>
      </c>
      <c r="C35" s="92">
        <v>0</v>
      </c>
      <c r="D35" s="92"/>
      <c r="E35" s="92">
        <f t="shared" ref="E35:E40" si="18">$B35      +$C35      +$D35</f>
        <v>10026000</v>
      </c>
      <c r="F35" s="93">
        <v>10026000</v>
      </c>
      <c r="G35" s="94">
        <v>10026000</v>
      </c>
      <c r="H35" s="93">
        <v>2596000</v>
      </c>
      <c r="I35" s="94">
        <v>9938726</v>
      </c>
      <c r="J35" s="93">
        <v>1320000</v>
      </c>
      <c r="K35" s="94">
        <v>1080626</v>
      </c>
      <c r="L35" s="93">
        <v>5084000</v>
      </c>
      <c r="M35" s="94">
        <v>6125285</v>
      </c>
      <c r="N35" s="93">
        <v>1026000</v>
      </c>
      <c r="O35" s="94">
        <v>960807</v>
      </c>
      <c r="P35" s="93">
        <f t="shared" ref="P35:P40" si="19">$H35      +$J35      +$L35      +$N35</f>
        <v>10026000</v>
      </c>
      <c r="Q35" s="94">
        <f t="shared" ref="Q35:Q40" si="20">$I35      +$K35      +$M35      +$O35</f>
        <v>18105444</v>
      </c>
      <c r="R35" s="48">
        <f t="shared" ref="R35:R40" si="21">IF(($L35      =0),0,((($N35      -$L35      )/$L35      )*100))</f>
        <v>-79.819040125885138</v>
      </c>
      <c r="S35" s="49">
        <f t="shared" ref="S35:S40" si="22">IF(($M35      =0),0,((($O35      -$M35      )/$M35      )*100))</f>
        <v>-84.31408497727044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180.58491921005387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245000</v>
      </c>
      <c r="C36" s="92">
        <v>0</v>
      </c>
      <c r="D36" s="92"/>
      <c r="E36" s="92">
        <f t="shared" si="18"/>
        <v>245000</v>
      </c>
      <c r="F36" s="93">
        <v>245000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10271000</v>
      </c>
      <c r="C40" s="95">
        <f>SUM(C35:C39)</f>
        <v>0</v>
      </c>
      <c r="D40" s="95"/>
      <c r="E40" s="95">
        <f t="shared" si="18"/>
        <v>10271000</v>
      </c>
      <c r="F40" s="96">
        <f t="shared" ref="F40:O40" si="25">SUM(F35:F39)</f>
        <v>10271000</v>
      </c>
      <c r="G40" s="97">
        <f t="shared" si="25"/>
        <v>10026000</v>
      </c>
      <c r="H40" s="96">
        <f t="shared" si="25"/>
        <v>2596000</v>
      </c>
      <c r="I40" s="97">
        <f t="shared" si="25"/>
        <v>9938726</v>
      </c>
      <c r="J40" s="96">
        <f t="shared" si="25"/>
        <v>1320000</v>
      </c>
      <c r="K40" s="97">
        <f t="shared" si="25"/>
        <v>1080626</v>
      </c>
      <c r="L40" s="96">
        <f t="shared" si="25"/>
        <v>5084000</v>
      </c>
      <c r="M40" s="97">
        <f t="shared" si="25"/>
        <v>6125285</v>
      </c>
      <c r="N40" s="96">
        <f t="shared" si="25"/>
        <v>1026000</v>
      </c>
      <c r="O40" s="97">
        <f t="shared" si="25"/>
        <v>960807</v>
      </c>
      <c r="P40" s="96">
        <f t="shared" si="19"/>
        <v>10026000</v>
      </c>
      <c r="Q40" s="97">
        <f t="shared" si="20"/>
        <v>18105444</v>
      </c>
      <c r="R40" s="52">
        <f t="shared" si="21"/>
        <v>-79.819040125885138</v>
      </c>
      <c r="S40" s="53">
        <f t="shared" si="22"/>
        <v>-84.31408497727044</v>
      </c>
      <c r="T40" s="52">
        <f>IF((+$E35+$E38) =0,0,(P40   /(+$E35+$E38) )*100)</f>
        <v>100</v>
      </c>
      <c r="U40" s="54">
        <f>IF((+$E35+$E38) =0,0,(Q40   /(+$E35+$E38) )*100)</f>
        <v>180.58491921005387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13493000</v>
      </c>
      <c r="C67" s="104">
        <f>SUM(C9:C14,C17:C23,C26:C29,C32,C35:C39,C42:C52,C55:C58,C61:C65)</f>
        <v>0</v>
      </c>
      <c r="D67" s="104"/>
      <c r="E67" s="104">
        <f t="shared" si="35"/>
        <v>13493000</v>
      </c>
      <c r="F67" s="105">
        <f t="shared" ref="F67:O67" si="43">SUM(F9:F14,F17:F23,F26:F29,F32,F35:F39,F42:F52,F55:F58,F61:F65)</f>
        <v>13493000</v>
      </c>
      <c r="G67" s="106">
        <f t="shared" si="43"/>
        <v>13248000</v>
      </c>
      <c r="H67" s="105">
        <f t="shared" si="43"/>
        <v>3525000</v>
      </c>
      <c r="I67" s="106">
        <f t="shared" si="43"/>
        <v>14744003</v>
      </c>
      <c r="J67" s="105">
        <f t="shared" si="43"/>
        <v>2000000</v>
      </c>
      <c r="K67" s="106">
        <f t="shared" si="43"/>
        <v>1760408</v>
      </c>
      <c r="L67" s="105">
        <f t="shared" si="43"/>
        <v>5532000</v>
      </c>
      <c r="M67" s="106">
        <f t="shared" si="43"/>
        <v>7001515</v>
      </c>
      <c r="N67" s="105">
        <f t="shared" si="43"/>
        <v>1080000</v>
      </c>
      <c r="O67" s="106">
        <f t="shared" si="43"/>
        <v>1357929</v>
      </c>
      <c r="P67" s="105">
        <f t="shared" si="36"/>
        <v>12137000</v>
      </c>
      <c r="Q67" s="106">
        <f t="shared" si="37"/>
        <v>24863855</v>
      </c>
      <c r="R67" s="61">
        <f t="shared" si="38"/>
        <v>-80.477223427331893</v>
      </c>
      <c r="S67" s="62">
        <f t="shared" si="39"/>
        <v>-80.605211872001988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91.613828502415458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187.68006491545896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25277000</v>
      </c>
      <c r="C69" s="92">
        <v>0</v>
      </c>
      <c r="D69" s="92"/>
      <c r="E69" s="92">
        <f>$B69      +$C69      +$D69</f>
        <v>25277000</v>
      </c>
      <c r="F69" s="93">
        <v>25277000</v>
      </c>
      <c r="G69" s="94">
        <v>25277000</v>
      </c>
      <c r="H69" s="93">
        <v>7620000</v>
      </c>
      <c r="I69" s="94">
        <v>38598887</v>
      </c>
      <c r="J69" s="93">
        <v>5389000</v>
      </c>
      <c r="K69" s="94">
        <v>5134517</v>
      </c>
      <c r="L69" s="93">
        <v>4868000</v>
      </c>
      <c r="M69" s="94">
        <v>4260747</v>
      </c>
      <c r="N69" s="93">
        <v>7400000</v>
      </c>
      <c r="O69" s="94">
        <v>8854046</v>
      </c>
      <c r="P69" s="93">
        <f>$H69      +$J69      +$L69      +$N69</f>
        <v>25277000</v>
      </c>
      <c r="Q69" s="94">
        <f>$I69      +$K69      +$M69      +$O69</f>
        <v>56848197</v>
      </c>
      <c r="R69" s="48">
        <f>IF(($L69      =0),0,((($N69      -$L69      )/$L69      )*100))</f>
        <v>52.013147082990962</v>
      </c>
      <c r="S69" s="49">
        <f>IF(($M69      =0),0,((($O69      -$M69      )/$M69      )*100))</f>
        <v>107.80501635041931</v>
      </c>
      <c r="T69" s="48">
        <f>IF(($E69      =0),0,(($P69      /$E69      )*100))</f>
        <v>100</v>
      </c>
      <c r="U69" s="50">
        <f>IF(($E69      =0),0,(($Q69      /$E69      )*100))</f>
        <v>224.90088618111326</v>
      </c>
      <c r="V69" s="93">
        <v>2838000</v>
      </c>
      <c r="W69" s="94">
        <v>0</v>
      </c>
    </row>
    <row r="70" spans="1:23" ht="12.95" customHeight="1" x14ac:dyDescent="0.2">
      <c r="A70" s="56" t="s">
        <v>41</v>
      </c>
      <c r="B70" s="101">
        <f>B69</f>
        <v>25277000</v>
      </c>
      <c r="C70" s="101">
        <f>C69</f>
        <v>0</v>
      </c>
      <c r="D70" s="101"/>
      <c r="E70" s="101">
        <f>$B70      +$C70      +$D70</f>
        <v>25277000</v>
      </c>
      <c r="F70" s="102">
        <f t="shared" ref="F70:O70" si="44">F69</f>
        <v>25277000</v>
      </c>
      <c r="G70" s="103">
        <f t="shared" si="44"/>
        <v>25277000</v>
      </c>
      <c r="H70" s="102">
        <f t="shared" si="44"/>
        <v>7620000</v>
      </c>
      <c r="I70" s="103">
        <f t="shared" si="44"/>
        <v>38598887</v>
      </c>
      <c r="J70" s="102">
        <f t="shared" si="44"/>
        <v>5389000</v>
      </c>
      <c r="K70" s="103">
        <f t="shared" si="44"/>
        <v>5134517</v>
      </c>
      <c r="L70" s="102">
        <f t="shared" si="44"/>
        <v>4868000</v>
      </c>
      <c r="M70" s="103">
        <f t="shared" si="44"/>
        <v>4260747</v>
      </c>
      <c r="N70" s="102">
        <f t="shared" si="44"/>
        <v>7400000</v>
      </c>
      <c r="O70" s="103">
        <f t="shared" si="44"/>
        <v>8854046</v>
      </c>
      <c r="P70" s="102">
        <f>$H70      +$J70      +$L70      +$N70</f>
        <v>25277000</v>
      </c>
      <c r="Q70" s="103">
        <f>$I70      +$K70      +$M70      +$O70</f>
        <v>56848197</v>
      </c>
      <c r="R70" s="57">
        <f>IF(($L70      =0),0,((($N70      -$L70      )/$L70      )*100))</f>
        <v>52.013147082990962</v>
      </c>
      <c r="S70" s="58">
        <f>IF(($M70      =0),0,((($O70      -$M70      )/$M70      )*100))</f>
        <v>107.80501635041931</v>
      </c>
      <c r="T70" s="57">
        <f>IF($E70   =0,0,($P70   /$E70   )*100)</f>
        <v>100</v>
      </c>
      <c r="U70" s="59">
        <f>IF($E70   =0,0,($Q70   /$E70 )*100)</f>
        <v>224.90088618111326</v>
      </c>
      <c r="V70" s="102">
        <f>V69</f>
        <v>2838000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25277000</v>
      </c>
      <c r="C71" s="104">
        <f>C69</f>
        <v>0</v>
      </c>
      <c r="D71" s="104"/>
      <c r="E71" s="104">
        <f>$B71      +$C71      +$D71</f>
        <v>25277000</v>
      </c>
      <c r="F71" s="105">
        <f t="shared" ref="F71:O71" si="45">F69</f>
        <v>25277000</v>
      </c>
      <c r="G71" s="106">
        <f t="shared" si="45"/>
        <v>25277000</v>
      </c>
      <c r="H71" s="105">
        <f t="shared" si="45"/>
        <v>7620000</v>
      </c>
      <c r="I71" s="106">
        <f t="shared" si="45"/>
        <v>38598887</v>
      </c>
      <c r="J71" s="105">
        <f t="shared" si="45"/>
        <v>5389000</v>
      </c>
      <c r="K71" s="106">
        <f t="shared" si="45"/>
        <v>5134517</v>
      </c>
      <c r="L71" s="105">
        <f t="shared" si="45"/>
        <v>4868000</v>
      </c>
      <c r="M71" s="106">
        <f t="shared" si="45"/>
        <v>4260747</v>
      </c>
      <c r="N71" s="105">
        <f t="shared" si="45"/>
        <v>7400000</v>
      </c>
      <c r="O71" s="106">
        <f t="shared" si="45"/>
        <v>8854046</v>
      </c>
      <c r="P71" s="105">
        <f>$H71      +$J71      +$L71      +$N71</f>
        <v>25277000</v>
      </c>
      <c r="Q71" s="106">
        <f>$I71      +$K71      +$M71      +$O71</f>
        <v>56848197</v>
      </c>
      <c r="R71" s="61">
        <f>IF(($L71      =0),0,((($N71      -$L71      )/$L71      )*100))</f>
        <v>52.013147082990962</v>
      </c>
      <c r="S71" s="62">
        <f>IF(($M71      =0),0,((($O71      -$M71      )/$M71      )*100))</f>
        <v>107.80501635041931</v>
      </c>
      <c r="T71" s="61">
        <f>IF($E71   =0,0,($P71   /$E71   )*100)</f>
        <v>100</v>
      </c>
      <c r="U71" s="65">
        <f>IF($E71   =0,0,($Q71   /$E71   )*100)</f>
        <v>224.90088618111326</v>
      </c>
      <c r="V71" s="105">
        <f>V69</f>
        <v>2838000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38770000</v>
      </c>
      <c r="C72" s="104">
        <f>SUM(C9:C14,C17:C23,C26:C29,C32,C35:C39,C42:C52,C55:C58,C61:C65,C69)</f>
        <v>0</v>
      </c>
      <c r="D72" s="104"/>
      <c r="E72" s="104">
        <f>$B72      +$C72      +$D72</f>
        <v>38770000</v>
      </c>
      <c r="F72" s="105">
        <f t="shared" ref="F72:O72" si="46">SUM(F9:F14,F17:F23,F26:F29,F32,F35:F39,F42:F52,F55:F58,F61:F65,F69)</f>
        <v>38770000</v>
      </c>
      <c r="G72" s="106">
        <f t="shared" si="46"/>
        <v>38525000</v>
      </c>
      <c r="H72" s="105">
        <f t="shared" si="46"/>
        <v>11145000</v>
      </c>
      <c r="I72" s="106">
        <f t="shared" si="46"/>
        <v>53342890</v>
      </c>
      <c r="J72" s="105">
        <f t="shared" si="46"/>
        <v>7389000</v>
      </c>
      <c r="K72" s="106">
        <f t="shared" si="46"/>
        <v>6894925</v>
      </c>
      <c r="L72" s="105">
        <f t="shared" si="46"/>
        <v>10400000</v>
      </c>
      <c r="M72" s="106">
        <f t="shared" si="46"/>
        <v>11262262</v>
      </c>
      <c r="N72" s="105">
        <f t="shared" si="46"/>
        <v>8480000</v>
      </c>
      <c r="O72" s="106">
        <f t="shared" si="46"/>
        <v>10211975</v>
      </c>
      <c r="P72" s="105">
        <f>$H72      +$J72      +$L72      +$N72</f>
        <v>37414000</v>
      </c>
      <c r="Q72" s="106">
        <f>$I72      +$K72      +$M72      +$O72</f>
        <v>81712052</v>
      </c>
      <c r="R72" s="61">
        <f>IF(($L72      =0),0,((($N72      -$L72      )/$L72      )*100))</f>
        <v>-18.461538461538463</v>
      </c>
      <c r="S72" s="62">
        <f>IF(($M72      =0),0,((($O72      -$M72      )/$M72      )*100))</f>
        <v>-9.3257198243123813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97.116158338741073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212.1013679428942</v>
      </c>
      <c r="V72" s="105">
        <f>SUM(V9:V14,V17:V23,V26:V29,V32,V35:V39,V42:V52,V55:V58,V61:V65,V69)</f>
        <v>2838000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hnsSUZhriZIoqbS5bSfRsMKza13pCkZk8yPlQVxczvqQNLg1hEOiSY+z8QWcYW6ooU9qzbcXTFzxOFqh5Wfrw==" saltValue="ozeoUOEYPXyUm3N41x4/i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>
        <v>132000</v>
      </c>
      <c r="M10" s="94">
        <v>128087</v>
      </c>
      <c r="N10" s="93">
        <v>409000</v>
      </c>
      <c r="O10" s="94">
        <v>481173</v>
      </c>
      <c r="P10" s="93">
        <f t="shared" ref="P10:P15" si="1">$H10      +$J10      +$L10      +$N10</f>
        <v>1345000</v>
      </c>
      <c r="Q10" s="94">
        <f t="shared" ref="Q10:Q15" si="2">$I10      +$K10      +$M10      +$O10</f>
        <v>1349283</v>
      </c>
      <c r="R10" s="48">
        <f t="shared" ref="R10:R15" si="3">IF(($L10      =0),0,((($N10      -$L10      )/$L10      )*100))</f>
        <v>209.84848484848487</v>
      </c>
      <c r="S10" s="49">
        <f t="shared" ref="S10:S15" si="4">IF(($M10      =0),0,((($O10      -$M10      )/$M10      )*100))</f>
        <v>275.66107411368836</v>
      </c>
      <c r="T10" s="48">
        <f t="shared" ref="T10:T14" si="5">IF(($E10      =0),0,(($P10      /$E10      )*100))</f>
        <v>86.774193548387103</v>
      </c>
      <c r="U10" s="50">
        <f t="shared" ref="U10:U14" si="6">IF(($E10      =0),0,(($Q10      /$E10      )*100))</f>
        <v>87.05051612903226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6000000</v>
      </c>
      <c r="H11" s="93">
        <v>1213000</v>
      </c>
      <c r="I11" s="94">
        <v>1012416</v>
      </c>
      <c r="J11" s="93">
        <v>1007000</v>
      </c>
      <c r="K11" s="94">
        <v>1008797</v>
      </c>
      <c r="L11" s="93">
        <v>2115000</v>
      </c>
      <c r="M11" s="94">
        <v>2078697</v>
      </c>
      <c r="N11" s="93">
        <v>1665000</v>
      </c>
      <c r="O11" s="94">
        <v>1658511</v>
      </c>
      <c r="P11" s="93">
        <f t="shared" si="1"/>
        <v>6000000</v>
      </c>
      <c r="Q11" s="94">
        <f t="shared" si="2"/>
        <v>5758421</v>
      </c>
      <c r="R11" s="48">
        <f t="shared" si="3"/>
        <v>-21.276595744680851</v>
      </c>
      <c r="S11" s="49">
        <f t="shared" si="4"/>
        <v>-20.213912850213379</v>
      </c>
      <c r="T11" s="48">
        <f t="shared" si="5"/>
        <v>100</v>
      </c>
      <c r="U11" s="50">
        <f t="shared" si="6"/>
        <v>95.973683333333341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7550000</v>
      </c>
      <c r="C15" s="95">
        <f>SUM(C9:C14)</f>
        <v>0</v>
      </c>
      <c r="D15" s="95"/>
      <c r="E15" s="95">
        <f t="shared" si="0"/>
        <v>7550000</v>
      </c>
      <c r="F15" s="96">
        <f t="shared" ref="F15:O15" si="7">SUM(F9:F14)</f>
        <v>7550000</v>
      </c>
      <c r="G15" s="97">
        <f t="shared" si="7"/>
        <v>7550000</v>
      </c>
      <c r="H15" s="96">
        <f t="shared" si="7"/>
        <v>1772000</v>
      </c>
      <c r="I15" s="97">
        <f t="shared" si="7"/>
        <v>1525751</v>
      </c>
      <c r="J15" s="96">
        <f t="shared" si="7"/>
        <v>1252000</v>
      </c>
      <c r="K15" s="97">
        <f t="shared" si="7"/>
        <v>1235485</v>
      </c>
      <c r="L15" s="96">
        <f t="shared" si="7"/>
        <v>2247000</v>
      </c>
      <c r="M15" s="97">
        <f t="shared" si="7"/>
        <v>2206784</v>
      </c>
      <c r="N15" s="96">
        <f t="shared" si="7"/>
        <v>2074000</v>
      </c>
      <c r="O15" s="97">
        <f t="shared" si="7"/>
        <v>2139684</v>
      </c>
      <c r="P15" s="96">
        <f t="shared" si="1"/>
        <v>7345000</v>
      </c>
      <c r="Q15" s="97">
        <f t="shared" si="2"/>
        <v>7107704</v>
      </c>
      <c r="R15" s="52">
        <f t="shared" si="3"/>
        <v>-7.6991544281263913</v>
      </c>
      <c r="S15" s="53">
        <f t="shared" si="4"/>
        <v>-3.0406238218149126</v>
      </c>
      <c r="T15" s="52">
        <f>IF((SUM($E9:$E13))=0,0,(P15/(SUM($E9:$E13))*100))</f>
        <v>97.284768211920522</v>
      </c>
      <c r="U15" s="54">
        <f>IF((SUM($E9:$E13))=0,0,(Q15/(SUM($E9:$E13))*100))</f>
        <v>94.141774834437086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26597000</v>
      </c>
      <c r="D28" s="92"/>
      <c r="E28" s="92">
        <f>$B28      +$C28      +$D28</f>
        <v>209976000</v>
      </c>
      <c r="F28" s="93">
        <v>209976000</v>
      </c>
      <c r="G28" s="94">
        <v>209976000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>
        <v>44389000</v>
      </c>
      <c r="M28" s="94">
        <v>59650355</v>
      </c>
      <c r="N28" s="93">
        <v>72972000</v>
      </c>
      <c r="O28" s="94">
        <v>73318827</v>
      </c>
      <c r="P28" s="93">
        <f>$H28      +$J28      +$L28      +$N28</f>
        <v>194659000</v>
      </c>
      <c r="Q28" s="94">
        <f>$I28      +$K28      +$M28      +$O28</f>
        <v>213014526</v>
      </c>
      <c r="R28" s="48">
        <f>IF(($L28      =0),0,((($N28      -$L28      )/$L28      )*100))</f>
        <v>64.392079118700579</v>
      </c>
      <c r="S28" s="49">
        <f>IF(($M28      =0),0,((($O28      -$M28      )/$M28      )*100))</f>
        <v>22.914317944964452</v>
      </c>
      <c r="T28" s="48">
        <f>IF(($E28      =0),0,(($P28      /$E28      )*100))</f>
        <v>92.705356802682218</v>
      </c>
      <c r="U28" s="50">
        <f>IF(($E28      =0),0,(($Q28      /$E28      )*100))</f>
        <v>101.44708252371699</v>
      </c>
      <c r="V28" s="93">
        <v>16427000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183379000</v>
      </c>
      <c r="C30" s="95">
        <f>SUM(C26:C29)</f>
        <v>26597000</v>
      </c>
      <c r="D30" s="95"/>
      <c r="E30" s="95">
        <f>$B30      +$C30      +$D30</f>
        <v>209976000</v>
      </c>
      <c r="F30" s="96">
        <f t="shared" ref="F30:O30" si="16">SUM(F26:F29)</f>
        <v>209976000</v>
      </c>
      <c r="G30" s="97">
        <f t="shared" si="16"/>
        <v>209976000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44389000</v>
      </c>
      <c r="M30" s="97">
        <f t="shared" si="16"/>
        <v>59650355</v>
      </c>
      <c r="N30" s="96">
        <f t="shared" si="16"/>
        <v>72972000</v>
      </c>
      <c r="O30" s="97">
        <f t="shared" si="16"/>
        <v>73318827</v>
      </c>
      <c r="P30" s="96">
        <f>$H30      +$J30      +$L30      +$N30</f>
        <v>194659000</v>
      </c>
      <c r="Q30" s="97">
        <f>$I30      +$K30      +$M30      +$O30</f>
        <v>213014526</v>
      </c>
      <c r="R30" s="52">
        <f>IF(($L30      =0),0,((($N30      -$L30      )/$L30      )*100))</f>
        <v>64.392079118700579</v>
      </c>
      <c r="S30" s="53">
        <f>IF(($M30      =0),0,((($O30      -$M30      )/$M30      )*100))</f>
        <v>22.914317944964452</v>
      </c>
      <c r="T30" s="52">
        <f>IF($E30   =0,0,($P30   /$E30   )*100)</f>
        <v>92.705356802682218</v>
      </c>
      <c r="U30" s="54">
        <f>IF($E30   =0,0,($Q30   /$E30   )*100)</f>
        <v>101.44708252371699</v>
      </c>
      <c r="V30" s="96">
        <f>SUM(V26:V29)</f>
        <v>16427000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3068000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3068000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4250000</v>
      </c>
      <c r="D35" s="92"/>
      <c r="E35" s="92">
        <f t="shared" ref="E35:E40" si="18">$B35      +$C35      +$D35</f>
        <v>19350000</v>
      </c>
      <c r="F35" s="93">
        <v>19350000</v>
      </c>
      <c r="G35" s="94">
        <v>19350000</v>
      </c>
      <c r="H35" s="93"/>
      <c r="I35" s="94">
        <v>839303</v>
      </c>
      <c r="J35" s="93">
        <v>1279000</v>
      </c>
      <c r="K35" s="94">
        <v>2230910</v>
      </c>
      <c r="L35" s="93">
        <v>8775000</v>
      </c>
      <c r="M35" s="94">
        <v>485044</v>
      </c>
      <c r="N35" s="93">
        <v>9296000</v>
      </c>
      <c r="O35" s="94">
        <v>11148594</v>
      </c>
      <c r="P35" s="93">
        <f t="shared" ref="P35:P40" si="19">$H35      +$J35      +$L35      +$N35</f>
        <v>19350000</v>
      </c>
      <c r="Q35" s="94">
        <f t="shared" ref="Q35:Q40" si="20">$I35      +$K35      +$M35      +$O35</f>
        <v>14703851</v>
      </c>
      <c r="R35" s="48">
        <f t="shared" ref="R35:R40" si="21">IF(($L35      =0),0,((($N35      -$L35      )/$L35      )*100))</f>
        <v>5.9373219373219372</v>
      </c>
      <c r="S35" s="49">
        <f t="shared" ref="S35:S40" si="22">IF(($M35      =0),0,((($O35      -$M35      )/$M35      )*100))</f>
        <v>2198.4706542086906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75.988894056847542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19304000</v>
      </c>
      <c r="C40" s="95">
        <f>SUM(C35:C39)</f>
        <v>4250000</v>
      </c>
      <c r="D40" s="95"/>
      <c r="E40" s="95">
        <f t="shared" si="18"/>
        <v>23554000</v>
      </c>
      <c r="F40" s="96">
        <f t="shared" ref="F40:O40" si="25">SUM(F35:F39)</f>
        <v>23554000</v>
      </c>
      <c r="G40" s="97">
        <f t="shared" si="25"/>
        <v>19350000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8775000</v>
      </c>
      <c r="M40" s="97">
        <f t="shared" si="25"/>
        <v>485044</v>
      </c>
      <c r="N40" s="96">
        <f t="shared" si="25"/>
        <v>9296000</v>
      </c>
      <c r="O40" s="97">
        <f t="shared" si="25"/>
        <v>11148594</v>
      </c>
      <c r="P40" s="96">
        <f t="shared" si="19"/>
        <v>19350000</v>
      </c>
      <c r="Q40" s="97">
        <f t="shared" si="20"/>
        <v>14703851</v>
      </c>
      <c r="R40" s="52">
        <f t="shared" si="21"/>
        <v>5.9373219373219372</v>
      </c>
      <c r="S40" s="53">
        <f t="shared" si="22"/>
        <v>2198.4706542086906</v>
      </c>
      <c r="T40" s="52">
        <f>IF((+$E35+$E38) =0,0,(P40   /(+$E35+$E38) )*100)</f>
        <v>100</v>
      </c>
      <c r="U40" s="54">
        <f>IF((+$E35+$E38) =0,0,(Q40   /(+$E35+$E38) )*100)</f>
        <v>75.988894056847542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81345000</v>
      </c>
      <c r="D43" s="92"/>
      <c r="E43" s="92">
        <f t="shared" si="26"/>
        <v>81345000</v>
      </c>
      <c r="F43" s="93">
        <v>81345000</v>
      </c>
      <c r="G43" s="94">
        <v>81345000</v>
      </c>
      <c r="H43" s="93"/>
      <c r="I43" s="94">
        <v>249244</v>
      </c>
      <c r="J43" s="93"/>
      <c r="K43" s="94">
        <v>9695</v>
      </c>
      <c r="L43" s="93"/>
      <c r="M43" s="94">
        <v>8880636</v>
      </c>
      <c r="N43" s="93">
        <v>34763000</v>
      </c>
      <c r="O43" s="94">
        <v>74490212</v>
      </c>
      <c r="P43" s="93">
        <f t="shared" si="27"/>
        <v>34763000</v>
      </c>
      <c r="Q43" s="94">
        <f t="shared" si="28"/>
        <v>83629787</v>
      </c>
      <c r="R43" s="48">
        <f t="shared" si="29"/>
        <v>0</v>
      </c>
      <c r="S43" s="49">
        <f t="shared" si="30"/>
        <v>738.79366297639035</v>
      </c>
      <c r="T43" s="48">
        <f t="shared" si="31"/>
        <v>42.73526338435061</v>
      </c>
      <c r="U43" s="50">
        <f t="shared" si="32"/>
        <v>102.80876144815292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>
        <v>476000</v>
      </c>
      <c r="M51" s="94"/>
      <c r="N51" s="93">
        <v>2121000</v>
      </c>
      <c r="O51" s="94"/>
      <c r="P51" s="93">
        <f t="shared" si="27"/>
        <v>2619000</v>
      </c>
      <c r="Q51" s="94">
        <f t="shared" si="28"/>
        <v>0</v>
      </c>
      <c r="R51" s="48">
        <f t="shared" si="29"/>
        <v>345.58823529411768</v>
      </c>
      <c r="S51" s="49">
        <f t="shared" si="30"/>
        <v>0</v>
      </c>
      <c r="T51" s="48">
        <f t="shared" si="31"/>
        <v>84.97728747566515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3082000</v>
      </c>
      <c r="C53" s="95">
        <f>SUM(C42:C52)</f>
        <v>81345000</v>
      </c>
      <c r="D53" s="95"/>
      <c r="E53" s="95">
        <f t="shared" si="26"/>
        <v>84427000</v>
      </c>
      <c r="F53" s="96">
        <f t="shared" ref="F53:O53" si="33">SUM(F42:F52)</f>
        <v>84427000</v>
      </c>
      <c r="G53" s="97">
        <f t="shared" si="33"/>
        <v>84427000</v>
      </c>
      <c r="H53" s="96">
        <f t="shared" si="33"/>
        <v>0</v>
      </c>
      <c r="I53" s="97">
        <f t="shared" si="33"/>
        <v>249244</v>
      </c>
      <c r="J53" s="96">
        <f t="shared" si="33"/>
        <v>22000</v>
      </c>
      <c r="K53" s="97">
        <f t="shared" si="33"/>
        <v>9695</v>
      </c>
      <c r="L53" s="96">
        <f t="shared" si="33"/>
        <v>476000</v>
      </c>
      <c r="M53" s="97">
        <f t="shared" si="33"/>
        <v>8880636</v>
      </c>
      <c r="N53" s="96">
        <f t="shared" si="33"/>
        <v>36884000</v>
      </c>
      <c r="O53" s="97">
        <f t="shared" si="33"/>
        <v>74490212</v>
      </c>
      <c r="P53" s="96">
        <f t="shared" si="27"/>
        <v>37382000</v>
      </c>
      <c r="Q53" s="97">
        <f t="shared" si="28"/>
        <v>83629787</v>
      </c>
      <c r="R53" s="52">
        <f t="shared" si="29"/>
        <v>7648.7394957983197</v>
      </c>
      <c r="S53" s="53">
        <f t="shared" si="30"/>
        <v>738.79366297639035</v>
      </c>
      <c r="T53" s="52">
        <f>IF((+$E43+$E45+$E47+$E48+$E51) =0,0,(P53   /(+$E43+$E45+$E47+$E48+$E51) )*100)</f>
        <v>44.277304653724521</v>
      </c>
      <c r="U53" s="54">
        <f>IF((+$E43+$E45+$E47+$E48+$E51) =0,0,(Q53   /(+$E43+$E45+$E47+$E48+$E51) )*100)</f>
        <v>99.055736908808782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216383000</v>
      </c>
      <c r="C67" s="104">
        <f>SUM(C9:C14,C17:C23,C26:C29,C32,C35:C39,C42:C52,C55:C58,C61:C65)</f>
        <v>112192000</v>
      </c>
      <c r="D67" s="104"/>
      <c r="E67" s="104">
        <f t="shared" si="35"/>
        <v>328575000</v>
      </c>
      <c r="F67" s="105">
        <f t="shared" ref="F67:O67" si="43">SUM(F9:F14,F17:F23,F26:F29,F32,F35:F39,F42:F52,F55:F58,F61:F65)</f>
        <v>328575000</v>
      </c>
      <c r="G67" s="106">
        <f t="shared" si="43"/>
        <v>324371000</v>
      </c>
      <c r="H67" s="105">
        <f t="shared" si="43"/>
        <v>42332000</v>
      </c>
      <c r="I67" s="106">
        <f t="shared" si="43"/>
        <v>42248539</v>
      </c>
      <c r="J67" s="105">
        <f t="shared" si="43"/>
        <v>42359000</v>
      </c>
      <c r="K67" s="106">
        <f t="shared" si="43"/>
        <v>47042650</v>
      </c>
      <c r="L67" s="105">
        <f t="shared" si="43"/>
        <v>55887000</v>
      </c>
      <c r="M67" s="106">
        <f t="shared" si="43"/>
        <v>71222819</v>
      </c>
      <c r="N67" s="105">
        <f t="shared" si="43"/>
        <v>121226000</v>
      </c>
      <c r="O67" s="106">
        <f t="shared" si="43"/>
        <v>161097317</v>
      </c>
      <c r="P67" s="105">
        <f t="shared" si="36"/>
        <v>261804000</v>
      </c>
      <c r="Q67" s="106">
        <f t="shared" si="37"/>
        <v>321611325</v>
      </c>
      <c r="R67" s="61">
        <f t="shared" si="38"/>
        <v>116.91269883872815</v>
      </c>
      <c r="S67" s="62">
        <f t="shared" si="39"/>
        <v>126.1877854062474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80.711284301001015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99.149222649373712</v>
      </c>
      <c r="V67" s="105">
        <f>SUM(V9:V14,V17:V23,V26:V29,V32,V35:V39,V42:V52,V55:V58,V61:V65)</f>
        <v>16427000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42262000</v>
      </c>
      <c r="H69" s="93">
        <v>188000</v>
      </c>
      <c r="I69" s="94">
        <v>1123393</v>
      </c>
      <c r="J69" s="93">
        <v>8714000</v>
      </c>
      <c r="K69" s="94">
        <v>7607991</v>
      </c>
      <c r="L69" s="93">
        <v>16697000</v>
      </c>
      <c r="M69" s="94">
        <v>17641044</v>
      </c>
      <c r="N69" s="93">
        <v>16663000</v>
      </c>
      <c r="O69" s="94">
        <v>10189950</v>
      </c>
      <c r="P69" s="93">
        <f>$H69      +$J69      +$L69      +$N69</f>
        <v>42262000</v>
      </c>
      <c r="Q69" s="94">
        <f>$I69      +$K69      +$M69      +$O69</f>
        <v>36562378</v>
      </c>
      <c r="R69" s="48">
        <f>IF(($L69      =0),0,((($N69      -$L69      )/$L69      )*100))</f>
        <v>-0.20362939450200632</v>
      </c>
      <c r="S69" s="49">
        <f>IF(($M69      =0),0,((($O69      -$M69      )/$M69      )*100))</f>
        <v>-42.237262148430673</v>
      </c>
      <c r="T69" s="48">
        <f>IF(($E69      =0),0,(($P69      /$E69      )*100))</f>
        <v>100</v>
      </c>
      <c r="U69" s="50">
        <f>IF(($E69      =0),0,(($Q69      /$E69      )*100))</f>
        <v>86.513600870758594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42262000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16697000</v>
      </c>
      <c r="M70" s="103">
        <f t="shared" si="44"/>
        <v>17641044</v>
      </c>
      <c r="N70" s="102">
        <f t="shared" si="44"/>
        <v>16663000</v>
      </c>
      <c r="O70" s="103">
        <f t="shared" si="44"/>
        <v>10189950</v>
      </c>
      <c r="P70" s="102">
        <f>$H70      +$J70      +$L70      +$N70</f>
        <v>42262000</v>
      </c>
      <c r="Q70" s="103">
        <f>$I70      +$K70      +$M70      +$O70</f>
        <v>36562378</v>
      </c>
      <c r="R70" s="57">
        <f>IF(($L70      =0),0,((($N70      -$L70      )/$L70      )*100))</f>
        <v>-0.20362939450200632</v>
      </c>
      <c r="S70" s="58">
        <f>IF(($M70      =0),0,((($O70      -$M70      )/$M70      )*100))</f>
        <v>-42.237262148430673</v>
      </c>
      <c r="T70" s="57">
        <f>IF($E70   =0,0,($P70   /$E70   )*100)</f>
        <v>100</v>
      </c>
      <c r="U70" s="59">
        <f>IF($E70   =0,0,($Q70   /$E70 )*100)</f>
        <v>86.513600870758594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42262000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16697000</v>
      </c>
      <c r="M71" s="106">
        <f t="shared" si="45"/>
        <v>17641044</v>
      </c>
      <c r="N71" s="105">
        <f t="shared" si="45"/>
        <v>16663000</v>
      </c>
      <c r="O71" s="106">
        <f t="shared" si="45"/>
        <v>10189950</v>
      </c>
      <c r="P71" s="105">
        <f>$H71      +$J71      +$L71      +$N71</f>
        <v>42262000</v>
      </c>
      <c r="Q71" s="106">
        <f>$I71      +$K71      +$M71      +$O71</f>
        <v>36562378</v>
      </c>
      <c r="R71" s="61">
        <f>IF(($L71      =0),0,((($N71      -$L71      )/$L71      )*100))</f>
        <v>-0.20362939450200632</v>
      </c>
      <c r="S71" s="62">
        <f>IF(($M71      =0),0,((($O71      -$M71      )/$M71      )*100))</f>
        <v>-42.237262148430673</v>
      </c>
      <c r="T71" s="61">
        <f>IF($E71   =0,0,($P71   /$E71   )*100)</f>
        <v>100</v>
      </c>
      <c r="U71" s="65">
        <f>IF($E71   =0,0,($Q71   /$E71   )*100)</f>
        <v>86.513600870758594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258645000</v>
      </c>
      <c r="C72" s="104">
        <f>SUM(C9:C14,C17:C23,C26:C29,C32,C35:C39,C42:C52,C55:C58,C61:C65,C69)</f>
        <v>112192000</v>
      </c>
      <c r="D72" s="104"/>
      <c r="E72" s="104">
        <f>$B72      +$C72      +$D72</f>
        <v>370837000</v>
      </c>
      <c r="F72" s="105">
        <f t="shared" ref="F72:O72" si="46">SUM(F9:F14,F17:F23,F26:F29,F32,F35:F39,F42:F52,F55:F58,F61:F65,F69)</f>
        <v>370837000</v>
      </c>
      <c r="G72" s="106">
        <f t="shared" si="46"/>
        <v>366633000</v>
      </c>
      <c r="H72" s="105">
        <f t="shared" si="46"/>
        <v>42520000</v>
      </c>
      <c r="I72" s="106">
        <f t="shared" si="46"/>
        <v>43371932</v>
      </c>
      <c r="J72" s="105">
        <f t="shared" si="46"/>
        <v>51073000</v>
      </c>
      <c r="K72" s="106">
        <f t="shared" si="46"/>
        <v>54650641</v>
      </c>
      <c r="L72" s="105">
        <f t="shared" si="46"/>
        <v>72584000</v>
      </c>
      <c r="M72" s="106">
        <f t="shared" si="46"/>
        <v>88863863</v>
      </c>
      <c r="N72" s="105">
        <f t="shared" si="46"/>
        <v>137889000</v>
      </c>
      <c r="O72" s="106">
        <f t="shared" si="46"/>
        <v>171287267</v>
      </c>
      <c r="P72" s="105">
        <f>$H72      +$J72      +$L72      +$N72</f>
        <v>304066000</v>
      </c>
      <c r="Q72" s="106">
        <f>$I72      +$K72      +$M72      +$O72</f>
        <v>358173703</v>
      </c>
      <c r="R72" s="61">
        <f>IF(($L72      =0),0,((($N72      -$L72      )/$L72      )*100))</f>
        <v>89.97161908960652</v>
      </c>
      <c r="S72" s="62">
        <f>IF(($M72      =0),0,((($O72      -$M72      )/$M72      )*100))</f>
        <v>92.752443138781842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82.934705822989201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97.692707148565461</v>
      </c>
      <c r="V72" s="105">
        <f>SUM(V9:V14,V17:V23,V26:V29,V32,V35:V39,V42:V52,V55:V58,V61:V65,V69)</f>
        <v>16427000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WZ2Ce7Yn4S/oGTbB3m6MkISBFaf0rwsiRGgXWtuNUd07QzugKAVJKJgoaMVERGcXPgKC/Q1ujo+lYMNY1REDw==" saltValue="+aakVEFphXp3MQL+LroNg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2663000</v>
      </c>
      <c r="C10" s="92">
        <v>0</v>
      </c>
      <c r="D10" s="92"/>
      <c r="E10" s="92">
        <f t="shared" ref="E10:E15" si="0">$B10      +$C10      +$D10</f>
        <v>2663000</v>
      </c>
      <c r="F10" s="93">
        <v>2663000</v>
      </c>
      <c r="G10" s="94">
        <v>2663000</v>
      </c>
      <c r="H10" s="93">
        <v>448000</v>
      </c>
      <c r="I10" s="94"/>
      <c r="J10" s="93">
        <v>1422000</v>
      </c>
      <c r="K10" s="94">
        <v>1870482</v>
      </c>
      <c r="L10" s="93">
        <v>330000</v>
      </c>
      <c r="M10" s="94">
        <v>330114</v>
      </c>
      <c r="N10" s="93">
        <v>462000</v>
      </c>
      <c r="O10" s="94">
        <v>462405</v>
      </c>
      <c r="P10" s="93">
        <f t="shared" ref="P10:P15" si="1">$H10      +$J10      +$L10      +$N10</f>
        <v>2662000</v>
      </c>
      <c r="Q10" s="94">
        <f t="shared" ref="Q10:Q15" si="2">$I10      +$K10      +$M10      +$O10</f>
        <v>2663001</v>
      </c>
      <c r="R10" s="48">
        <f t="shared" ref="R10:R15" si="3">IF(($L10      =0),0,((($N10      -$L10      )/$L10      )*100))</f>
        <v>40</v>
      </c>
      <c r="S10" s="49">
        <f t="shared" ref="S10:S15" si="4">IF(($M10      =0),0,((($O10      -$M10      )/$M10      )*100))</f>
        <v>40.074337955978848</v>
      </c>
      <c r="T10" s="48">
        <f t="shared" ref="T10:T14" si="5">IF(($E10      =0),0,(($P10      /$E10      )*100))</f>
        <v>99.962448366503935</v>
      </c>
      <c r="U10" s="50">
        <f t="shared" ref="U10:U14" si="6">IF(($E10      =0),0,(($Q10      /$E10      )*100))</f>
        <v>100.0000375516335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2663000</v>
      </c>
      <c r="C15" s="95">
        <f>SUM(C9:C14)</f>
        <v>0</v>
      </c>
      <c r="D15" s="95"/>
      <c r="E15" s="95">
        <f t="shared" si="0"/>
        <v>2663000</v>
      </c>
      <c r="F15" s="96">
        <f t="shared" ref="F15:O15" si="7">SUM(F9:F14)</f>
        <v>2663000</v>
      </c>
      <c r="G15" s="97">
        <f t="shared" si="7"/>
        <v>2663000</v>
      </c>
      <c r="H15" s="96">
        <f t="shared" si="7"/>
        <v>448000</v>
      </c>
      <c r="I15" s="97">
        <f t="shared" si="7"/>
        <v>0</v>
      </c>
      <c r="J15" s="96">
        <f t="shared" si="7"/>
        <v>1422000</v>
      </c>
      <c r="K15" s="97">
        <f t="shared" si="7"/>
        <v>1870482</v>
      </c>
      <c r="L15" s="96">
        <f t="shared" si="7"/>
        <v>330000</v>
      </c>
      <c r="M15" s="97">
        <f t="shared" si="7"/>
        <v>330114</v>
      </c>
      <c r="N15" s="96">
        <f t="shared" si="7"/>
        <v>462000</v>
      </c>
      <c r="O15" s="97">
        <f t="shared" si="7"/>
        <v>462405</v>
      </c>
      <c r="P15" s="96">
        <f t="shared" si="1"/>
        <v>2662000</v>
      </c>
      <c r="Q15" s="97">
        <f t="shared" si="2"/>
        <v>2663001</v>
      </c>
      <c r="R15" s="52">
        <f t="shared" si="3"/>
        <v>40</v>
      </c>
      <c r="S15" s="53">
        <f t="shared" si="4"/>
        <v>40.074337955978848</v>
      </c>
      <c r="T15" s="52">
        <f>IF((SUM($E9:$E13))=0,0,(P15/(SUM($E9:$E13))*100))</f>
        <v>99.962448366503935</v>
      </c>
      <c r="U15" s="54">
        <f>IF((SUM($E9:$E13))=0,0,(Q15/(SUM($E9:$E13))*100))</f>
        <v>100.0000375516335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47150000</v>
      </c>
      <c r="D20" s="92"/>
      <c r="E20" s="92">
        <f t="shared" si="8"/>
        <v>47150000</v>
      </c>
      <c r="F20" s="93">
        <v>47150000</v>
      </c>
      <c r="G20" s="94">
        <v>47150000</v>
      </c>
      <c r="H20" s="93"/>
      <c r="I20" s="94"/>
      <c r="J20" s="93"/>
      <c r="K20" s="94"/>
      <c r="L20" s="93"/>
      <c r="M20" s="94"/>
      <c r="N20" s="93">
        <v>5822000</v>
      </c>
      <c r="O20" s="94">
        <v>10100873</v>
      </c>
      <c r="P20" s="93">
        <f t="shared" si="9"/>
        <v>5822000</v>
      </c>
      <c r="Q20" s="94">
        <f t="shared" si="10"/>
        <v>10100873</v>
      </c>
      <c r="R20" s="48">
        <f t="shared" si="11"/>
        <v>0</v>
      </c>
      <c r="S20" s="49">
        <f t="shared" si="12"/>
        <v>0</v>
      </c>
      <c r="T20" s="48">
        <f t="shared" si="13"/>
        <v>12.347826086956522</v>
      </c>
      <c r="U20" s="50">
        <f t="shared" si="14"/>
        <v>21.42284835630965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47150000</v>
      </c>
      <c r="D24" s="95"/>
      <c r="E24" s="95">
        <f t="shared" si="8"/>
        <v>47150000</v>
      </c>
      <c r="F24" s="96">
        <f t="shared" ref="F24:O24" si="15">SUM(F17:F23)</f>
        <v>47150000</v>
      </c>
      <c r="G24" s="97">
        <f t="shared" si="15"/>
        <v>47150000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5822000</v>
      </c>
      <c r="O24" s="97">
        <f t="shared" si="15"/>
        <v>10100873</v>
      </c>
      <c r="P24" s="96">
        <f t="shared" si="9"/>
        <v>5822000</v>
      </c>
      <c r="Q24" s="97">
        <f t="shared" si="10"/>
        <v>10100873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12.347826086956522</v>
      </c>
      <c r="U24" s="54">
        <f>IF(($E24-$E19-$E23)   =0,0,($Q24   /($E24-$E19-$E23)   )*100)</f>
        <v>21.42284835630965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1784000</v>
      </c>
      <c r="H32" s="93">
        <v>275000</v>
      </c>
      <c r="I32" s="94"/>
      <c r="J32" s="93">
        <v>470000</v>
      </c>
      <c r="K32" s="94">
        <v>954610</v>
      </c>
      <c r="L32" s="93">
        <v>166000</v>
      </c>
      <c r="M32" s="94">
        <v>208563</v>
      </c>
      <c r="N32" s="93">
        <v>289000</v>
      </c>
      <c r="O32" s="94">
        <v>241497</v>
      </c>
      <c r="P32" s="93">
        <f>$H32      +$J32      +$L32      +$N32</f>
        <v>1200000</v>
      </c>
      <c r="Q32" s="94">
        <f>$I32      +$K32      +$M32      +$O32</f>
        <v>1404670</v>
      </c>
      <c r="R32" s="48">
        <f>IF(($L32      =0),0,((($N32      -$L32      )/$L32      )*100))</f>
        <v>74.096385542168676</v>
      </c>
      <c r="S32" s="49">
        <f>IF(($M32      =0),0,((($O32      -$M32      )/$M32      )*100))</f>
        <v>15.790912098502611</v>
      </c>
      <c r="T32" s="48">
        <f>IF(($E32      =0),0,(($P32      /$E32      )*100))</f>
        <v>67.264573991031398</v>
      </c>
      <c r="U32" s="50">
        <f>IF(($E32      =0),0,(($Q32      /$E32      )*100))</f>
        <v>78.73710762331838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1784000</v>
      </c>
      <c r="H33" s="96">
        <f t="shared" si="17"/>
        <v>275000</v>
      </c>
      <c r="I33" s="97">
        <f t="shared" si="17"/>
        <v>0</v>
      </c>
      <c r="J33" s="96">
        <f t="shared" si="17"/>
        <v>470000</v>
      </c>
      <c r="K33" s="97">
        <f t="shared" si="17"/>
        <v>954610</v>
      </c>
      <c r="L33" s="96">
        <f t="shared" si="17"/>
        <v>166000</v>
      </c>
      <c r="M33" s="97">
        <f t="shared" si="17"/>
        <v>208563</v>
      </c>
      <c r="N33" s="96">
        <f t="shared" si="17"/>
        <v>289000</v>
      </c>
      <c r="O33" s="97">
        <f t="shared" si="17"/>
        <v>241497</v>
      </c>
      <c r="P33" s="96">
        <f>$H33      +$J33      +$L33      +$N33</f>
        <v>1200000</v>
      </c>
      <c r="Q33" s="97">
        <f>$I33      +$K33      +$M33      +$O33</f>
        <v>1404670</v>
      </c>
      <c r="R33" s="52">
        <f>IF(($L33      =0),0,((($N33      -$L33      )/$L33      )*100))</f>
        <v>74.096385542168676</v>
      </c>
      <c r="S33" s="53">
        <f>IF(($M33      =0),0,((($O33      -$M33      )/$M33      )*100))</f>
        <v>15.790912098502611</v>
      </c>
      <c r="T33" s="52">
        <f>IF($E33   =0,0,($P33   /$E33   )*100)</f>
        <v>67.264573991031398</v>
      </c>
      <c r="U33" s="54">
        <f>IF($E33   =0,0,($Q33   /$E33   )*100)</f>
        <v>78.73710762331838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3206000</v>
      </c>
      <c r="C35" s="92">
        <v>0</v>
      </c>
      <c r="D35" s="92"/>
      <c r="E35" s="92">
        <f t="shared" ref="E35:E40" si="18">$B35      +$C35      +$D35</f>
        <v>3206000</v>
      </c>
      <c r="F35" s="93">
        <v>3206000</v>
      </c>
      <c r="G35" s="94">
        <v>3206000</v>
      </c>
      <c r="H35" s="93"/>
      <c r="I35" s="94"/>
      <c r="J35" s="93"/>
      <c r="K35" s="94">
        <v>891147</v>
      </c>
      <c r="L35" s="93">
        <v>107000</v>
      </c>
      <c r="M35" s="94">
        <v>171934</v>
      </c>
      <c r="N35" s="93"/>
      <c r="O35" s="94">
        <v>5076326</v>
      </c>
      <c r="P35" s="93">
        <f t="shared" ref="P35:P40" si="19">$H35      +$J35      +$L35      +$N35</f>
        <v>107000</v>
      </c>
      <c r="Q35" s="94">
        <f t="shared" ref="Q35:Q40" si="20">$I35      +$K35      +$M35      +$O35</f>
        <v>6139407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2852.485255970314</v>
      </c>
      <c r="T35" s="48">
        <f t="shared" ref="T35:T39" si="23">IF(($E35      =0),0,(($P35      /$E35      )*100))</f>
        <v>3.3374922021210232</v>
      </c>
      <c r="U35" s="50">
        <f t="shared" ref="U35:U39" si="24">IF(($E35      =0),0,(($Q35      /$E35      )*100))</f>
        <v>191.49741110417966</v>
      </c>
      <c r="V35" s="93">
        <v>2620000</v>
      </c>
      <c r="W35" s="94">
        <v>2620000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3206000</v>
      </c>
      <c r="C40" s="95">
        <f>SUM(C35:C39)</f>
        <v>0</v>
      </c>
      <c r="D40" s="95"/>
      <c r="E40" s="95">
        <f t="shared" si="18"/>
        <v>3206000</v>
      </c>
      <c r="F40" s="96">
        <f t="shared" ref="F40:O40" si="25">SUM(F35:F39)</f>
        <v>3206000</v>
      </c>
      <c r="G40" s="97">
        <f t="shared" si="25"/>
        <v>3206000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891147</v>
      </c>
      <c r="L40" s="96">
        <f t="shared" si="25"/>
        <v>107000</v>
      </c>
      <c r="M40" s="97">
        <f t="shared" si="25"/>
        <v>171934</v>
      </c>
      <c r="N40" s="96">
        <f t="shared" si="25"/>
        <v>0</v>
      </c>
      <c r="O40" s="97">
        <f t="shared" si="25"/>
        <v>5076326</v>
      </c>
      <c r="P40" s="96">
        <f t="shared" si="19"/>
        <v>107000</v>
      </c>
      <c r="Q40" s="97">
        <f t="shared" si="20"/>
        <v>6139407</v>
      </c>
      <c r="R40" s="52">
        <f t="shared" si="21"/>
        <v>-100</v>
      </c>
      <c r="S40" s="53">
        <f t="shared" si="22"/>
        <v>2852.485255970314</v>
      </c>
      <c r="T40" s="52">
        <f>IF((+$E35+$E38) =0,0,(P40   /(+$E35+$E38) )*100)</f>
        <v>3.3374922021210232</v>
      </c>
      <c r="U40" s="54">
        <f>IF((+$E35+$E38) =0,0,(Q40   /(+$E35+$E38) )*100)</f>
        <v>191.49741110417966</v>
      </c>
      <c r="V40" s="96">
        <f>SUM(V35:V39)</f>
        <v>2620000</v>
      </c>
      <c r="W40" s="97">
        <f>SUM(W35:W39)</f>
        <v>2620000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7653000</v>
      </c>
      <c r="C67" s="104">
        <f>SUM(C9:C14,C17:C23,C26:C29,C32,C35:C39,C42:C52,C55:C58,C61:C65)</f>
        <v>47150000</v>
      </c>
      <c r="D67" s="104"/>
      <c r="E67" s="104">
        <f t="shared" si="35"/>
        <v>54803000</v>
      </c>
      <c r="F67" s="105">
        <f t="shared" ref="F67:O67" si="43">SUM(F9:F14,F17:F23,F26:F29,F32,F35:F39,F42:F52,F55:F58,F61:F65)</f>
        <v>54803000</v>
      </c>
      <c r="G67" s="106">
        <f t="shared" si="43"/>
        <v>54803000</v>
      </c>
      <c r="H67" s="105">
        <f t="shared" si="43"/>
        <v>723000</v>
      </c>
      <c r="I67" s="106">
        <f t="shared" si="43"/>
        <v>0</v>
      </c>
      <c r="J67" s="105">
        <f t="shared" si="43"/>
        <v>1892000</v>
      </c>
      <c r="K67" s="106">
        <f t="shared" si="43"/>
        <v>3716239</v>
      </c>
      <c r="L67" s="105">
        <f t="shared" si="43"/>
        <v>603000</v>
      </c>
      <c r="M67" s="106">
        <f t="shared" si="43"/>
        <v>710611</v>
      </c>
      <c r="N67" s="105">
        <f t="shared" si="43"/>
        <v>6573000</v>
      </c>
      <c r="O67" s="106">
        <f t="shared" si="43"/>
        <v>15881101</v>
      </c>
      <c r="P67" s="105">
        <f t="shared" si="36"/>
        <v>9791000</v>
      </c>
      <c r="Q67" s="106">
        <f t="shared" si="37"/>
        <v>20307951</v>
      </c>
      <c r="R67" s="61">
        <f t="shared" si="38"/>
        <v>990.04975124378109</v>
      </c>
      <c r="S67" s="62">
        <f t="shared" si="39"/>
        <v>2134.8515573217978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17.865810265861359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37.056276116271007</v>
      </c>
      <c r="V67" s="105">
        <f>SUM(V9:V14,V17:V23,V26:V29,V32,V35:V39,V42:V52,V55:V58,V61:V65)</f>
        <v>2620000</v>
      </c>
      <c r="W67" s="106">
        <f>SUM(W9:W14,W17:W23,W26:W29,W32,W35:W39,W42:W52,W55:W58,W61:W65)</f>
        <v>2620000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22775000</v>
      </c>
      <c r="C69" s="92">
        <v>0</v>
      </c>
      <c r="D69" s="92"/>
      <c r="E69" s="92">
        <f>$B69      +$C69      +$D69</f>
        <v>22775000</v>
      </c>
      <c r="F69" s="93">
        <v>22775000</v>
      </c>
      <c r="G69" s="94">
        <v>22775000</v>
      </c>
      <c r="H69" s="93">
        <v>190000</v>
      </c>
      <c r="I69" s="94"/>
      <c r="J69" s="93">
        <v>8920000</v>
      </c>
      <c r="K69" s="94">
        <v>10078897</v>
      </c>
      <c r="L69" s="93">
        <v>477000</v>
      </c>
      <c r="M69" s="94">
        <v>552753</v>
      </c>
      <c r="N69" s="93">
        <v>7637000</v>
      </c>
      <c r="O69" s="94">
        <v>11678772</v>
      </c>
      <c r="P69" s="93">
        <f>$H69      +$J69      +$L69      +$N69</f>
        <v>17224000</v>
      </c>
      <c r="Q69" s="94">
        <f>$I69      +$K69      +$M69      +$O69</f>
        <v>22310422</v>
      </c>
      <c r="R69" s="48">
        <f>IF(($L69      =0),0,((($N69      -$L69      )/$L69      )*100))</f>
        <v>1501.04821802935</v>
      </c>
      <c r="S69" s="49">
        <f>IF(($M69      =0),0,((($O69      -$M69      )/$M69      )*100))</f>
        <v>2012.8373794443448</v>
      </c>
      <c r="T69" s="48">
        <f>IF(($E69      =0),0,(($P69      /$E69      )*100))</f>
        <v>75.62678375411636</v>
      </c>
      <c r="U69" s="50">
        <f>IF(($E69      =0),0,(($Q69      /$E69      )*100))</f>
        <v>97.960140504939631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22775000</v>
      </c>
      <c r="C70" s="101">
        <f>C69</f>
        <v>0</v>
      </c>
      <c r="D70" s="101"/>
      <c r="E70" s="101">
        <f>$B70      +$C70      +$D70</f>
        <v>22775000</v>
      </c>
      <c r="F70" s="102">
        <f t="shared" ref="F70:O70" si="44">F69</f>
        <v>22775000</v>
      </c>
      <c r="G70" s="103">
        <f t="shared" si="44"/>
        <v>22775000</v>
      </c>
      <c r="H70" s="102">
        <f t="shared" si="44"/>
        <v>190000</v>
      </c>
      <c r="I70" s="103">
        <f t="shared" si="44"/>
        <v>0</v>
      </c>
      <c r="J70" s="102">
        <f t="shared" si="44"/>
        <v>8920000</v>
      </c>
      <c r="K70" s="103">
        <f t="shared" si="44"/>
        <v>10078897</v>
      </c>
      <c r="L70" s="102">
        <f t="shared" si="44"/>
        <v>477000</v>
      </c>
      <c r="M70" s="103">
        <f t="shared" si="44"/>
        <v>552753</v>
      </c>
      <c r="N70" s="102">
        <f t="shared" si="44"/>
        <v>7637000</v>
      </c>
      <c r="O70" s="103">
        <f t="shared" si="44"/>
        <v>11678772</v>
      </c>
      <c r="P70" s="102">
        <f>$H70      +$J70      +$L70      +$N70</f>
        <v>17224000</v>
      </c>
      <c r="Q70" s="103">
        <f>$I70      +$K70      +$M70      +$O70</f>
        <v>22310422</v>
      </c>
      <c r="R70" s="57">
        <f>IF(($L70      =0),0,((($N70      -$L70      )/$L70      )*100))</f>
        <v>1501.04821802935</v>
      </c>
      <c r="S70" s="58">
        <f>IF(($M70      =0),0,((($O70      -$M70      )/$M70      )*100))</f>
        <v>2012.8373794443448</v>
      </c>
      <c r="T70" s="57">
        <f>IF($E70   =0,0,($P70   /$E70   )*100)</f>
        <v>75.62678375411636</v>
      </c>
      <c r="U70" s="59">
        <f>IF($E70   =0,0,($Q70   /$E70 )*100)</f>
        <v>97.960140504939631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22775000</v>
      </c>
      <c r="C71" s="104">
        <f>C69</f>
        <v>0</v>
      </c>
      <c r="D71" s="104"/>
      <c r="E71" s="104">
        <f>$B71      +$C71      +$D71</f>
        <v>22775000</v>
      </c>
      <c r="F71" s="105">
        <f t="shared" ref="F71:O71" si="45">F69</f>
        <v>22775000</v>
      </c>
      <c r="G71" s="106">
        <f t="shared" si="45"/>
        <v>22775000</v>
      </c>
      <c r="H71" s="105">
        <f t="shared" si="45"/>
        <v>190000</v>
      </c>
      <c r="I71" s="106">
        <f t="shared" si="45"/>
        <v>0</v>
      </c>
      <c r="J71" s="105">
        <f t="shared" si="45"/>
        <v>8920000</v>
      </c>
      <c r="K71" s="106">
        <f t="shared" si="45"/>
        <v>10078897</v>
      </c>
      <c r="L71" s="105">
        <f t="shared" si="45"/>
        <v>477000</v>
      </c>
      <c r="M71" s="106">
        <f t="shared" si="45"/>
        <v>552753</v>
      </c>
      <c r="N71" s="105">
        <f t="shared" si="45"/>
        <v>7637000</v>
      </c>
      <c r="O71" s="106">
        <f t="shared" si="45"/>
        <v>11678772</v>
      </c>
      <c r="P71" s="105">
        <f>$H71      +$J71      +$L71      +$N71</f>
        <v>17224000</v>
      </c>
      <c r="Q71" s="106">
        <f>$I71      +$K71      +$M71      +$O71</f>
        <v>22310422</v>
      </c>
      <c r="R71" s="61">
        <f>IF(($L71      =0),0,((($N71      -$L71      )/$L71      )*100))</f>
        <v>1501.04821802935</v>
      </c>
      <c r="S71" s="62">
        <f>IF(($M71      =0),0,((($O71      -$M71      )/$M71      )*100))</f>
        <v>2012.8373794443448</v>
      </c>
      <c r="T71" s="61">
        <f>IF($E71   =0,0,($P71   /$E71   )*100)</f>
        <v>75.62678375411636</v>
      </c>
      <c r="U71" s="65">
        <f>IF($E71   =0,0,($Q71   /$E71   )*100)</f>
        <v>97.960140504939631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30428000</v>
      </c>
      <c r="C72" s="104">
        <f>SUM(C9:C14,C17:C23,C26:C29,C32,C35:C39,C42:C52,C55:C58,C61:C65,C69)</f>
        <v>47150000</v>
      </c>
      <c r="D72" s="104"/>
      <c r="E72" s="104">
        <f>$B72      +$C72      +$D72</f>
        <v>77578000</v>
      </c>
      <c r="F72" s="105">
        <f t="shared" ref="F72:O72" si="46">SUM(F9:F14,F17:F23,F26:F29,F32,F35:F39,F42:F52,F55:F58,F61:F65,F69)</f>
        <v>77578000</v>
      </c>
      <c r="G72" s="106">
        <f t="shared" si="46"/>
        <v>77578000</v>
      </c>
      <c r="H72" s="105">
        <f t="shared" si="46"/>
        <v>913000</v>
      </c>
      <c r="I72" s="106">
        <f t="shared" si="46"/>
        <v>0</v>
      </c>
      <c r="J72" s="105">
        <f t="shared" si="46"/>
        <v>10812000</v>
      </c>
      <c r="K72" s="106">
        <f t="shared" si="46"/>
        <v>13795136</v>
      </c>
      <c r="L72" s="105">
        <f t="shared" si="46"/>
        <v>1080000</v>
      </c>
      <c r="M72" s="106">
        <f t="shared" si="46"/>
        <v>1263364</v>
      </c>
      <c r="N72" s="105">
        <f t="shared" si="46"/>
        <v>14210000</v>
      </c>
      <c r="O72" s="106">
        <f t="shared" si="46"/>
        <v>27559873</v>
      </c>
      <c r="P72" s="105">
        <f>$H72      +$J72      +$L72      +$N72</f>
        <v>27015000</v>
      </c>
      <c r="Q72" s="106">
        <f>$I72      +$K72      +$M72      +$O72</f>
        <v>42618373</v>
      </c>
      <c r="R72" s="61">
        <f>IF(($L72      =0),0,((($N72      -$L72      )/$L72      )*100))</f>
        <v>1215.7407407407406</v>
      </c>
      <c r="S72" s="62">
        <f>IF(($M72      =0),0,((($O72      -$M72      )/$M72      )*100))</f>
        <v>2081.4673364129421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34.823016834669623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54.936158446982397</v>
      </c>
      <c r="V72" s="105">
        <f>SUM(V9:V14,V17:V23,V26:V29,V32,V35:V39,V42:V52,V55:V58,V61:V65,V69)</f>
        <v>2620000</v>
      </c>
      <c r="W72" s="106">
        <f>SUM(W9:W14,W17:W23,W26:W29,W32,W35:W39,W42:W52,W55:W58,W61:W65,W69)</f>
        <v>2620000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r85sU2XoTCfw6mxixKZXGs1+WJSgXmEKkfjkyOdQAKdExJleda2F2p0ZnmPRhuhou+OJ7rwqNSK9ZGXCt1P+g==" saltValue="rLbrCEonSqtNQHc4hCxhX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51000</v>
      </c>
      <c r="I10" s="94"/>
      <c r="J10" s="93">
        <v>261000</v>
      </c>
      <c r="K10" s="94"/>
      <c r="L10" s="93">
        <v>198000</v>
      </c>
      <c r="M10" s="94"/>
      <c r="N10" s="93">
        <v>173000</v>
      </c>
      <c r="O10" s="94">
        <v>440824</v>
      </c>
      <c r="P10" s="93">
        <f t="shared" ref="P10:P15" si="1">$H10      +$J10      +$L10      +$N10</f>
        <v>683000</v>
      </c>
      <c r="Q10" s="94">
        <f t="shared" ref="Q10:Q15" si="2">$I10      +$K10      +$M10      +$O10</f>
        <v>440824</v>
      </c>
      <c r="R10" s="48">
        <f t="shared" ref="R10:R15" si="3">IF(($L10      =0),0,((($N10      -$L10      )/$L10      )*100))</f>
        <v>-12.626262626262626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44.064516129032263</v>
      </c>
      <c r="U10" s="50">
        <f t="shared" ref="U10:U14" si="6">IF(($E10      =0),0,(($Q10      /$E10      )*100))</f>
        <v>28.440258064516126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51000</v>
      </c>
      <c r="I15" s="97">
        <f t="shared" si="7"/>
        <v>0</v>
      </c>
      <c r="J15" s="96">
        <f t="shared" si="7"/>
        <v>261000</v>
      </c>
      <c r="K15" s="97">
        <f t="shared" si="7"/>
        <v>0</v>
      </c>
      <c r="L15" s="96">
        <f t="shared" si="7"/>
        <v>198000</v>
      </c>
      <c r="M15" s="97">
        <f t="shared" si="7"/>
        <v>0</v>
      </c>
      <c r="N15" s="96">
        <f t="shared" si="7"/>
        <v>173000</v>
      </c>
      <c r="O15" s="97">
        <f t="shared" si="7"/>
        <v>440824</v>
      </c>
      <c r="P15" s="96">
        <f t="shared" si="1"/>
        <v>683000</v>
      </c>
      <c r="Q15" s="97">
        <f t="shared" si="2"/>
        <v>440824</v>
      </c>
      <c r="R15" s="52">
        <f t="shared" si="3"/>
        <v>-12.626262626262626</v>
      </c>
      <c r="S15" s="53">
        <f t="shared" si="4"/>
        <v>0</v>
      </c>
      <c r="T15" s="52">
        <f>IF((SUM($E9:$E13))=0,0,(P15/(SUM($E9:$E13))*100))</f>
        <v>44.064516129032263</v>
      </c>
      <c r="U15" s="54">
        <f>IF((SUM($E9:$E13))=0,0,(Q15/(SUM($E9:$E13))*100))</f>
        <v>28.440258064516126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996000</v>
      </c>
      <c r="C32" s="92">
        <v>0</v>
      </c>
      <c r="D32" s="92"/>
      <c r="E32" s="92">
        <f>$B32      +$C32      +$D32</f>
        <v>996000</v>
      </c>
      <c r="F32" s="93">
        <v>996000</v>
      </c>
      <c r="G32" s="94">
        <v>996000</v>
      </c>
      <c r="H32" s="93">
        <v>996000</v>
      </c>
      <c r="I32" s="94"/>
      <c r="J32" s="93"/>
      <c r="K32" s="94"/>
      <c r="L32" s="93"/>
      <c r="M32" s="94"/>
      <c r="N32" s="93"/>
      <c r="O32" s="94">
        <v>996000</v>
      </c>
      <c r="P32" s="93">
        <f>$H32      +$J32      +$L32      +$N32</f>
        <v>996000</v>
      </c>
      <c r="Q32" s="94">
        <f>$I32      +$K32      +$M32      +$O32</f>
        <v>996000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996000</v>
      </c>
      <c r="C33" s="95">
        <f>C32</f>
        <v>0</v>
      </c>
      <c r="D33" s="95"/>
      <c r="E33" s="95">
        <f>$B33      +$C33      +$D33</f>
        <v>996000</v>
      </c>
      <c r="F33" s="96">
        <f t="shared" ref="F33:O33" si="17">F32</f>
        <v>996000</v>
      </c>
      <c r="G33" s="97">
        <f t="shared" si="17"/>
        <v>996000</v>
      </c>
      <c r="H33" s="96">
        <f t="shared" si="17"/>
        <v>996000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996000</v>
      </c>
      <c r="P33" s="96">
        <f>$H33      +$J33      +$L33      +$N33</f>
        <v>996000</v>
      </c>
      <c r="Q33" s="97">
        <f>$I33      +$K33      +$M33      +$O33</f>
        <v>996000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4250000</v>
      </c>
      <c r="C35" s="92">
        <v>0</v>
      </c>
      <c r="D35" s="92"/>
      <c r="E35" s="92">
        <f t="shared" ref="E35:E40" si="18">$B35      +$C35      +$D35</f>
        <v>4250000</v>
      </c>
      <c r="F35" s="93">
        <v>4250000</v>
      </c>
      <c r="G35" s="94">
        <v>4250000</v>
      </c>
      <c r="H35" s="93">
        <v>834000</v>
      </c>
      <c r="I35" s="94"/>
      <c r="J35" s="93">
        <v>150000</v>
      </c>
      <c r="K35" s="94"/>
      <c r="L35" s="93"/>
      <c r="M35" s="94"/>
      <c r="N35" s="93">
        <v>3266000</v>
      </c>
      <c r="O35" s="94">
        <v>3326792</v>
      </c>
      <c r="P35" s="93">
        <f t="shared" ref="P35:P40" si="19">$H35      +$J35      +$L35      +$N35</f>
        <v>4250000</v>
      </c>
      <c r="Q35" s="94">
        <f t="shared" ref="Q35:Q40" si="20">$I35      +$K35      +$M35      +$O35</f>
        <v>3326792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78.277458823529415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4159000</v>
      </c>
      <c r="C38" s="92">
        <v>0</v>
      </c>
      <c r="D38" s="92"/>
      <c r="E38" s="92">
        <f t="shared" si="18"/>
        <v>4159000</v>
      </c>
      <c r="F38" s="93">
        <v>4159000</v>
      </c>
      <c r="G38" s="94">
        <v>4159000</v>
      </c>
      <c r="H38" s="93">
        <v>100000</v>
      </c>
      <c r="I38" s="94"/>
      <c r="J38" s="93">
        <v>100000</v>
      </c>
      <c r="K38" s="94"/>
      <c r="L38" s="93">
        <v>747000</v>
      </c>
      <c r="M38" s="94"/>
      <c r="N38" s="93">
        <v>24000</v>
      </c>
      <c r="O38" s="94">
        <v>4159000</v>
      </c>
      <c r="P38" s="93">
        <f t="shared" si="19"/>
        <v>971000</v>
      </c>
      <c r="Q38" s="94">
        <f t="shared" si="20"/>
        <v>4159000</v>
      </c>
      <c r="R38" s="48">
        <f t="shared" si="21"/>
        <v>-96.787148594377513</v>
      </c>
      <c r="S38" s="49">
        <f t="shared" si="22"/>
        <v>0</v>
      </c>
      <c r="T38" s="48">
        <f t="shared" si="23"/>
        <v>23.34695840346237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8409000</v>
      </c>
      <c r="C40" s="95">
        <f>SUM(C35:C39)</f>
        <v>0</v>
      </c>
      <c r="D40" s="95"/>
      <c r="E40" s="95">
        <f t="shared" si="18"/>
        <v>8409000</v>
      </c>
      <c r="F40" s="96">
        <f t="shared" ref="F40:O40" si="25">SUM(F35:F39)</f>
        <v>8409000</v>
      </c>
      <c r="G40" s="97">
        <f t="shared" si="25"/>
        <v>8409000</v>
      </c>
      <c r="H40" s="96">
        <f t="shared" si="25"/>
        <v>934000</v>
      </c>
      <c r="I40" s="97">
        <f t="shared" si="25"/>
        <v>0</v>
      </c>
      <c r="J40" s="96">
        <f t="shared" si="25"/>
        <v>250000</v>
      </c>
      <c r="K40" s="97">
        <f t="shared" si="25"/>
        <v>0</v>
      </c>
      <c r="L40" s="96">
        <f t="shared" si="25"/>
        <v>747000</v>
      </c>
      <c r="M40" s="97">
        <f t="shared" si="25"/>
        <v>0</v>
      </c>
      <c r="N40" s="96">
        <f t="shared" si="25"/>
        <v>3290000</v>
      </c>
      <c r="O40" s="97">
        <f t="shared" si="25"/>
        <v>7485792</v>
      </c>
      <c r="P40" s="96">
        <f t="shared" si="19"/>
        <v>5221000</v>
      </c>
      <c r="Q40" s="97">
        <f t="shared" si="20"/>
        <v>7485792</v>
      </c>
      <c r="R40" s="52">
        <f t="shared" si="21"/>
        <v>340.42838018741634</v>
      </c>
      <c r="S40" s="53">
        <f t="shared" si="22"/>
        <v>0</v>
      </c>
      <c r="T40" s="52">
        <f>IF((+$E35+$E38) =0,0,(P40   /(+$E35+$E38) )*100)</f>
        <v>62.088238791770721</v>
      </c>
      <c r="U40" s="54">
        <f>IF((+$E35+$E38) =0,0,(Q40   /(+$E35+$E38) )*100)</f>
        <v>89.021191580449525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10955000</v>
      </c>
      <c r="C67" s="104">
        <f>SUM(C9:C14,C17:C23,C26:C29,C32,C35:C39,C42:C52,C55:C58,C61:C65)</f>
        <v>0</v>
      </c>
      <c r="D67" s="104"/>
      <c r="E67" s="104">
        <f t="shared" si="35"/>
        <v>10955000</v>
      </c>
      <c r="F67" s="105">
        <f t="shared" ref="F67:O67" si="43">SUM(F9:F14,F17:F23,F26:F29,F32,F35:F39,F42:F52,F55:F58,F61:F65)</f>
        <v>10955000</v>
      </c>
      <c r="G67" s="106">
        <f t="shared" si="43"/>
        <v>10955000</v>
      </c>
      <c r="H67" s="105">
        <f t="shared" si="43"/>
        <v>1981000</v>
      </c>
      <c r="I67" s="106">
        <f t="shared" si="43"/>
        <v>0</v>
      </c>
      <c r="J67" s="105">
        <f t="shared" si="43"/>
        <v>511000</v>
      </c>
      <c r="K67" s="106">
        <f t="shared" si="43"/>
        <v>0</v>
      </c>
      <c r="L67" s="105">
        <f t="shared" si="43"/>
        <v>945000</v>
      </c>
      <c r="M67" s="106">
        <f t="shared" si="43"/>
        <v>0</v>
      </c>
      <c r="N67" s="105">
        <f t="shared" si="43"/>
        <v>3463000</v>
      </c>
      <c r="O67" s="106">
        <f t="shared" si="43"/>
        <v>8922616</v>
      </c>
      <c r="P67" s="105">
        <f t="shared" si="36"/>
        <v>6900000</v>
      </c>
      <c r="Q67" s="106">
        <f t="shared" si="37"/>
        <v>8922616</v>
      </c>
      <c r="R67" s="61">
        <f t="shared" si="38"/>
        <v>266.45502645502643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62.984938384299404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81.44788680967595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21104000</v>
      </c>
      <c r="C69" s="92">
        <v>9000000</v>
      </c>
      <c r="D69" s="92"/>
      <c r="E69" s="92">
        <f>$B69      +$C69      +$D69</f>
        <v>30104000</v>
      </c>
      <c r="F69" s="93">
        <v>30104000</v>
      </c>
      <c r="G69" s="94">
        <v>30104000</v>
      </c>
      <c r="H69" s="93">
        <v>8414000</v>
      </c>
      <c r="I69" s="94"/>
      <c r="J69" s="93">
        <v>3680000</v>
      </c>
      <c r="K69" s="94"/>
      <c r="L69" s="93">
        <v>7297000</v>
      </c>
      <c r="M69" s="94"/>
      <c r="N69" s="93">
        <v>10102000</v>
      </c>
      <c r="O69" s="94">
        <v>24614251</v>
      </c>
      <c r="P69" s="93">
        <f>$H69      +$J69      +$L69      +$N69</f>
        <v>29493000</v>
      </c>
      <c r="Q69" s="94">
        <f>$I69      +$K69      +$M69      +$O69</f>
        <v>24614251</v>
      </c>
      <c r="R69" s="48">
        <f>IF(($L69      =0),0,((($N69      -$L69      )/$L69      )*100))</f>
        <v>38.440454981499244</v>
      </c>
      <c r="S69" s="49">
        <f>IF(($M69      =0),0,((($O69      -$M69      )/$M69      )*100))</f>
        <v>0</v>
      </c>
      <c r="T69" s="48">
        <f>IF(($E69      =0),0,(($P69      /$E69      )*100))</f>
        <v>97.970369386128084</v>
      </c>
      <c r="U69" s="50">
        <f>IF(($E69      =0),0,(($Q69      /$E69      )*100))</f>
        <v>81.764054610682962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21104000</v>
      </c>
      <c r="C70" s="101">
        <f>C69</f>
        <v>9000000</v>
      </c>
      <c r="D70" s="101"/>
      <c r="E70" s="101">
        <f>$B70      +$C70      +$D70</f>
        <v>30104000</v>
      </c>
      <c r="F70" s="102">
        <f t="shared" ref="F70:O70" si="44">F69</f>
        <v>30104000</v>
      </c>
      <c r="G70" s="103">
        <f t="shared" si="44"/>
        <v>30104000</v>
      </c>
      <c r="H70" s="102">
        <f t="shared" si="44"/>
        <v>8414000</v>
      </c>
      <c r="I70" s="103">
        <f t="shared" si="44"/>
        <v>0</v>
      </c>
      <c r="J70" s="102">
        <f t="shared" si="44"/>
        <v>3680000</v>
      </c>
      <c r="K70" s="103">
        <f t="shared" si="44"/>
        <v>0</v>
      </c>
      <c r="L70" s="102">
        <f t="shared" si="44"/>
        <v>7297000</v>
      </c>
      <c r="M70" s="103">
        <f t="shared" si="44"/>
        <v>0</v>
      </c>
      <c r="N70" s="102">
        <f t="shared" si="44"/>
        <v>10102000</v>
      </c>
      <c r="O70" s="103">
        <f t="shared" si="44"/>
        <v>24614251</v>
      </c>
      <c r="P70" s="102">
        <f>$H70      +$J70      +$L70      +$N70</f>
        <v>29493000</v>
      </c>
      <c r="Q70" s="103">
        <f>$I70      +$K70      +$M70      +$O70</f>
        <v>24614251</v>
      </c>
      <c r="R70" s="57">
        <f>IF(($L70      =0),0,((($N70      -$L70      )/$L70      )*100))</f>
        <v>38.440454981499244</v>
      </c>
      <c r="S70" s="58">
        <f>IF(($M70      =0),0,((($O70      -$M70      )/$M70      )*100))</f>
        <v>0</v>
      </c>
      <c r="T70" s="57">
        <f>IF($E70   =0,0,($P70   /$E70   )*100)</f>
        <v>97.970369386128084</v>
      </c>
      <c r="U70" s="59">
        <f>IF($E70   =0,0,($Q70   /$E70 )*100)</f>
        <v>81.764054610682962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21104000</v>
      </c>
      <c r="C71" s="104">
        <f>C69</f>
        <v>9000000</v>
      </c>
      <c r="D71" s="104"/>
      <c r="E71" s="104">
        <f>$B71      +$C71      +$D71</f>
        <v>30104000</v>
      </c>
      <c r="F71" s="105">
        <f t="shared" ref="F71:O71" si="45">F69</f>
        <v>30104000</v>
      </c>
      <c r="G71" s="106">
        <f t="shared" si="45"/>
        <v>30104000</v>
      </c>
      <c r="H71" s="105">
        <f t="shared" si="45"/>
        <v>8414000</v>
      </c>
      <c r="I71" s="106">
        <f t="shared" si="45"/>
        <v>0</v>
      </c>
      <c r="J71" s="105">
        <f t="shared" si="45"/>
        <v>3680000</v>
      </c>
      <c r="K71" s="106">
        <f t="shared" si="45"/>
        <v>0</v>
      </c>
      <c r="L71" s="105">
        <f t="shared" si="45"/>
        <v>7297000</v>
      </c>
      <c r="M71" s="106">
        <f t="shared" si="45"/>
        <v>0</v>
      </c>
      <c r="N71" s="105">
        <f t="shared" si="45"/>
        <v>10102000</v>
      </c>
      <c r="O71" s="106">
        <f t="shared" si="45"/>
        <v>24614251</v>
      </c>
      <c r="P71" s="105">
        <f>$H71      +$J71      +$L71      +$N71</f>
        <v>29493000</v>
      </c>
      <c r="Q71" s="106">
        <f>$I71      +$K71      +$M71      +$O71</f>
        <v>24614251</v>
      </c>
      <c r="R71" s="61">
        <f>IF(($L71      =0),0,((($N71      -$L71      )/$L71      )*100))</f>
        <v>38.440454981499244</v>
      </c>
      <c r="S71" s="62">
        <f>IF(($M71      =0),0,((($O71      -$M71      )/$M71      )*100))</f>
        <v>0</v>
      </c>
      <c r="T71" s="61">
        <f>IF($E71   =0,0,($P71   /$E71   )*100)</f>
        <v>97.970369386128084</v>
      </c>
      <c r="U71" s="65">
        <f>IF($E71   =0,0,($Q71   /$E71   )*100)</f>
        <v>81.764054610682962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32059000</v>
      </c>
      <c r="C72" s="104">
        <f>SUM(C9:C14,C17:C23,C26:C29,C32,C35:C39,C42:C52,C55:C58,C61:C65,C69)</f>
        <v>9000000</v>
      </c>
      <c r="D72" s="104"/>
      <c r="E72" s="104">
        <f>$B72      +$C72      +$D72</f>
        <v>41059000</v>
      </c>
      <c r="F72" s="105">
        <f t="shared" ref="F72:O72" si="46">SUM(F9:F14,F17:F23,F26:F29,F32,F35:F39,F42:F52,F55:F58,F61:F65,F69)</f>
        <v>41059000</v>
      </c>
      <c r="G72" s="106">
        <f t="shared" si="46"/>
        <v>41059000</v>
      </c>
      <c r="H72" s="105">
        <f t="shared" si="46"/>
        <v>10395000</v>
      </c>
      <c r="I72" s="106">
        <f t="shared" si="46"/>
        <v>0</v>
      </c>
      <c r="J72" s="105">
        <f t="shared" si="46"/>
        <v>4191000</v>
      </c>
      <c r="K72" s="106">
        <f t="shared" si="46"/>
        <v>0</v>
      </c>
      <c r="L72" s="105">
        <f t="shared" si="46"/>
        <v>8242000</v>
      </c>
      <c r="M72" s="106">
        <f t="shared" si="46"/>
        <v>0</v>
      </c>
      <c r="N72" s="105">
        <f t="shared" si="46"/>
        <v>13565000</v>
      </c>
      <c r="O72" s="106">
        <f t="shared" si="46"/>
        <v>33536867</v>
      </c>
      <c r="P72" s="105">
        <f>$H72      +$J72      +$L72      +$N72</f>
        <v>36393000</v>
      </c>
      <c r="Q72" s="106">
        <f>$I72      +$K72      +$M72      +$O72</f>
        <v>33536867</v>
      </c>
      <c r="R72" s="61">
        <f>IF(($L72      =0),0,((($N72      -$L72      )/$L72      )*100))</f>
        <v>64.583838874059694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88.635865461896287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81.679697508463434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L5tOCdwGz0W5v3Dfe/0/BYmHNt22azV1ydkSUztI7LiFIB5KzXcew/EyfTX0oOPfmpG/JM1A0ZX5zPb2O99Uw==" saltValue="Njb4e1XXR6vNsyAZYtsbI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205000</v>
      </c>
      <c r="I10" s="94">
        <v>184524</v>
      </c>
      <c r="J10" s="93">
        <v>215000</v>
      </c>
      <c r="K10" s="94">
        <v>214791</v>
      </c>
      <c r="L10" s="93">
        <v>278000</v>
      </c>
      <c r="M10" s="94">
        <v>278398</v>
      </c>
      <c r="N10" s="93">
        <v>852000</v>
      </c>
      <c r="O10" s="94">
        <v>872288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1550001</v>
      </c>
      <c r="R10" s="48">
        <f t="shared" ref="R10:R15" si="3">IF(($L10      =0),0,((($N10      -$L10      )/$L10      )*100))</f>
        <v>206.4748201438849</v>
      </c>
      <c r="S10" s="49">
        <f t="shared" ref="S10:S15" si="4">IF(($M10      =0),0,((($O10      -$M10      )/$M10      )*100))</f>
        <v>213.32408997191069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100.00006451612904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>
        <v>293569</v>
      </c>
      <c r="L13" s="93"/>
      <c r="M13" s="94">
        <v>291648</v>
      </c>
      <c r="N13" s="93">
        <v>5705000</v>
      </c>
      <c r="O13" s="94">
        <v>7183966</v>
      </c>
      <c r="P13" s="93">
        <f t="shared" si="1"/>
        <v>5705000</v>
      </c>
      <c r="Q13" s="94">
        <f t="shared" si="2"/>
        <v>7769183</v>
      </c>
      <c r="R13" s="48">
        <f t="shared" si="3"/>
        <v>0</v>
      </c>
      <c r="S13" s="49">
        <f t="shared" si="4"/>
        <v>2363.231703971911</v>
      </c>
      <c r="T13" s="48">
        <f t="shared" si="5"/>
        <v>57.05</v>
      </c>
      <c r="U13" s="50">
        <f t="shared" si="6"/>
        <v>77.691829999999996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12550000</v>
      </c>
      <c r="C15" s="95">
        <f>SUM(C9:C14)</f>
        <v>0</v>
      </c>
      <c r="D15" s="95"/>
      <c r="E15" s="95">
        <f t="shared" si="0"/>
        <v>12550000</v>
      </c>
      <c r="F15" s="96">
        <f t="shared" ref="F15:O15" si="7">SUM(F9:F14)</f>
        <v>12550000</v>
      </c>
      <c r="G15" s="97">
        <f t="shared" si="7"/>
        <v>11550000</v>
      </c>
      <c r="H15" s="96">
        <f t="shared" si="7"/>
        <v>205000</v>
      </c>
      <c r="I15" s="97">
        <f t="shared" si="7"/>
        <v>184524</v>
      </c>
      <c r="J15" s="96">
        <f t="shared" si="7"/>
        <v>215000</v>
      </c>
      <c r="K15" s="97">
        <f t="shared" si="7"/>
        <v>508360</v>
      </c>
      <c r="L15" s="96">
        <f t="shared" si="7"/>
        <v>278000</v>
      </c>
      <c r="M15" s="97">
        <f t="shared" si="7"/>
        <v>570046</v>
      </c>
      <c r="N15" s="96">
        <f t="shared" si="7"/>
        <v>6557000</v>
      </c>
      <c r="O15" s="97">
        <f t="shared" si="7"/>
        <v>8056254</v>
      </c>
      <c r="P15" s="96">
        <f t="shared" si="1"/>
        <v>7255000</v>
      </c>
      <c r="Q15" s="97">
        <f t="shared" si="2"/>
        <v>9319184</v>
      </c>
      <c r="R15" s="52">
        <f t="shared" si="3"/>
        <v>2258.6330935251799</v>
      </c>
      <c r="S15" s="53">
        <f t="shared" si="4"/>
        <v>1313.2638418653933</v>
      </c>
      <c r="T15" s="52">
        <f>IF((SUM($E9:$E13))=0,0,(P15/(SUM($E9:$E13))*100))</f>
        <v>62.813852813852812</v>
      </c>
      <c r="U15" s="54">
        <f>IF((SUM($E9:$E13))=0,0,(Q15/(SUM($E9:$E13))*100))</f>
        <v>80.685575757575762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1118000</v>
      </c>
      <c r="C32" s="92">
        <v>0</v>
      </c>
      <c r="D32" s="92"/>
      <c r="E32" s="92">
        <f>$B32      +$C32      +$D32</f>
        <v>1118000</v>
      </c>
      <c r="F32" s="93">
        <v>1118000</v>
      </c>
      <c r="G32" s="94">
        <v>1118000</v>
      </c>
      <c r="H32" s="93"/>
      <c r="I32" s="94">
        <v>163472</v>
      </c>
      <c r="J32" s="93">
        <v>227000</v>
      </c>
      <c r="K32" s="94">
        <v>80244</v>
      </c>
      <c r="L32" s="93">
        <v>729000</v>
      </c>
      <c r="M32" s="94">
        <v>728994</v>
      </c>
      <c r="N32" s="93">
        <v>86000</v>
      </c>
      <c r="O32" s="94">
        <v>145289</v>
      </c>
      <c r="P32" s="93">
        <f>$H32      +$J32      +$L32      +$N32</f>
        <v>1042000</v>
      </c>
      <c r="Q32" s="94">
        <f>$I32      +$K32      +$M32      +$O32</f>
        <v>1117999</v>
      </c>
      <c r="R32" s="48">
        <f>IF(($L32      =0),0,((($N32      -$L32      )/$L32      )*100))</f>
        <v>-88.203017832647461</v>
      </c>
      <c r="S32" s="49">
        <f>IF(($M32      =0),0,((($O32      -$M32      )/$M32      )*100))</f>
        <v>-80.069931988466294</v>
      </c>
      <c r="T32" s="48">
        <f>IF(($E32      =0),0,(($P32      /$E32      )*100))</f>
        <v>93.202146690518788</v>
      </c>
      <c r="U32" s="50">
        <f>IF(($E32      =0),0,(($Q32      /$E32      )*100))</f>
        <v>99.999910554561723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1118000</v>
      </c>
      <c r="C33" s="95">
        <f>C32</f>
        <v>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1118000</v>
      </c>
      <c r="H33" s="96">
        <f t="shared" si="17"/>
        <v>0</v>
      </c>
      <c r="I33" s="97">
        <f t="shared" si="17"/>
        <v>163472</v>
      </c>
      <c r="J33" s="96">
        <f t="shared" si="17"/>
        <v>227000</v>
      </c>
      <c r="K33" s="97">
        <f t="shared" si="17"/>
        <v>80244</v>
      </c>
      <c r="L33" s="96">
        <f t="shared" si="17"/>
        <v>729000</v>
      </c>
      <c r="M33" s="97">
        <f t="shared" si="17"/>
        <v>728994</v>
      </c>
      <c r="N33" s="96">
        <f t="shared" si="17"/>
        <v>86000</v>
      </c>
      <c r="O33" s="97">
        <f t="shared" si="17"/>
        <v>145289</v>
      </c>
      <c r="P33" s="96">
        <f>$H33      +$J33      +$L33      +$N33</f>
        <v>1042000</v>
      </c>
      <c r="Q33" s="97">
        <f>$I33      +$K33      +$M33      +$O33</f>
        <v>1117999</v>
      </c>
      <c r="R33" s="52">
        <f>IF(($L33      =0),0,((($N33      -$L33      )/$L33      )*100))</f>
        <v>-88.203017832647461</v>
      </c>
      <c r="S33" s="53">
        <f>IF(($M33      =0),0,((($O33      -$M33      )/$M33      )*100))</f>
        <v>-80.069931988466294</v>
      </c>
      <c r="T33" s="52">
        <f>IF($E33   =0,0,($P33   /$E33   )*100)</f>
        <v>93.202146690518788</v>
      </c>
      <c r="U33" s="54">
        <f>IF($E33   =0,0,($Q33   /$E33   )*100)</f>
        <v>99.999910554561723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5107000</v>
      </c>
      <c r="C51" s="92">
        <v>0</v>
      </c>
      <c r="D51" s="92"/>
      <c r="E51" s="92">
        <f t="shared" si="26"/>
        <v>5107000</v>
      </c>
      <c r="F51" s="93">
        <v>5107000</v>
      </c>
      <c r="G51" s="94">
        <v>5107000</v>
      </c>
      <c r="H51" s="93"/>
      <c r="I51" s="94">
        <v>3046217</v>
      </c>
      <c r="J51" s="93">
        <v>333000</v>
      </c>
      <c r="K51" s="94">
        <v>2275799</v>
      </c>
      <c r="L51" s="93">
        <v>97000</v>
      </c>
      <c r="M51" s="94">
        <v>299717</v>
      </c>
      <c r="N51" s="93">
        <v>3793000</v>
      </c>
      <c r="O51" s="94">
        <v>4052854</v>
      </c>
      <c r="P51" s="93">
        <f t="shared" si="27"/>
        <v>4223000</v>
      </c>
      <c r="Q51" s="94">
        <f t="shared" si="28"/>
        <v>9674587</v>
      </c>
      <c r="R51" s="48">
        <f t="shared" si="29"/>
        <v>3810.3092783505153</v>
      </c>
      <c r="S51" s="49">
        <f t="shared" si="30"/>
        <v>1252.226934074477</v>
      </c>
      <c r="T51" s="48">
        <f t="shared" si="31"/>
        <v>82.690424906990401</v>
      </c>
      <c r="U51" s="50">
        <f t="shared" si="32"/>
        <v>189.43777168592129</v>
      </c>
      <c r="V51" s="93">
        <v>5339000</v>
      </c>
      <c r="W51" s="94">
        <v>5339000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5107000</v>
      </c>
      <c r="C53" s="95">
        <f>SUM(C42:C52)</f>
        <v>0</v>
      </c>
      <c r="D53" s="95"/>
      <c r="E53" s="95">
        <f t="shared" si="26"/>
        <v>5107000</v>
      </c>
      <c r="F53" s="96">
        <f t="shared" ref="F53:O53" si="33">SUM(F42:F52)</f>
        <v>5107000</v>
      </c>
      <c r="G53" s="97">
        <f t="shared" si="33"/>
        <v>5107000</v>
      </c>
      <c r="H53" s="96">
        <f t="shared" si="33"/>
        <v>0</v>
      </c>
      <c r="I53" s="97">
        <f t="shared" si="33"/>
        <v>3046217</v>
      </c>
      <c r="J53" s="96">
        <f t="shared" si="33"/>
        <v>333000</v>
      </c>
      <c r="K53" s="97">
        <f t="shared" si="33"/>
        <v>2275799</v>
      </c>
      <c r="L53" s="96">
        <f t="shared" si="33"/>
        <v>97000</v>
      </c>
      <c r="M53" s="97">
        <f t="shared" si="33"/>
        <v>299717</v>
      </c>
      <c r="N53" s="96">
        <f t="shared" si="33"/>
        <v>3793000</v>
      </c>
      <c r="O53" s="97">
        <f t="shared" si="33"/>
        <v>4052854</v>
      </c>
      <c r="P53" s="96">
        <f t="shared" si="27"/>
        <v>4223000</v>
      </c>
      <c r="Q53" s="97">
        <f t="shared" si="28"/>
        <v>9674587</v>
      </c>
      <c r="R53" s="52">
        <f t="shared" si="29"/>
        <v>3810.3092783505153</v>
      </c>
      <c r="S53" s="53">
        <f t="shared" si="30"/>
        <v>1252.226934074477</v>
      </c>
      <c r="T53" s="52">
        <f>IF((+$E43+$E45+$E47+$E48+$E51) =0,0,(P53   /(+$E43+$E45+$E47+$E48+$E51) )*100)</f>
        <v>82.690424906990401</v>
      </c>
      <c r="U53" s="54">
        <f>IF((+$E43+$E45+$E47+$E48+$E51) =0,0,(Q53   /(+$E43+$E45+$E47+$E48+$E51) )*100)</f>
        <v>189.43777168592129</v>
      </c>
      <c r="V53" s="96">
        <f>SUM(V42:V52)</f>
        <v>5339000</v>
      </c>
      <c r="W53" s="97">
        <f>SUM(W42:W52)</f>
        <v>5339000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18775000</v>
      </c>
      <c r="C67" s="104">
        <f>SUM(C9:C14,C17:C23,C26:C29,C32,C35:C39,C42:C52,C55:C58,C61:C65)</f>
        <v>0</v>
      </c>
      <c r="D67" s="104"/>
      <c r="E67" s="104">
        <f t="shared" si="35"/>
        <v>18775000</v>
      </c>
      <c r="F67" s="105">
        <f t="shared" ref="F67:O67" si="43">SUM(F9:F14,F17:F23,F26:F29,F32,F35:F39,F42:F52,F55:F58,F61:F65)</f>
        <v>18775000</v>
      </c>
      <c r="G67" s="106">
        <f t="shared" si="43"/>
        <v>17775000</v>
      </c>
      <c r="H67" s="105">
        <f t="shared" si="43"/>
        <v>205000</v>
      </c>
      <c r="I67" s="106">
        <f t="shared" si="43"/>
        <v>3394213</v>
      </c>
      <c r="J67" s="105">
        <f t="shared" si="43"/>
        <v>775000</v>
      </c>
      <c r="K67" s="106">
        <f t="shared" si="43"/>
        <v>2864403</v>
      </c>
      <c r="L67" s="105">
        <f t="shared" si="43"/>
        <v>1104000</v>
      </c>
      <c r="M67" s="106">
        <f t="shared" si="43"/>
        <v>1598757</v>
      </c>
      <c r="N67" s="105">
        <f t="shared" si="43"/>
        <v>10436000</v>
      </c>
      <c r="O67" s="106">
        <f t="shared" si="43"/>
        <v>12254397</v>
      </c>
      <c r="P67" s="105">
        <f t="shared" si="36"/>
        <v>12520000</v>
      </c>
      <c r="Q67" s="106">
        <f t="shared" si="37"/>
        <v>20111770</v>
      </c>
      <c r="R67" s="61">
        <f t="shared" si="38"/>
        <v>845.28985507246364</v>
      </c>
      <c r="S67" s="62">
        <f t="shared" si="39"/>
        <v>666.49528352338723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70.436005625879034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113.14638537271449</v>
      </c>
      <c r="V67" s="105">
        <f>SUM(V9:V14,V17:V23,V26:V29,V32,V35:V39,V42:V52,V55:V58,V61:V65)</f>
        <v>5339000</v>
      </c>
      <c r="W67" s="106">
        <f>SUM(W9:W14,W17:W23,W26:W29,W32,W35:W39,W42:W52,W55:W58,W61:W65)</f>
        <v>5339000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26260000</v>
      </c>
      <c r="C69" s="92">
        <v>-1800000</v>
      </c>
      <c r="D69" s="92"/>
      <c r="E69" s="92">
        <f>$B69      +$C69      +$D69</f>
        <v>24460000</v>
      </c>
      <c r="F69" s="93">
        <v>24460000</v>
      </c>
      <c r="G69" s="94">
        <v>24460000</v>
      </c>
      <c r="H69" s="93">
        <v>338000</v>
      </c>
      <c r="I69" s="94">
        <v>337808</v>
      </c>
      <c r="J69" s="93">
        <v>5761000</v>
      </c>
      <c r="K69" s="94">
        <v>4986339</v>
      </c>
      <c r="L69" s="93">
        <v>4248000</v>
      </c>
      <c r="M69" s="94">
        <v>4247774</v>
      </c>
      <c r="N69" s="93">
        <v>13958000</v>
      </c>
      <c r="O69" s="94">
        <v>14733073</v>
      </c>
      <c r="P69" s="93">
        <f>$H69      +$J69      +$L69      +$N69</f>
        <v>24305000</v>
      </c>
      <c r="Q69" s="94">
        <f>$I69      +$K69      +$M69      +$O69</f>
        <v>24304994</v>
      </c>
      <c r="R69" s="48">
        <f>IF(($L69      =0),0,((($N69      -$L69      )/$L69      )*100))</f>
        <v>228.57815442561207</v>
      </c>
      <c r="S69" s="49">
        <f>IF(($M69      =0),0,((($O69      -$M69      )/$M69      )*100))</f>
        <v>246.84220488189817</v>
      </c>
      <c r="T69" s="48">
        <f>IF(($E69      =0),0,(($P69      /$E69      )*100))</f>
        <v>99.366312346688474</v>
      </c>
      <c r="U69" s="50">
        <f>IF(($E69      =0),0,(($Q69      /$E69      )*100))</f>
        <v>99.366287816843823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26260000</v>
      </c>
      <c r="C70" s="101">
        <f>C69</f>
        <v>-1800000</v>
      </c>
      <c r="D70" s="101"/>
      <c r="E70" s="101">
        <f>$B70      +$C70      +$D70</f>
        <v>24460000</v>
      </c>
      <c r="F70" s="102">
        <f t="shared" ref="F70:O70" si="44">F69</f>
        <v>24460000</v>
      </c>
      <c r="G70" s="103">
        <f t="shared" si="44"/>
        <v>24460000</v>
      </c>
      <c r="H70" s="102">
        <f t="shared" si="44"/>
        <v>338000</v>
      </c>
      <c r="I70" s="103">
        <f t="shared" si="44"/>
        <v>337808</v>
      </c>
      <c r="J70" s="102">
        <f t="shared" si="44"/>
        <v>5761000</v>
      </c>
      <c r="K70" s="103">
        <f t="shared" si="44"/>
        <v>4986339</v>
      </c>
      <c r="L70" s="102">
        <f t="shared" si="44"/>
        <v>4248000</v>
      </c>
      <c r="M70" s="103">
        <f t="shared" si="44"/>
        <v>4247774</v>
      </c>
      <c r="N70" s="102">
        <f t="shared" si="44"/>
        <v>13958000</v>
      </c>
      <c r="O70" s="103">
        <f t="shared" si="44"/>
        <v>14733073</v>
      </c>
      <c r="P70" s="102">
        <f>$H70      +$J70      +$L70      +$N70</f>
        <v>24305000</v>
      </c>
      <c r="Q70" s="103">
        <f>$I70      +$K70      +$M70      +$O70</f>
        <v>24304994</v>
      </c>
      <c r="R70" s="57">
        <f>IF(($L70      =0),0,((($N70      -$L70      )/$L70      )*100))</f>
        <v>228.57815442561207</v>
      </c>
      <c r="S70" s="58">
        <f>IF(($M70      =0),0,((($O70      -$M70      )/$M70      )*100))</f>
        <v>246.84220488189817</v>
      </c>
      <c r="T70" s="57">
        <f>IF($E70   =0,0,($P70   /$E70   )*100)</f>
        <v>99.366312346688474</v>
      </c>
      <c r="U70" s="59">
        <f>IF($E70   =0,0,($Q70   /$E70 )*100)</f>
        <v>99.366287816843823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26260000</v>
      </c>
      <c r="C71" s="104">
        <f>C69</f>
        <v>-1800000</v>
      </c>
      <c r="D71" s="104"/>
      <c r="E71" s="104">
        <f>$B71      +$C71      +$D71</f>
        <v>24460000</v>
      </c>
      <c r="F71" s="105">
        <f t="shared" ref="F71:O71" si="45">F69</f>
        <v>24460000</v>
      </c>
      <c r="G71" s="106">
        <f t="shared" si="45"/>
        <v>24460000</v>
      </c>
      <c r="H71" s="105">
        <f t="shared" si="45"/>
        <v>338000</v>
      </c>
      <c r="I71" s="106">
        <f t="shared" si="45"/>
        <v>337808</v>
      </c>
      <c r="J71" s="105">
        <f t="shared" si="45"/>
        <v>5761000</v>
      </c>
      <c r="K71" s="106">
        <f t="shared" si="45"/>
        <v>4986339</v>
      </c>
      <c r="L71" s="105">
        <f t="shared" si="45"/>
        <v>4248000</v>
      </c>
      <c r="M71" s="106">
        <f t="shared" si="45"/>
        <v>4247774</v>
      </c>
      <c r="N71" s="105">
        <f t="shared" si="45"/>
        <v>13958000</v>
      </c>
      <c r="O71" s="106">
        <f t="shared" si="45"/>
        <v>14733073</v>
      </c>
      <c r="P71" s="105">
        <f>$H71      +$J71      +$L71      +$N71</f>
        <v>24305000</v>
      </c>
      <c r="Q71" s="106">
        <f>$I71      +$K71      +$M71      +$O71</f>
        <v>24304994</v>
      </c>
      <c r="R71" s="61">
        <f>IF(($L71      =0),0,((($N71      -$L71      )/$L71      )*100))</f>
        <v>228.57815442561207</v>
      </c>
      <c r="S71" s="62">
        <f>IF(($M71      =0),0,((($O71      -$M71      )/$M71      )*100))</f>
        <v>246.84220488189817</v>
      </c>
      <c r="T71" s="61">
        <f>IF($E71   =0,0,($P71   /$E71   )*100)</f>
        <v>99.366312346688474</v>
      </c>
      <c r="U71" s="65">
        <f>IF($E71   =0,0,($Q71   /$E71   )*100)</f>
        <v>99.366287816843823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45035000</v>
      </c>
      <c r="C72" s="104">
        <f>SUM(C9:C14,C17:C23,C26:C29,C32,C35:C39,C42:C52,C55:C58,C61:C65,C69)</f>
        <v>-1800000</v>
      </c>
      <c r="D72" s="104"/>
      <c r="E72" s="104">
        <f>$B72      +$C72      +$D72</f>
        <v>43235000</v>
      </c>
      <c r="F72" s="105">
        <f t="shared" ref="F72:O72" si="46">SUM(F9:F14,F17:F23,F26:F29,F32,F35:F39,F42:F52,F55:F58,F61:F65,F69)</f>
        <v>43235000</v>
      </c>
      <c r="G72" s="106">
        <f t="shared" si="46"/>
        <v>42235000</v>
      </c>
      <c r="H72" s="105">
        <f t="shared" si="46"/>
        <v>543000</v>
      </c>
      <c r="I72" s="106">
        <f t="shared" si="46"/>
        <v>3732021</v>
      </c>
      <c r="J72" s="105">
        <f t="shared" si="46"/>
        <v>6536000</v>
      </c>
      <c r="K72" s="106">
        <f t="shared" si="46"/>
        <v>7850742</v>
      </c>
      <c r="L72" s="105">
        <f t="shared" si="46"/>
        <v>5352000</v>
      </c>
      <c r="M72" s="106">
        <f t="shared" si="46"/>
        <v>5846531</v>
      </c>
      <c r="N72" s="105">
        <f t="shared" si="46"/>
        <v>24394000</v>
      </c>
      <c r="O72" s="106">
        <f t="shared" si="46"/>
        <v>26987470</v>
      </c>
      <c r="P72" s="105">
        <f>$H72      +$J72      +$L72      +$N72</f>
        <v>36825000</v>
      </c>
      <c r="Q72" s="106">
        <f>$I72      +$K72      +$M72      +$O72</f>
        <v>44416764</v>
      </c>
      <c r="R72" s="61">
        <f>IF(($L72      =0),0,((($N72      -$L72      )/$L72      )*100))</f>
        <v>355.79222720478327</v>
      </c>
      <c r="S72" s="62">
        <f>IF(($M72      =0),0,((($O72      -$M72      )/$M72      )*100))</f>
        <v>361.59799717131403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87.190718598318924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105.16577246359655</v>
      </c>
      <c r="V72" s="105">
        <f>SUM(V9:V14,V17:V23,V26:V29,V32,V35:V39,V42:V52,V55:V58,V61:V65,V69)</f>
        <v>5339000</v>
      </c>
      <c r="W72" s="106">
        <f>SUM(W9:W14,W17:W23,W26:W29,W32,W35:W39,W42:W52,W55:W58,W61:W65,W69)</f>
        <v>5339000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WZ+eG7kXNDnsvf5f6uPIk5EvG+mRh1dADqmAh61SGxGlpyAETW45vY/0IPqsDp4uxKtA+rANmkYEAZrXvQ/lQ==" saltValue="TxES7RpeKJBSeO3YVCMv5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5" si="0">$B10      +$C10      +$D10</f>
        <v>1750000</v>
      </c>
      <c r="F10" s="93">
        <v>1750000</v>
      </c>
      <c r="G10" s="94">
        <v>1750000</v>
      </c>
      <c r="H10" s="93">
        <v>738000</v>
      </c>
      <c r="I10" s="94"/>
      <c r="J10" s="93">
        <v>546000</v>
      </c>
      <c r="K10" s="94">
        <v>874800</v>
      </c>
      <c r="L10" s="93">
        <v>249000</v>
      </c>
      <c r="M10" s="94">
        <v>999900</v>
      </c>
      <c r="N10" s="93">
        <v>217000</v>
      </c>
      <c r="O10" s="94">
        <v>562800</v>
      </c>
      <c r="P10" s="93">
        <f t="shared" ref="P10:P15" si="1">$H10      +$J10      +$L10      +$N10</f>
        <v>1750000</v>
      </c>
      <c r="Q10" s="94">
        <f t="shared" ref="Q10:Q15" si="2">$I10      +$K10      +$M10      +$O10</f>
        <v>2437500</v>
      </c>
      <c r="R10" s="48">
        <f t="shared" ref="R10:R15" si="3">IF(($L10      =0),0,((($N10      -$L10      )/$L10      )*100))</f>
        <v>-12.851405622489958</v>
      </c>
      <c r="S10" s="49">
        <f t="shared" ref="S10:S15" si="4">IF(($M10      =0),0,((($O10      -$M10      )/$M10      )*100))</f>
        <v>-43.714371437143711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139.28571428571428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1750000</v>
      </c>
      <c r="C15" s="95">
        <f>SUM(C9:C14)</f>
        <v>0</v>
      </c>
      <c r="D15" s="95"/>
      <c r="E15" s="95">
        <f t="shared" si="0"/>
        <v>1750000</v>
      </c>
      <c r="F15" s="96">
        <f t="shared" ref="F15:O15" si="7">SUM(F9:F14)</f>
        <v>1750000</v>
      </c>
      <c r="G15" s="97">
        <f t="shared" si="7"/>
        <v>1750000</v>
      </c>
      <c r="H15" s="96">
        <f t="shared" si="7"/>
        <v>738000</v>
      </c>
      <c r="I15" s="97">
        <f t="shared" si="7"/>
        <v>0</v>
      </c>
      <c r="J15" s="96">
        <f t="shared" si="7"/>
        <v>546000</v>
      </c>
      <c r="K15" s="97">
        <f t="shared" si="7"/>
        <v>874800</v>
      </c>
      <c r="L15" s="96">
        <f t="shared" si="7"/>
        <v>249000</v>
      </c>
      <c r="M15" s="97">
        <f t="shared" si="7"/>
        <v>999900</v>
      </c>
      <c r="N15" s="96">
        <f t="shared" si="7"/>
        <v>217000</v>
      </c>
      <c r="O15" s="97">
        <f t="shared" si="7"/>
        <v>562800</v>
      </c>
      <c r="P15" s="96">
        <f t="shared" si="1"/>
        <v>1750000</v>
      </c>
      <c r="Q15" s="97">
        <f t="shared" si="2"/>
        <v>2437500</v>
      </c>
      <c r="R15" s="52">
        <f t="shared" si="3"/>
        <v>-12.851405622489958</v>
      </c>
      <c r="S15" s="53">
        <f t="shared" si="4"/>
        <v>-43.714371437143711</v>
      </c>
      <c r="T15" s="52">
        <f>IF((SUM($E9:$E13))=0,0,(P15/(SUM($E9:$E13))*100))</f>
        <v>100</v>
      </c>
      <c r="U15" s="54">
        <f>IF((SUM($E9:$E13))=0,0,(Q15/(SUM($E9:$E13))*100))</f>
        <v>139.28571428571428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1098000</v>
      </c>
      <c r="C32" s="92">
        <v>0</v>
      </c>
      <c r="D32" s="92"/>
      <c r="E32" s="92">
        <f>$B32      +$C32      +$D32</f>
        <v>1098000</v>
      </c>
      <c r="F32" s="93">
        <v>1098000</v>
      </c>
      <c r="G32" s="94">
        <v>1098000</v>
      </c>
      <c r="H32" s="93">
        <v>353000</v>
      </c>
      <c r="I32" s="94">
        <v>274500</v>
      </c>
      <c r="J32" s="93">
        <v>314000</v>
      </c>
      <c r="K32" s="94"/>
      <c r="L32" s="93">
        <v>277000</v>
      </c>
      <c r="M32" s="94">
        <v>1149003</v>
      </c>
      <c r="N32" s="93">
        <v>154000</v>
      </c>
      <c r="O32" s="94">
        <v>316334</v>
      </c>
      <c r="P32" s="93">
        <f>$H32      +$J32      +$L32      +$N32</f>
        <v>1098000</v>
      </c>
      <c r="Q32" s="94">
        <f>$I32      +$K32      +$M32      +$O32</f>
        <v>1739837</v>
      </c>
      <c r="R32" s="48">
        <f>IF(($L32      =0),0,((($N32      -$L32      )/$L32      )*100))</f>
        <v>-44.404332129963898</v>
      </c>
      <c r="S32" s="49">
        <f>IF(($M32      =0),0,((($O32      -$M32      )/$M32      )*100))</f>
        <v>-72.468827322469991</v>
      </c>
      <c r="T32" s="48">
        <f>IF(($E32      =0),0,(($P32      /$E32      )*100))</f>
        <v>100</v>
      </c>
      <c r="U32" s="50">
        <f>IF(($E32      =0),0,(($Q32      /$E32      )*100))</f>
        <v>158.45510018214938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1098000</v>
      </c>
      <c r="H33" s="96">
        <f t="shared" si="17"/>
        <v>353000</v>
      </c>
      <c r="I33" s="97">
        <f t="shared" si="17"/>
        <v>274500</v>
      </c>
      <c r="J33" s="96">
        <f t="shared" si="17"/>
        <v>314000</v>
      </c>
      <c r="K33" s="97">
        <f t="shared" si="17"/>
        <v>0</v>
      </c>
      <c r="L33" s="96">
        <f t="shared" si="17"/>
        <v>277000</v>
      </c>
      <c r="M33" s="97">
        <f t="shared" si="17"/>
        <v>1149003</v>
      </c>
      <c r="N33" s="96">
        <f t="shared" si="17"/>
        <v>154000</v>
      </c>
      <c r="O33" s="97">
        <f t="shared" si="17"/>
        <v>316334</v>
      </c>
      <c r="P33" s="96">
        <f>$H33      +$J33      +$L33      +$N33</f>
        <v>1098000</v>
      </c>
      <c r="Q33" s="97">
        <f>$I33      +$K33      +$M33      +$O33</f>
        <v>1739837</v>
      </c>
      <c r="R33" s="52">
        <f>IF(($L33      =0),0,((($N33      -$L33      )/$L33      )*100))</f>
        <v>-44.404332129963898</v>
      </c>
      <c r="S33" s="53">
        <f>IF(($M33      =0),0,((($O33      -$M33      )/$M33      )*100))</f>
        <v>-72.468827322469991</v>
      </c>
      <c r="T33" s="52">
        <f>IF($E33   =0,0,($P33   /$E33   )*100)</f>
        <v>100</v>
      </c>
      <c r="U33" s="54">
        <f>IF($E33   =0,0,($Q33   /$E33   )*100)</f>
        <v>158.45510018214938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7496000</v>
      </c>
      <c r="C51" s="92">
        <v>0</v>
      </c>
      <c r="D51" s="92"/>
      <c r="E51" s="92">
        <f t="shared" si="26"/>
        <v>7496000</v>
      </c>
      <c r="F51" s="93">
        <v>7496000</v>
      </c>
      <c r="G51" s="94">
        <v>7496000</v>
      </c>
      <c r="H51" s="93"/>
      <c r="I51" s="94">
        <v>15720</v>
      </c>
      <c r="J51" s="93">
        <v>270000</v>
      </c>
      <c r="K51" s="94">
        <v>292465</v>
      </c>
      <c r="L51" s="93">
        <v>808000</v>
      </c>
      <c r="M51" s="94">
        <v>7416458</v>
      </c>
      <c r="N51" s="93">
        <v>6394000</v>
      </c>
      <c r="O51" s="94">
        <v>4413635</v>
      </c>
      <c r="P51" s="93">
        <f t="shared" si="27"/>
        <v>7472000</v>
      </c>
      <c r="Q51" s="94">
        <f t="shared" si="28"/>
        <v>12138278</v>
      </c>
      <c r="R51" s="48">
        <f t="shared" si="29"/>
        <v>691.33663366336634</v>
      </c>
      <c r="S51" s="49">
        <f t="shared" si="30"/>
        <v>-40.488640264665428</v>
      </c>
      <c r="T51" s="48">
        <f t="shared" si="31"/>
        <v>99.679829242262542</v>
      </c>
      <c r="U51" s="50">
        <f t="shared" si="32"/>
        <v>161.93006937033084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7496000</v>
      </c>
      <c r="C53" s="95">
        <f>SUM(C42:C52)</f>
        <v>0</v>
      </c>
      <c r="D53" s="95"/>
      <c r="E53" s="95">
        <f t="shared" si="26"/>
        <v>7496000</v>
      </c>
      <c r="F53" s="96">
        <f t="shared" ref="F53:O53" si="33">SUM(F42:F52)</f>
        <v>7496000</v>
      </c>
      <c r="G53" s="97">
        <f t="shared" si="33"/>
        <v>7496000</v>
      </c>
      <c r="H53" s="96">
        <f t="shared" si="33"/>
        <v>0</v>
      </c>
      <c r="I53" s="97">
        <f t="shared" si="33"/>
        <v>15720</v>
      </c>
      <c r="J53" s="96">
        <f t="shared" si="33"/>
        <v>270000</v>
      </c>
      <c r="K53" s="97">
        <f t="shared" si="33"/>
        <v>292465</v>
      </c>
      <c r="L53" s="96">
        <f t="shared" si="33"/>
        <v>808000</v>
      </c>
      <c r="M53" s="97">
        <f t="shared" si="33"/>
        <v>7416458</v>
      </c>
      <c r="N53" s="96">
        <f t="shared" si="33"/>
        <v>6394000</v>
      </c>
      <c r="O53" s="97">
        <f t="shared" si="33"/>
        <v>4413635</v>
      </c>
      <c r="P53" s="96">
        <f t="shared" si="27"/>
        <v>7472000</v>
      </c>
      <c r="Q53" s="97">
        <f t="shared" si="28"/>
        <v>12138278</v>
      </c>
      <c r="R53" s="52">
        <f t="shared" si="29"/>
        <v>691.33663366336634</v>
      </c>
      <c r="S53" s="53">
        <f t="shared" si="30"/>
        <v>-40.488640264665428</v>
      </c>
      <c r="T53" s="52">
        <f>IF((+$E43+$E45+$E47+$E48+$E51) =0,0,(P53   /(+$E43+$E45+$E47+$E48+$E51) )*100)</f>
        <v>99.679829242262542</v>
      </c>
      <c r="U53" s="54">
        <f>IF((+$E43+$E45+$E47+$E48+$E51) =0,0,(Q53   /(+$E43+$E45+$E47+$E48+$E51) )*100)</f>
        <v>161.93006937033084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10344000</v>
      </c>
      <c r="C67" s="104">
        <f>SUM(C9:C14,C17:C23,C26:C29,C32,C35:C39,C42:C52,C55:C58,C61:C65)</f>
        <v>0</v>
      </c>
      <c r="D67" s="104"/>
      <c r="E67" s="104">
        <f t="shared" si="35"/>
        <v>10344000</v>
      </c>
      <c r="F67" s="105">
        <f t="shared" ref="F67:O67" si="43">SUM(F9:F14,F17:F23,F26:F29,F32,F35:F39,F42:F52,F55:F58,F61:F65)</f>
        <v>10344000</v>
      </c>
      <c r="G67" s="106">
        <f t="shared" si="43"/>
        <v>10344000</v>
      </c>
      <c r="H67" s="105">
        <f t="shared" si="43"/>
        <v>1091000</v>
      </c>
      <c r="I67" s="106">
        <f t="shared" si="43"/>
        <v>290220</v>
      </c>
      <c r="J67" s="105">
        <f t="shared" si="43"/>
        <v>1130000</v>
      </c>
      <c r="K67" s="106">
        <f t="shared" si="43"/>
        <v>1167265</v>
      </c>
      <c r="L67" s="105">
        <f t="shared" si="43"/>
        <v>1334000</v>
      </c>
      <c r="M67" s="106">
        <f t="shared" si="43"/>
        <v>9565361</v>
      </c>
      <c r="N67" s="105">
        <f t="shared" si="43"/>
        <v>6765000</v>
      </c>
      <c r="O67" s="106">
        <f t="shared" si="43"/>
        <v>5292769</v>
      </c>
      <c r="P67" s="105">
        <f t="shared" si="36"/>
        <v>10320000</v>
      </c>
      <c r="Q67" s="106">
        <f t="shared" si="37"/>
        <v>16315615</v>
      </c>
      <c r="R67" s="61">
        <f t="shared" si="38"/>
        <v>407.12143928035982</v>
      </c>
      <c r="S67" s="62">
        <f t="shared" si="39"/>
        <v>-44.667336653577422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99.767981438515079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157.73023008507349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6719000</v>
      </c>
      <c r="C69" s="92">
        <v>-1200000</v>
      </c>
      <c r="D69" s="92"/>
      <c r="E69" s="92">
        <f>$B69      +$C69      +$D69</f>
        <v>5519000</v>
      </c>
      <c r="F69" s="93">
        <v>5519000</v>
      </c>
      <c r="G69" s="94">
        <v>5519000</v>
      </c>
      <c r="H69" s="93">
        <v>84000</v>
      </c>
      <c r="I69" s="94"/>
      <c r="J69" s="93">
        <v>398000</v>
      </c>
      <c r="K69" s="94">
        <v>328461</v>
      </c>
      <c r="L69" s="93">
        <v>741000</v>
      </c>
      <c r="M69" s="94">
        <v>631152</v>
      </c>
      <c r="N69" s="93">
        <v>3685000</v>
      </c>
      <c r="O69" s="94">
        <v>3123201</v>
      </c>
      <c r="P69" s="93">
        <f>$H69      +$J69      +$L69      +$N69</f>
        <v>4908000</v>
      </c>
      <c r="Q69" s="94">
        <f>$I69      +$K69      +$M69      +$O69</f>
        <v>4082814</v>
      </c>
      <c r="R69" s="48">
        <f>IF(($L69      =0),0,((($N69      -$L69      )/$L69      )*100))</f>
        <v>397.30094466936572</v>
      </c>
      <c r="S69" s="49">
        <f>IF(($M69      =0),0,((($O69      -$M69      )/$M69      )*100))</f>
        <v>394.84133774431513</v>
      </c>
      <c r="T69" s="48">
        <f>IF(($E69      =0),0,(($P69      /$E69      )*100))</f>
        <v>88.929153832215974</v>
      </c>
      <c r="U69" s="50">
        <f>IF(($E69      =0),0,(($Q69      /$E69      )*100))</f>
        <v>73.977423446276504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6719000</v>
      </c>
      <c r="C70" s="101">
        <f>C69</f>
        <v>-1200000</v>
      </c>
      <c r="D70" s="101"/>
      <c r="E70" s="101">
        <f>$B70      +$C70      +$D70</f>
        <v>5519000</v>
      </c>
      <c r="F70" s="102">
        <f t="shared" ref="F70:O70" si="44">F69</f>
        <v>5519000</v>
      </c>
      <c r="G70" s="103">
        <f t="shared" si="44"/>
        <v>5519000</v>
      </c>
      <c r="H70" s="102">
        <f t="shared" si="44"/>
        <v>84000</v>
      </c>
      <c r="I70" s="103">
        <f t="shared" si="44"/>
        <v>0</v>
      </c>
      <c r="J70" s="102">
        <f t="shared" si="44"/>
        <v>398000</v>
      </c>
      <c r="K70" s="103">
        <f t="shared" si="44"/>
        <v>328461</v>
      </c>
      <c r="L70" s="102">
        <f t="shared" si="44"/>
        <v>741000</v>
      </c>
      <c r="M70" s="103">
        <f t="shared" si="44"/>
        <v>631152</v>
      </c>
      <c r="N70" s="102">
        <f t="shared" si="44"/>
        <v>3685000</v>
      </c>
      <c r="O70" s="103">
        <f t="shared" si="44"/>
        <v>3123201</v>
      </c>
      <c r="P70" s="102">
        <f>$H70      +$J70      +$L70      +$N70</f>
        <v>4908000</v>
      </c>
      <c r="Q70" s="103">
        <f>$I70      +$K70      +$M70      +$O70</f>
        <v>4082814</v>
      </c>
      <c r="R70" s="57">
        <f>IF(($L70      =0),0,((($N70      -$L70      )/$L70      )*100))</f>
        <v>397.30094466936572</v>
      </c>
      <c r="S70" s="58">
        <f>IF(($M70      =0),0,((($O70      -$M70      )/$M70      )*100))</f>
        <v>394.84133774431513</v>
      </c>
      <c r="T70" s="57">
        <f>IF($E70   =0,0,($P70   /$E70   )*100)</f>
        <v>88.929153832215974</v>
      </c>
      <c r="U70" s="59">
        <f>IF($E70   =0,0,($Q70   /$E70 )*100)</f>
        <v>73.977423446276504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6719000</v>
      </c>
      <c r="C71" s="104">
        <f>C69</f>
        <v>-1200000</v>
      </c>
      <c r="D71" s="104"/>
      <c r="E71" s="104">
        <f>$B71      +$C71      +$D71</f>
        <v>5519000</v>
      </c>
      <c r="F71" s="105">
        <f t="shared" ref="F71:O71" si="45">F69</f>
        <v>5519000</v>
      </c>
      <c r="G71" s="106">
        <f t="shared" si="45"/>
        <v>5519000</v>
      </c>
      <c r="H71" s="105">
        <f t="shared" si="45"/>
        <v>84000</v>
      </c>
      <c r="I71" s="106">
        <f t="shared" si="45"/>
        <v>0</v>
      </c>
      <c r="J71" s="105">
        <f t="shared" si="45"/>
        <v>398000</v>
      </c>
      <c r="K71" s="106">
        <f t="shared" si="45"/>
        <v>328461</v>
      </c>
      <c r="L71" s="105">
        <f t="shared" si="45"/>
        <v>741000</v>
      </c>
      <c r="M71" s="106">
        <f t="shared" si="45"/>
        <v>631152</v>
      </c>
      <c r="N71" s="105">
        <f t="shared" si="45"/>
        <v>3685000</v>
      </c>
      <c r="O71" s="106">
        <f t="shared" si="45"/>
        <v>3123201</v>
      </c>
      <c r="P71" s="105">
        <f>$H71      +$J71      +$L71      +$N71</f>
        <v>4908000</v>
      </c>
      <c r="Q71" s="106">
        <f>$I71      +$K71      +$M71      +$O71</f>
        <v>4082814</v>
      </c>
      <c r="R71" s="61">
        <f>IF(($L71      =0),0,((($N71      -$L71      )/$L71      )*100))</f>
        <v>397.30094466936572</v>
      </c>
      <c r="S71" s="62">
        <f>IF(($M71      =0),0,((($O71      -$M71      )/$M71      )*100))</f>
        <v>394.84133774431513</v>
      </c>
      <c r="T71" s="61">
        <f>IF($E71   =0,0,($P71   /$E71   )*100)</f>
        <v>88.929153832215974</v>
      </c>
      <c r="U71" s="65">
        <f>IF($E71   =0,0,($Q71   /$E71   )*100)</f>
        <v>73.977423446276504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17063000</v>
      </c>
      <c r="C72" s="104">
        <f>SUM(C9:C14,C17:C23,C26:C29,C32,C35:C39,C42:C52,C55:C58,C61:C65,C69)</f>
        <v>-1200000</v>
      </c>
      <c r="D72" s="104"/>
      <c r="E72" s="104">
        <f>$B72      +$C72      +$D72</f>
        <v>15863000</v>
      </c>
      <c r="F72" s="105">
        <f t="shared" ref="F72:O72" si="46">SUM(F9:F14,F17:F23,F26:F29,F32,F35:F39,F42:F52,F55:F58,F61:F65,F69)</f>
        <v>15863000</v>
      </c>
      <c r="G72" s="106">
        <f t="shared" si="46"/>
        <v>15863000</v>
      </c>
      <c r="H72" s="105">
        <f t="shared" si="46"/>
        <v>1175000</v>
      </c>
      <c r="I72" s="106">
        <f t="shared" si="46"/>
        <v>290220</v>
      </c>
      <c r="J72" s="105">
        <f t="shared" si="46"/>
        <v>1528000</v>
      </c>
      <c r="K72" s="106">
        <f t="shared" si="46"/>
        <v>1495726</v>
      </c>
      <c r="L72" s="105">
        <f t="shared" si="46"/>
        <v>2075000</v>
      </c>
      <c r="M72" s="106">
        <f t="shared" si="46"/>
        <v>10196513</v>
      </c>
      <c r="N72" s="105">
        <f t="shared" si="46"/>
        <v>10450000</v>
      </c>
      <c r="O72" s="106">
        <f t="shared" si="46"/>
        <v>8415970</v>
      </c>
      <c r="P72" s="105">
        <f>$H72      +$J72      +$L72      +$N72</f>
        <v>15228000</v>
      </c>
      <c r="Q72" s="106">
        <f>$I72      +$K72      +$M72      +$O72</f>
        <v>20398429</v>
      </c>
      <c r="R72" s="61">
        <f>IF(($L72      =0),0,((($N72      -$L72      )/$L72      )*100))</f>
        <v>403.61445783132524</v>
      </c>
      <c r="S72" s="62">
        <f>IF(($M72      =0),0,((($O72      -$M72      )/$M72      )*100))</f>
        <v>-17.462273622364823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95.996974090651193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128.59124377482192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mNlBQQuRggXN3XW6q/VEnB3dn+MD3owmD+alL7VSOxNGh1zD93vVrRSXCAwQ7rP9JfsBmCC86vcF8tbWolY7g==" saltValue="lKdFeI+wP1IqSccyW2lp8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193000</v>
      </c>
      <c r="I10" s="94">
        <v>193095</v>
      </c>
      <c r="J10" s="93">
        <v>126000</v>
      </c>
      <c r="K10" s="94">
        <v>125531</v>
      </c>
      <c r="L10" s="93">
        <v>136000</v>
      </c>
      <c r="M10" s="94">
        <v>136089</v>
      </c>
      <c r="N10" s="93">
        <v>308000</v>
      </c>
      <c r="O10" s="94">
        <v>262911</v>
      </c>
      <c r="P10" s="93">
        <f t="shared" ref="P10:P15" si="1">$H10      +$J10      +$L10      +$N10</f>
        <v>763000</v>
      </c>
      <c r="Q10" s="94">
        <f t="shared" ref="Q10:Q15" si="2">$I10      +$K10      +$M10      +$O10</f>
        <v>717626</v>
      </c>
      <c r="R10" s="48">
        <f t="shared" ref="R10:R15" si="3">IF(($L10      =0),0,((($N10      -$L10      )/$L10      )*100))</f>
        <v>126.47058823529412</v>
      </c>
      <c r="S10" s="49">
        <f t="shared" ref="S10:S15" si="4">IF(($M10      =0),0,((($O10      -$M10      )/$M10      )*100))</f>
        <v>93.190485638075089</v>
      </c>
      <c r="T10" s="48">
        <f t="shared" ref="T10:T14" si="5">IF(($E10      =0),0,(($P10      /$E10      )*100))</f>
        <v>76.3</v>
      </c>
      <c r="U10" s="50">
        <f t="shared" ref="U10:U14" si="6">IF(($E10      =0),0,(($Q10      /$E10      )*100))</f>
        <v>71.762599999999992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193000</v>
      </c>
      <c r="I15" s="97">
        <f t="shared" si="7"/>
        <v>193095</v>
      </c>
      <c r="J15" s="96">
        <f t="shared" si="7"/>
        <v>126000</v>
      </c>
      <c r="K15" s="97">
        <f t="shared" si="7"/>
        <v>125531</v>
      </c>
      <c r="L15" s="96">
        <f t="shared" si="7"/>
        <v>136000</v>
      </c>
      <c r="M15" s="97">
        <f t="shared" si="7"/>
        <v>136089</v>
      </c>
      <c r="N15" s="96">
        <f t="shared" si="7"/>
        <v>308000</v>
      </c>
      <c r="O15" s="97">
        <f t="shared" si="7"/>
        <v>262911</v>
      </c>
      <c r="P15" s="96">
        <f t="shared" si="1"/>
        <v>763000</v>
      </c>
      <c r="Q15" s="97">
        <f t="shared" si="2"/>
        <v>717626</v>
      </c>
      <c r="R15" s="52">
        <f t="shared" si="3"/>
        <v>126.47058823529412</v>
      </c>
      <c r="S15" s="53">
        <f t="shared" si="4"/>
        <v>93.190485638075089</v>
      </c>
      <c r="T15" s="52">
        <f>IF((SUM($E9:$E13))=0,0,(P15/(SUM($E9:$E13))*100))</f>
        <v>76.3</v>
      </c>
      <c r="U15" s="54">
        <f>IF((SUM($E9:$E13))=0,0,(Q15/(SUM($E9:$E13))*100))</f>
        <v>71.762599999999992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2586000</v>
      </c>
      <c r="C29" s="92">
        <v>0</v>
      </c>
      <c r="D29" s="92"/>
      <c r="E29" s="92">
        <f>$B29      +$C29      +$D29</f>
        <v>2586000</v>
      </c>
      <c r="F29" s="93">
        <v>2586000</v>
      </c>
      <c r="G29" s="94">
        <v>2586000</v>
      </c>
      <c r="H29" s="93">
        <v>783000</v>
      </c>
      <c r="I29" s="94">
        <v>681449</v>
      </c>
      <c r="J29" s="93">
        <v>484000</v>
      </c>
      <c r="K29" s="94">
        <v>736678</v>
      </c>
      <c r="L29" s="93">
        <v>696000</v>
      </c>
      <c r="M29" s="94">
        <v>289640</v>
      </c>
      <c r="N29" s="93">
        <v>320000</v>
      </c>
      <c r="O29" s="94">
        <v>278584</v>
      </c>
      <c r="P29" s="93">
        <f>$H29      +$J29      +$L29      +$N29</f>
        <v>2283000</v>
      </c>
      <c r="Q29" s="94">
        <f>$I29      +$K29      +$M29      +$O29</f>
        <v>1986351</v>
      </c>
      <c r="R29" s="48">
        <f>IF(($L29      =0),0,((($N29      -$L29      )/$L29      )*100))</f>
        <v>-54.022988505747129</v>
      </c>
      <c r="S29" s="49">
        <f>IF(($M29      =0),0,((($O29      -$M29      )/$M29      )*100))</f>
        <v>-3.8171523270266539</v>
      </c>
      <c r="T29" s="48">
        <f>IF(($E29      =0),0,(($P29      /$E29      )*100))</f>
        <v>88.283062645011597</v>
      </c>
      <c r="U29" s="50">
        <f>IF(($E29      =0),0,(($Q29      /$E29      )*100))</f>
        <v>76.811716937354987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2586000</v>
      </c>
      <c r="C30" s="95">
        <f>SUM(C26:C29)</f>
        <v>0</v>
      </c>
      <c r="D30" s="95"/>
      <c r="E30" s="95">
        <f>$B30      +$C30      +$D30</f>
        <v>2586000</v>
      </c>
      <c r="F30" s="96">
        <f t="shared" ref="F30:O30" si="16">SUM(F26:F29)</f>
        <v>2586000</v>
      </c>
      <c r="G30" s="97">
        <f t="shared" si="16"/>
        <v>2586000</v>
      </c>
      <c r="H30" s="96">
        <f t="shared" si="16"/>
        <v>783000</v>
      </c>
      <c r="I30" s="97">
        <f t="shared" si="16"/>
        <v>681449</v>
      </c>
      <c r="J30" s="96">
        <f t="shared" si="16"/>
        <v>484000</v>
      </c>
      <c r="K30" s="97">
        <f t="shared" si="16"/>
        <v>736678</v>
      </c>
      <c r="L30" s="96">
        <f t="shared" si="16"/>
        <v>696000</v>
      </c>
      <c r="M30" s="97">
        <f t="shared" si="16"/>
        <v>289640</v>
      </c>
      <c r="N30" s="96">
        <f t="shared" si="16"/>
        <v>320000</v>
      </c>
      <c r="O30" s="97">
        <f t="shared" si="16"/>
        <v>278584</v>
      </c>
      <c r="P30" s="96">
        <f>$H30      +$J30      +$L30      +$N30</f>
        <v>2283000</v>
      </c>
      <c r="Q30" s="97">
        <f>$I30      +$K30      +$M30      +$O30</f>
        <v>1986351</v>
      </c>
      <c r="R30" s="52">
        <f>IF(($L30      =0),0,((($N30      -$L30      )/$L30      )*100))</f>
        <v>-54.022988505747129</v>
      </c>
      <c r="S30" s="53">
        <f>IF(($M30      =0),0,((($O30      -$M30      )/$M30      )*100))</f>
        <v>-3.8171523270266539</v>
      </c>
      <c r="T30" s="52">
        <f>IF($E30   =0,0,($P30   /$E30   )*100)</f>
        <v>88.283062645011597</v>
      </c>
      <c r="U30" s="54">
        <f>IF($E30   =0,0,($Q30   /$E30   )*100)</f>
        <v>76.811716937354987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1401000</v>
      </c>
      <c r="C32" s="92">
        <v>0</v>
      </c>
      <c r="D32" s="92"/>
      <c r="E32" s="92">
        <f>$B32      +$C32      +$D32</f>
        <v>1401000</v>
      </c>
      <c r="F32" s="93">
        <v>1401000</v>
      </c>
      <c r="G32" s="94">
        <v>1401000</v>
      </c>
      <c r="H32" s="93">
        <v>91000</v>
      </c>
      <c r="I32" s="94">
        <v>181396</v>
      </c>
      <c r="J32" s="93"/>
      <c r="K32" s="94">
        <v>387167</v>
      </c>
      <c r="L32" s="93">
        <v>109000</v>
      </c>
      <c r="M32" s="94">
        <v>291522</v>
      </c>
      <c r="N32" s="93">
        <v>970000</v>
      </c>
      <c r="O32" s="94">
        <v>310508</v>
      </c>
      <c r="P32" s="93">
        <f>$H32      +$J32      +$L32      +$N32</f>
        <v>1170000</v>
      </c>
      <c r="Q32" s="94">
        <f>$I32      +$K32      +$M32      +$O32</f>
        <v>1170593</v>
      </c>
      <c r="R32" s="48">
        <f>IF(($L32      =0),0,((($N32      -$L32      )/$L32      )*100))</f>
        <v>789.90825688073403</v>
      </c>
      <c r="S32" s="49">
        <f>IF(($M32      =0),0,((($O32      -$M32      )/$M32      )*100))</f>
        <v>6.512716021432345</v>
      </c>
      <c r="T32" s="48">
        <f>IF(($E32      =0),0,(($P32      /$E32      )*100))</f>
        <v>83.511777301927197</v>
      </c>
      <c r="U32" s="50">
        <f>IF(($E32      =0),0,(($Q32      /$E32      )*100))</f>
        <v>83.554104211277661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1401000</v>
      </c>
      <c r="C33" s="95">
        <f>C32</f>
        <v>0</v>
      </c>
      <c r="D33" s="95"/>
      <c r="E33" s="95">
        <f>$B33      +$C33      +$D33</f>
        <v>1401000</v>
      </c>
      <c r="F33" s="96">
        <f t="shared" ref="F33:O33" si="17">F32</f>
        <v>1401000</v>
      </c>
      <c r="G33" s="97">
        <f t="shared" si="17"/>
        <v>1401000</v>
      </c>
      <c r="H33" s="96">
        <f t="shared" si="17"/>
        <v>91000</v>
      </c>
      <c r="I33" s="97">
        <f t="shared" si="17"/>
        <v>181396</v>
      </c>
      <c r="J33" s="96">
        <f t="shared" si="17"/>
        <v>0</v>
      </c>
      <c r="K33" s="97">
        <f t="shared" si="17"/>
        <v>387167</v>
      </c>
      <c r="L33" s="96">
        <f t="shared" si="17"/>
        <v>109000</v>
      </c>
      <c r="M33" s="97">
        <f t="shared" si="17"/>
        <v>291522</v>
      </c>
      <c r="N33" s="96">
        <f t="shared" si="17"/>
        <v>970000</v>
      </c>
      <c r="O33" s="97">
        <f t="shared" si="17"/>
        <v>310508</v>
      </c>
      <c r="P33" s="96">
        <f>$H33      +$J33      +$L33      +$N33</f>
        <v>1170000</v>
      </c>
      <c r="Q33" s="97">
        <f>$I33      +$K33      +$M33      +$O33</f>
        <v>1170593</v>
      </c>
      <c r="R33" s="52">
        <f>IF(($L33      =0),0,((($N33      -$L33      )/$L33      )*100))</f>
        <v>789.90825688073403</v>
      </c>
      <c r="S33" s="53">
        <f>IF(($M33      =0),0,((($O33      -$M33      )/$M33      )*100))</f>
        <v>6.512716021432345</v>
      </c>
      <c r="T33" s="52">
        <f>IF($E33   =0,0,($P33   /$E33   )*100)</f>
        <v>83.511777301927197</v>
      </c>
      <c r="U33" s="54">
        <f>IF($E33   =0,0,($Q33   /$E33   )*100)</f>
        <v>83.554104211277661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4987000</v>
      </c>
      <c r="C67" s="104">
        <f>SUM(C9:C14,C17:C23,C26:C29,C32,C35:C39,C42:C52,C55:C58,C61:C65)</f>
        <v>0</v>
      </c>
      <c r="D67" s="104"/>
      <c r="E67" s="104">
        <f t="shared" si="35"/>
        <v>4987000</v>
      </c>
      <c r="F67" s="105">
        <f t="shared" ref="F67:O67" si="43">SUM(F9:F14,F17:F23,F26:F29,F32,F35:F39,F42:F52,F55:F58,F61:F65)</f>
        <v>4987000</v>
      </c>
      <c r="G67" s="106">
        <f t="shared" si="43"/>
        <v>4987000</v>
      </c>
      <c r="H67" s="105">
        <f t="shared" si="43"/>
        <v>1067000</v>
      </c>
      <c r="I67" s="106">
        <f t="shared" si="43"/>
        <v>1055940</v>
      </c>
      <c r="J67" s="105">
        <f t="shared" si="43"/>
        <v>610000</v>
      </c>
      <c r="K67" s="106">
        <f t="shared" si="43"/>
        <v>1249376</v>
      </c>
      <c r="L67" s="105">
        <f t="shared" si="43"/>
        <v>941000</v>
      </c>
      <c r="M67" s="106">
        <f t="shared" si="43"/>
        <v>717251</v>
      </c>
      <c r="N67" s="105">
        <f t="shared" si="43"/>
        <v>1598000</v>
      </c>
      <c r="O67" s="106">
        <f t="shared" si="43"/>
        <v>852003</v>
      </c>
      <c r="P67" s="105">
        <f t="shared" si="36"/>
        <v>4216000</v>
      </c>
      <c r="Q67" s="106">
        <f t="shared" si="37"/>
        <v>3874570</v>
      </c>
      <c r="R67" s="61">
        <f t="shared" si="38"/>
        <v>69.819341126461211</v>
      </c>
      <c r="S67" s="62">
        <f t="shared" si="39"/>
        <v>18.787286458994132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84.539803489071588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77.693402847403249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4987000</v>
      </c>
      <c r="C72" s="104">
        <f>SUM(C9:C14,C17:C23,C26:C29,C32,C35:C39,C42:C52,C55:C58,C61:C65,C69)</f>
        <v>0</v>
      </c>
      <c r="D72" s="104"/>
      <c r="E72" s="104">
        <f>$B72      +$C72      +$D72</f>
        <v>4987000</v>
      </c>
      <c r="F72" s="105">
        <f t="shared" ref="F72:O72" si="46">SUM(F9:F14,F17:F23,F26:F29,F32,F35:F39,F42:F52,F55:F58,F61:F65,F69)</f>
        <v>4987000</v>
      </c>
      <c r="G72" s="106">
        <f t="shared" si="46"/>
        <v>4987000</v>
      </c>
      <c r="H72" s="105">
        <f t="shared" si="46"/>
        <v>1067000</v>
      </c>
      <c r="I72" s="106">
        <f t="shared" si="46"/>
        <v>1055940</v>
      </c>
      <c r="J72" s="105">
        <f t="shared" si="46"/>
        <v>610000</v>
      </c>
      <c r="K72" s="106">
        <f t="shared" si="46"/>
        <v>1249376</v>
      </c>
      <c r="L72" s="105">
        <f t="shared" si="46"/>
        <v>941000</v>
      </c>
      <c r="M72" s="106">
        <f t="shared" si="46"/>
        <v>717251</v>
      </c>
      <c r="N72" s="105">
        <f t="shared" si="46"/>
        <v>1598000</v>
      </c>
      <c r="O72" s="106">
        <f t="shared" si="46"/>
        <v>852003</v>
      </c>
      <c r="P72" s="105">
        <f>$H72      +$J72      +$L72      +$N72</f>
        <v>4216000</v>
      </c>
      <c r="Q72" s="106">
        <f>$I72      +$K72      +$M72      +$O72</f>
        <v>3874570</v>
      </c>
      <c r="R72" s="61">
        <f>IF(($L72      =0),0,((($N72      -$L72      )/$L72      )*100))</f>
        <v>69.819341126461211</v>
      </c>
      <c r="S72" s="62">
        <f>IF(($M72      =0),0,((($O72      -$M72      )/$M72      )*100))</f>
        <v>18.787286458994132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84.539803489071588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77.693402847403249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sqHj5Fj6p+8lBiCZZKSvixsJbcznGUVz/X7EcR2tahwCggG7jGeSfYItz+FIdSdYsbNjLnK00nPwWq2pN7F3g==" saltValue="/okRjS9n/fExX+wQwr3TO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581000</v>
      </c>
      <c r="I10" s="94">
        <v>637942</v>
      </c>
      <c r="J10" s="93">
        <v>532000</v>
      </c>
      <c r="K10" s="94">
        <v>362739</v>
      </c>
      <c r="L10" s="93">
        <v>435000</v>
      </c>
      <c r="M10" s="94">
        <v>343586</v>
      </c>
      <c r="N10" s="93">
        <v>102000</v>
      </c>
      <c r="O10" s="94">
        <v>163697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1507964</v>
      </c>
      <c r="R10" s="48">
        <f t="shared" ref="R10:R15" si="3">IF(($L10      =0),0,((($N10      -$L10      )/$L10      )*100))</f>
        <v>-76.551724137931032</v>
      </c>
      <c r="S10" s="49">
        <f t="shared" ref="S10:S15" si="4">IF(($M10      =0),0,((($O10      -$M10      )/$M10      )*100))</f>
        <v>-52.356324180845547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91.391757575757566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581000</v>
      </c>
      <c r="I15" s="97">
        <f t="shared" si="7"/>
        <v>637942</v>
      </c>
      <c r="J15" s="96">
        <f t="shared" si="7"/>
        <v>532000</v>
      </c>
      <c r="K15" s="97">
        <f t="shared" si="7"/>
        <v>362739</v>
      </c>
      <c r="L15" s="96">
        <f t="shared" si="7"/>
        <v>435000</v>
      </c>
      <c r="M15" s="97">
        <f t="shared" si="7"/>
        <v>343586</v>
      </c>
      <c r="N15" s="96">
        <f t="shared" si="7"/>
        <v>102000</v>
      </c>
      <c r="O15" s="97">
        <f t="shared" si="7"/>
        <v>163697</v>
      </c>
      <c r="P15" s="96">
        <f t="shared" si="1"/>
        <v>1650000</v>
      </c>
      <c r="Q15" s="97">
        <f t="shared" si="2"/>
        <v>1507964</v>
      </c>
      <c r="R15" s="52">
        <f t="shared" si="3"/>
        <v>-76.551724137931032</v>
      </c>
      <c r="S15" s="53">
        <f t="shared" si="4"/>
        <v>-52.356324180845547</v>
      </c>
      <c r="T15" s="52">
        <f>IF((SUM($E9:$E13))=0,0,(P15/(SUM($E9:$E13))*100))</f>
        <v>100</v>
      </c>
      <c r="U15" s="54">
        <f>IF((SUM($E9:$E13))=0,0,(Q15/(SUM($E9:$E13))*100))</f>
        <v>91.391757575757566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1243000</v>
      </c>
      <c r="C32" s="92">
        <v>0</v>
      </c>
      <c r="D32" s="92"/>
      <c r="E32" s="92">
        <f>$B32      +$C32      +$D32</f>
        <v>1243000</v>
      </c>
      <c r="F32" s="93">
        <v>1243000</v>
      </c>
      <c r="G32" s="94">
        <v>1243000</v>
      </c>
      <c r="H32" s="93">
        <v>600000</v>
      </c>
      <c r="I32" s="94">
        <v>600020</v>
      </c>
      <c r="J32" s="93">
        <v>346000</v>
      </c>
      <c r="K32" s="94">
        <v>548550</v>
      </c>
      <c r="L32" s="93">
        <v>94000</v>
      </c>
      <c r="M32" s="94">
        <v>94428</v>
      </c>
      <c r="N32" s="93">
        <v>203000</v>
      </c>
      <c r="O32" s="94"/>
      <c r="P32" s="93">
        <f>$H32      +$J32      +$L32      +$N32</f>
        <v>1243000</v>
      </c>
      <c r="Q32" s="94">
        <f>$I32      +$K32      +$M32      +$O32</f>
        <v>1242998</v>
      </c>
      <c r="R32" s="48">
        <f>IF(($L32      =0),0,((($N32      -$L32      )/$L32      )*100))</f>
        <v>115.95744680851064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99.999839098954141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1243000</v>
      </c>
      <c r="C33" s="95">
        <f>C32</f>
        <v>0</v>
      </c>
      <c r="D33" s="95"/>
      <c r="E33" s="95">
        <f>$B33      +$C33      +$D33</f>
        <v>1243000</v>
      </c>
      <c r="F33" s="96">
        <f t="shared" ref="F33:O33" si="17">F32</f>
        <v>1243000</v>
      </c>
      <c r="G33" s="97">
        <f t="shared" si="17"/>
        <v>1243000</v>
      </c>
      <c r="H33" s="96">
        <f t="shared" si="17"/>
        <v>600000</v>
      </c>
      <c r="I33" s="97">
        <f t="shared" si="17"/>
        <v>600020</v>
      </c>
      <c r="J33" s="96">
        <f t="shared" si="17"/>
        <v>346000</v>
      </c>
      <c r="K33" s="97">
        <f t="shared" si="17"/>
        <v>548550</v>
      </c>
      <c r="L33" s="96">
        <f t="shared" si="17"/>
        <v>94000</v>
      </c>
      <c r="M33" s="97">
        <f t="shared" si="17"/>
        <v>94428</v>
      </c>
      <c r="N33" s="96">
        <f t="shared" si="17"/>
        <v>203000</v>
      </c>
      <c r="O33" s="97">
        <f t="shared" si="17"/>
        <v>0</v>
      </c>
      <c r="P33" s="96">
        <f>$H33      +$J33      +$L33      +$N33</f>
        <v>1243000</v>
      </c>
      <c r="Q33" s="97">
        <f>$I33      +$K33      +$M33      +$O33</f>
        <v>1242998</v>
      </c>
      <c r="R33" s="52">
        <f>IF(($L33      =0),0,((($N33      -$L33      )/$L33      )*100))</f>
        <v>115.95744680851064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99.999839098954141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2893000</v>
      </c>
      <c r="C67" s="104">
        <f>SUM(C9:C14,C17:C23,C26:C29,C32,C35:C39,C42:C52,C55:C58,C61:C65)</f>
        <v>0</v>
      </c>
      <c r="D67" s="104"/>
      <c r="E67" s="104">
        <f t="shared" si="35"/>
        <v>2893000</v>
      </c>
      <c r="F67" s="105">
        <f t="shared" ref="F67:O67" si="43">SUM(F9:F14,F17:F23,F26:F29,F32,F35:F39,F42:F52,F55:F58,F61:F65)</f>
        <v>2893000</v>
      </c>
      <c r="G67" s="106">
        <f t="shared" si="43"/>
        <v>2893000</v>
      </c>
      <c r="H67" s="105">
        <f t="shared" si="43"/>
        <v>1181000</v>
      </c>
      <c r="I67" s="106">
        <f t="shared" si="43"/>
        <v>1237962</v>
      </c>
      <c r="J67" s="105">
        <f t="shared" si="43"/>
        <v>878000</v>
      </c>
      <c r="K67" s="106">
        <f t="shared" si="43"/>
        <v>911289</v>
      </c>
      <c r="L67" s="105">
        <f t="shared" si="43"/>
        <v>529000</v>
      </c>
      <c r="M67" s="106">
        <f t="shared" si="43"/>
        <v>438014</v>
      </c>
      <c r="N67" s="105">
        <f t="shared" si="43"/>
        <v>305000</v>
      </c>
      <c r="O67" s="106">
        <f t="shared" si="43"/>
        <v>163697</v>
      </c>
      <c r="P67" s="105">
        <f t="shared" si="36"/>
        <v>2893000</v>
      </c>
      <c r="Q67" s="106">
        <f t="shared" si="37"/>
        <v>2750962</v>
      </c>
      <c r="R67" s="61">
        <f t="shared" si="38"/>
        <v>-42.344045368620037</v>
      </c>
      <c r="S67" s="62">
        <f t="shared" si="39"/>
        <v>-62.627450264146809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95.090286899412376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7718000</v>
      </c>
      <c r="C69" s="92">
        <v>2000000</v>
      </c>
      <c r="D69" s="92"/>
      <c r="E69" s="92">
        <f>$B69      +$C69      +$D69</f>
        <v>9718000</v>
      </c>
      <c r="F69" s="93">
        <v>9718000</v>
      </c>
      <c r="G69" s="94">
        <v>9718000</v>
      </c>
      <c r="H69" s="93">
        <v>1644000</v>
      </c>
      <c r="I69" s="94">
        <v>1804959</v>
      </c>
      <c r="J69" s="93">
        <v>4766000</v>
      </c>
      <c r="K69" s="94">
        <v>4907970</v>
      </c>
      <c r="L69" s="93">
        <v>871000</v>
      </c>
      <c r="M69" s="94">
        <v>331217</v>
      </c>
      <c r="N69" s="93">
        <v>2048000</v>
      </c>
      <c r="O69" s="94">
        <v>2416137</v>
      </c>
      <c r="P69" s="93">
        <f>$H69      +$J69      +$L69      +$N69</f>
        <v>9329000</v>
      </c>
      <c r="Q69" s="94">
        <f>$I69      +$K69      +$M69      +$O69</f>
        <v>9460283</v>
      </c>
      <c r="R69" s="48">
        <f>IF(($L69      =0),0,((($N69      -$L69      )/$L69      )*100))</f>
        <v>135.13203214695753</v>
      </c>
      <c r="S69" s="49">
        <f>IF(($M69      =0),0,((($O69      -$M69      )/$M69      )*100))</f>
        <v>629.47252103605797</v>
      </c>
      <c r="T69" s="48">
        <f>IF(($E69      =0),0,(($P69      /$E69      )*100))</f>
        <v>95.997118748713731</v>
      </c>
      <c r="U69" s="50">
        <f>IF(($E69      =0),0,(($Q69      /$E69      )*100))</f>
        <v>97.348044865198602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7718000</v>
      </c>
      <c r="C70" s="101">
        <f>C69</f>
        <v>2000000</v>
      </c>
      <c r="D70" s="101"/>
      <c r="E70" s="101">
        <f>$B70      +$C70      +$D70</f>
        <v>9718000</v>
      </c>
      <c r="F70" s="102">
        <f t="shared" ref="F70:O70" si="44">F69</f>
        <v>9718000</v>
      </c>
      <c r="G70" s="103">
        <f t="shared" si="44"/>
        <v>9718000</v>
      </c>
      <c r="H70" s="102">
        <f t="shared" si="44"/>
        <v>1644000</v>
      </c>
      <c r="I70" s="103">
        <f t="shared" si="44"/>
        <v>1804959</v>
      </c>
      <c r="J70" s="102">
        <f t="shared" si="44"/>
        <v>4766000</v>
      </c>
      <c r="K70" s="103">
        <f t="shared" si="44"/>
        <v>4907970</v>
      </c>
      <c r="L70" s="102">
        <f t="shared" si="44"/>
        <v>871000</v>
      </c>
      <c r="M70" s="103">
        <f t="shared" si="44"/>
        <v>331217</v>
      </c>
      <c r="N70" s="102">
        <f t="shared" si="44"/>
        <v>2048000</v>
      </c>
      <c r="O70" s="103">
        <f t="shared" si="44"/>
        <v>2416137</v>
      </c>
      <c r="P70" s="102">
        <f>$H70      +$J70      +$L70      +$N70</f>
        <v>9329000</v>
      </c>
      <c r="Q70" s="103">
        <f>$I70      +$K70      +$M70      +$O70</f>
        <v>9460283</v>
      </c>
      <c r="R70" s="57">
        <f>IF(($L70      =0),0,((($N70      -$L70      )/$L70      )*100))</f>
        <v>135.13203214695753</v>
      </c>
      <c r="S70" s="58">
        <f>IF(($M70      =0),0,((($O70      -$M70      )/$M70      )*100))</f>
        <v>629.47252103605797</v>
      </c>
      <c r="T70" s="57">
        <f>IF($E70   =0,0,($P70   /$E70   )*100)</f>
        <v>95.997118748713731</v>
      </c>
      <c r="U70" s="59">
        <f>IF($E70   =0,0,($Q70   /$E70 )*100)</f>
        <v>97.348044865198602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7718000</v>
      </c>
      <c r="C71" s="104">
        <f>C69</f>
        <v>2000000</v>
      </c>
      <c r="D71" s="104"/>
      <c r="E71" s="104">
        <f>$B71      +$C71      +$D71</f>
        <v>9718000</v>
      </c>
      <c r="F71" s="105">
        <f t="shared" ref="F71:O71" si="45">F69</f>
        <v>9718000</v>
      </c>
      <c r="G71" s="106">
        <f t="shared" si="45"/>
        <v>9718000</v>
      </c>
      <c r="H71" s="105">
        <f t="shared" si="45"/>
        <v>1644000</v>
      </c>
      <c r="I71" s="106">
        <f t="shared" si="45"/>
        <v>1804959</v>
      </c>
      <c r="J71" s="105">
        <f t="shared" si="45"/>
        <v>4766000</v>
      </c>
      <c r="K71" s="106">
        <f t="shared" si="45"/>
        <v>4907970</v>
      </c>
      <c r="L71" s="105">
        <f t="shared" si="45"/>
        <v>871000</v>
      </c>
      <c r="M71" s="106">
        <f t="shared" si="45"/>
        <v>331217</v>
      </c>
      <c r="N71" s="105">
        <f t="shared" si="45"/>
        <v>2048000</v>
      </c>
      <c r="O71" s="106">
        <f t="shared" si="45"/>
        <v>2416137</v>
      </c>
      <c r="P71" s="105">
        <f>$H71      +$J71      +$L71      +$N71</f>
        <v>9329000</v>
      </c>
      <c r="Q71" s="106">
        <f>$I71      +$K71      +$M71      +$O71</f>
        <v>9460283</v>
      </c>
      <c r="R71" s="61">
        <f>IF(($L71      =0),0,((($N71      -$L71      )/$L71      )*100))</f>
        <v>135.13203214695753</v>
      </c>
      <c r="S71" s="62">
        <f>IF(($M71      =0),0,((($O71      -$M71      )/$M71      )*100))</f>
        <v>629.47252103605797</v>
      </c>
      <c r="T71" s="61">
        <f>IF($E71   =0,0,($P71   /$E71   )*100)</f>
        <v>95.997118748713731</v>
      </c>
      <c r="U71" s="65">
        <f>IF($E71   =0,0,($Q71   /$E71   )*100)</f>
        <v>97.348044865198602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10611000</v>
      </c>
      <c r="C72" s="104">
        <f>SUM(C9:C14,C17:C23,C26:C29,C32,C35:C39,C42:C52,C55:C58,C61:C65,C69)</f>
        <v>2000000</v>
      </c>
      <c r="D72" s="104"/>
      <c r="E72" s="104">
        <f>$B72      +$C72      +$D72</f>
        <v>12611000</v>
      </c>
      <c r="F72" s="105">
        <f t="shared" ref="F72:O72" si="46">SUM(F9:F14,F17:F23,F26:F29,F32,F35:F39,F42:F52,F55:F58,F61:F65,F69)</f>
        <v>12611000</v>
      </c>
      <c r="G72" s="106">
        <f t="shared" si="46"/>
        <v>12611000</v>
      </c>
      <c r="H72" s="105">
        <f t="shared" si="46"/>
        <v>2825000</v>
      </c>
      <c r="I72" s="106">
        <f t="shared" si="46"/>
        <v>3042921</v>
      </c>
      <c r="J72" s="105">
        <f t="shared" si="46"/>
        <v>5644000</v>
      </c>
      <c r="K72" s="106">
        <f t="shared" si="46"/>
        <v>5819259</v>
      </c>
      <c r="L72" s="105">
        <f t="shared" si="46"/>
        <v>1400000</v>
      </c>
      <c r="M72" s="106">
        <f t="shared" si="46"/>
        <v>769231</v>
      </c>
      <c r="N72" s="105">
        <f t="shared" si="46"/>
        <v>2353000</v>
      </c>
      <c r="O72" s="106">
        <f t="shared" si="46"/>
        <v>2579834</v>
      </c>
      <c r="P72" s="105">
        <f>$H72      +$J72      +$L72      +$N72</f>
        <v>12222000</v>
      </c>
      <c r="Q72" s="106">
        <f>$I72      +$K72      +$M72      +$O72</f>
        <v>12211245</v>
      </c>
      <c r="R72" s="61">
        <f>IF(($L72      =0),0,((($N72      -$L72      )/$L72      )*100))</f>
        <v>68.071428571428569</v>
      </c>
      <c r="S72" s="62">
        <f>IF(($M72      =0),0,((($O72      -$M72      )/$M72      )*100))</f>
        <v>235.37831938650419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96.91539132503371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96.830108635318368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wM1PWhLgRQGzus6Z+SuQxQuWkGVPypdAOWBIKaTlzTqG7eSnlowFGA8HK3HKV2fKoI6fwPOxaRzZMHb+e8+GQ==" saltValue="7hs+gket2U2CpNrDmCFwW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1914000</v>
      </c>
      <c r="C10" s="92">
        <v>0</v>
      </c>
      <c r="D10" s="92"/>
      <c r="E10" s="92">
        <f t="shared" ref="E10:E15" si="0">$B10      +$C10      +$D10</f>
        <v>1914000</v>
      </c>
      <c r="F10" s="93">
        <v>1914000</v>
      </c>
      <c r="G10" s="94">
        <v>1914000</v>
      </c>
      <c r="H10" s="93">
        <v>42000</v>
      </c>
      <c r="I10" s="94">
        <v>61778</v>
      </c>
      <c r="J10" s="93">
        <v>663000</v>
      </c>
      <c r="K10" s="94">
        <v>580522</v>
      </c>
      <c r="L10" s="93">
        <v>1209000</v>
      </c>
      <c r="M10" s="94">
        <v>1352901</v>
      </c>
      <c r="N10" s="93"/>
      <c r="O10" s="94">
        <v>294754</v>
      </c>
      <c r="P10" s="93">
        <f t="shared" ref="P10:P15" si="1">$H10      +$J10      +$L10      +$N10</f>
        <v>1914000</v>
      </c>
      <c r="Q10" s="94">
        <f t="shared" ref="Q10:Q15" si="2">$I10      +$K10      +$M10      +$O10</f>
        <v>2289955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-78.213187809011899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119.64237199582027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1914000</v>
      </c>
      <c r="C15" s="95">
        <f>SUM(C9:C14)</f>
        <v>0</v>
      </c>
      <c r="D15" s="95"/>
      <c r="E15" s="95">
        <f t="shared" si="0"/>
        <v>1914000</v>
      </c>
      <c r="F15" s="96">
        <f t="shared" ref="F15:O15" si="7">SUM(F9:F14)</f>
        <v>1914000</v>
      </c>
      <c r="G15" s="97">
        <f t="shared" si="7"/>
        <v>1914000</v>
      </c>
      <c r="H15" s="96">
        <f t="shared" si="7"/>
        <v>42000</v>
      </c>
      <c r="I15" s="97">
        <f t="shared" si="7"/>
        <v>61778</v>
      </c>
      <c r="J15" s="96">
        <f t="shared" si="7"/>
        <v>663000</v>
      </c>
      <c r="K15" s="97">
        <f t="shared" si="7"/>
        <v>580522</v>
      </c>
      <c r="L15" s="96">
        <f t="shared" si="7"/>
        <v>1209000</v>
      </c>
      <c r="M15" s="97">
        <f t="shared" si="7"/>
        <v>1352901</v>
      </c>
      <c r="N15" s="96">
        <f t="shared" si="7"/>
        <v>0</v>
      </c>
      <c r="O15" s="97">
        <f t="shared" si="7"/>
        <v>294754</v>
      </c>
      <c r="P15" s="96">
        <f t="shared" si="1"/>
        <v>1914000</v>
      </c>
      <c r="Q15" s="97">
        <f t="shared" si="2"/>
        <v>2289955</v>
      </c>
      <c r="R15" s="52">
        <f t="shared" si="3"/>
        <v>-100</v>
      </c>
      <c r="S15" s="53">
        <f t="shared" si="4"/>
        <v>-78.213187809011899</v>
      </c>
      <c r="T15" s="52">
        <f>IF((SUM($E9:$E13))=0,0,(P15/(SUM($E9:$E13))*100))</f>
        <v>100</v>
      </c>
      <c r="U15" s="54">
        <f>IF((SUM($E9:$E13))=0,0,(Q15/(SUM($E9:$E13))*100))</f>
        <v>119.64237199582027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1285000</v>
      </c>
      <c r="C32" s="92">
        <v>0</v>
      </c>
      <c r="D32" s="92"/>
      <c r="E32" s="92">
        <f>$B32      +$C32      +$D32</f>
        <v>1285000</v>
      </c>
      <c r="F32" s="93">
        <v>1285000</v>
      </c>
      <c r="G32" s="94">
        <v>1285000</v>
      </c>
      <c r="H32" s="93">
        <v>380000</v>
      </c>
      <c r="I32" s="94">
        <v>381387</v>
      </c>
      <c r="J32" s="93">
        <v>366000</v>
      </c>
      <c r="K32" s="94">
        <v>377154</v>
      </c>
      <c r="L32" s="93">
        <v>346000</v>
      </c>
      <c r="M32" s="94">
        <v>345627</v>
      </c>
      <c r="N32" s="93">
        <v>193000</v>
      </c>
      <c r="O32" s="94">
        <v>201826</v>
      </c>
      <c r="P32" s="93">
        <f>$H32      +$J32      +$L32      +$N32</f>
        <v>1285000</v>
      </c>
      <c r="Q32" s="94">
        <f>$I32      +$K32      +$M32      +$O32</f>
        <v>1305994</v>
      </c>
      <c r="R32" s="48">
        <f>IF(($L32      =0),0,((($N32      -$L32      )/$L32      )*100))</f>
        <v>-44.21965317919075</v>
      </c>
      <c r="S32" s="49">
        <f>IF(($M32      =0),0,((($O32      -$M32      )/$M32      )*100))</f>
        <v>-41.605835192273751</v>
      </c>
      <c r="T32" s="48">
        <f>IF(($E32      =0),0,(($P32      /$E32      )*100))</f>
        <v>100</v>
      </c>
      <c r="U32" s="50">
        <f>IF(($E32      =0),0,(($Q32      /$E32      )*100))</f>
        <v>101.63377431906615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1285000</v>
      </c>
      <c r="C33" s="95">
        <f>C32</f>
        <v>0</v>
      </c>
      <c r="D33" s="95"/>
      <c r="E33" s="95">
        <f>$B33      +$C33      +$D33</f>
        <v>1285000</v>
      </c>
      <c r="F33" s="96">
        <f t="shared" ref="F33:O33" si="17">F32</f>
        <v>1285000</v>
      </c>
      <c r="G33" s="97">
        <f t="shared" si="17"/>
        <v>1285000</v>
      </c>
      <c r="H33" s="96">
        <f t="shared" si="17"/>
        <v>380000</v>
      </c>
      <c r="I33" s="97">
        <f t="shared" si="17"/>
        <v>381387</v>
      </c>
      <c r="J33" s="96">
        <f t="shared" si="17"/>
        <v>366000</v>
      </c>
      <c r="K33" s="97">
        <f t="shared" si="17"/>
        <v>377154</v>
      </c>
      <c r="L33" s="96">
        <f t="shared" si="17"/>
        <v>346000</v>
      </c>
      <c r="M33" s="97">
        <f t="shared" si="17"/>
        <v>345627</v>
      </c>
      <c r="N33" s="96">
        <f t="shared" si="17"/>
        <v>193000</v>
      </c>
      <c r="O33" s="97">
        <f t="shared" si="17"/>
        <v>201826</v>
      </c>
      <c r="P33" s="96">
        <f>$H33      +$J33      +$L33      +$N33</f>
        <v>1285000</v>
      </c>
      <c r="Q33" s="97">
        <f>$I33      +$K33      +$M33      +$O33</f>
        <v>1305994</v>
      </c>
      <c r="R33" s="52">
        <f>IF(($L33      =0),0,((($N33      -$L33      )/$L33      )*100))</f>
        <v>-44.21965317919075</v>
      </c>
      <c r="S33" s="53">
        <f>IF(($M33      =0),0,((($O33      -$M33      )/$M33      )*100))</f>
        <v>-41.605835192273751</v>
      </c>
      <c r="T33" s="52">
        <f>IF($E33   =0,0,($P33   /$E33   )*100)</f>
        <v>100</v>
      </c>
      <c r="U33" s="54">
        <f>IF($E33   =0,0,($Q33   /$E33   )*100)</f>
        <v>101.63377431906615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6100000</v>
      </c>
      <c r="C35" s="92">
        <v>0</v>
      </c>
      <c r="D35" s="92"/>
      <c r="E35" s="92">
        <f t="shared" ref="E35:E40" si="18">$B35      +$C35      +$D35</f>
        <v>6100000</v>
      </c>
      <c r="F35" s="93">
        <v>6100000</v>
      </c>
      <c r="G35" s="94">
        <v>6100000</v>
      </c>
      <c r="H35" s="93"/>
      <c r="I35" s="94"/>
      <c r="J35" s="93"/>
      <c r="K35" s="94"/>
      <c r="L35" s="93">
        <v>146000</v>
      </c>
      <c r="M35" s="94"/>
      <c r="N35" s="93"/>
      <c r="O35" s="94">
        <v>485617</v>
      </c>
      <c r="P35" s="93">
        <f t="shared" ref="P35:P40" si="19">$H35      +$J35      +$L35      +$N35</f>
        <v>146000</v>
      </c>
      <c r="Q35" s="94">
        <f t="shared" ref="Q35:Q40" si="20">$I35      +$K35      +$M35      +$O35</f>
        <v>485617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2.3934426229508197</v>
      </c>
      <c r="U35" s="50">
        <f t="shared" ref="U35:U39" si="24">IF(($E35      =0),0,(($Q35      /$E35      )*100))</f>
        <v>7.9609344262295085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6100000</v>
      </c>
      <c r="C40" s="95">
        <f>SUM(C35:C39)</f>
        <v>0</v>
      </c>
      <c r="D40" s="95"/>
      <c r="E40" s="95">
        <f t="shared" si="18"/>
        <v>6100000</v>
      </c>
      <c r="F40" s="96">
        <f t="shared" ref="F40:O40" si="25">SUM(F35:F39)</f>
        <v>6100000</v>
      </c>
      <c r="G40" s="97">
        <f t="shared" si="25"/>
        <v>6100000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146000</v>
      </c>
      <c r="M40" s="97">
        <f t="shared" si="25"/>
        <v>0</v>
      </c>
      <c r="N40" s="96">
        <f t="shared" si="25"/>
        <v>0</v>
      </c>
      <c r="O40" s="97">
        <f t="shared" si="25"/>
        <v>485617</v>
      </c>
      <c r="P40" s="96">
        <f t="shared" si="19"/>
        <v>146000</v>
      </c>
      <c r="Q40" s="97">
        <f t="shared" si="20"/>
        <v>485617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2.3934426229508197</v>
      </c>
      <c r="U40" s="54">
        <f>IF((+$E35+$E38) =0,0,(Q40   /(+$E35+$E38) )*100)</f>
        <v>7.9609344262295085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9299000</v>
      </c>
      <c r="C67" s="104">
        <f>SUM(C9:C14,C17:C23,C26:C29,C32,C35:C39,C42:C52,C55:C58,C61:C65)</f>
        <v>0</v>
      </c>
      <c r="D67" s="104"/>
      <c r="E67" s="104">
        <f t="shared" si="35"/>
        <v>9299000</v>
      </c>
      <c r="F67" s="105">
        <f t="shared" ref="F67:O67" si="43">SUM(F9:F14,F17:F23,F26:F29,F32,F35:F39,F42:F52,F55:F58,F61:F65)</f>
        <v>9299000</v>
      </c>
      <c r="G67" s="106">
        <f t="shared" si="43"/>
        <v>9299000</v>
      </c>
      <c r="H67" s="105">
        <f t="shared" si="43"/>
        <v>422000</v>
      </c>
      <c r="I67" s="106">
        <f t="shared" si="43"/>
        <v>443165</v>
      </c>
      <c r="J67" s="105">
        <f t="shared" si="43"/>
        <v>1029000</v>
      </c>
      <c r="K67" s="106">
        <f t="shared" si="43"/>
        <v>957676</v>
      </c>
      <c r="L67" s="105">
        <f t="shared" si="43"/>
        <v>1701000</v>
      </c>
      <c r="M67" s="106">
        <f t="shared" si="43"/>
        <v>1698528</v>
      </c>
      <c r="N67" s="105">
        <f t="shared" si="43"/>
        <v>193000</v>
      </c>
      <c r="O67" s="106">
        <f t="shared" si="43"/>
        <v>982197</v>
      </c>
      <c r="P67" s="105">
        <f t="shared" si="36"/>
        <v>3345000</v>
      </c>
      <c r="Q67" s="106">
        <f t="shared" si="37"/>
        <v>4081566</v>
      </c>
      <c r="R67" s="61">
        <f t="shared" si="38"/>
        <v>-88.65373309817754</v>
      </c>
      <c r="S67" s="62">
        <f t="shared" si="39"/>
        <v>-42.173635053410955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35.97160985052156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43.892526078072912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14521000</v>
      </c>
      <c r="C69" s="92">
        <v>0</v>
      </c>
      <c r="D69" s="92"/>
      <c r="E69" s="92">
        <f>$B69      +$C69      +$D69</f>
        <v>14521000</v>
      </c>
      <c r="F69" s="93">
        <v>14521000</v>
      </c>
      <c r="G69" s="94">
        <v>14521000</v>
      </c>
      <c r="H69" s="93">
        <v>5802000</v>
      </c>
      <c r="I69" s="94">
        <v>5802563</v>
      </c>
      <c r="J69" s="93">
        <v>1582000</v>
      </c>
      <c r="K69" s="94">
        <v>1757184</v>
      </c>
      <c r="L69" s="93">
        <v>170000</v>
      </c>
      <c r="M69" s="94">
        <v>-78253</v>
      </c>
      <c r="N69" s="93">
        <v>6005000</v>
      </c>
      <c r="O69" s="94">
        <v>6006225</v>
      </c>
      <c r="P69" s="93">
        <f>$H69      +$J69      +$L69      +$N69</f>
        <v>13559000</v>
      </c>
      <c r="Q69" s="94">
        <f>$I69      +$K69      +$M69      +$O69</f>
        <v>13487719</v>
      </c>
      <c r="R69" s="48">
        <f>IF(($L69      =0),0,((($N69      -$L69      )/$L69      )*100))</f>
        <v>3432.3529411764703</v>
      </c>
      <c r="S69" s="49">
        <f>IF(($M69      =0),0,((($O69      -$M69      )/$M69      )*100))</f>
        <v>-7775.392636704024</v>
      </c>
      <c r="T69" s="48">
        <f>IF(($E69      =0),0,(($P69      /$E69      )*100))</f>
        <v>93.375111906893466</v>
      </c>
      <c r="U69" s="50">
        <f>IF(($E69      =0),0,(($Q69      /$E69      )*100))</f>
        <v>92.884229736244066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14521000</v>
      </c>
      <c r="C70" s="101">
        <f>C69</f>
        <v>0</v>
      </c>
      <c r="D70" s="101"/>
      <c r="E70" s="101">
        <f>$B70      +$C70      +$D70</f>
        <v>14521000</v>
      </c>
      <c r="F70" s="102">
        <f t="shared" ref="F70:O70" si="44">F69</f>
        <v>14521000</v>
      </c>
      <c r="G70" s="103">
        <f t="shared" si="44"/>
        <v>14521000</v>
      </c>
      <c r="H70" s="102">
        <f t="shared" si="44"/>
        <v>5802000</v>
      </c>
      <c r="I70" s="103">
        <f t="shared" si="44"/>
        <v>5802563</v>
      </c>
      <c r="J70" s="102">
        <f t="shared" si="44"/>
        <v>1582000</v>
      </c>
      <c r="K70" s="103">
        <f t="shared" si="44"/>
        <v>1757184</v>
      </c>
      <c r="L70" s="102">
        <f t="shared" si="44"/>
        <v>170000</v>
      </c>
      <c r="M70" s="103">
        <f t="shared" si="44"/>
        <v>-78253</v>
      </c>
      <c r="N70" s="102">
        <f t="shared" si="44"/>
        <v>6005000</v>
      </c>
      <c r="O70" s="103">
        <f t="shared" si="44"/>
        <v>6006225</v>
      </c>
      <c r="P70" s="102">
        <f>$H70      +$J70      +$L70      +$N70</f>
        <v>13559000</v>
      </c>
      <c r="Q70" s="103">
        <f>$I70      +$K70      +$M70      +$O70</f>
        <v>13487719</v>
      </c>
      <c r="R70" s="57">
        <f>IF(($L70      =0),0,((($N70      -$L70      )/$L70      )*100))</f>
        <v>3432.3529411764703</v>
      </c>
      <c r="S70" s="58">
        <f>IF(($M70      =0),0,((($O70      -$M70      )/$M70      )*100))</f>
        <v>-7775.392636704024</v>
      </c>
      <c r="T70" s="57">
        <f>IF($E70   =0,0,($P70   /$E70   )*100)</f>
        <v>93.375111906893466</v>
      </c>
      <c r="U70" s="59">
        <f>IF($E70   =0,0,($Q70   /$E70 )*100)</f>
        <v>92.884229736244066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14521000</v>
      </c>
      <c r="C71" s="104">
        <f>C69</f>
        <v>0</v>
      </c>
      <c r="D71" s="104"/>
      <c r="E71" s="104">
        <f>$B71      +$C71      +$D71</f>
        <v>14521000</v>
      </c>
      <c r="F71" s="105">
        <f t="shared" ref="F71:O71" si="45">F69</f>
        <v>14521000</v>
      </c>
      <c r="G71" s="106">
        <f t="shared" si="45"/>
        <v>14521000</v>
      </c>
      <c r="H71" s="105">
        <f t="shared" si="45"/>
        <v>5802000</v>
      </c>
      <c r="I71" s="106">
        <f t="shared" si="45"/>
        <v>5802563</v>
      </c>
      <c r="J71" s="105">
        <f t="shared" si="45"/>
        <v>1582000</v>
      </c>
      <c r="K71" s="106">
        <f t="shared" si="45"/>
        <v>1757184</v>
      </c>
      <c r="L71" s="105">
        <f t="shared" si="45"/>
        <v>170000</v>
      </c>
      <c r="M71" s="106">
        <f t="shared" si="45"/>
        <v>-78253</v>
      </c>
      <c r="N71" s="105">
        <f t="shared" si="45"/>
        <v>6005000</v>
      </c>
      <c r="O71" s="106">
        <f t="shared" si="45"/>
        <v>6006225</v>
      </c>
      <c r="P71" s="105">
        <f>$H71      +$J71      +$L71      +$N71</f>
        <v>13559000</v>
      </c>
      <c r="Q71" s="106">
        <f>$I71      +$K71      +$M71      +$O71</f>
        <v>13487719</v>
      </c>
      <c r="R71" s="61">
        <f>IF(($L71      =0),0,((($N71      -$L71      )/$L71      )*100))</f>
        <v>3432.3529411764703</v>
      </c>
      <c r="S71" s="62">
        <f>IF(($M71      =0),0,((($O71      -$M71      )/$M71      )*100))</f>
        <v>-7775.392636704024</v>
      </c>
      <c r="T71" s="61">
        <f>IF($E71   =0,0,($P71   /$E71   )*100)</f>
        <v>93.375111906893466</v>
      </c>
      <c r="U71" s="65">
        <f>IF($E71   =0,0,($Q71   /$E71   )*100)</f>
        <v>92.884229736244066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23820000</v>
      </c>
      <c r="C72" s="104">
        <f>SUM(C9:C14,C17:C23,C26:C29,C32,C35:C39,C42:C52,C55:C58,C61:C65,C69)</f>
        <v>0</v>
      </c>
      <c r="D72" s="104"/>
      <c r="E72" s="104">
        <f>$B72      +$C72      +$D72</f>
        <v>23820000</v>
      </c>
      <c r="F72" s="105">
        <f t="shared" ref="F72:O72" si="46">SUM(F9:F14,F17:F23,F26:F29,F32,F35:F39,F42:F52,F55:F58,F61:F65,F69)</f>
        <v>23820000</v>
      </c>
      <c r="G72" s="106">
        <f t="shared" si="46"/>
        <v>23820000</v>
      </c>
      <c r="H72" s="105">
        <f t="shared" si="46"/>
        <v>6224000</v>
      </c>
      <c r="I72" s="106">
        <f t="shared" si="46"/>
        <v>6245728</v>
      </c>
      <c r="J72" s="105">
        <f t="shared" si="46"/>
        <v>2611000</v>
      </c>
      <c r="K72" s="106">
        <f t="shared" si="46"/>
        <v>2714860</v>
      </c>
      <c r="L72" s="105">
        <f t="shared" si="46"/>
        <v>1871000</v>
      </c>
      <c r="M72" s="106">
        <f t="shared" si="46"/>
        <v>1620275</v>
      </c>
      <c r="N72" s="105">
        <f t="shared" si="46"/>
        <v>6198000</v>
      </c>
      <c r="O72" s="106">
        <f t="shared" si="46"/>
        <v>6988422</v>
      </c>
      <c r="P72" s="105">
        <f>$H72      +$J72      +$L72      +$N72</f>
        <v>16904000</v>
      </c>
      <c r="Q72" s="106">
        <f>$I72      +$K72      +$M72      +$O72</f>
        <v>17569285</v>
      </c>
      <c r="R72" s="61">
        <f>IF(($L72      =0),0,((($N72      -$L72      )/$L72      )*100))</f>
        <v>231.26670229823625</v>
      </c>
      <c r="S72" s="62">
        <f>IF(($M72      =0),0,((($O72      -$M72      )/$M72      )*100))</f>
        <v>331.31085772476894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70.96557514693535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73.758543240973978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pzZZQzWl9U+YQ00lCGI/S3huM5Xb1pguF0oKuatbjlDWrtCcEcVmXV941fl7JCYYCfajebDoa5L4zfKUY6Oow==" saltValue="i85VSs7gTas1xQ98QDxKW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307000</v>
      </c>
      <c r="I10" s="94"/>
      <c r="J10" s="93">
        <v>155000</v>
      </c>
      <c r="K10" s="94">
        <v>487049</v>
      </c>
      <c r="L10" s="93">
        <v>110000</v>
      </c>
      <c r="M10" s="94">
        <v>110488</v>
      </c>
      <c r="N10" s="93">
        <v>216000</v>
      </c>
      <c r="O10" s="94">
        <v>215244</v>
      </c>
      <c r="P10" s="93">
        <f t="shared" ref="P10:P15" si="1">$H10      +$J10      +$L10      +$N10</f>
        <v>788000</v>
      </c>
      <c r="Q10" s="94">
        <f t="shared" ref="Q10:Q15" si="2">$I10      +$K10      +$M10      +$O10</f>
        <v>812781</v>
      </c>
      <c r="R10" s="48">
        <f t="shared" ref="R10:R15" si="3">IF(($L10      =0),0,((($N10      -$L10      )/$L10      )*100))</f>
        <v>96.36363636363636</v>
      </c>
      <c r="S10" s="49">
        <f t="shared" ref="S10:S15" si="4">IF(($M10      =0),0,((($O10      -$M10      )/$M10      )*100))</f>
        <v>94.812106292086014</v>
      </c>
      <c r="T10" s="48">
        <f t="shared" ref="T10:T14" si="5">IF(($E10      =0),0,(($P10      /$E10      )*100))</f>
        <v>78.8</v>
      </c>
      <c r="U10" s="50">
        <f t="shared" ref="U10:U14" si="6">IF(($E10      =0),0,(($Q10      /$E10      )*100))</f>
        <v>81.278099999999995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307000</v>
      </c>
      <c r="I15" s="97">
        <f t="shared" si="7"/>
        <v>0</v>
      </c>
      <c r="J15" s="96">
        <f t="shared" si="7"/>
        <v>155000</v>
      </c>
      <c r="K15" s="97">
        <f t="shared" si="7"/>
        <v>487049</v>
      </c>
      <c r="L15" s="96">
        <f t="shared" si="7"/>
        <v>110000</v>
      </c>
      <c r="M15" s="97">
        <f t="shared" si="7"/>
        <v>110488</v>
      </c>
      <c r="N15" s="96">
        <f t="shared" si="7"/>
        <v>216000</v>
      </c>
      <c r="O15" s="97">
        <f t="shared" si="7"/>
        <v>215244</v>
      </c>
      <c r="P15" s="96">
        <f t="shared" si="1"/>
        <v>788000</v>
      </c>
      <c r="Q15" s="97">
        <f t="shared" si="2"/>
        <v>812781</v>
      </c>
      <c r="R15" s="52">
        <f t="shared" si="3"/>
        <v>96.36363636363636</v>
      </c>
      <c r="S15" s="53">
        <f t="shared" si="4"/>
        <v>94.812106292086014</v>
      </c>
      <c r="T15" s="52">
        <f>IF((SUM($E9:$E13))=0,0,(P15/(SUM($E9:$E13))*100))</f>
        <v>78.8</v>
      </c>
      <c r="U15" s="54">
        <f>IF((SUM($E9:$E13))=0,0,(Q15/(SUM($E9:$E13))*100))</f>
        <v>81.278099999999995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500000</v>
      </c>
      <c r="C19" s="92">
        <v>0</v>
      </c>
      <c r="D19" s="92"/>
      <c r="E19" s="92">
        <f t="shared" si="8"/>
        <v>500000</v>
      </c>
      <c r="F19" s="93">
        <v>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500000</v>
      </c>
      <c r="C24" s="95">
        <f>SUM(C17:C23)</f>
        <v>0</v>
      </c>
      <c r="D24" s="95"/>
      <c r="E24" s="95">
        <f t="shared" si="8"/>
        <v>500000</v>
      </c>
      <c r="F24" s="96">
        <f t="shared" ref="F24:O24" si="15">SUM(F17:F23)</f>
        <v>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2748000</v>
      </c>
      <c r="C29" s="92">
        <v>0</v>
      </c>
      <c r="D29" s="92"/>
      <c r="E29" s="92">
        <f>$B29      +$C29      +$D29</f>
        <v>2748000</v>
      </c>
      <c r="F29" s="93">
        <v>2748000</v>
      </c>
      <c r="G29" s="94">
        <v>2748000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2748000</v>
      </c>
      <c r="C30" s="95">
        <f>SUM(C26:C29)</f>
        <v>0</v>
      </c>
      <c r="D30" s="95"/>
      <c r="E30" s="95">
        <f>$B30      +$C30      +$D30</f>
        <v>2748000</v>
      </c>
      <c r="F30" s="96">
        <f t="shared" ref="F30:O30" si="16">SUM(F26:F29)</f>
        <v>2748000</v>
      </c>
      <c r="G30" s="97">
        <f t="shared" si="16"/>
        <v>2748000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1413000</v>
      </c>
      <c r="C32" s="92">
        <v>0</v>
      </c>
      <c r="D32" s="92"/>
      <c r="E32" s="92">
        <f>$B32      +$C32      +$D32</f>
        <v>1413000</v>
      </c>
      <c r="F32" s="93">
        <v>1413000</v>
      </c>
      <c r="G32" s="94">
        <v>1413000</v>
      </c>
      <c r="H32" s="93">
        <v>306000</v>
      </c>
      <c r="I32" s="94"/>
      <c r="J32" s="93">
        <v>305000</v>
      </c>
      <c r="K32" s="94">
        <v>610663</v>
      </c>
      <c r="L32" s="93">
        <v>352000</v>
      </c>
      <c r="M32" s="94">
        <v>302837</v>
      </c>
      <c r="N32" s="93">
        <v>351000</v>
      </c>
      <c r="O32" s="94">
        <v>399500</v>
      </c>
      <c r="P32" s="93">
        <f>$H32      +$J32      +$L32      +$N32</f>
        <v>1314000</v>
      </c>
      <c r="Q32" s="94">
        <f>$I32      +$K32      +$M32      +$O32</f>
        <v>1313000</v>
      </c>
      <c r="R32" s="48">
        <f>IF(($L32      =0),0,((($N32      -$L32      )/$L32      )*100))</f>
        <v>-0.28409090909090912</v>
      </c>
      <c r="S32" s="49">
        <f>IF(($M32      =0),0,((($O32      -$M32      )/$M32      )*100))</f>
        <v>31.919151226567426</v>
      </c>
      <c r="T32" s="48">
        <f>IF(($E32      =0),0,(($P32      /$E32      )*100))</f>
        <v>92.99363057324841</v>
      </c>
      <c r="U32" s="50">
        <f>IF(($E32      =0),0,(($Q32      /$E32      )*100))</f>
        <v>92.922859164897389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1413000</v>
      </c>
      <c r="C33" s="95">
        <f>C32</f>
        <v>0</v>
      </c>
      <c r="D33" s="95"/>
      <c r="E33" s="95">
        <f>$B33      +$C33      +$D33</f>
        <v>1413000</v>
      </c>
      <c r="F33" s="96">
        <f t="shared" ref="F33:O33" si="17">F32</f>
        <v>1413000</v>
      </c>
      <c r="G33" s="97">
        <f t="shared" si="17"/>
        <v>1413000</v>
      </c>
      <c r="H33" s="96">
        <f t="shared" si="17"/>
        <v>306000</v>
      </c>
      <c r="I33" s="97">
        <f t="shared" si="17"/>
        <v>0</v>
      </c>
      <c r="J33" s="96">
        <f t="shared" si="17"/>
        <v>305000</v>
      </c>
      <c r="K33" s="97">
        <f t="shared" si="17"/>
        <v>610663</v>
      </c>
      <c r="L33" s="96">
        <f t="shared" si="17"/>
        <v>352000</v>
      </c>
      <c r="M33" s="97">
        <f t="shared" si="17"/>
        <v>302837</v>
      </c>
      <c r="N33" s="96">
        <f t="shared" si="17"/>
        <v>351000</v>
      </c>
      <c r="O33" s="97">
        <f t="shared" si="17"/>
        <v>399500</v>
      </c>
      <c r="P33" s="96">
        <f>$H33      +$J33      +$L33      +$N33</f>
        <v>1314000</v>
      </c>
      <c r="Q33" s="97">
        <f>$I33      +$K33      +$M33      +$O33</f>
        <v>1313000</v>
      </c>
      <c r="R33" s="52">
        <f>IF(($L33      =0),0,((($N33      -$L33      )/$L33      )*100))</f>
        <v>-0.28409090909090912</v>
      </c>
      <c r="S33" s="53">
        <f>IF(($M33      =0),0,((($O33      -$M33      )/$M33      )*100))</f>
        <v>31.919151226567426</v>
      </c>
      <c r="T33" s="52">
        <f>IF($E33   =0,0,($P33   /$E33   )*100)</f>
        <v>92.99363057324841</v>
      </c>
      <c r="U33" s="54">
        <f>IF($E33   =0,0,($Q33   /$E33   )*100)</f>
        <v>92.922859164897389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5661000</v>
      </c>
      <c r="C67" s="104">
        <f>SUM(C9:C14,C17:C23,C26:C29,C32,C35:C39,C42:C52,C55:C58,C61:C65)</f>
        <v>0</v>
      </c>
      <c r="D67" s="104"/>
      <c r="E67" s="104">
        <f t="shared" si="35"/>
        <v>5661000</v>
      </c>
      <c r="F67" s="105">
        <f t="shared" ref="F67:O67" si="43">SUM(F9:F14,F17:F23,F26:F29,F32,F35:F39,F42:F52,F55:F58,F61:F65)</f>
        <v>5661000</v>
      </c>
      <c r="G67" s="106">
        <f t="shared" si="43"/>
        <v>5161000</v>
      </c>
      <c r="H67" s="105">
        <f t="shared" si="43"/>
        <v>613000</v>
      </c>
      <c r="I67" s="106">
        <f t="shared" si="43"/>
        <v>0</v>
      </c>
      <c r="J67" s="105">
        <f t="shared" si="43"/>
        <v>460000</v>
      </c>
      <c r="K67" s="106">
        <f t="shared" si="43"/>
        <v>1097712</v>
      </c>
      <c r="L67" s="105">
        <f t="shared" si="43"/>
        <v>462000</v>
      </c>
      <c r="M67" s="106">
        <f t="shared" si="43"/>
        <v>413325</v>
      </c>
      <c r="N67" s="105">
        <f t="shared" si="43"/>
        <v>567000</v>
      </c>
      <c r="O67" s="106">
        <f t="shared" si="43"/>
        <v>614744</v>
      </c>
      <c r="P67" s="105">
        <f t="shared" si="36"/>
        <v>2102000</v>
      </c>
      <c r="Q67" s="106">
        <f t="shared" si="37"/>
        <v>2125781</v>
      </c>
      <c r="R67" s="61">
        <f t="shared" si="38"/>
        <v>22.727272727272727</v>
      </c>
      <c r="S67" s="62">
        <f t="shared" si="39"/>
        <v>48.731385713421645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40.728540980430154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41.189323774462309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5661000</v>
      </c>
      <c r="C72" s="104">
        <f>SUM(C9:C14,C17:C23,C26:C29,C32,C35:C39,C42:C52,C55:C58,C61:C65,C69)</f>
        <v>0</v>
      </c>
      <c r="D72" s="104"/>
      <c r="E72" s="104">
        <f>$B72      +$C72      +$D72</f>
        <v>5661000</v>
      </c>
      <c r="F72" s="105">
        <f t="shared" ref="F72:O72" si="46">SUM(F9:F14,F17:F23,F26:F29,F32,F35:F39,F42:F52,F55:F58,F61:F65,F69)</f>
        <v>5661000</v>
      </c>
      <c r="G72" s="106">
        <f t="shared" si="46"/>
        <v>5161000</v>
      </c>
      <c r="H72" s="105">
        <f t="shared" si="46"/>
        <v>613000</v>
      </c>
      <c r="I72" s="106">
        <f t="shared" si="46"/>
        <v>0</v>
      </c>
      <c r="J72" s="105">
        <f t="shared" si="46"/>
        <v>460000</v>
      </c>
      <c r="K72" s="106">
        <f t="shared" si="46"/>
        <v>1097712</v>
      </c>
      <c r="L72" s="105">
        <f t="shared" si="46"/>
        <v>462000</v>
      </c>
      <c r="M72" s="106">
        <f t="shared" si="46"/>
        <v>413325</v>
      </c>
      <c r="N72" s="105">
        <f t="shared" si="46"/>
        <v>567000</v>
      </c>
      <c r="O72" s="106">
        <f t="shared" si="46"/>
        <v>614744</v>
      </c>
      <c r="P72" s="105">
        <f>$H72      +$J72      +$L72      +$N72</f>
        <v>2102000</v>
      </c>
      <c r="Q72" s="106">
        <f>$I72      +$K72      +$M72      +$O72</f>
        <v>2125781</v>
      </c>
      <c r="R72" s="61">
        <f>IF(($L72      =0),0,((($N72      -$L72      )/$L72      )*100))</f>
        <v>22.727272727272727</v>
      </c>
      <c r="S72" s="62">
        <f>IF(($M72      =0),0,((($O72      -$M72      )/$M72      )*100))</f>
        <v>48.731385713421645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40.728540980430154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41.189323774462309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bESqwnTSS/gSx9Fg9/122XJudtdEDMunAyn54Z27xDJH7HS0ulN4ueRxwrAtII1HQ+Nlt4YZU53sb4SSHsFMQ==" saltValue="eV3PNVNKaNpxD45cgOlAT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268000</v>
      </c>
      <c r="I10" s="94"/>
      <c r="J10" s="93">
        <v>171000</v>
      </c>
      <c r="K10" s="94">
        <v>334667</v>
      </c>
      <c r="L10" s="93">
        <v>157000</v>
      </c>
      <c r="M10" s="94">
        <v>262480</v>
      </c>
      <c r="N10" s="93">
        <v>403000</v>
      </c>
      <c r="O10" s="94">
        <v>95594</v>
      </c>
      <c r="P10" s="93">
        <f t="shared" ref="P10:P15" si="1">$H10      +$J10      +$L10      +$N10</f>
        <v>999000</v>
      </c>
      <c r="Q10" s="94">
        <f t="shared" ref="Q10:Q15" si="2">$I10      +$K10      +$M10      +$O10</f>
        <v>692741</v>
      </c>
      <c r="R10" s="48">
        <f t="shared" ref="R10:R15" si="3">IF(($L10      =0),0,((($N10      -$L10      )/$L10      )*100))</f>
        <v>156.68789808917199</v>
      </c>
      <c r="S10" s="49">
        <f t="shared" ref="S10:S15" si="4">IF(($M10      =0),0,((($O10      -$M10      )/$M10      )*100))</f>
        <v>-63.580463273392262</v>
      </c>
      <c r="T10" s="48">
        <f t="shared" ref="T10:T14" si="5">IF(($E10      =0),0,(($P10      /$E10      )*100))</f>
        <v>99.9</v>
      </c>
      <c r="U10" s="50">
        <f t="shared" ref="U10:U14" si="6">IF(($E10      =0),0,(($Q10      /$E10      )*100))</f>
        <v>69.274100000000004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268000</v>
      </c>
      <c r="I15" s="97">
        <f t="shared" si="7"/>
        <v>0</v>
      </c>
      <c r="J15" s="96">
        <f t="shared" si="7"/>
        <v>171000</v>
      </c>
      <c r="K15" s="97">
        <f t="shared" si="7"/>
        <v>334667</v>
      </c>
      <c r="L15" s="96">
        <f t="shared" si="7"/>
        <v>157000</v>
      </c>
      <c r="M15" s="97">
        <f t="shared" si="7"/>
        <v>262480</v>
      </c>
      <c r="N15" s="96">
        <f t="shared" si="7"/>
        <v>403000</v>
      </c>
      <c r="O15" s="97">
        <f t="shared" si="7"/>
        <v>95594</v>
      </c>
      <c r="P15" s="96">
        <f t="shared" si="1"/>
        <v>999000</v>
      </c>
      <c r="Q15" s="97">
        <f t="shared" si="2"/>
        <v>692741</v>
      </c>
      <c r="R15" s="52">
        <f t="shared" si="3"/>
        <v>156.68789808917199</v>
      </c>
      <c r="S15" s="53">
        <f t="shared" si="4"/>
        <v>-63.580463273392262</v>
      </c>
      <c r="T15" s="52">
        <f>IF((SUM($E9:$E13))=0,0,(P15/(SUM($E9:$E13))*100))</f>
        <v>99.9</v>
      </c>
      <c r="U15" s="54">
        <f>IF((SUM($E9:$E13))=0,0,(Q15/(SUM($E9:$E13))*100))</f>
        <v>69.274100000000004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2708000</v>
      </c>
      <c r="C29" s="92">
        <v>0</v>
      </c>
      <c r="D29" s="92"/>
      <c r="E29" s="92">
        <f>$B29      +$C29      +$D29</f>
        <v>2708000</v>
      </c>
      <c r="F29" s="93">
        <v>2708000</v>
      </c>
      <c r="G29" s="94">
        <v>2708000</v>
      </c>
      <c r="H29" s="93">
        <v>418000</v>
      </c>
      <c r="I29" s="94"/>
      <c r="J29" s="93">
        <v>22000</v>
      </c>
      <c r="K29" s="94">
        <v>480010</v>
      </c>
      <c r="L29" s="93">
        <v>1449000</v>
      </c>
      <c r="M29" s="94">
        <v>1794597</v>
      </c>
      <c r="N29" s="93">
        <v>112000</v>
      </c>
      <c r="O29" s="94">
        <v>112119</v>
      </c>
      <c r="P29" s="93">
        <f>$H29      +$J29      +$L29      +$N29</f>
        <v>2001000</v>
      </c>
      <c r="Q29" s="94">
        <f>$I29      +$K29      +$M29      +$O29</f>
        <v>2386726</v>
      </c>
      <c r="R29" s="48">
        <f>IF(($L29      =0),0,((($N29      -$L29      )/$L29      )*100))</f>
        <v>-92.270531400966178</v>
      </c>
      <c r="S29" s="49">
        <f>IF(($M29      =0),0,((($O29      -$M29      )/$M29      )*100))</f>
        <v>-93.752413494506001</v>
      </c>
      <c r="T29" s="48">
        <f>IF(($E29      =0),0,(($P29      /$E29      )*100))</f>
        <v>73.892171344165433</v>
      </c>
      <c r="U29" s="50">
        <f>IF(($E29      =0),0,(($Q29      /$E29      )*100))</f>
        <v>88.136115214180208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2708000</v>
      </c>
      <c r="C30" s="95">
        <f>SUM(C26:C29)</f>
        <v>0</v>
      </c>
      <c r="D30" s="95"/>
      <c r="E30" s="95">
        <f>$B30      +$C30      +$D30</f>
        <v>2708000</v>
      </c>
      <c r="F30" s="96">
        <f t="shared" ref="F30:O30" si="16">SUM(F26:F29)</f>
        <v>2708000</v>
      </c>
      <c r="G30" s="97">
        <f t="shared" si="16"/>
        <v>2708000</v>
      </c>
      <c r="H30" s="96">
        <f t="shared" si="16"/>
        <v>418000</v>
      </c>
      <c r="I30" s="97">
        <f t="shared" si="16"/>
        <v>0</v>
      </c>
      <c r="J30" s="96">
        <f t="shared" si="16"/>
        <v>22000</v>
      </c>
      <c r="K30" s="97">
        <f t="shared" si="16"/>
        <v>480010</v>
      </c>
      <c r="L30" s="96">
        <f t="shared" si="16"/>
        <v>1449000</v>
      </c>
      <c r="M30" s="97">
        <f t="shared" si="16"/>
        <v>1794597</v>
      </c>
      <c r="N30" s="96">
        <f t="shared" si="16"/>
        <v>112000</v>
      </c>
      <c r="O30" s="97">
        <f t="shared" si="16"/>
        <v>112119</v>
      </c>
      <c r="P30" s="96">
        <f>$H30      +$J30      +$L30      +$N30</f>
        <v>2001000</v>
      </c>
      <c r="Q30" s="97">
        <f>$I30      +$K30      +$M30      +$O30</f>
        <v>2386726</v>
      </c>
      <c r="R30" s="52">
        <f>IF(($L30      =0),0,((($N30      -$L30      )/$L30      )*100))</f>
        <v>-92.270531400966178</v>
      </c>
      <c r="S30" s="53">
        <f>IF(($M30      =0),0,((($O30      -$M30      )/$M30      )*100))</f>
        <v>-93.752413494506001</v>
      </c>
      <c r="T30" s="52">
        <f>IF($E30   =0,0,($P30   /$E30   )*100)</f>
        <v>73.892171344165433</v>
      </c>
      <c r="U30" s="54">
        <f>IF($E30   =0,0,($Q30   /$E30   )*100)</f>
        <v>88.136115214180208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1053000</v>
      </c>
      <c r="C32" s="92">
        <v>0</v>
      </c>
      <c r="D32" s="92"/>
      <c r="E32" s="92">
        <f>$B32      +$C32      +$D32</f>
        <v>1053000</v>
      </c>
      <c r="F32" s="93">
        <v>1053000</v>
      </c>
      <c r="G32" s="94">
        <v>1053000</v>
      </c>
      <c r="H32" s="93">
        <v>349000</v>
      </c>
      <c r="I32" s="94"/>
      <c r="J32" s="93">
        <v>417000</v>
      </c>
      <c r="K32" s="94">
        <v>649040</v>
      </c>
      <c r="L32" s="93">
        <v>1000</v>
      </c>
      <c r="M32" s="94">
        <v>117294</v>
      </c>
      <c r="N32" s="93">
        <v>286000</v>
      </c>
      <c r="O32" s="94">
        <v>117294</v>
      </c>
      <c r="P32" s="93">
        <f>$H32      +$J32      +$L32      +$N32</f>
        <v>1053000</v>
      </c>
      <c r="Q32" s="94">
        <f>$I32      +$K32      +$M32      +$O32</f>
        <v>883628</v>
      </c>
      <c r="R32" s="48">
        <f>IF(($L32      =0),0,((($N32      -$L32      )/$L32      )*100))</f>
        <v>28500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83.915289648622988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1053000</v>
      </c>
      <c r="C33" s="95">
        <f>C32</f>
        <v>0</v>
      </c>
      <c r="D33" s="95"/>
      <c r="E33" s="95">
        <f>$B33      +$C33      +$D33</f>
        <v>1053000</v>
      </c>
      <c r="F33" s="96">
        <f t="shared" ref="F33:O33" si="17">F32</f>
        <v>1053000</v>
      </c>
      <c r="G33" s="97">
        <f t="shared" si="17"/>
        <v>1053000</v>
      </c>
      <c r="H33" s="96">
        <f t="shared" si="17"/>
        <v>349000</v>
      </c>
      <c r="I33" s="97">
        <f t="shared" si="17"/>
        <v>0</v>
      </c>
      <c r="J33" s="96">
        <f t="shared" si="17"/>
        <v>417000</v>
      </c>
      <c r="K33" s="97">
        <f t="shared" si="17"/>
        <v>649040</v>
      </c>
      <c r="L33" s="96">
        <f t="shared" si="17"/>
        <v>1000</v>
      </c>
      <c r="M33" s="97">
        <f t="shared" si="17"/>
        <v>117294</v>
      </c>
      <c r="N33" s="96">
        <f t="shared" si="17"/>
        <v>286000</v>
      </c>
      <c r="O33" s="97">
        <f t="shared" si="17"/>
        <v>117294</v>
      </c>
      <c r="P33" s="96">
        <f>$H33      +$J33      +$L33      +$N33</f>
        <v>1053000</v>
      </c>
      <c r="Q33" s="97">
        <f>$I33      +$K33      +$M33      +$O33</f>
        <v>883628</v>
      </c>
      <c r="R33" s="52">
        <f>IF(($L33      =0),0,((($N33      -$L33      )/$L33      )*100))</f>
        <v>28500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83.915289648622988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4761000</v>
      </c>
      <c r="C67" s="104">
        <f>SUM(C9:C14,C17:C23,C26:C29,C32,C35:C39,C42:C52,C55:C58,C61:C65)</f>
        <v>0</v>
      </c>
      <c r="D67" s="104"/>
      <c r="E67" s="104">
        <f t="shared" si="35"/>
        <v>4761000</v>
      </c>
      <c r="F67" s="105">
        <f t="shared" ref="F67:O67" si="43">SUM(F9:F14,F17:F23,F26:F29,F32,F35:F39,F42:F52,F55:F58,F61:F65)</f>
        <v>4761000</v>
      </c>
      <c r="G67" s="106">
        <f t="shared" si="43"/>
        <v>4761000</v>
      </c>
      <c r="H67" s="105">
        <f t="shared" si="43"/>
        <v>1035000</v>
      </c>
      <c r="I67" s="106">
        <f t="shared" si="43"/>
        <v>0</v>
      </c>
      <c r="J67" s="105">
        <f t="shared" si="43"/>
        <v>610000</v>
      </c>
      <c r="K67" s="106">
        <f t="shared" si="43"/>
        <v>1463717</v>
      </c>
      <c r="L67" s="105">
        <f t="shared" si="43"/>
        <v>1607000</v>
      </c>
      <c r="M67" s="106">
        <f t="shared" si="43"/>
        <v>2174371</v>
      </c>
      <c r="N67" s="105">
        <f t="shared" si="43"/>
        <v>801000</v>
      </c>
      <c r="O67" s="106">
        <f t="shared" si="43"/>
        <v>325007</v>
      </c>
      <c r="P67" s="105">
        <f t="shared" si="36"/>
        <v>4053000</v>
      </c>
      <c r="Q67" s="106">
        <f t="shared" si="37"/>
        <v>3963095</v>
      </c>
      <c r="R67" s="61">
        <f t="shared" si="38"/>
        <v>-50.155569383945242</v>
      </c>
      <c r="S67" s="62">
        <f t="shared" si="39"/>
        <v>-85.052826771512315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85.129174543163202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83.240810754043267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4761000</v>
      </c>
      <c r="C72" s="104">
        <f>SUM(C9:C14,C17:C23,C26:C29,C32,C35:C39,C42:C52,C55:C58,C61:C65,C69)</f>
        <v>0</v>
      </c>
      <c r="D72" s="104"/>
      <c r="E72" s="104">
        <f>$B72      +$C72      +$D72</f>
        <v>4761000</v>
      </c>
      <c r="F72" s="105">
        <f t="shared" ref="F72:O72" si="46">SUM(F9:F14,F17:F23,F26:F29,F32,F35:F39,F42:F52,F55:F58,F61:F65,F69)</f>
        <v>4761000</v>
      </c>
      <c r="G72" s="106">
        <f t="shared" si="46"/>
        <v>4761000</v>
      </c>
      <c r="H72" s="105">
        <f t="shared" si="46"/>
        <v>1035000</v>
      </c>
      <c r="I72" s="106">
        <f t="shared" si="46"/>
        <v>0</v>
      </c>
      <c r="J72" s="105">
        <f t="shared" si="46"/>
        <v>610000</v>
      </c>
      <c r="K72" s="106">
        <f t="shared" si="46"/>
        <v>1463717</v>
      </c>
      <c r="L72" s="105">
        <f t="shared" si="46"/>
        <v>1607000</v>
      </c>
      <c r="M72" s="106">
        <f t="shared" si="46"/>
        <v>2174371</v>
      </c>
      <c r="N72" s="105">
        <f t="shared" si="46"/>
        <v>801000</v>
      </c>
      <c r="O72" s="106">
        <f t="shared" si="46"/>
        <v>325007</v>
      </c>
      <c r="P72" s="105">
        <f>$H72      +$J72      +$L72      +$N72</f>
        <v>4053000</v>
      </c>
      <c r="Q72" s="106">
        <f>$I72      +$K72      +$M72      +$O72</f>
        <v>3963095</v>
      </c>
      <c r="R72" s="61">
        <f>IF(($L72      =0),0,((($N72      -$L72      )/$L72      )*100))</f>
        <v>-50.155569383945242</v>
      </c>
      <c r="S72" s="62">
        <f>IF(($M72      =0),0,((($O72      -$M72      )/$M72      )*100))</f>
        <v>-85.052826771512315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85.129174543163202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83.240810754043267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maLqRjTGlOJj8OGYdtchltndLoufuSrHux0orCKRTnKQU2jai7rcsnsIdO+LOvz1WivaYXPaFYFfoqKmegA/Q==" saltValue="cPegbqr+W6lejIw0oP4zy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96000</v>
      </c>
      <c r="I10" s="94"/>
      <c r="J10" s="93">
        <v>170000</v>
      </c>
      <c r="K10" s="94"/>
      <c r="L10" s="93">
        <v>219000</v>
      </c>
      <c r="M10" s="94"/>
      <c r="N10" s="93">
        <v>515000</v>
      </c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135.15981735159818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96000</v>
      </c>
      <c r="I15" s="97">
        <f t="shared" si="7"/>
        <v>0</v>
      </c>
      <c r="J15" s="96">
        <f t="shared" si="7"/>
        <v>170000</v>
      </c>
      <c r="K15" s="97">
        <f t="shared" si="7"/>
        <v>0</v>
      </c>
      <c r="L15" s="96">
        <f t="shared" si="7"/>
        <v>219000</v>
      </c>
      <c r="M15" s="97">
        <f t="shared" si="7"/>
        <v>0</v>
      </c>
      <c r="N15" s="96">
        <f t="shared" si="7"/>
        <v>515000</v>
      </c>
      <c r="O15" s="97">
        <f t="shared" si="7"/>
        <v>0</v>
      </c>
      <c r="P15" s="96">
        <f t="shared" si="1"/>
        <v>1000000</v>
      </c>
      <c r="Q15" s="97">
        <f t="shared" si="2"/>
        <v>0</v>
      </c>
      <c r="R15" s="52">
        <f t="shared" si="3"/>
        <v>135.15981735159818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4500000</v>
      </c>
      <c r="C24" s="95">
        <f>SUM(C17:C23)</f>
        <v>0</v>
      </c>
      <c r="D24" s="95"/>
      <c r="E24" s="95">
        <f t="shared" si="8"/>
        <v>4500000</v>
      </c>
      <c r="F24" s="96">
        <f t="shared" ref="F24:O24" si="15">SUM(F17:F23)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2478000</v>
      </c>
      <c r="C29" s="92">
        <v>0</v>
      </c>
      <c r="D29" s="92"/>
      <c r="E29" s="92">
        <f>$B29      +$C29      +$D29</f>
        <v>2478000</v>
      </c>
      <c r="F29" s="93">
        <v>2478000</v>
      </c>
      <c r="G29" s="94">
        <v>2478000</v>
      </c>
      <c r="H29" s="93"/>
      <c r="I29" s="94"/>
      <c r="J29" s="93"/>
      <c r="K29" s="94"/>
      <c r="L29" s="93">
        <v>410000</v>
      </c>
      <c r="M29" s="94"/>
      <c r="N29" s="93">
        <v>1511000</v>
      </c>
      <c r="O29" s="94"/>
      <c r="P29" s="93">
        <f>$H29      +$J29      +$L29      +$N29</f>
        <v>1921000</v>
      </c>
      <c r="Q29" s="94">
        <f>$I29      +$K29      +$M29      +$O29</f>
        <v>0</v>
      </c>
      <c r="R29" s="48">
        <f>IF(($L29      =0),0,((($N29      -$L29      )/$L29      )*100))</f>
        <v>268.53658536585368</v>
      </c>
      <c r="S29" s="49">
        <f>IF(($M29      =0),0,((($O29      -$M29      )/$M29      )*100))</f>
        <v>0</v>
      </c>
      <c r="T29" s="48">
        <f>IF(($E29      =0),0,(($P29      /$E29      )*100))</f>
        <v>77.522195318805487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2478000</v>
      </c>
      <c r="C30" s="95">
        <f>SUM(C26:C29)</f>
        <v>0</v>
      </c>
      <c r="D30" s="95"/>
      <c r="E30" s="95">
        <f>$B30      +$C30      +$D30</f>
        <v>2478000</v>
      </c>
      <c r="F30" s="96">
        <f t="shared" ref="F30:O30" si="16">SUM(F26:F29)</f>
        <v>2478000</v>
      </c>
      <c r="G30" s="97">
        <f t="shared" si="16"/>
        <v>2478000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410000</v>
      </c>
      <c r="M30" s="97">
        <f t="shared" si="16"/>
        <v>0</v>
      </c>
      <c r="N30" s="96">
        <f t="shared" si="16"/>
        <v>1511000</v>
      </c>
      <c r="O30" s="97">
        <f t="shared" si="16"/>
        <v>0</v>
      </c>
      <c r="P30" s="96">
        <f>$H30      +$J30      +$L30      +$N30</f>
        <v>1921000</v>
      </c>
      <c r="Q30" s="97">
        <f>$I30      +$K30      +$M30      +$O30</f>
        <v>0</v>
      </c>
      <c r="R30" s="52">
        <f>IF(($L30      =0),0,((($N30      -$L30      )/$L30      )*100))</f>
        <v>268.53658536585368</v>
      </c>
      <c r="S30" s="53">
        <f>IF(($M30      =0),0,((($O30      -$M30      )/$M30      )*100))</f>
        <v>0</v>
      </c>
      <c r="T30" s="52">
        <f>IF($E30   =0,0,($P30   /$E30   )*100)</f>
        <v>77.522195318805487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2071000</v>
      </c>
      <c r="C32" s="92">
        <v>0</v>
      </c>
      <c r="D32" s="92"/>
      <c r="E32" s="92">
        <f>$B32      +$C32      +$D32</f>
        <v>2071000</v>
      </c>
      <c r="F32" s="93">
        <v>2071000</v>
      </c>
      <c r="G32" s="94">
        <v>2071000</v>
      </c>
      <c r="H32" s="93">
        <v>1554000</v>
      </c>
      <c r="I32" s="94"/>
      <c r="J32" s="93"/>
      <c r="K32" s="94"/>
      <c r="L32" s="93">
        <v>517000</v>
      </c>
      <c r="M32" s="94"/>
      <c r="N32" s="93"/>
      <c r="O32" s="94"/>
      <c r="P32" s="93">
        <f>$H32      +$J32      +$L32      +$N32</f>
        <v>2071000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2071000</v>
      </c>
      <c r="C33" s="95">
        <f>C32</f>
        <v>0</v>
      </c>
      <c r="D33" s="95"/>
      <c r="E33" s="95">
        <f>$B33      +$C33      +$D33</f>
        <v>2071000</v>
      </c>
      <c r="F33" s="96">
        <f t="shared" ref="F33:O33" si="17">F32</f>
        <v>2071000</v>
      </c>
      <c r="G33" s="97">
        <f t="shared" si="17"/>
        <v>2071000</v>
      </c>
      <c r="H33" s="96">
        <f t="shared" si="17"/>
        <v>1554000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517000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2071000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10049000</v>
      </c>
      <c r="C67" s="104">
        <f>SUM(C9:C14,C17:C23,C26:C29,C32,C35:C39,C42:C52,C55:C58,C61:C65)</f>
        <v>0</v>
      </c>
      <c r="D67" s="104"/>
      <c r="E67" s="104">
        <f t="shared" si="35"/>
        <v>10049000</v>
      </c>
      <c r="F67" s="105">
        <f t="shared" ref="F67:O67" si="43">SUM(F9:F14,F17:F23,F26:F29,F32,F35:F39,F42:F52,F55:F58,F61:F65)</f>
        <v>10049000</v>
      </c>
      <c r="G67" s="106">
        <f t="shared" si="43"/>
        <v>5549000</v>
      </c>
      <c r="H67" s="105">
        <f t="shared" si="43"/>
        <v>1650000</v>
      </c>
      <c r="I67" s="106">
        <f t="shared" si="43"/>
        <v>0</v>
      </c>
      <c r="J67" s="105">
        <f t="shared" si="43"/>
        <v>170000</v>
      </c>
      <c r="K67" s="106">
        <f t="shared" si="43"/>
        <v>0</v>
      </c>
      <c r="L67" s="105">
        <f t="shared" si="43"/>
        <v>1146000</v>
      </c>
      <c r="M67" s="106">
        <f t="shared" si="43"/>
        <v>0</v>
      </c>
      <c r="N67" s="105">
        <f t="shared" si="43"/>
        <v>2026000</v>
      </c>
      <c r="O67" s="106">
        <f t="shared" si="43"/>
        <v>0</v>
      </c>
      <c r="P67" s="105">
        <f t="shared" si="36"/>
        <v>4992000</v>
      </c>
      <c r="Q67" s="106">
        <f t="shared" si="37"/>
        <v>0</v>
      </c>
      <c r="R67" s="61">
        <f t="shared" si="38"/>
        <v>76.788830715532285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89.962155343305099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10049000</v>
      </c>
      <c r="C72" s="104">
        <f>SUM(C9:C14,C17:C23,C26:C29,C32,C35:C39,C42:C52,C55:C58,C61:C65,C69)</f>
        <v>0</v>
      </c>
      <c r="D72" s="104"/>
      <c r="E72" s="104">
        <f>$B72      +$C72      +$D72</f>
        <v>10049000</v>
      </c>
      <c r="F72" s="105">
        <f t="shared" ref="F72:O72" si="46">SUM(F9:F14,F17:F23,F26:F29,F32,F35:F39,F42:F52,F55:F58,F61:F65,F69)</f>
        <v>10049000</v>
      </c>
      <c r="G72" s="106">
        <f t="shared" si="46"/>
        <v>5549000</v>
      </c>
      <c r="H72" s="105">
        <f t="shared" si="46"/>
        <v>1650000</v>
      </c>
      <c r="I72" s="106">
        <f t="shared" si="46"/>
        <v>0</v>
      </c>
      <c r="J72" s="105">
        <f t="shared" si="46"/>
        <v>170000</v>
      </c>
      <c r="K72" s="106">
        <f t="shared" si="46"/>
        <v>0</v>
      </c>
      <c r="L72" s="105">
        <f t="shared" si="46"/>
        <v>1146000</v>
      </c>
      <c r="M72" s="106">
        <f t="shared" si="46"/>
        <v>0</v>
      </c>
      <c r="N72" s="105">
        <f t="shared" si="46"/>
        <v>2026000</v>
      </c>
      <c r="O72" s="106">
        <f t="shared" si="46"/>
        <v>0</v>
      </c>
      <c r="P72" s="105">
        <f>$H72      +$J72      +$L72      +$N72</f>
        <v>4992000</v>
      </c>
      <c r="Q72" s="106">
        <f>$I72      +$K72      +$M72      +$O72</f>
        <v>0</v>
      </c>
      <c r="R72" s="61">
        <f>IF(($L72      =0),0,((($N72      -$L72      )/$L72      )*100))</f>
        <v>76.788830715532285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89.962155343305099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6qdo1J38mtNbzhOn3w55FHzLoLdAOfCpwrBOOcvuftljN/jvwAGMK/iZlzYKN+Elau18l6/EJAnyfqFJAjdzQ==" saltValue="lmg4QxGUZLzWw2S4n9fcB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/>
      <c r="J10" s="93">
        <v>136000</v>
      </c>
      <c r="K10" s="94"/>
      <c r="L10" s="93">
        <v>428000</v>
      </c>
      <c r="M10" s="94"/>
      <c r="N10" s="93">
        <v>340000</v>
      </c>
      <c r="O10" s="94"/>
      <c r="P10" s="93">
        <f t="shared" ref="P10:P15" si="1">$H10      +$J10      +$L10      +$N10</f>
        <v>904000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-20.5607476635514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90.4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0</v>
      </c>
      <c r="J15" s="96">
        <f t="shared" si="7"/>
        <v>136000</v>
      </c>
      <c r="K15" s="97">
        <f t="shared" si="7"/>
        <v>0</v>
      </c>
      <c r="L15" s="96">
        <f t="shared" si="7"/>
        <v>428000</v>
      </c>
      <c r="M15" s="97">
        <f t="shared" si="7"/>
        <v>0</v>
      </c>
      <c r="N15" s="96">
        <f t="shared" si="7"/>
        <v>340000</v>
      </c>
      <c r="O15" s="97">
        <f t="shared" si="7"/>
        <v>0</v>
      </c>
      <c r="P15" s="96">
        <f t="shared" si="1"/>
        <v>904000</v>
      </c>
      <c r="Q15" s="97">
        <f t="shared" si="2"/>
        <v>0</v>
      </c>
      <c r="R15" s="52">
        <f t="shared" si="3"/>
        <v>-20.5607476635514</v>
      </c>
      <c r="S15" s="53">
        <f t="shared" si="4"/>
        <v>0</v>
      </c>
      <c r="T15" s="52">
        <f>IF((SUM($E9:$E13))=0,0,(P15/(SUM($E9:$E13))*100))</f>
        <v>90.4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2000000</v>
      </c>
      <c r="C19" s="92">
        <v>0</v>
      </c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1963000</v>
      </c>
      <c r="C29" s="92">
        <v>0</v>
      </c>
      <c r="D29" s="92"/>
      <c r="E29" s="92">
        <f>$B29      +$C29      +$D29</f>
        <v>1963000</v>
      </c>
      <c r="F29" s="93">
        <v>1963000</v>
      </c>
      <c r="G29" s="94">
        <v>1963000</v>
      </c>
      <c r="H29" s="93"/>
      <c r="I29" s="94"/>
      <c r="J29" s="93">
        <v>30000</v>
      </c>
      <c r="K29" s="94"/>
      <c r="L29" s="93">
        <v>60000</v>
      </c>
      <c r="M29" s="94"/>
      <c r="N29" s="93"/>
      <c r="O29" s="94"/>
      <c r="P29" s="93">
        <f>$H29      +$J29      +$L29      +$N29</f>
        <v>90000</v>
      </c>
      <c r="Q29" s="94">
        <f>$I29      +$K29      +$M29      +$O29</f>
        <v>0</v>
      </c>
      <c r="R29" s="48">
        <f>IF(($L29      =0),0,((($N29      -$L29      )/$L29      )*100))</f>
        <v>-100</v>
      </c>
      <c r="S29" s="49">
        <f>IF(($M29      =0),0,((($O29      -$M29      )/$M29      )*100))</f>
        <v>0</v>
      </c>
      <c r="T29" s="48">
        <f>IF(($E29      =0),0,(($P29      /$E29      )*100))</f>
        <v>4.5848191543555776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1963000</v>
      </c>
      <c r="C30" s="95">
        <f>SUM(C26:C29)</f>
        <v>0</v>
      </c>
      <c r="D30" s="95"/>
      <c r="E30" s="95">
        <f>$B30      +$C30      +$D30</f>
        <v>1963000</v>
      </c>
      <c r="F30" s="96">
        <f t="shared" ref="F30:O30" si="16">SUM(F26:F29)</f>
        <v>1963000</v>
      </c>
      <c r="G30" s="97">
        <f t="shared" si="16"/>
        <v>1963000</v>
      </c>
      <c r="H30" s="96">
        <f t="shared" si="16"/>
        <v>0</v>
      </c>
      <c r="I30" s="97">
        <f t="shared" si="16"/>
        <v>0</v>
      </c>
      <c r="J30" s="96">
        <f t="shared" si="16"/>
        <v>30000</v>
      </c>
      <c r="K30" s="97">
        <f t="shared" si="16"/>
        <v>0</v>
      </c>
      <c r="L30" s="96">
        <f t="shared" si="16"/>
        <v>60000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90000</v>
      </c>
      <c r="Q30" s="97">
        <f>$I30      +$K30      +$M30      +$O30</f>
        <v>0</v>
      </c>
      <c r="R30" s="52">
        <f>IF(($L30      =0),0,((($N30      -$L30      )/$L30      )*100))</f>
        <v>-100</v>
      </c>
      <c r="S30" s="53">
        <f>IF(($M30      =0),0,((($O30      -$M30      )/$M30      )*100))</f>
        <v>0</v>
      </c>
      <c r="T30" s="52">
        <f>IF($E30   =0,0,($P30   /$E30   )*100)</f>
        <v>4.5848191543555776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1269000</v>
      </c>
      <c r="C32" s="92">
        <v>0</v>
      </c>
      <c r="D32" s="92"/>
      <c r="E32" s="92">
        <f>$B32      +$C32      +$D32</f>
        <v>1269000</v>
      </c>
      <c r="F32" s="93">
        <v>1269000</v>
      </c>
      <c r="G32" s="94">
        <v>1269000</v>
      </c>
      <c r="H32" s="93"/>
      <c r="I32" s="94"/>
      <c r="J32" s="93"/>
      <c r="K32" s="94"/>
      <c r="L32" s="93">
        <v>221000</v>
      </c>
      <c r="M32" s="94"/>
      <c r="N32" s="93">
        <v>1048000</v>
      </c>
      <c r="O32" s="94"/>
      <c r="P32" s="93">
        <f>$H32      +$J32      +$L32      +$N32</f>
        <v>1269000</v>
      </c>
      <c r="Q32" s="94">
        <f>$I32      +$K32      +$M32      +$O32</f>
        <v>0</v>
      </c>
      <c r="R32" s="48">
        <f>IF(($L32      =0),0,((($N32      -$L32      )/$L32      )*100))</f>
        <v>374.20814479638011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1269000</v>
      </c>
      <c r="C33" s="95">
        <f>C32</f>
        <v>0</v>
      </c>
      <c r="D33" s="95"/>
      <c r="E33" s="95">
        <f>$B33      +$C33      +$D33</f>
        <v>1269000</v>
      </c>
      <c r="F33" s="96">
        <f t="shared" ref="F33:O33" si="17">F32</f>
        <v>1269000</v>
      </c>
      <c r="G33" s="97">
        <f t="shared" si="17"/>
        <v>1269000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221000</v>
      </c>
      <c r="M33" s="97">
        <f t="shared" si="17"/>
        <v>0</v>
      </c>
      <c r="N33" s="96">
        <f t="shared" si="17"/>
        <v>1048000</v>
      </c>
      <c r="O33" s="97">
        <f t="shared" si="17"/>
        <v>0</v>
      </c>
      <c r="P33" s="96">
        <f>$H33      +$J33      +$L33      +$N33</f>
        <v>1269000</v>
      </c>
      <c r="Q33" s="97">
        <f>$I33      +$K33      +$M33      +$O33</f>
        <v>0</v>
      </c>
      <c r="R33" s="52">
        <f>IF(($L33      =0),0,((($N33      -$L33      )/$L33      )*100))</f>
        <v>374.20814479638011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6232000</v>
      </c>
      <c r="C67" s="104">
        <f>SUM(C9:C14,C17:C23,C26:C29,C32,C35:C39,C42:C52,C55:C58,C61:C65)</f>
        <v>0</v>
      </c>
      <c r="D67" s="104"/>
      <c r="E67" s="104">
        <f t="shared" si="35"/>
        <v>6232000</v>
      </c>
      <c r="F67" s="105">
        <f t="shared" ref="F67:O67" si="43">SUM(F9:F14,F17:F23,F26:F29,F32,F35:F39,F42:F52,F55:F58,F61:F65)</f>
        <v>6232000</v>
      </c>
      <c r="G67" s="106">
        <f t="shared" si="43"/>
        <v>4232000</v>
      </c>
      <c r="H67" s="105">
        <f t="shared" si="43"/>
        <v>0</v>
      </c>
      <c r="I67" s="106">
        <f t="shared" si="43"/>
        <v>0</v>
      </c>
      <c r="J67" s="105">
        <f t="shared" si="43"/>
        <v>166000</v>
      </c>
      <c r="K67" s="106">
        <f t="shared" si="43"/>
        <v>0</v>
      </c>
      <c r="L67" s="105">
        <f t="shared" si="43"/>
        <v>709000</v>
      </c>
      <c r="M67" s="106">
        <f t="shared" si="43"/>
        <v>0</v>
      </c>
      <c r="N67" s="105">
        <f t="shared" si="43"/>
        <v>1388000</v>
      </c>
      <c r="O67" s="106">
        <f t="shared" si="43"/>
        <v>0</v>
      </c>
      <c r="P67" s="105">
        <f t="shared" si="36"/>
        <v>2263000</v>
      </c>
      <c r="Q67" s="106">
        <f t="shared" si="37"/>
        <v>0</v>
      </c>
      <c r="R67" s="61">
        <f t="shared" si="38"/>
        <v>95.768688293370943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53.473534971644611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6232000</v>
      </c>
      <c r="C72" s="104">
        <f>SUM(C9:C14,C17:C23,C26:C29,C32,C35:C39,C42:C52,C55:C58,C61:C65,C69)</f>
        <v>0</v>
      </c>
      <c r="D72" s="104"/>
      <c r="E72" s="104">
        <f>$B72      +$C72      +$D72</f>
        <v>6232000</v>
      </c>
      <c r="F72" s="105">
        <f t="shared" ref="F72:O72" si="46">SUM(F9:F14,F17:F23,F26:F29,F32,F35:F39,F42:F52,F55:F58,F61:F65,F69)</f>
        <v>6232000</v>
      </c>
      <c r="G72" s="106">
        <f t="shared" si="46"/>
        <v>4232000</v>
      </c>
      <c r="H72" s="105">
        <f t="shared" si="46"/>
        <v>0</v>
      </c>
      <c r="I72" s="106">
        <f t="shared" si="46"/>
        <v>0</v>
      </c>
      <c r="J72" s="105">
        <f t="shared" si="46"/>
        <v>166000</v>
      </c>
      <c r="K72" s="106">
        <f t="shared" si="46"/>
        <v>0</v>
      </c>
      <c r="L72" s="105">
        <f t="shared" si="46"/>
        <v>709000</v>
      </c>
      <c r="M72" s="106">
        <f t="shared" si="46"/>
        <v>0</v>
      </c>
      <c r="N72" s="105">
        <f t="shared" si="46"/>
        <v>1388000</v>
      </c>
      <c r="O72" s="106">
        <f t="shared" si="46"/>
        <v>0</v>
      </c>
      <c r="P72" s="105">
        <f>$H72      +$J72      +$L72      +$N72</f>
        <v>2263000</v>
      </c>
      <c r="Q72" s="106">
        <f>$I72      +$K72      +$M72      +$O72</f>
        <v>0</v>
      </c>
      <c r="R72" s="61">
        <f>IF(($L72      =0),0,((($N72      -$L72      )/$L72      )*100))</f>
        <v>95.768688293370943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53.473534971644611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nttEkx+AcMqWNQoTuvcU8ZcVlW5mzcBFXROgMeX8K5MsAZZHnvR7NYtp+Nrx1YISA5cNQePDzcUKkxEj9Yr6A==" saltValue="xyRuvlunWQXpmnBcDRwo1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1006000</v>
      </c>
      <c r="I10" s="94"/>
      <c r="J10" s="93">
        <v>174000</v>
      </c>
      <c r="K10" s="94">
        <v>1423913</v>
      </c>
      <c r="L10" s="93">
        <v>153000</v>
      </c>
      <c r="M10" s="94">
        <v>578870</v>
      </c>
      <c r="N10" s="93">
        <v>217000</v>
      </c>
      <c r="O10" s="94">
        <v>7208213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9210996</v>
      </c>
      <c r="R10" s="48">
        <f t="shared" ref="R10:R15" si="3">IF(($L10      =0),0,((($N10      -$L10      )/$L10      )*100))</f>
        <v>41.830065359477125</v>
      </c>
      <c r="S10" s="49">
        <f t="shared" ref="S10:S15" si="4">IF(($M10      =0),0,((($O10      -$M10      )/$M10      )*100))</f>
        <v>1145.2213795843627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594.25780645161296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1006000</v>
      </c>
      <c r="I15" s="97">
        <f t="shared" si="7"/>
        <v>0</v>
      </c>
      <c r="J15" s="96">
        <f t="shared" si="7"/>
        <v>174000</v>
      </c>
      <c r="K15" s="97">
        <f t="shared" si="7"/>
        <v>1423913</v>
      </c>
      <c r="L15" s="96">
        <f t="shared" si="7"/>
        <v>153000</v>
      </c>
      <c r="M15" s="97">
        <f t="shared" si="7"/>
        <v>578870</v>
      </c>
      <c r="N15" s="96">
        <f t="shared" si="7"/>
        <v>217000</v>
      </c>
      <c r="O15" s="97">
        <f t="shared" si="7"/>
        <v>7208213</v>
      </c>
      <c r="P15" s="96">
        <f t="shared" si="1"/>
        <v>1550000</v>
      </c>
      <c r="Q15" s="97">
        <f t="shared" si="2"/>
        <v>9210996</v>
      </c>
      <c r="R15" s="52">
        <f t="shared" si="3"/>
        <v>41.830065359477125</v>
      </c>
      <c r="S15" s="53">
        <f t="shared" si="4"/>
        <v>1145.2213795843627</v>
      </c>
      <c r="T15" s="52">
        <f>IF((SUM($E9:$E13))=0,0,(P15/(SUM($E9:$E13))*100))</f>
        <v>100</v>
      </c>
      <c r="U15" s="54">
        <f>IF((SUM($E9:$E13))=0,0,(Q15/(SUM($E9:$E13))*100))</f>
        <v>594.25780645161296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1836000</v>
      </c>
      <c r="H32" s="93">
        <v>163000</v>
      </c>
      <c r="I32" s="94"/>
      <c r="J32" s="93">
        <v>1122000</v>
      </c>
      <c r="K32" s="94">
        <v>1285349</v>
      </c>
      <c r="L32" s="93">
        <v>551000</v>
      </c>
      <c r="M32" s="94">
        <v>529987</v>
      </c>
      <c r="N32" s="93"/>
      <c r="O32" s="94">
        <v>20661</v>
      </c>
      <c r="P32" s="93">
        <f>$H32      +$J32      +$L32      +$N32</f>
        <v>1836000</v>
      </c>
      <c r="Q32" s="94">
        <f>$I32      +$K32      +$M32      +$O32</f>
        <v>1835997</v>
      </c>
      <c r="R32" s="48">
        <f>IF(($L32      =0),0,((($N32      -$L32      )/$L32      )*100))</f>
        <v>-100</v>
      </c>
      <c r="S32" s="49">
        <f>IF(($M32      =0),0,((($O32      -$M32      )/$M32      )*100))</f>
        <v>-96.101602492136593</v>
      </c>
      <c r="T32" s="48">
        <f>IF(($E32      =0),0,(($P32      /$E32      )*100))</f>
        <v>100</v>
      </c>
      <c r="U32" s="50">
        <f>IF(($E32      =0),0,(($Q32      /$E32      )*100))</f>
        <v>99.999836601307194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1836000</v>
      </c>
      <c r="H33" s="96">
        <f t="shared" si="17"/>
        <v>163000</v>
      </c>
      <c r="I33" s="97">
        <f t="shared" si="17"/>
        <v>0</v>
      </c>
      <c r="J33" s="96">
        <f t="shared" si="17"/>
        <v>1122000</v>
      </c>
      <c r="K33" s="97">
        <f t="shared" si="17"/>
        <v>1285349</v>
      </c>
      <c r="L33" s="96">
        <f t="shared" si="17"/>
        <v>551000</v>
      </c>
      <c r="M33" s="97">
        <f t="shared" si="17"/>
        <v>529987</v>
      </c>
      <c r="N33" s="96">
        <f t="shared" si="17"/>
        <v>0</v>
      </c>
      <c r="O33" s="97">
        <f t="shared" si="17"/>
        <v>20661</v>
      </c>
      <c r="P33" s="96">
        <f>$H33      +$J33      +$L33      +$N33</f>
        <v>1836000</v>
      </c>
      <c r="Q33" s="97">
        <f>$I33      +$K33      +$M33      +$O33</f>
        <v>1835997</v>
      </c>
      <c r="R33" s="52">
        <f>IF(($L33      =0),0,((($N33      -$L33      )/$L33      )*100))</f>
        <v>-100</v>
      </c>
      <c r="S33" s="53">
        <f>IF(($M33      =0),0,((($O33      -$M33      )/$M33      )*100))</f>
        <v>-96.101602492136593</v>
      </c>
      <c r="T33" s="52">
        <f>IF($E33   =0,0,($P33   /$E33   )*100)</f>
        <v>100</v>
      </c>
      <c r="U33" s="54">
        <f>IF($E33   =0,0,($Q33   /$E33   )*100)</f>
        <v>99.999836601307194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7661000</v>
      </c>
      <c r="C43" s="92">
        <v>0</v>
      </c>
      <c r="D43" s="92"/>
      <c r="E43" s="92">
        <f t="shared" si="26"/>
        <v>7661000</v>
      </c>
      <c r="F43" s="93">
        <v>7661000</v>
      </c>
      <c r="G43" s="94">
        <v>7661000</v>
      </c>
      <c r="H43" s="93"/>
      <c r="I43" s="94"/>
      <c r="J43" s="93">
        <v>243000</v>
      </c>
      <c r="K43" s="94"/>
      <c r="L43" s="93">
        <v>1042000</v>
      </c>
      <c r="M43" s="94"/>
      <c r="N43" s="93">
        <v>1832000</v>
      </c>
      <c r="O43" s="94"/>
      <c r="P43" s="93">
        <f t="shared" si="27"/>
        <v>3117000</v>
      </c>
      <c r="Q43" s="94">
        <f t="shared" si="28"/>
        <v>0</v>
      </c>
      <c r="R43" s="48">
        <f t="shared" si="29"/>
        <v>75.815738963531658</v>
      </c>
      <c r="S43" s="49">
        <f t="shared" si="30"/>
        <v>0</v>
      </c>
      <c r="T43" s="48">
        <f t="shared" si="31"/>
        <v>40.686594439368228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41935000</v>
      </c>
      <c r="C51" s="92">
        <v>0</v>
      </c>
      <c r="D51" s="92"/>
      <c r="E51" s="92">
        <f t="shared" si="26"/>
        <v>41935000</v>
      </c>
      <c r="F51" s="93">
        <v>41935000</v>
      </c>
      <c r="G51" s="94">
        <v>41935000</v>
      </c>
      <c r="H51" s="93"/>
      <c r="I51" s="94"/>
      <c r="J51" s="93">
        <v>16920000</v>
      </c>
      <c r="K51" s="94">
        <v>16920452</v>
      </c>
      <c r="L51" s="93">
        <v>9201000</v>
      </c>
      <c r="M51" s="94">
        <v>9200876</v>
      </c>
      <c r="N51" s="93">
        <v>5916000</v>
      </c>
      <c r="O51" s="94">
        <v>5916205</v>
      </c>
      <c r="P51" s="93">
        <f t="shared" si="27"/>
        <v>32037000</v>
      </c>
      <c r="Q51" s="94">
        <f t="shared" si="28"/>
        <v>32037533</v>
      </c>
      <c r="R51" s="48">
        <f t="shared" si="29"/>
        <v>-35.702641017280726</v>
      </c>
      <c r="S51" s="49">
        <f t="shared" si="30"/>
        <v>-35.699546434491673</v>
      </c>
      <c r="T51" s="48">
        <f t="shared" si="31"/>
        <v>76.396804578514363</v>
      </c>
      <c r="U51" s="50">
        <f t="shared" si="32"/>
        <v>76.398075593179925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49596000</v>
      </c>
      <c r="C53" s="95">
        <f>SUM(C42:C52)</f>
        <v>0</v>
      </c>
      <c r="D53" s="95"/>
      <c r="E53" s="95">
        <f t="shared" si="26"/>
        <v>49596000</v>
      </c>
      <c r="F53" s="96">
        <f t="shared" ref="F53:O53" si="33">SUM(F42:F52)</f>
        <v>49596000</v>
      </c>
      <c r="G53" s="97">
        <f t="shared" si="33"/>
        <v>49596000</v>
      </c>
      <c r="H53" s="96">
        <f t="shared" si="33"/>
        <v>0</v>
      </c>
      <c r="I53" s="97">
        <f t="shared" si="33"/>
        <v>0</v>
      </c>
      <c r="J53" s="96">
        <f t="shared" si="33"/>
        <v>17163000</v>
      </c>
      <c r="K53" s="97">
        <f t="shared" si="33"/>
        <v>16920452</v>
      </c>
      <c r="L53" s="96">
        <f t="shared" si="33"/>
        <v>10243000</v>
      </c>
      <c r="M53" s="97">
        <f t="shared" si="33"/>
        <v>9200876</v>
      </c>
      <c r="N53" s="96">
        <f t="shared" si="33"/>
        <v>7748000</v>
      </c>
      <c r="O53" s="97">
        <f t="shared" si="33"/>
        <v>5916205</v>
      </c>
      <c r="P53" s="96">
        <f t="shared" si="27"/>
        <v>35154000</v>
      </c>
      <c r="Q53" s="97">
        <f t="shared" si="28"/>
        <v>32037533</v>
      </c>
      <c r="R53" s="52">
        <f t="shared" si="29"/>
        <v>-24.358098213414038</v>
      </c>
      <c r="S53" s="53">
        <f t="shared" si="30"/>
        <v>-35.699546434491673</v>
      </c>
      <c r="T53" s="52">
        <f>IF((+$E43+$E45+$E47+$E48+$E51) =0,0,(P53   /(+$E43+$E45+$E47+$E48+$E51) )*100)</f>
        <v>70.880716186789257</v>
      </c>
      <c r="U53" s="54">
        <f>IF((+$E43+$E45+$E47+$E48+$E51) =0,0,(Q53   /(+$E43+$E45+$E47+$E48+$E51) )*100)</f>
        <v>64.597009839503187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52982000</v>
      </c>
      <c r="C67" s="104">
        <f>SUM(C9:C14,C17:C23,C26:C29,C32,C35:C39,C42:C52,C55:C58,C61:C65)</f>
        <v>0</v>
      </c>
      <c r="D67" s="104"/>
      <c r="E67" s="104">
        <f t="shared" si="35"/>
        <v>52982000</v>
      </c>
      <c r="F67" s="105">
        <f t="shared" ref="F67:O67" si="43">SUM(F9:F14,F17:F23,F26:F29,F32,F35:F39,F42:F52,F55:F58,F61:F65)</f>
        <v>52982000</v>
      </c>
      <c r="G67" s="106">
        <f t="shared" si="43"/>
        <v>52982000</v>
      </c>
      <c r="H67" s="105">
        <f t="shared" si="43"/>
        <v>1169000</v>
      </c>
      <c r="I67" s="106">
        <f t="shared" si="43"/>
        <v>0</v>
      </c>
      <c r="J67" s="105">
        <f t="shared" si="43"/>
        <v>18459000</v>
      </c>
      <c r="K67" s="106">
        <f t="shared" si="43"/>
        <v>19629714</v>
      </c>
      <c r="L67" s="105">
        <f t="shared" si="43"/>
        <v>10947000</v>
      </c>
      <c r="M67" s="106">
        <f t="shared" si="43"/>
        <v>10309733</v>
      </c>
      <c r="N67" s="105">
        <f t="shared" si="43"/>
        <v>7965000</v>
      </c>
      <c r="O67" s="106">
        <f t="shared" si="43"/>
        <v>13145079</v>
      </c>
      <c r="P67" s="105">
        <f t="shared" si="36"/>
        <v>38540000</v>
      </c>
      <c r="Q67" s="106">
        <f t="shared" si="37"/>
        <v>43084526</v>
      </c>
      <c r="R67" s="61">
        <f t="shared" si="38"/>
        <v>-27.240339819128529</v>
      </c>
      <c r="S67" s="62">
        <f t="shared" si="39"/>
        <v>27.501643350026622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72.741685855573593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81.319176324034586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22308000</v>
      </c>
      <c r="C69" s="92">
        <v>0</v>
      </c>
      <c r="D69" s="92"/>
      <c r="E69" s="92">
        <f>$B69      +$C69      +$D69</f>
        <v>22308000</v>
      </c>
      <c r="F69" s="93">
        <v>22308000</v>
      </c>
      <c r="G69" s="94">
        <v>22308000</v>
      </c>
      <c r="H69" s="93">
        <v>2925000</v>
      </c>
      <c r="I69" s="94"/>
      <c r="J69" s="93">
        <v>10625000</v>
      </c>
      <c r="K69" s="94">
        <v>13352192</v>
      </c>
      <c r="L69" s="93">
        <v>8452000</v>
      </c>
      <c r="M69" s="94">
        <v>7280966</v>
      </c>
      <c r="N69" s="93">
        <v>306000</v>
      </c>
      <c r="O69" s="94">
        <v>1674831</v>
      </c>
      <c r="P69" s="93">
        <f>$H69      +$J69      +$L69      +$N69</f>
        <v>22308000</v>
      </c>
      <c r="Q69" s="94">
        <f>$I69      +$K69      +$M69      +$O69</f>
        <v>22307989</v>
      </c>
      <c r="R69" s="48">
        <f>IF(($L69      =0),0,((($N69      -$L69      )/$L69      )*100))</f>
        <v>-96.379555134879311</v>
      </c>
      <c r="S69" s="49">
        <f>IF(($M69      =0),0,((($O69      -$M69      )/$M69      )*100))</f>
        <v>-76.997131973971591</v>
      </c>
      <c r="T69" s="48">
        <f>IF(($E69      =0),0,(($P69      /$E69      )*100))</f>
        <v>100</v>
      </c>
      <c r="U69" s="50">
        <f>IF(($E69      =0),0,(($Q69      /$E69      )*100))</f>
        <v>99.999950690335311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22308000</v>
      </c>
      <c r="C70" s="101">
        <f>C69</f>
        <v>0</v>
      </c>
      <c r="D70" s="101"/>
      <c r="E70" s="101">
        <f>$B70      +$C70      +$D70</f>
        <v>22308000</v>
      </c>
      <c r="F70" s="102">
        <f t="shared" ref="F70:O70" si="44">F69</f>
        <v>22308000</v>
      </c>
      <c r="G70" s="103">
        <f t="shared" si="44"/>
        <v>22308000</v>
      </c>
      <c r="H70" s="102">
        <f t="shared" si="44"/>
        <v>2925000</v>
      </c>
      <c r="I70" s="103">
        <f t="shared" si="44"/>
        <v>0</v>
      </c>
      <c r="J70" s="102">
        <f t="shared" si="44"/>
        <v>10625000</v>
      </c>
      <c r="K70" s="103">
        <f t="shared" si="44"/>
        <v>13352192</v>
      </c>
      <c r="L70" s="102">
        <f t="shared" si="44"/>
        <v>8452000</v>
      </c>
      <c r="M70" s="103">
        <f t="shared" si="44"/>
        <v>7280966</v>
      </c>
      <c r="N70" s="102">
        <f t="shared" si="44"/>
        <v>306000</v>
      </c>
      <c r="O70" s="103">
        <f t="shared" si="44"/>
        <v>1674831</v>
      </c>
      <c r="P70" s="102">
        <f>$H70      +$J70      +$L70      +$N70</f>
        <v>22308000</v>
      </c>
      <c r="Q70" s="103">
        <f>$I70      +$K70      +$M70      +$O70</f>
        <v>22307989</v>
      </c>
      <c r="R70" s="57">
        <f>IF(($L70      =0),0,((($N70      -$L70      )/$L70      )*100))</f>
        <v>-96.379555134879311</v>
      </c>
      <c r="S70" s="58">
        <f>IF(($M70      =0),0,((($O70      -$M70      )/$M70      )*100))</f>
        <v>-76.997131973971591</v>
      </c>
      <c r="T70" s="57">
        <f>IF($E70   =0,0,($P70   /$E70   )*100)</f>
        <v>100</v>
      </c>
      <c r="U70" s="59">
        <f>IF($E70   =0,0,($Q70   /$E70 )*100)</f>
        <v>99.999950690335311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22308000</v>
      </c>
      <c r="C71" s="104">
        <f>C69</f>
        <v>0</v>
      </c>
      <c r="D71" s="104"/>
      <c r="E71" s="104">
        <f>$B71      +$C71      +$D71</f>
        <v>22308000</v>
      </c>
      <c r="F71" s="105">
        <f t="shared" ref="F71:O71" si="45">F69</f>
        <v>22308000</v>
      </c>
      <c r="G71" s="106">
        <f t="shared" si="45"/>
        <v>22308000</v>
      </c>
      <c r="H71" s="105">
        <f t="shared" si="45"/>
        <v>2925000</v>
      </c>
      <c r="I71" s="106">
        <f t="shared" si="45"/>
        <v>0</v>
      </c>
      <c r="J71" s="105">
        <f t="shared" si="45"/>
        <v>10625000</v>
      </c>
      <c r="K71" s="106">
        <f t="shared" si="45"/>
        <v>13352192</v>
      </c>
      <c r="L71" s="105">
        <f t="shared" si="45"/>
        <v>8452000</v>
      </c>
      <c r="M71" s="106">
        <f t="shared" si="45"/>
        <v>7280966</v>
      </c>
      <c r="N71" s="105">
        <f t="shared" si="45"/>
        <v>306000</v>
      </c>
      <c r="O71" s="106">
        <f t="shared" si="45"/>
        <v>1674831</v>
      </c>
      <c r="P71" s="105">
        <f>$H71      +$J71      +$L71      +$N71</f>
        <v>22308000</v>
      </c>
      <c r="Q71" s="106">
        <f>$I71      +$K71      +$M71      +$O71</f>
        <v>22307989</v>
      </c>
      <c r="R71" s="61">
        <f>IF(($L71      =0),0,((($N71      -$L71      )/$L71      )*100))</f>
        <v>-96.379555134879311</v>
      </c>
      <c r="S71" s="62">
        <f>IF(($M71      =0),0,((($O71      -$M71      )/$M71      )*100))</f>
        <v>-76.997131973971591</v>
      </c>
      <c r="T71" s="61">
        <f>IF($E71   =0,0,($P71   /$E71   )*100)</f>
        <v>100</v>
      </c>
      <c r="U71" s="65">
        <f>IF($E71   =0,0,($Q71   /$E71   )*100)</f>
        <v>99.999950690335311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75290000</v>
      </c>
      <c r="C72" s="104">
        <f>SUM(C9:C14,C17:C23,C26:C29,C32,C35:C39,C42:C52,C55:C58,C61:C65,C69)</f>
        <v>0</v>
      </c>
      <c r="D72" s="104"/>
      <c r="E72" s="104">
        <f>$B72      +$C72      +$D72</f>
        <v>75290000</v>
      </c>
      <c r="F72" s="105">
        <f t="shared" ref="F72:O72" si="46">SUM(F9:F14,F17:F23,F26:F29,F32,F35:F39,F42:F52,F55:F58,F61:F65,F69)</f>
        <v>75290000</v>
      </c>
      <c r="G72" s="106">
        <f t="shared" si="46"/>
        <v>75290000</v>
      </c>
      <c r="H72" s="105">
        <f t="shared" si="46"/>
        <v>4094000</v>
      </c>
      <c r="I72" s="106">
        <f t="shared" si="46"/>
        <v>0</v>
      </c>
      <c r="J72" s="105">
        <f t="shared" si="46"/>
        <v>29084000</v>
      </c>
      <c r="K72" s="106">
        <f t="shared" si="46"/>
        <v>32981906</v>
      </c>
      <c r="L72" s="105">
        <f t="shared" si="46"/>
        <v>19399000</v>
      </c>
      <c r="M72" s="106">
        <f t="shared" si="46"/>
        <v>17590699</v>
      </c>
      <c r="N72" s="105">
        <f t="shared" si="46"/>
        <v>8271000</v>
      </c>
      <c r="O72" s="106">
        <f t="shared" si="46"/>
        <v>14819910</v>
      </c>
      <c r="P72" s="105">
        <f>$H72      +$J72      +$L72      +$N72</f>
        <v>60848000</v>
      </c>
      <c r="Q72" s="106">
        <f>$I72      +$K72      +$M72      +$O72</f>
        <v>65392515</v>
      </c>
      <c r="R72" s="61">
        <f>IF(($L72      =0),0,((($N72      -$L72      )/$L72      )*100))</f>
        <v>-57.363781638228772</v>
      </c>
      <c r="S72" s="62">
        <f>IF(($M72      =0),0,((($O72      -$M72      )/$M72      )*100))</f>
        <v>-15.751443419047758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80.818169743657847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86.854183822552798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p4gTpskZlgWVsyCpopABRCixAfkGcAJYTxgTrGFdbX1mCv31lC9MEpQHY9UsxdhRYy1vWiZlQD8aKTdGBLWkw==" saltValue="zT3mrRVKxitPM4yElK/1R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2023000</v>
      </c>
      <c r="C10" s="92">
        <v>0</v>
      </c>
      <c r="D10" s="92"/>
      <c r="E10" s="92">
        <f t="shared" ref="E10:E15" si="0">$B10      +$C10      +$D10</f>
        <v>2023000</v>
      </c>
      <c r="F10" s="93">
        <v>2023000</v>
      </c>
      <c r="G10" s="94">
        <v>2023000</v>
      </c>
      <c r="H10" s="93">
        <v>319000</v>
      </c>
      <c r="I10" s="94">
        <v>318046</v>
      </c>
      <c r="J10" s="93">
        <v>116000</v>
      </c>
      <c r="K10" s="94">
        <v>162226</v>
      </c>
      <c r="L10" s="93">
        <v>679000</v>
      </c>
      <c r="M10" s="94">
        <v>36976</v>
      </c>
      <c r="N10" s="93">
        <v>909000</v>
      </c>
      <c r="O10" s="94">
        <v>1001033</v>
      </c>
      <c r="P10" s="93">
        <f t="shared" ref="P10:P15" si="1">$H10      +$J10      +$L10      +$N10</f>
        <v>2023000</v>
      </c>
      <c r="Q10" s="94">
        <f t="shared" ref="Q10:Q15" si="2">$I10      +$K10      +$M10      +$O10</f>
        <v>1518281</v>
      </c>
      <c r="R10" s="48">
        <f t="shared" ref="R10:R15" si="3">IF(($L10      =0),0,((($N10      -$L10      )/$L10      )*100))</f>
        <v>33.873343151693668</v>
      </c>
      <c r="S10" s="49">
        <f t="shared" ref="S10:S15" si="4">IF(($M10      =0),0,((($O10      -$M10      )/$M10      )*100))</f>
        <v>2607.2506490696669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75.050963914977757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2023000</v>
      </c>
      <c r="C15" s="95">
        <f>SUM(C9:C14)</f>
        <v>0</v>
      </c>
      <c r="D15" s="95"/>
      <c r="E15" s="95">
        <f t="shared" si="0"/>
        <v>2023000</v>
      </c>
      <c r="F15" s="96">
        <f t="shared" ref="F15:O15" si="7">SUM(F9:F14)</f>
        <v>2023000</v>
      </c>
      <c r="G15" s="97">
        <f t="shared" si="7"/>
        <v>2023000</v>
      </c>
      <c r="H15" s="96">
        <f t="shared" si="7"/>
        <v>319000</v>
      </c>
      <c r="I15" s="97">
        <f t="shared" si="7"/>
        <v>318046</v>
      </c>
      <c r="J15" s="96">
        <f t="shared" si="7"/>
        <v>116000</v>
      </c>
      <c r="K15" s="97">
        <f t="shared" si="7"/>
        <v>162226</v>
      </c>
      <c r="L15" s="96">
        <f t="shared" si="7"/>
        <v>679000</v>
      </c>
      <c r="M15" s="97">
        <f t="shared" si="7"/>
        <v>36976</v>
      </c>
      <c r="N15" s="96">
        <f t="shared" si="7"/>
        <v>909000</v>
      </c>
      <c r="O15" s="97">
        <f t="shared" si="7"/>
        <v>1001033</v>
      </c>
      <c r="P15" s="96">
        <f t="shared" si="1"/>
        <v>2023000</v>
      </c>
      <c r="Q15" s="97">
        <f t="shared" si="2"/>
        <v>1518281</v>
      </c>
      <c r="R15" s="52">
        <f t="shared" si="3"/>
        <v>33.873343151693668</v>
      </c>
      <c r="S15" s="53">
        <f t="shared" si="4"/>
        <v>2607.2506490696669</v>
      </c>
      <c r="T15" s="52">
        <f>IF((SUM($E9:$E13))=0,0,(P15/(SUM($E9:$E13))*100))</f>
        <v>100</v>
      </c>
      <c r="U15" s="54">
        <f>IF((SUM($E9:$E13))=0,0,(Q15/(SUM($E9:$E13))*100))</f>
        <v>75.050963914977757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1755000</v>
      </c>
      <c r="C32" s="92">
        <v>0</v>
      </c>
      <c r="D32" s="92"/>
      <c r="E32" s="92">
        <f>$B32      +$C32      +$D32</f>
        <v>1755000</v>
      </c>
      <c r="F32" s="93">
        <v>1755000</v>
      </c>
      <c r="G32" s="94">
        <v>1755000</v>
      </c>
      <c r="H32" s="93"/>
      <c r="I32" s="94">
        <v>523299</v>
      </c>
      <c r="J32" s="93">
        <v>1405000</v>
      </c>
      <c r="K32" s="94">
        <v>1308470</v>
      </c>
      <c r="L32" s="93">
        <v>-77000</v>
      </c>
      <c r="M32" s="94">
        <v>-603771</v>
      </c>
      <c r="N32" s="93">
        <v>427000</v>
      </c>
      <c r="O32" s="94">
        <v>527000</v>
      </c>
      <c r="P32" s="93">
        <f>$H32      +$J32      +$L32      +$N32</f>
        <v>1755000</v>
      </c>
      <c r="Q32" s="94">
        <f>$I32      +$K32      +$M32      +$O32</f>
        <v>1754998</v>
      </c>
      <c r="R32" s="48">
        <f>IF(($L32      =0),0,((($N32      -$L32      )/$L32      )*100))</f>
        <v>-654.54545454545462</v>
      </c>
      <c r="S32" s="49">
        <f>IF(($M32      =0),0,((($O32      -$M32      )/$M32      )*100))</f>
        <v>-187.2847486878303</v>
      </c>
      <c r="T32" s="48">
        <f>IF(($E32      =0),0,(($P32      /$E32      )*100))</f>
        <v>100</v>
      </c>
      <c r="U32" s="50">
        <f>IF(($E32      =0),0,(($Q32      /$E32      )*100))</f>
        <v>99.99988603988605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1755000</v>
      </c>
      <c r="C33" s="95">
        <f>C32</f>
        <v>0</v>
      </c>
      <c r="D33" s="95"/>
      <c r="E33" s="95">
        <f>$B33      +$C33      +$D33</f>
        <v>1755000</v>
      </c>
      <c r="F33" s="96">
        <f t="shared" ref="F33:O33" si="17">F32</f>
        <v>1755000</v>
      </c>
      <c r="G33" s="97">
        <f t="shared" si="17"/>
        <v>1755000</v>
      </c>
      <c r="H33" s="96">
        <f t="shared" si="17"/>
        <v>0</v>
      </c>
      <c r="I33" s="97">
        <f t="shared" si="17"/>
        <v>523299</v>
      </c>
      <c r="J33" s="96">
        <f t="shared" si="17"/>
        <v>1405000</v>
      </c>
      <c r="K33" s="97">
        <f t="shared" si="17"/>
        <v>1308470</v>
      </c>
      <c r="L33" s="96">
        <f t="shared" si="17"/>
        <v>-77000</v>
      </c>
      <c r="M33" s="97">
        <f t="shared" si="17"/>
        <v>-603771</v>
      </c>
      <c r="N33" s="96">
        <f t="shared" si="17"/>
        <v>427000</v>
      </c>
      <c r="O33" s="97">
        <f t="shared" si="17"/>
        <v>527000</v>
      </c>
      <c r="P33" s="96">
        <f>$H33      +$J33      +$L33      +$N33</f>
        <v>1755000</v>
      </c>
      <c r="Q33" s="97">
        <f>$I33      +$K33      +$M33      +$O33</f>
        <v>1754998</v>
      </c>
      <c r="R33" s="52">
        <f>IF(($L33      =0),0,((($N33      -$L33      )/$L33      )*100))</f>
        <v>-654.54545454545462</v>
      </c>
      <c r="S33" s="53">
        <f>IF(($M33      =0),0,((($O33      -$M33      )/$M33      )*100))</f>
        <v>-187.2847486878303</v>
      </c>
      <c r="T33" s="52">
        <f>IF($E33   =0,0,($P33   /$E33   )*100)</f>
        <v>100</v>
      </c>
      <c r="U33" s="54">
        <f>IF($E33   =0,0,($Q33   /$E33   )*100)</f>
        <v>99.99988603988605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>
        <v>0</v>
      </c>
      <c r="D35" s="92"/>
      <c r="E35" s="92">
        <f t="shared" ref="E35:E40" si="18">$B35      +$C35      +$D35</f>
        <v>17000000</v>
      </c>
      <c r="F35" s="93">
        <v>17000000</v>
      </c>
      <c r="G35" s="94">
        <v>17000000</v>
      </c>
      <c r="H35" s="93">
        <v>450000</v>
      </c>
      <c r="I35" s="94"/>
      <c r="J35" s="93">
        <v>2069000</v>
      </c>
      <c r="K35" s="94">
        <v>2547303</v>
      </c>
      <c r="L35" s="93">
        <v>5950000</v>
      </c>
      <c r="M35" s="94">
        <v>5949368</v>
      </c>
      <c r="N35" s="93">
        <v>8531000</v>
      </c>
      <c r="O35" s="94">
        <v>7176038</v>
      </c>
      <c r="P35" s="93">
        <f t="shared" ref="P35:P40" si="19">$H35      +$J35      +$L35      +$N35</f>
        <v>17000000</v>
      </c>
      <c r="Q35" s="94">
        <f t="shared" ref="Q35:Q40" si="20">$I35      +$K35      +$M35      +$O35</f>
        <v>15672709</v>
      </c>
      <c r="R35" s="48">
        <f t="shared" ref="R35:R40" si="21">IF(($L35      =0),0,((($N35      -$L35      )/$L35      )*100))</f>
        <v>43.378151260504197</v>
      </c>
      <c r="S35" s="49">
        <f t="shared" ref="S35:S40" si="22">IF(($M35      =0),0,((($O35      -$M35      )/$M35      )*100))</f>
        <v>20.618492586103262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92.192405882352944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9072000</v>
      </c>
      <c r="C36" s="92">
        <v>0</v>
      </c>
      <c r="D36" s="92"/>
      <c r="E36" s="92">
        <f t="shared" si="18"/>
        <v>9072000</v>
      </c>
      <c r="F36" s="93">
        <v>9072000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26072000</v>
      </c>
      <c r="C40" s="95">
        <f>SUM(C35:C39)</f>
        <v>0</v>
      </c>
      <c r="D40" s="95"/>
      <c r="E40" s="95">
        <f t="shared" si="18"/>
        <v>26072000</v>
      </c>
      <c r="F40" s="96">
        <f t="shared" ref="F40:O40" si="25">SUM(F35:F39)</f>
        <v>26072000</v>
      </c>
      <c r="G40" s="97">
        <f t="shared" si="25"/>
        <v>17000000</v>
      </c>
      <c r="H40" s="96">
        <f t="shared" si="25"/>
        <v>450000</v>
      </c>
      <c r="I40" s="97">
        <f t="shared" si="25"/>
        <v>0</v>
      </c>
      <c r="J40" s="96">
        <f t="shared" si="25"/>
        <v>2069000</v>
      </c>
      <c r="K40" s="97">
        <f t="shared" si="25"/>
        <v>2547303</v>
      </c>
      <c r="L40" s="96">
        <f t="shared" si="25"/>
        <v>5950000</v>
      </c>
      <c r="M40" s="97">
        <f t="shared" si="25"/>
        <v>5949368</v>
      </c>
      <c r="N40" s="96">
        <f t="shared" si="25"/>
        <v>8531000</v>
      </c>
      <c r="O40" s="97">
        <f t="shared" si="25"/>
        <v>7176038</v>
      </c>
      <c r="P40" s="96">
        <f t="shared" si="19"/>
        <v>17000000</v>
      </c>
      <c r="Q40" s="97">
        <f t="shared" si="20"/>
        <v>15672709</v>
      </c>
      <c r="R40" s="52">
        <f t="shared" si="21"/>
        <v>43.378151260504197</v>
      </c>
      <c r="S40" s="53">
        <f t="shared" si="22"/>
        <v>20.618492586103262</v>
      </c>
      <c r="T40" s="52">
        <f>IF((+$E35+$E38) =0,0,(P40   /(+$E35+$E38) )*100)</f>
        <v>100</v>
      </c>
      <c r="U40" s="54">
        <f>IF((+$E35+$E38) =0,0,(Q40   /(+$E35+$E38) )*100)</f>
        <v>92.192405882352944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4600000</v>
      </c>
      <c r="C51" s="92">
        <v>0</v>
      </c>
      <c r="D51" s="92"/>
      <c r="E51" s="92">
        <f t="shared" si="26"/>
        <v>4600000</v>
      </c>
      <c r="F51" s="93">
        <v>4600000</v>
      </c>
      <c r="G51" s="94">
        <v>4600000</v>
      </c>
      <c r="H51" s="93">
        <v>247000</v>
      </c>
      <c r="I51" s="94"/>
      <c r="J51" s="93">
        <v>98000</v>
      </c>
      <c r="K51" s="94">
        <v>247468</v>
      </c>
      <c r="L51" s="93">
        <v>324000</v>
      </c>
      <c r="M51" s="94">
        <v>421982</v>
      </c>
      <c r="N51" s="93">
        <v>2454000</v>
      </c>
      <c r="O51" s="94">
        <v>2218488</v>
      </c>
      <c r="P51" s="93">
        <f t="shared" si="27"/>
        <v>3123000</v>
      </c>
      <c r="Q51" s="94">
        <f t="shared" si="28"/>
        <v>2887938</v>
      </c>
      <c r="R51" s="48">
        <f t="shared" si="29"/>
        <v>657.40740740740739</v>
      </c>
      <c r="S51" s="49">
        <f t="shared" si="30"/>
        <v>425.73048139494108</v>
      </c>
      <c r="T51" s="48">
        <f t="shared" si="31"/>
        <v>67.891304347826093</v>
      </c>
      <c r="U51" s="50">
        <f t="shared" si="32"/>
        <v>62.781260869565216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26573000</v>
      </c>
      <c r="C53" s="95">
        <f>SUM(C42:C52)</f>
        <v>0</v>
      </c>
      <c r="D53" s="95"/>
      <c r="E53" s="95">
        <f t="shared" si="26"/>
        <v>26573000</v>
      </c>
      <c r="F53" s="96">
        <f t="shared" ref="F53:O53" si="33">SUM(F42:F52)</f>
        <v>26573000</v>
      </c>
      <c r="G53" s="97">
        <f t="shared" si="33"/>
        <v>4600000</v>
      </c>
      <c r="H53" s="96">
        <f t="shared" si="33"/>
        <v>247000</v>
      </c>
      <c r="I53" s="97">
        <f t="shared" si="33"/>
        <v>0</v>
      </c>
      <c r="J53" s="96">
        <f t="shared" si="33"/>
        <v>98000</v>
      </c>
      <c r="K53" s="97">
        <f t="shared" si="33"/>
        <v>247468</v>
      </c>
      <c r="L53" s="96">
        <f t="shared" si="33"/>
        <v>324000</v>
      </c>
      <c r="M53" s="97">
        <f t="shared" si="33"/>
        <v>421982</v>
      </c>
      <c r="N53" s="96">
        <f t="shared" si="33"/>
        <v>2454000</v>
      </c>
      <c r="O53" s="97">
        <f t="shared" si="33"/>
        <v>2218488</v>
      </c>
      <c r="P53" s="96">
        <f t="shared" si="27"/>
        <v>3123000</v>
      </c>
      <c r="Q53" s="97">
        <f t="shared" si="28"/>
        <v>2887938</v>
      </c>
      <c r="R53" s="52">
        <f t="shared" si="29"/>
        <v>657.40740740740739</v>
      </c>
      <c r="S53" s="53">
        <f t="shared" si="30"/>
        <v>425.73048139494108</v>
      </c>
      <c r="T53" s="52">
        <f>IF((+$E43+$E45+$E47+$E48+$E51) =0,0,(P53   /(+$E43+$E45+$E47+$E48+$E51) )*100)</f>
        <v>67.891304347826093</v>
      </c>
      <c r="U53" s="54">
        <f>IF((+$E43+$E45+$E47+$E48+$E51) =0,0,(Q53   /(+$E43+$E45+$E47+$E48+$E51) )*100)</f>
        <v>62.781260869565216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56423000</v>
      </c>
      <c r="C67" s="104">
        <f>SUM(C9:C14,C17:C23,C26:C29,C32,C35:C39,C42:C52,C55:C58,C61:C65)</f>
        <v>0</v>
      </c>
      <c r="D67" s="104"/>
      <c r="E67" s="104">
        <f t="shared" si="35"/>
        <v>56423000</v>
      </c>
      <c r="F67" s="105">
        <f t="shared" ref="F67:O67" si="43">SUM(F9:F14,F17:F23,F26:F29,F32,F35:F39,F42:F52,F55:F58,F61:F65)</f>
        <v>56423000</v>
      </c>
      <c r="G67" s="106">
        <f t="shared" si="43"/>
        <v>25378000</v>
      </c>
      <c r="H67" s="105">
        <f t="shared" si="43"/>
        <v>1016000</v>
      </c>
      <c r="I67" s="106">
        <f t="shared" si="43"/>
        <v>841345</v>
      </c>
      <c r="J67" s="105">
        <f t="shared" si="43"/>
        <v>3688000</v>
      </c>
      <c r="K67" s="106">
        <f t="shared" si="43"/>
        <v>4265467</v>
      </c>
      <c r="L67" s="105">
        <f t="shared" si="43"/>
        <v>6876000</v>
      </c>
      <c r="M67" s="106">
        <f t="shared" si="43"/>
        <v>5804555</v>
      </c>
      <c r="N67" s="105">
        <f t="shared" si="43"/>
        <v>12321000</v>
      </c>
      <c r="O67" s="106">
        <f t="shared" si="43"/>
        <v>10922559</v>
      </c>
      <c r="P67" s="105">
        <f t="shared" si="36"/>
        <v>23901000</v>
      </c>
      <c r="Q67" s="106">
        <f t="shared" si="37"/>
        <v>21833926</v>
      </c>
      <c r="R67" s="61">
        <f t="shared" si="38"/>
        <v>79.18848167539268</v>
      </c>
      <c r="S67" s="62">
        <f t="shared" si="39"/>
        <v>88.172202692540608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94.179998423831663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86.034856962723609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16320000</v>
      </c>
      <c r="C69" s="92">
        <v>0</v>
      </c>
      <c r="D69" s="92"/>
      <c r="E69" s="92">
        <f>$B69      +$C69      +$D69</f>
        <v>16320000</v>
      </c>
      <c r="F69" s="93">
        <v>16320000</v>
      </c>
      <c r="G69" s="94">
        <v>16320000</v>
      </c>
      <c r="H69" s="93">
        <v>5040000</v>
      </c>
      <c r="I69" s="94">
        <v>4085616</v>
      </c>
      <c r="J69" s="93">
        <v>1503000</v>
      </c>
      <c r="K69" s="94">
        <v>1596409</v>
      </c>
      <c r="L69" s="93">
        <v>816000</v>
      </c>
      <c r="M69" s="94">
        <v>2018217</v>
      </c>
      <c r="N69" s="93">
        <v>6350000</v>
      </c>
      <c r="O69" s="94">
        <v>5792065</v>
      </c>
      <c r="P69" s="93">
        <f>$H69      +$J69      +$L69      +$N69</f>
        <v>13709000</v>
      </c>
      <c r="Q69" s="94">
        <f>$I69      +$K69      +$M69      +$O69</f>
        <v>13492307</v>
      </c>
      <c r="R69" s="48">
        <f>IF(($L69      =0),0,((($N69      -$L69      )/$L69      )*100))</f>
        <v>678.18627450980398</v>
      </c>
      <c r="S69" s="49">
        <f>IF(($M69      =0),0,((($O69      -$M69      )/$M69      )*100))</f>
        <v>186.98920879172061</v>
      </c>
      <c r="T69" s="48">
        <f>IF(($E69      =0),0,(($P69      /$E69      )*100))</f>
        <v>84.001225490196077</v>
      </c>
      <c r="U69" s="50">
        <f>IF(($E69      =0),0,(($Q69      /$E69      )*100))</f>
        <v>82.673449754901966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16320000</v>
      </c>
      <c r="C70" s="101">
        <f>C69</f>
        <v>0</v>
      </c>
      <c r="D70" s="101"/>
      <c r="E70" s="101">
        <f>$B70      +$C70      +$D70</f>
        <v>16320000</v>
      </c>
      <c r="F70" s="102">
        <f t="shared" ref="F70:O70" si="44">F69</f>
        <v>16320000</v>
      </c>
      <c r="G70" s="103">
        <f t="shared" si="44"/>
        <v>16320000</v>
      </c>
      <c r="H70" s="102">
        <f t="shared" si="44"/>
        <v>5040000</v>
      </c>
      <c r="I70" s="103">
        <f t="shared" si="44"/>
        <v>4085616</v>
      </c>
      <c r="J70" s="102">
        <f t="shared" si="44"/>
        <v>1503000</v>
      </c>
      <c r="K70" s="103">
        <f t="shared" si="44"/>
        <v>1596409</v>
      </c>
      <c r="L70" s="102">
        <f t="shared" si="44"/>
        <v>816000</v>
      </c>
      <c r="M70" s="103">
        <f t="shared" si="44"/>
        <v>2018217</v>
      </c>
      <c r="N70" s="102">
        <f t="shared" si="44"/>
        <v>6350000</v>
      </c>
      <c r="O70" s="103">
        <f t="shared" si="44"/>
        <v>5792065</v>
      </c>
      <c r="P70" s="102">
        <f>$H70      +$J70      +$L70      +$N70</f>
        <v>13709000</v>
      </c>
      <c r="Q70" s="103">
        <f>$I70      +$K70      +$M70      +$O70</f>
        <v>13492307</v>
      </c>
      <c r="R70" s="57">
        <f>IF(($L70      =0),0,((($N70      -$L70      )/$L70      )*100))</f>
        <v>678.18627450980398</v>
      </c>
      <c r="S70" s="58">
        <f>IF(($M70      =0),0,((($O70      -$M70      )/$M70      )*100))</f>
        <v>186.98920879172061</v>
      </c>
      <c r="T70" s="57">
        <f>IF($E70   =0,0,($P70   /$E70   )*100)</f>
        <v>84.001225490196077</v>
      </c>
      <c r="U70" s="59">
        <f>IF($E70   =0,0,($Q70   /$E70 )*100)</f>
        <v>82.673449754901966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16320000</v>
      </c>
      <c r="C71" s="104">
        <f>C69</f>
        <v>0</v>
      </c>
      <c r="D71" s="104"/>
      <c r="E71" s="104">
        <f>$B71      +$C71      +$D71</f>
        <v>16320000</v>
      </c>
      <c r="F71" s="105">
        <f t="shared" ref="F71:O71" si="45">F69</f>
        <v>16320000</v>
      </c>
      <c r="G71" s="106">
        <f t="shared" si="45"/>
        <v>16320000</v>
      </c>
      <c r="H71" s="105">
        <f t="shared" si="45"/>
        <v>5040000</v>
      </c>
      <c r="I71" s="106">
        <f t="shared" si="45"/>
        <v>4085616</v>
      </c>
      <c r="J71" s="105">
        <f t="shared" si="45"/>
        <v>1503000</v>
      </c>
      <c r="K71" s="106">
        <f t="shared" si="45"/>
        <v>1596409</v>
      </c>
      <c r="L71" s="105">
        <f t="shared" si="45"/>
        <v>816000</v>
      </c>
      <c r="M71" s="106">
        <f t="shared" si="45"/>
        <v>2018217</v>
      </c>
      <c r="N71" s="105">
        <f t="shared" si="45"/>
        <v>6350000</v>
      </c>
      <c r="O71" s="106">
        <f t="shared" si="45"/>
        <v>5792065</v>
      </c>
      <c r="P71" s="105">
        <f>$H71      +$J71      +$L71      +$N71</f>
        <v>13709000</v>
      </c>
      <c r="Q71" s="106">
        <f>$I71      +$K71      +$M71      +$O71</f>
        <v>13492307</v>
      </c>
      <c r="R71" s="61">
        <f>IF(($L71      =0),0,((($N71      -$L71      )/$L71      )*100))</f>
        <v>678.18627450980398</v>
      </c>
      <c r="S71" s="62">
        <f>IF(($M71      =0),0,((($O71      -$M71      )/$M71      )*100))</f>
        <v>186.98920879172061</v>
      </c>
      <c r="T71" s="61">
        <f>IF($E71   =0,0,($P71   /$E71   )*100)</f>
        <v>84.001225490196077</v>
      </c>
      <c r="U71" s="65">
        <f>IF($E71   =0,0,($Q71   /$E71   )*100)</f>
        <v>82.673449754901966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72743000</v>
      </c>
      <c r="C72" s="104">
        <f>SUM(C9:C14,C17:C23,C26:C29,C32,C35:C39,C42:C52,C55:C58,C61:C65,C69)</f>
        <v>0</v>
      </c>
      <c r="D72" s="104"/>
      <c r="E72" s="104">
        <f>$B72      +$C72      +$D72</f>
        <v>72743000</v>
      </c>
      <c r="F72" s="105">
        <f t="shared" ref="F72:O72" si="46">SUM(F9:F14,F17:F23,F26:F29,F32,F35:F39,F42:F52,F55:F58,F61:F65,F69)</f>
        <v>72743000</v>
      </c>
      <c r="G72" s="106">
        <f t="shared" si="46"/>
        <v>41698000</v>
      </c>
      <c r="H72" s="105">
        <f t="shared" si="46"/>
        <v>6056000</v>
      </c>
      <c r="I72" s="106">
        <f t="shared" si="46"/>
        <v>4926961</v>
      </c>
      <c r="J72" s="105">
        <f t="shared" si="46"/>
        <v>5191000</v>
      </c>
      <c r="K72" s="106">
        <f t="shared" si="46"/>
        <v>5861876</v>
      </c>
      <c r="L72" s="105">
        <f t="shared" si="46"/>
        <v>7692000</v>
      </c>
      <c r="M72" s="106">
        <f t="shared" si="46"/>
        <v>7822772</v>
      </c>
      <c r="N72" s="105">
        <f t="shared" si="46"/>
        <v>18671000</v>
      </c>
      <c r="O72" s="106">
        <f t="shared" si="46"/>
        <v>16714624</v>
      </c>
      <c r="P72" s="105">
        <f>$H72      +$J72      +$L72      +$N72</f>
        <v>37610000</v>
      </c>
      <c r="Q72" s="106">
        <f>$I72      +$K72      +$M72      +$O72</f>
        <v>35326233</v>
      </c>
      <c r="R72" s="61">
        <f>IF(($L72      =0),0,((($N72      -$L72      )/$L72      )*100))</f>
        <v>142.73270930837234</v>
      </c>
      <c r="S72" s="62">
        <f>IF(($M72      =0),0,((($O72      -$M72      )/$M72      )*100))</f>
        <v>113.66625538875479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90.196172478296319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84.71925032375654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z+cAeV/3BGyxaNKGY4DZaMg6qL1Sgzz465ZHGHi4ccj5UZeAd5bJuSS8S5mbjpcCYOitX29kiUOZRQ8FSzc+g==" saltValue="EP11juYWHFWiEQPiiwwGJ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70ECE-B1BA-422F-B67D-89A710FDC6D8}"/>
</file>

<file path=customXml/itemProps2.xml><?xml version="1.0" encoding="utf-8"?>
<ds:datastoreItem xmlns:ds="http://schemas.openxmlformats.org/officeDocument/2006/customXml" ds:itemID="{E7E862E9-42AA-4598-BA73-66D62810EAAD}"/>
</file>

<file path=customXml/itemProps3.xml><?xml version="1.0" encoding="utf-8"?>
<ds:datastoreItem xmlns:ds="http://schemas.openxmlformats.org/officeDocument/2006/customXml" ds:itemID="{E9CA2D6F-5301-44AA-B9FD-2C8959AF6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2022-08-26T12:43:51Z</cp:lastPrinted>
  <dcterms:created xsi:type="dcterms:W3CDTF">2022-08-10T12:07:16Z</dcterms:created>
  <dcterms:modified xsi:type="dcterms:W3CDTF">2022-08-26T12:44:10Z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