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FA5E1CA5-B8FA-4343-B449-41F329596EA4}" xr6:coauthVersionLast="47" xr6:coauthVersionMax="47" xr10:uidLastSave="{00000000-0000-0000-0000-000000000000}"/>
  <workbookProtection workbookAlgorithmName="SHA-512" workbookHashValue="1qi6/diNMkdEZL2ms7TfzHRL5VqnKRGr0xFxj7RADRRyj6Yb552jysFIKlha4oGhqr96083WFnAR2I/zcRHK1g==" workbookSaltValue="mXy4tRd7+R63P9dS/WFchA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U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T96" i="3" s="1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Q113" i="4"/>
  <c r="P113" i="4"/>
  <c r="O113" i="4"/>
  <c r="N113" i="4"/>
  <c r="M113" i="4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T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T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S95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S107" i="5"/>
  <c r="R107" i="5"/>
  <c r="E107" i="5"/>
  <c r="T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S95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U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T110" i="6"/>
  <c r="S110" i="6"/>
  <c r="R110" i="6"/>
  <c r="E110" i="6"/>
  <c r="U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T107" i="6" s="1"/>
  <c r="S106" i="6"/>
  <c r="R106" i="6"/>
  <c r="E106" i="6"/>
  <c r="S105" i="6"/>
  <c r="R105" i="6"/>
  <c r="E105" i="6"/>
  <c r="S104" i="6"/>
  <c r="R104" i="6"/>
  <c r="E104" i="6"/>
  <c r="S103" i="6"/>
  <c r="R103" i="6"/>
  <c r="E103" i="6"/>
  <c r="S102" i="6"/>
  <c r="R102" i="6"/>
  <c r="E102" i="6"/>
  <c r="S101" i="6"/>
  <c r="R101" i="6"/>
  <c r="E101" i="6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T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S98" i="7"/>
  <c r="R98" i="7"/>
  <c r="E98" i="7"/>
  <c r="S97" i="7"/>
  <c r="R97" i="7"/>
  <c r="E97" i="7"/>
  <c r="T97" i="7" s="1"/>
  <c r="S96" i="7"/>
  <c r="R96" i="7"/>
  <c r="E96" i="7"/>
  <c r="T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U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S102" i="9"/>
  <c r="R102" i="9"/>
  <c r="E102" i="9"/>
  <c r="U102" i="9" s="1"/>
  <c r="S101" i="9"/>
  <c r="R101" i="9"/>
  <c r="E101" i="9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"/>
  <c r="V113" i="1"/>
  <c r="T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S107" i="1"/>
  <c r="R107" i="1"/>
  <c r="E107" i="1"/>
  <c r="S106" i="1"/>
  <c r="R106" i="1"/>
  <c r="E106" i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E79" i="6" s="1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9"/>
  <c r="R93" i="9"/>
  <c r="Q93" i="9"/>
  <c r="P93" i="9"/>
  <c r="E93" i="9"/>
  <c r="U92" i="9"/>
  <c r="T92" i="9"/>
  <c r="S92" i="9"/>
  <c r="R92" i="9"/>
  <c r="Q92" i="9"/>
  <c r="P92" i="9"/>
  <c r="E92" i="9"/>
  <c r="U91" i="9"/>
  <c r="T91" i="9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U88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S71" i="9" s="1"/>
  <c r="L71" i="9"/>
  <c r="R71" i="9" s="1"/>
  <c r="K71" i="9"/>
  <c r="J71" i="9"/>
  <c r="I71" i="9"/>
  <c r="H71" i="9"/>
  <c r="G71" i="9"/>
  <c r="F71" i="9"/>
  <c r="E71" i="9"/>
  <c r="C71" i="9"/>
  <c r="B71" i="9"/>
  <c r="W70" i="9"/>
  <c r="V70" i="9"/>
  <c r="O70" i="9"/>
  <c r="N70" i="9"/>
  <c r="M70" i="9"/>
  <c r="S70" i="9" s="1"/>
  <c r="L70" i="9"/>
  <c r="R70" i="9" s="1"/>
  <c r="K70" i="9"/>
  <c r="J70" i="9"/>
  <c r="I70" i="9"/>
  <c r="H70" i="9"/>
  <c r="G70" i="9"/>
  <c r="F70" i="9"/>
  <c r="E70" i="9"/>
  <c r="U70" i="9" s="1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S67" i="9" s="1"/>
  <c r="L67" i="9"/>
  <c r="K67" i="9"/>
  <c r="J67" i="9"/>
  <c r="I67" i="9"/>
  <c r="Q67" i="9" s="1"/>
  <c r="H67" i="9"/>
  <c r="G67" i="9"/>
  <c r="F67" i="9"/>
  <c r="C67" i="9"/>
  <c r="B67" i="9"/>
  <c r="W66" i="9"/>
  <c r="V66" i="9"/>
  <c r="R66" i="9"/>
  <c r="O66" i="9"/>
  <c r="N66" i="9"/>
  <c r="M66" i="9"/>
  <c r="S66" i="9" s="1"/>
  <c r="L66" i="9"/>
  <c r="K66" i="9"/>
  <c r="J66" i="9"/>
  <c r="I66" i="9"/>
  <c r="Q66" i="9" s="1"/>
  <c r="H66" i="9"/>
  <c r="P66" i="9" s="1"/>
  <c r="G66" i="9"/>
  <c r="F66" i="9"/>
  <c r="C66" i="9"/>
  <c r="B66" i="9"/>
  <c r="E66" i="9" s="1"/>
  <c r="S65" i="9"/>
  <c r="R65" i="9"/>
  <c r="Q65" i="9"/>
  <c r="U65" i="9" s="1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T62" i="9" s="1"/>
  <c r="U61" i="9"/>
  <c r="T61" i="9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T56" i="9"/>
  <c r="S56" i="9"/>
  <c r="R56" i="9"/>
  <c r="Q56" i="9"/>
  <c r="P56" i="9"/>
  <c r="E56" i="9"/>
  <c r="U56" i="9" s="1"/>
  <c r="S55" i="9"/>
  <c r="R55" i="9"/>
  <c r="Q55" i="9"/>
  <c r="P55" i="9"/>
  <c r="E55" i="9"/>
  <c r="W53" i="9"/>
  <c r="V53" i="9"/>
  <c r="O53" i="9"/>
  <c r="N53" i="9"/>
  <c r="M53" i="9"/>
  <c r="S53" i="9" s="1"/>
  <c r="L53" i="9"/>
  <c r="R53" i="9" s="1"/>
  <c r="K53" i="9"/>
  <c r="J53" i="9"/>
  <c r="I53" i="9"/>
  <c r="Q53" i="9" s="1"/>
  <c r="H53" i="9"/>
  <c r="P53" i="9" s="1"/>
  <c r="G53" i="9"/>
  <c r="F53" i="9"/>
  <c r="C53" i="9"/>
  <c r="B53" i="9"/>
  <c r="S52" i="9"/>
  <c r="R52" i="9"/>
  <c r="Q52" i="9"/>
  <c r="P52" i="9"/>
  <c r="E52" i="9"/>
  <c r="U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U49" i="9"/>
  <c r="T49" i="9"/>
  <c r="S49" i="9"/>
  <c r="R49" i="9"/>
  <c r="Q49" i="9"/>
  <c r="P49" i="9"/>
  <c r="E49" i="9"/>
  <c r="T48" i="9"/>
  <c r="S48" i="9"/>
  <c r="R48" i="9"/>
  <c r="Q48" i="9"/>
  <c r="P48" i="9"/>
  <c r="E48" i="9"/>
  <c r="U48" i="9" s="1"/>
  <c r="T47" i="9"/>
  <c r="S47" i="9"/>
  <c r="R47" i="9"/>
  <c r="Q47" i="9"/>
  <c r="P47" i="9"/>
  <c r="E47" i="9"/>
  <c r="U47" i="9" s="1"/>
  <c r="S46" i="9"/>
  <c r="R46" i="9"/>
  <c r="Q46" i="9"/>
  <c r="P46" i="9"/>
  <c r="E46" i="9"/>
  <c r="U45" i="9"/>
  <c r="S45" i="9"/>
  <c r="R45" i="9"/>
  <c r="Q45" i="9"/>
  <c r="P45" i="9"/>
  <c r="E45" i="9"/>
  <c r="T45" i="9" s="1"/>
  <c r="T44" i="9"/>
  <c r="S44" i="9"/>
  <c r="R44" i="9"/>
  <c r="Q44" i="9"/>
  <c r="P44" i="9"/>
  <c r="E44" i="9"/>
  <c r="U44" i="9" s="1"/>
  <c r="T43" i="9"/>
  <c r="S43" i="9"/>
  <c r="R43" i="9"/>
  <c r="Q43" i="9"/>
  <c r="P43" i="9"/>
  <c r="E43" i="9"/>
  <c r="S42" i="9"/>
  <c r="R42" i="9"/>
  <c r="Q42" i="9"/>
  <c r="P42" i="9"/>
  <c r="E42" i="9"/>
  <c r="W40" i="9"/>
  <c r="V40" i="9"/>
  <c r="O40" i="9"/>
  <c r="N40" i="9"/>
  <c r="M40" i="9"/>
  <c r="S40" i="9" s="1"/>
  <c r="L40" i="9"/>
  <c r="R40" i="9" s="1"/>
  <c r="K40" i="9"/>
  <c r="J40" i="9"/>
  <c r="I40" i="9"/>
  <c r="H40" i="9"/>
  <c r="G40" i="9"/>
  <c r="F40" i="9"/>
  <c r="C40" i="9"/>
  <c r="B40" i="9"/>
  <c r="E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U35" i="9"/>
  <c r="S35" i="9"/>
  <c r="R35" i="9"/>
  <c r="Q35" i="9"/>
  <c r="P35" i="9"/>
  <c r="E35" i="9"/>
  <c r="T35" i="9" s="1"/>
  <c r="W33" i="9"/>
  <c r="V33" i="9"/>
  <c r="O33" i="9"/>
  <c r="N33" i="9"/>
  <c r="M33" i="9"/>
  <c r="L33" i="9"/>
  <c r="R33" i="9" s="1"/>
  <c r="K33" i="9"/>
  <c r="J33" i="9"/>
  <c r="I33" i="9"/>
  <c r="Q33" i="9" s="1"/>
  <c r="H33" i="9"/>
  <c r="P33" i="9" s="1"/>
  <c r="G33" i="9"/>
  <c r="F33" i="9"/>
  <c r="C33" i="9"/>
  <c r="B33" i="9"/>
  <c r="S32" i="9"/>
  <c r="R32" i="9"/>
  <c r="Q32" i="9"/>
  <c r="P32" i="9"/>
  <c r="E32" i="9"/>
  <c r="W30" i="9"/>
  <c r="V30" i="9"/>
  <c r="O30" i="9"/>
  <c r="N30" i="9"/>
  <c r="M30" i="9"/>
  <c r="S30" i="9" s="1"/>
  <c r="L30" i="9"/>
  <c r="K30" i="9"/>
  <c r="J30" i="9"/>
  <c r="I30" i="9"/>
  <c r="H30" i="9"/>
  <c r="G30" i="9"/>
  <c r="F30" i="9"/>
  <c r="C30" i="9"/>
  <c r="B30" i="9"/>
  <c r="E30" i="9" s="1"/>
  <c r="S29" i="9"/>
  <c r="R29" i="9"/>
  <c r="Q29" i="9"/>
  <c r="P29" i="9"/>
  <c r="E29" i="9"/>
  <c r="T29" i="9" s="1"/>
  <c r="S28" i="9"/>
  <c r="R28" i="9"/>
  <c r="Q28" i="9"/>
  <c r="P28" i="9"/>
  <c r="T28" i="9" s="1"/>
  <c r="E28" i="9"/>
  <c r="U28" i="9" s="1"/>
  <c r="S27" i="9"/>
  <c r="R27" i="9"/>
  <c r="Q27" i="9"/>
  <c r="P27" i="9"/>
  <c r="E27" i="9"/>
  <c r="S26" i="9"/>
  <c r="R26" i="9"/>
  <c r="Q26" i="9"/>
  <c r="P26" i="9"/>
  <c r="E26" i="9"/>
  <c r="U26" i="9" s="1"/>
  <c r="W24" i="9"/>
  <c r="V24" i="9"/>
  <c r="O24" i="9"/>
  <c r="N24" i="9"/>
  <c r="M24" i="9"/>
  <c r="S24" i="9" s="1"/>
  <c r="L24" i="9"/>
  <c r="R24" i="9" s="1"/>
  <c r="K24" i="9"/>
  <c r="Q24" i="9" s="1"/>
  <c r="J24" i="9"/>
  <c r="I24" i="9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T17" i="9" s="1"/>
  <c r="W15" i="9"/>
  <c r="V15" i="9"/>
  <c r="O15" i="9"/>
  <c r="N15" i="9"/>
  <c r="M15" i="9"/>
  <c r="L15" i="9"/>
  <c r="K15" i="9"/>
  <c r="J15" i="9"/>
  <c r="I15" i="9"/>
  <c r="Q15" i="9" s="1"/>
  <c r="H15" i="9"/>
  <c r="G15" i="9"/>
  <c r="F15" i="9"/>
  <c r="C15" i="9"/>
  <c r="B15" i="9"/>
  <c r="E15" i="9" s="1"/>
  <c r="S14" i="9"/>
  <c r="R14" i="9"/>
  <c r="Q14" i="9"/>
  <c r="P14" i="9"/>
  <c r="T14" i="9" s="1"/>
  <c r="E14" i="9"/>
  <c r="U14" i="9" s="1"/>
  <c r="S13" i="9"/>
  <c r="R13" i="9"/>
  <c r="Q13" i="9"/>
  <c r="P13" i="9"/>
  <c r="E13" i="9"/>
  <c r="S12" i="9"/>
  <c r="R12" i="9"/>
  <c r="Q12" i="9"/>
  <c r="P12" i="9"/>
  <c r="E12" i="9"/>
  <c r="T12" i="9" s="1"/>
  <c r="T11" i="9"/>
  <c r="S11" i="9"/>
  <c r="R11" i="9"/>
  <c r="Q11" i="9"/>
  <c r="P11" i="9"/>
  <c r="E11" i="9"/>
  <c r="U11" i="9" s="1"/>
  <c r="S10" i="9"/>
  <c r="R10" i="9"/>
  <c r="Q10" i="9"/>
  <c r="P10" i="9"/>
  <c r="T10" i="9" s="1"/>
  <c r="E10" i="9"/>
  <c r="S9" i="9"/>
  <c r="R9" i="9"/>
  <c r="Q9" i="9"/>
  <c r="P9" i="9"/>
  <c r="E9" i="9"/>
  <c r="U93" i="8"/>
  <c r="S93" i="8"/>
  <c r="R93" i="8"/>
  <c r="Q93" i="8"/>
  <c r="P93" i="8"/>
  <c r="E93" i="8"/>
  <c r="T93" i="8" s="1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U88" i="8"/>
  <c r="T88" i="8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W72" i="8"/>
  <c r="V72" i="8"/>
  <c r="O72" i="8"/>
  <c r="N72" i="8"/>
  <c r="M72" i="8"/>
  <c r="S72" i="8" s="1"/>
  <c r="L72" i="8"/>
  <c r="R72" i="8" s="1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S71" i="8" s="1"/>
  <c r="L71" i="8"/>
  <c r="R71" i="8" s="1"/>
  <c r="K71" i="8"/>
  <c r="J71" i="8"/>
  <c r="I71" i="8"/>
  <c r="Q71" i="8" s="1"/>
  <c r="H71" i="8"/>
  <c r="P71" i="8" s="1"/>
  <c r="G71" i="8"/>
  <c r="F71" i="8"/>
  <c r="C71" i="8"/>
  <c r="B71" i="8"/>
  <c r="E71" i="8" s="1"/>
  <c r="W70" i="8"/>
  <c r="V70" i="8"/>
  <c r="S70" i="8"/>
  <c r="O70" i="8"/>
  <c r="N70" i="8"/>
  <c r="M70" i="8"/>
  <c r="L70" i="8"/>
  <c r="R70" i="8" s="1"/>
  <c r="K70" i="8"/>
  <c r="J70" i="8"/>
  <c r="I70" i="8"/>
  <c r="H70" i="8"/>
  <c r="P70" i="8" s="1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S67" i="8" s="1"/>
  <c r="L67" i="8"/>
  <c r="K67" i="8"/>
  <c r="Q67" i="8" s="1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S66" i="8" s="1"/>
  <c r="L66" i="8"/>
  <c r="R66" i="8" s="1"/>
  <c r="K66" i="8"/>
  <c r="J66" i="8"/>
  <c r="I66" i="8"/>
  <c r="Q66" i="8" s="1"/>
  <c r="H66" i="8"/>
  <c r="G66" i="8"/>
  <c r="F66" i="8"/>
  <c r="C66" i="8"/>
  <c r="B66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T63" i="8" s="1"/>
  <c r="T62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S56" i="8"/>
  <c r="R56" i="8"/>
  <c r="Q56" i="8"/>
  <c r="P56" i="8"/>
  <c r="E56" i="8"/>
  <c r="T55" i="8"/>
  <c r="S55" i="8"/>
  <c r="R55" i="8"/>
  <c r="Q55" i="8"/>
  <c r="P55" i="8"/>
  <c r="E55" i="8"/>
  <c r="U55" i="8" s="1"/>
  <c r="W53" i="8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T48" i="8" s="1"/>
  <c r="U47" i="8"/>
  <c r="S47" i="8"/>
  <c r="R47" i="8"/>
  <c r="Q47" i="8"/>
  <c r="P47" i="8"/>
  <c r="E47" i="8"/>
  <c r="T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T44" i="8" s="1"/>
  <c r="U43" i="8"/>
  <c r="S43" i="8"/>
  <c r="R43" i="8"/>
  <c r="Q43" i="8"/>
  <c r="P43" i="8"/>
  <c r="E43" i="8"/>
  <c r="T43" i="8" s="1"/>
  <c r="T42" i="8"/>
  <c r="S42" i="8"/>
  <c r="R42" i="8"/>
  <c r="Q42" i="8"/>
  <c r="P42" i="8"/>
  <c r="E42" i="8"/>
  <c r="U42" i="8" s="1"/>
  <c r="W40" i="8"/>
  <c r="V40" i="8"/>
  <c r="S40" i="8"/>
  <c r="R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U39" i="8"/>
  <c r="S39" i="8"/>
  <c r="R39" i="8"/>
  <c r="Q39" i="8"/>
  <c r="P39" i="8"/>
  <c r="E39" i="8"/>
  <c r="T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U35" i="8"/>
  <c r="S35" i="8"/>
  <c r="R35" i="8"/>
  <c r="Q35" i="8"/>
  <c r="P35" i="8"/>
  <c r="E35" i="8"/>
  <c r="W33" i="8"/>
  <c r="V33" i="8"/>
  <c r="O33" i="8"/>
  <c r="N33" i="8"/>
  <c r="M33" i="8"/>
  <c r="S33" i="8" s="1"/>
  <c r="L33" i="8"/>
  <c r="R33" i="8" s="1"/>
  <c r="K33" i="8"/>
  <c r="J33" i="8"/>
  <c r="I33" i="8"/>
  <c r="Q33" i="8" s="1"/>
  <c r="H33" i="8"/>
  <c r="G33" i="8"/>
  <c r="F33" i="8"/>
  <c r="C33" i="8"/>
  <c r="E33" i="8" s="1"/>
  <c r="B33" i="8"/>
  <c r="S32" i="8"/>
  <c r="R32" i="8"/>
  <c r="Q32" i="8"/>
  <c r="P32" i="8"/>
  <c r="E32" i="8"/>
  <c r="U32" i="8" s="1"/>
  <c r="W30" i="8"/>
  <c r="V30" i="8"/>
  <c r="O30" i="8"/>
  <c r="N30" i="8"/>
  <c r="R30" i="8" s="1"/>
  <c r="M30" i="8"/>
  <c r="S30" i="8" s="1"/>
  <c r="L30" i="8"/>
  <c r="K30" i="8"/>
  <c r="J30" i="8"/>
  <c r="I30" i="8"/>
  <c r="H30" i="8"/>
  <c r="G30" i="8"/>
  <c r="F30" i="8"/>
  <c r="C30" i="8"/>
  <c r="B30" i="8"/>
  <c r="S29" i="8"/>
  <c r="R29" i="8"/>
  <c r="Q29" i="8"/>
  <c r="P29" i="8"/>
  <c r="E29" i="8"/>
  <c r="T29" i="8" s="1"/>
  <c r="S28" i="8"/>
  <c r="R28" i="8"/>
  <c r="Q28" i="8"/>
  <c r="P28" i="8"/>
  <c r="E28" i="8"/>
  <c r="S27" i="8"/>
  <c r="R27" i="8"/>
  <c r="Q27" i="8"/>
  <c r="P27" i="8"/>
  <c r="E27" i="8"/>
  <c r="S26" i="8"/>
  <c r="R26" i="8"/>
  <c r="Q26" i="8"/>
  <c r="P26" i="8"/>
  <c r="E26" i="8"/>
  <c r="W24" i="8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G24" i="8"/>
  <c r="F24" i="8"/>
  <c r="C24" i="8"/>
  <c r="B24" i="8"/>
  <c r="E24" i="8" s="1"/>
  <c r="T23" i="8"/>
  <c r="S23" i="8"/>
  <c r="R23" i="8"/>
  <c r="Q23" i="8"/>
  <c r="P23" i="8"/>
  <c r="E23" i="8"/>
  <c r="U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T18" i="8"/>
  <c r="S18" i="8"/>
  <c r="R18" i="8"/>
  <c r="Q18" i="8"/>
  <c r="P18" i="8"/>
  <c r="E18" i="8"/>
  <c r="U18" i="8" s="1"/>
  <c r="S17" i="8"/>
  <c r="R17" i="8"/>
  <c r="Q17" i="8"/>
  <c r="P17" i="8"/>
  <c r="E17" i="8"/>
  <c r="W15" i="8"/>
  <c r="V15" i="8"/>
  <c r="O15" i="8"/>
  <c r="N15" i="8"/>
  <c r="M15" i="8"/>
  <c r="S15" i="8" s="1"/>
  <c r="L15" i="8"/>
  <c r="K15" i="8"/>
  <c r="J15" i="8"/>
  <c r="I15" i="8"/>
  <c r="Q15" i="8" s="1"/>
  <c r="H15" i="8"/>
  <c r="G15" i="8"/>
  <c r="F15" i="8"/>
  <c r="C15" i="8"/>
  <c r="B15" i="8"/>
  <c r="E15" i="8" s="1"/>
  <c r="U14" i="8"/>
  <c r="S14" i="8"/>
  <c r="R14" i="8"/>
  <c r="Q14" i="8"/>
  <c r="P14" i="8"/>
  <c r="T14" i="8" s="1"/>
  <c r="E14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U11" i="8" s="1"/>
  <c r="P11" i="8"/>
  <c r="E11" i="8"/>
  <c r="S10" i="8"/>
  <c r="R10" i="8"/>
  <c r="Q10" i="8"/>
  <c r="U10" i="8" s="1"/>
  <c r="P10" i="8"/>
  <c r="T10" i="8" s="1"/>
  <c r="E10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T92" i="7" s="1"/>
  <c r="U91" i="7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S88" i="7"/>
  <c r="R88" i="7"/>
  <c r="Q88" i="7"/>
  <c r="P88" i="7"/>
  <c r="E88" i="7"/>
  <c r="T88" i="7" s="1"/>
  <c r="U87" i="7"/>
  <c r="S87" i="7"/>
  <c r="R87" i="7"/>
  <c r="Q87" i="7"/>
  <c r="P87" i="7"/>
  <c r="E87" i="7"/>
  <c r="T87" i="7" s="1"/>
  <c r="T86" i="7"/>
  <c r="S86" i="7"/>
  <c r="R86" i="7"/>
  <c r="Q86" i="7"/>
  <c r="P86" i="7"/>
  <c r="E86" i="7"/>
  <c r="U86" i="7" s="1"/>
  <c r="W72" i="7"/>
  <c r="V72" i="7"/>
  <c r="O72" i="7"/>
  <c r="S72" i="7" s="1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R71" i="7"/>
  <c r="O71" i="7"/>
  <c r="N71" i="7"/>
  <c r="M71" i="7"/>
  <c r="S71" i="7" s="1"/>
  <c r="L71" i="7"/>
  <c r="K71" i="7"/>
  <c r="J71" i="7"/>
  <c r="I71" i="7"/>
  <c r="H71" i="7"/>
  <c r="G71" i="7"/>
  <c r="F71" i="7"/>
  <c r="E71" i="7"/>
  <c r="C71" i="7"/>
  <c r="B71" i="7"/>
  <c r="W70" i="7"/>
  <c r="V70" i="7"/>
  <c r="O70" i="7"/>
  <c r="N70" i="7"/>
  <c r="M70" i="7"/>
  <c r="S70" i="7" s="1"/>
  <c r="L70" i="7"/>
  <c r="R70" i="7" s="1"/>
  <c r="K70" i="7"/>
  <c r="J70" i="7"/>
  <c r="I70" i="7"/>
  <c r="H70" i="7"/>
  <c r="G70" i="7"/>
  <c r="F70" i="7"/>
  <c r="C70" i="7"/>
  <c r="E70" i="7" s="1"/>
  <c r="B70" i="7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R66" i="7"/>
  <c r="O66" i="7"/>
  <c r="N66" i="7"/>
  <c r="M66" i="7"/>
  <c r="L66" i="7"/>
  <c r="K66" i="7"/>
  <c r="J66" i="7"/>
  <c r="I66" i="7"/>
  <c r="H66" i="7"/>
  <c r="P66" i="7" s="1"/>
  <c r="G66" i="7"/>
  <c r="F66" i="7"/>
  <c r="C66" i="7"/>
  <c r="B66" i="7"/>
  <c r="E66" i="7" s="1"/>
  <c r="S65" i="7"/>
  <c r="R65" i="7"/>
  <c r="Q65" i="7"/>
  <c r="U65" i="7" s="1"/>
  <c r="P65" i="7"/>
  <c r="T65" i="7" s="1"/>
  <c r="E65" i="7"/>
  <c r="S64" i="7"/>
  <c r="R64" i="7"/>
  <c r="Q64" i="7"/>
  <c r="P64" i="7"/>
  <c r="E64" i="7"/>
  <c r="S63" i="7"/>
  <c r="R63" i="7"/>
  <c r="Q63" i="7"/>
  <c r="P63" i="7"/>
  <c r="E63" i="7"/>
  <c r="U62" i="7"/>
  <c r="S62" i="7"/>
  <c r="R62" i="7"/>
  <c r="Q62" i="7"/>
  <c r="P62" i="7"/>
  <c r="E62" i="7"/>
  <c r="T62" i="7" s="1"/>
  <c r="S61" i="7"/>
  <c r="R61" i="7"/>
  <c r="Q61" i="7"/>
  <c r="P61" i="7"/>
  <c r="E61" i="7"/>
  <c r="T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E59" i="7" s="1"/>
  <c r="U58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S55" i="7"/>
  <c r="R55" i="7"/>
  <c r="Q55" i="7"/>
  <c r="P55" i="7"/>
  <c r="E55" i="7"/>
  <c r="W53" i="7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T46" i="7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T44" i="7" s="1"/>
  <c r="E44" i="7"/>
  <c r="S43" i="7"/>
  <c r="R43" i="7"/>
  <c r="Q43" i="7"/>
  <c r="P43" i="7"/>
  <c r="E43" i="7"/>
  <c r="T43" i="7" s="1"/>
  <c r="S42" i="7"/>
  <c r="R42" i="7"/>
  <c r="Q42" i="7"/>
  <c r="P42" i="7"/>
  <c r="E42" i="7"/>
  <c r="W40" i="7"/>
  <c r="V40" i="7"/>
  <c r="R40" i="7"/>
  <c r="O40" i="7"/>
  <c r="N40" i="7"/>
  <c r="M40" i="7"/>
  <c r="S40" i="7" s="1"/>
  <c r="L40" i="7"/>
  <c r="K40" i="7"/>
  <c r="J40" i="7"/>
  <c r="I40" i="7"/>
  <c r="H40" i="7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P36" i="7"/>
  <c r="E36" i="7"/>
  <c r="U35" i="7"/>
  <c r="T35" i="7"/>
  <c r="S35" i="7"/>
  <c r="R35" i="7"/>
  <c r="Q35" i="7"/>
  <c r="P35" i="7"/>
  <c r="E35" i="7"/>
  <c r="W33" i="7"/>
  <c r="V33" i="7"/>
  <c r="O33" i="7"/>
  <c r="N33" i="7"/>
  <c r="M33" i="7"/>
  <c r="L33" i="7"/>
  <c r="R33" i="7" s="1"/>
  <c r="K33" i="7"/>
  <c r="J33" i="7"/>
  <c r="I33" i="7"/>
  <c r="H33" i="7"/>
  <c r="G33" i="7"/>
  <c r="F33" i="7"/>
  <c r="C33" i="7"/>
  <c r="B33" i="7"/>
  <c r="S32" i="7"/>
  <c r="R32" i="7"/>
  <c r="Q32" i="7"/>
  <c r="P32" i="7"/>
  <c r="E32" i="7"/>
  <c r="U32" i="7" s="1"/>
  <c r="W30" i="7"/>
  <c r="V30" i="7"/>
  <c r="R30" i="7"/>
  <c r="O30" i="7"/>
  <c r="N30" i="7"/>
  <c r="M30" i="7"/>
  <c r="S30" i="7" s="1"/>
  <c r="L30" i="7"/>
  <c r="K30" i="7"/>
  <c r="J30" i="7"/>
  <c r="I30" i="7"/>
  <c r="Q30" i="7" s="1"/>
  <c r="H30" i="7"/>
  <c r="G30" i="7"/>
  <c r="F30" i="7"/>
  <c r="C30" i="7"/>
  <c r="E30" i="7" s="1"/>
  <c r="B30" i="7"/>
  <c r="T29" i="7"/>
  <c r="S29" i="7"/>
  <c r="R29" i="7"/>
  <c r="Q29" i="7"/>
  <c r="P29" i="7"/>
  <c r="E29" i="7"/>
  <c r="U29" i="7" s="1"/>
  <c r="S28" i="7"/>
  <c r="R28" i="7"/>
  <c r="Q28" i="7"/>
  <c r="P28" i="7"/>
  <c r="E28" i="7"/>
  <c r="S27" i="7"/>
  <c r="R27" i="7"/>
  <c r="Q27" i="7"/>
  <c r="P27" i="7"/>
  <c r="E27" i="7"/>
  <c r="U27" i="7" s="1"/>
  <c r="S26" i="7"/>
  <c r="R26" i="7"/>
  <c r="Q26" i="7"/>
  <c r="P26" i="7"/>
  <c r="E26" i="7"/>
  <c r="T26" i="7" s="1"/>
  <c r="W24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S23" i="7"/>
  <c r="R23" i="7"/>
  <c r="Q23" i="7"/>
  <c r="P23" i="7"/>
  <c r="E23" i="7"/>
  <c r="T22" i="7"/>
  <c r="S22" i="7"/>
  <c r="R22" i="7"/>
  <c r="Q22" i="7"/>
  <c r="P22" i="7"/>
  <c r="E22" i="7"/>
  <c r="U22" i="7" s="1"/>
  <c r="S21" i="7"/>
  <c r="R21" i="7"/>
  <c r="Q21" i="7"/>
  <c r="P21" i="7"/>
  <c r="E21" i="7"/>
  <c r="U20" i="7"/>
  <c r="T20" i="7"/>
  <c r="S20" i="7"/>
  <c r="R20" i="7"/>
  <c r="Q20" i="7"/>
  <c r="P20" i="7"/>
  <c r="E20" i="7"/>
  <c r="S19" i="7"/>
  <c r="R19" i="7"/>
  <c r="Q19" i="7"/>
  <c r="U19" i="7" s="1"/>
  <c r="P19" i="7"/>
  <c r="E19" i="7"/>
  <c r="S18" i="7"/>
  <c r="R18" i="7"/>
  <c r="Q18" i="7"/>
  <c r="P18" i="7"/>
  <c r="E18" i="7"/>
  <c r="U17" i="7"/>
  <c r="S17" i="7"/>
  <c r="R17" i="7"/>
  <c r="Q17" i="7"/>
  <c r="P17" i="7"/>
  <c r="E17" i="7"/>
  <c r="T17" i="7" s="1"/>
  <c r="W15" i="7"/>
  <c r="V15" i="7"/>
  <c r="O15" i="7"/>
  <c r="N15" i="7"/>
  <c r="M15" i="7"/>
  <c r="L15" i="7"/>
  <c r="R15" i="7" s="1"/>
  <c r="K15" i="7"/>
  <c r="J15" i="7"/>
  <c r="I15" i="7"/>
  <c r="H15" i="7"/>
  <c r="G15" i="7"/>
  <c r="F15" i="7"/>
  <c r="C15" i="7"/>
  <c r="B15" i="7"/>
  <c r="S14" i="7"/>
  <c r="R14" i="7"/>
  <c r="Q14" i="7"/>
  <c r="P14" i="7"/>
  <c r="E14" i="7"/>
  <c r="U14" i="7" s="1"/>
  <c r="S13" i="7"/>
  <c r="R13" i="7"/>
  <c r="Q13" i="7"/>
  <c r="P13" i="7"/>
  <c r="T13" i="7" s="1"/>
  <c r="E13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U10" i="7" s="1"/>
  <c r="P10" i="7"/>
  <c r="E10" i="7"/>
  <c r="S9" i="7"/>
  <c r="R9" i="7"/>
  <c r="Q9" i="7"/>
  <c r="P9" i="7"/>
  <c r="E9" i="7"/>
  <c r="U93" i="6"/>
  <c r="S93" i="6"/>
  <c r="R93" i="6"/>
  <c r="Q93" i="6"/>
  <c r="P93" i="6"/>
  <c r="E93" i="6"/>
  <c r="T93" i="6" s="1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U89" i="6"/>
  <c r="T89" i="6"/>
  <c r="S89" i="6"/>
  <c r="R89" i="6"/>
  <c r="Q89" i="6"/>
  <c r="P89" i="6"/>
  <c r="E89" i="6"/>
  <c r="S88" i="6"/>
  <c r="R88" i="6"/>
  <c r="Q88" i="6"/>
  <c r="P88" i="6"/>
  <c r="E88" i="6"/>
  <c r="S87" i="6"/>
  <c r="R87" i="6"/>
  <c r="Q87" i="6"/>
  <c r="P87" i="6"/>
  <c r="E87" i="6"/>
  <c r="U87" i="6" s="1"/>
  <c r="S86" i="6"/>
  <c r="R86" i="6"/>
  <c r="Q86" i="6"/>
  <c r="P86" i="6"/>
  <c r="E86" i="6"/>
  <c r="U86" i="6" s="1"/>
  <c r="W72" i="6"/>
  <c r="V72" i="6"/>
  <c r="O72" i="6"/>
  <c r="N72" i="6"/>
  <c r="M72" i="6"/>
  <c r="S72" i="6" s="1"/>
  <c r="L72" i="6"/>
  <c r="R72" i="6" s="1"/>
  <c r="K72" i="6"/>
  <c r="J72" i="6"/>
  <c r="I72" i="6"/>
  <c r="Q72" i="6" s="1"/>
  <c r="H72" i="6"/>
  <c r="G72" i="6"/>
  <c r="F72" i="6"/>
  <c r="C72" i="6"/>
  <c r="B72" i="6"/>
  <c r="W71" i="6"/>
  <c r="V71" i="6"/>
  <c r="S71" i="6"/>
  <c r="O71" i="6"/>
  <c r="N71" i="6"/>
  <c r="M71" i="6"/>
  <c r="L71" i="6"/>
  <c r="R71" i="6" s="1"/>
  <c r="K71" i="6"/>
  <c r="J71" i="6"/>
  <c r="I71" i="6"/>
  <c r="H71" i="6"/>
  <c r="P71" i="6" s="1"/>
  <c r="G71" i="6"/>
  <c r="F71" i="6"/>
  <c r="C71" i="6"/>
  <c r="B71" i="6"/>
  <c r="E71" i="6" s="1"/>
  <c r="W70" i="6"/>
  <c r="V70" i="6"/>
  <c r="S70" i="6"/>
  <c r="R70" i="6"/>
  <c r="O70" i="6"/>
  <c r="N70" i="6"/>
  <c r="M70" i="6"/>
  <c r="L70" i="6"/>
  <c r="K70" i="6"/>
  <c r="J70" i="6"/>
  <c r="I70" i="6"/>
  <c r="H70" i="6"/>
  <c r="P70" i="6" s="1"/>
  <c r="G70" i="6"/>
  <c r="F70" i="6"/>
  <c r="C70" i="6"/>
  <c r="B70" i="6"/>
  <c r="E70" i="6" s="1"/>
  <c r="U69" i="6"/>
  <c r="S69" i="6"/>
  <c r="R69" i="6"/>
  <c r="Q69" i="6"/>
  <c r="P69" i="6"/>
  <c r="E69" i="6"/>
  <c r="T69" i="6" s="1"/>
  <c r="W67" i="6"/>
  <c r="V67" i="6"/>
  <c r="O67" i="6"/>
  <c r="N67" i="6"/>
  <c r="M67" i="6"/>
  <c r="S67" i="6" s="1"/>
  <c r="L67" i="6"/>
  <c r="R67" i="6" s="1"/>
  <c r="K67" i="6"/>
  <c r="J67" i="6"/>
  <c r="I67" i="6"/>
  <c r="H67" i="6"/>
  <c r="G67" i="6"/>
  <c r="F67" i="6"/>
  <c r="C67" i="6"/>
  <c r="B67" i="6"/>
  <c r="W66" i="6"/>
  <c r="V66" i="6"/>
  <c r="S66" i="6"/>
  <c r="O66" i="6"/>
  <c r="N66" i="6"/>
  <c r="M66" i="6"/>
  <c r="L66" i="6"/>
  <c r="R66" i="6" s="1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T63" i="6" s="1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U57" i="6" s="1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W53" i="6"/>
  <c r="V53" i="6"/>
  <c r="S53" i="6"/>
  <c r="O53" i="6"/>
  <c r="N53" i="6"/>
  <c r="M53" i="6"/>
  <c r="L53" i="6"/>
  <c r="R53" i="6" s="1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U46" i="6"/>
  <c r="T46" i="6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U44" i="6" s="1"/>
  <c r="S43" i="6"/>
  <c r="R43" i="6"/>
  <c r="Q43" i="6"/>
  <c r="P43" i="6"/>
  <c r="E43" i="6"/>
  <c r="U43" i="6" s="1"/>
  <c r="U42" i="6"/>
  <c r="T42" i="6"/>
  <c r="S42" i="6"/>
  <c r="R42" i="6"/>
  <c r="Q42" i="6"/>
  <c r="P42" i="6"/>
  <c r="E42" i="6"/>
  <c r="W40" i="6"/>
  <c r="V40" i="6"/>
  <c r="O40" i="6"/>
  <c r="N40" i="6"/>
  <c r="M40" i="6"/>
  <c r="S40" i="6" s="1"/>
  <c r="L40" i="6"/>
  <c r="R40" i="6" s="1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U38" i="6" s="1"/>
  <c r="P38" i="6"/>
  <c r="E38" i="6"/>
  <c r="U37" i="6"/>
  <c r="T37" i="6"/>
  <c r="S37" i="6"/>
  <c r="R37" i="6"/>
  <c r="Q37" i="6"/>
  <c r="P37" i="6"/>
  <c r="E37" i="6"/>
  <c r="S36" i="6"/>
  <c r="R36" i="6"/>
  <c r="Q36" i="6"/>
  <c r="P36" i="6"/>
  <c r="E36" i="6"/>
  <c r="S35" i="6"/>
  <c r="R35" i="6"/>
  <c r="Q35" i="6"/>
  <c r="P35" i="6"/>
  <c r="E35" i="6"/>
  <c r="W33" i="6"/>
  <c r="V33" i="6"/>
  <c r="O33" i="6"/>
  <c r="N33" i="6"/>
  <c r="R33" i="6" s="1"/>
  <c r="M33" i="6"/>
  <c r="S33" i="6" s="1"/>
  <c r="L33" i="6"/>
  <c r="K33" i="6"/>
  <c r="J33" i="6"/>
  <c r="I33" i="6"/>
  <c r="H33" i="6"/>
  <c r="G33" i="6"/>
  <c r="F33" i="6"/>
  <c r="E33" i="6"/>
  <c r="C33" i="6"/>
  <c r="B33" i="6"/>
  <c r="S32" i="6"/>
  <c r="R32" i="6"/>
  <c r="Q32" i="6"/>
  <c r="P32" i="6"/>
  <c r="E32" i="6"/>
  <c r="W30" i="6"/>
  <c r="V30" i="6"/>
  <c r="S30" i="6"/>
  <c r="O30" i="6"/>
  <c r="N30" i="6"/>
  <c r="M30" i="6"/>
  <c r="L30" i="6"/>
  <c r="K30" i="6"/>
  <c r="J30" i="6"/>
  <c r="I30" i="6"/>
  <c r="H30" i="6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U28" i="6" s="1"/>
  <c r="P28" i="6"/>
  <c r="T28" i="6" s="1"/>
  <c r="E28" i="6"/>
  <c r="T27" i="6"/>
  <c r="S27" i="6"/>
  <c r="R27" i="6"/>
  <c r="Q27" i="6"/>
  <c r="P27" i="6"/>
  <c r="E27" i="6"/>
  <c r="U27" i="6" s="1"/>
  <c r="S26" i="6"/>
  <c r="R26" i="6"/>
  <c r="Q26" i="6"/>
  <c r="P26" i="6"/>
  <c r="E26" i="6"/>
  <c r="W24" i="6"/>
  <c r="V24" i="6"/>
  <c r="S24" i="6"/>
  <c r="R24" i="6"/>
  <c r="O24" i="6"/>
  <c r="N24" i="6"/>
  <c r="M24" i="6"/>
  <c r="L24" i="6"/>
  <c r="K24" i="6"/>
  <c r="J24" i="6"/>
  <c r="I24" i="6"/>
  <c r="Q24" i="6" s="1"/>
  <c r="H24" i="6"/>
  <c r="G24" i="6"/>
  <c r="F24" i="6"/>
  <c r="C24" i="6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W15" i="6"/>
  <c r="V15" i="6"/>
  <c r="O15" i="6"/>
  <c r="N15" i="6"/>
  <c r="M15" i="6"/>
  <c r="S15" i="6" s="1"/>
  <c r="L15" i="6"/>
  <c r="K15" i="6"/>
  <c r="J15" i="6"/>
  <c r="I15" i="6"/>
  <c r="Q15" i="6" s="1"/>
  <c r="H15" i="6"/>
  <c r="G15" i="6"/>
  <c r="F15" i="6"/>
  <c r="C15" i="6"/>
  <c r="B15" i="6"/>
  <c r="S14" i="6"/>
  <c r="R14" i="6"/>
  <c r="Q14" i="6"/>
  <c r="U14" i="6" s="1"/>
  <c r="P14" i="6"/>
  <c r="E14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U10" i="6" s="1"/>
  <c r="P10" i="6"/>
  <c r="E10" i="6"/>
  <c r="S9" i="6"/>
  <c r="R9" i="6"/>
  <c r="Q9" i="6"/>
  <c r="U9" i="6" s="1"/>
  <c r="P9" i="6"/>
  <c r="T9" i="6" s="1"/>
  <c r="E9" i="6"/>
  <c r="S93" i="5"/>
  <c r="R93" i="5"/>
  <c r="Q93" i="5"/>
  <c r="P93" i="5"/>
  <c r="E93" i="5"/>
  <c r="S92" i="5"/>
  <c r="R92" i="5"/>
  <c r="Q92" i="5"/>
  <c r="P92" i="5"/>
  <c r="E92" i="5"/>
  <c r="U92" i="5" s="1"/>
  <c r="T91" i="5"/>
  <c r="S91" i="5"/>
  <c r="R91" i="5"/>
  <c r="Q91" i="5"/>
  <c r="P91" i="5"/>
  <c r="E91" i="5"/>
  <c r="U91" i="5" s="1"/>
  <c r="U90" i="5"/>
  <c r="T90" i="5"/>
  <c r="S90" i="5"/>
  <c r="R90" i="5"/>
  <c r="Q90" i="5"/>
  <c r="P90" i="5"/>
  <c r="E90" i="5"/>
  <c r="S89" i="5"/>
  <c r="R89" i="5"/>
  <c r="Q89" i="5"/>
  <c r="P89" i="5"/>
  <c r="E89" i="5"/>
  <c r="S88" i="5"/>
  <c r="R88" i="5"/>
  <c r="Q88" i="5"/>
  <c r="P88" i="5"/>
  <c r="E88" i="5"/>
  <c r="U88" i="5" s="1"/>
  <c r="T87" i="5"/>
  <c r="S87" i="5"/>
  <c r="R87" i="5"/>
  <c r="Q87" i="5"/>
  <c r="P87" i="5"/>
  <c r="E87" i="5"/>
  <c r="U87" i="5" s="1"/>
  <c r="U86" i="5"/>
  <c r="T86" i="5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R71" i="5"/>
  <c r="O71" i="5"/>
  <c r="N71" i="5"/>
  <c r="M71" i="5"/>
  <c r="S71" i="5" s="1"/>
  <c r="L71" i="5"/>
  <c r="K71" i="5"/>
  <c r="J71" i="5"/>
  <c r="I71" i="5"/>
  <c r="H71" i="5"/>
  <c r="G71" i="5"/>
  <c r="F71" i="5"/>
  <c r="C71" i="5"/>
  <c r="B71" i="5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C70" i="5"/>
  <c r="E70" i="5" s="1"/>
  <c r="B70" i="5"/>
  <c r="S69" i="5"/>
  <c r="R69" i="5"/>
  <c r="Q69" i="5"/>
  <c r="P69" i="5"/>
  <c r="E69" i="5"/>
  <c r="T69" i="5" s="1"/>
  <c r="W67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W66" i="5"/>
  <c r="V66" i="5"/>
  <c r="R66" i="5"/>
  <c r="O66" i="5"/>
  <c r="N66" i="5"/>
  <c r="M66" i="5"/>
  <c r="L66" i="5"/>
  <c r="K66" i="5"/>
  <c r="J66" i="5"/>
  <c r="I66" i="5"/>
  <c r="H66" i="5"/>
  <c r="P66" i="5" s="1"/>
  <c r="G66" i="5"/>
  <c r="F66" i="5"/>
  <c r="C66" i="5"/>
  <c r="B66" i="5"/>
  <c r="S65" i="5"/>
  <c r="R65" i="5"/>
  <c r="Q65" i="5"/>
  <c r="U65" i="5" s="1"/>
  <c r="P65" i="5"/>
  <c r="E65" i="5"/>
  <c r="U64" i="5"/>
  <c r="T64" i="5"/>
  <c r="S64" i="5"/>
  <c r="R64" i="5"/>
  <c r="Q64" i="5"/>
  <c r="P64" i="5"/>
  <c r="E64" i="5"/>
  <c r="S63" i="5"/>
  <c r="R63" i="5"/>
  <c r="Q63" i="5"/>
  <c r="P63" i="5"/>
  <c r="E63" i="5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W53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T52" i="5" s="1"/>
  <c r="U51" i="5"/>
  <c r="S51" i="5"/>
  <c r="R51" i="5"/>
  <c r="Q51" i="5"/>
  <c r="P51" i="5"/>
  <c r="E51" i="5"/>
  <c r="T51" i="5" s="1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U45" i="5" s="1"/>
  <c r="T44" i="5"/>
  <c r="S44" i="5"/>
  <c r="R44" i="5"/>
  <c r="Q44" i="5"/>
  <c r="P44" i="5"/>
  <c r="E44" i="5"/>
  <c r="U44" i="5" s="1"/>
  <c r="U43" i="5"/>
  <c r="T43" i="5"/>
  <c r="S43" i="5"/>
  <c r="R43" i="5"/>
  <c r="Q43" i="5"/>
  <c r="P43" i="5"/>
  <c r="E43" i="5"/>
  <c r="S42" i="5"/>
  <c r="R42" i="5"/>
  <c r="Q42" i="5"/>
  <c r="P42" i="5"/>
  <c r="E42" i="5"/>
  <c r="W40" i="5"/>
  <c r="V40" i="5"/>
  <c r="R40" i="5"/>
  <c r="O40" i="5"/>
  <c r="N40" i="5"/>
  <c r="M40" i="5"/>
  <c r="S40" i="5" s="1"/>
  <c r="L40" i="5"/>
  <c r="K40" i="5"/>
  <c r="J40" i="5"/>
  <c r="I40" i="5"/>
  <c r="H40" i="5"/>
  <c r="G40" i="5"/>
  <c r="F40" i="5"/>
  <c r="C40" i="5"/>
  <c r="B40" i="5"/>
  <c r="T39" i="5"/>
  <c r="S39" i="5"/>
  <c r="R39" i="5"/>
  <c r="Q39" i="5"/>
  <c r="P39" i="5"/>
  <c r="E39" i="5"/>
  <c r="U39" i="5" s="1"/>
  <c r="S38" i="5"/>
  <c r="R38" i="5"/>
  <c r="Q38" i="5"/>
  <c r="U38" i="5" s="1"/>
  <c r="P38" i="5"/>
  <c r="T38" i="5" s="1"/>
  <c r="E38" i="5"/>
  <c r="S37" i="5"/>
  <c r="R37" i="5"/>
  <c r="Q37" i="5"/>
  <c r="P37" i="5"/>
  <c r="E37" i="5"/>
  <c r="S36" i="5"/>
  <c r="R36" i="5"/>
  <c r="Q36" i="5"/>
  <c r="P36" i="5"/>
  <c r="E36" i="5"/>
  <c r="U36" i="5" s="1"/>
  <c r="T35" i="5"/>
  <c r="S35" i="5"/>
  <c r="R35" i="5"/>
  <c r="Q35" i="5"/>
  <c r="P35" i="5"/>
  <c r="E35" i="5"/>
  <c r="U35" i="5" s="1"/>
  <c r="W33" i="5"/>
  <c r="V33" i="5"/>
  <c r="O33" i="5"/>
  <c r="N33" i="5"/>
  <c r="M33" i="5"/>
  <c r="S33" i="5" s="1"/>
  <c r="L33" i="5"/>
  <c r="R33" i="5" s="1"/>
  <c r="K33" i="5"/>
  <c r="J33" i="5"/>
  <c r="I33" i="5"/>
  <c r="Q33" i="5" s="1"/>
  <c r="H33" i="5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R30" i="5" s="1"/>
  <c r="M30" i="5"/>
  <c r="S30" i="5" s="1"/>
  <c r="L30" i="5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T29" i="5" s="1"/>
  <c r="S28" i="5"/>
  <c r="R28" i="5"/>
  <c r="Q28" i="5"/>
  <c r="P28" i="5"/>
  <c r="E28" i="5"/>
  <c r="S27" i="5"/>
  <c r="R27" i="5"/>
  <c r="Q27" i="5"/>
  <c r="P27" i="5"/>
  <c r="E27" i="5"/>
  <c r="S26" i="5"/>
  <c r="R26" i="5"/>
  <c r="Q26" i="5"/>
  <c r="P26" i="5"/>
  <c r="E26" i="5"/>
  <c r="U26" i="5" s="1"/>
  <c r="W24" i="5"/>
  <c r="V24" i="5"/>
  <c r="O24" i="5"/>
  <c r="N24" i="5"/>
  <c r="M24" i="5"/>
  <c r="S24" i="5" s="1"/>
  <c r="L24" i="5"/>
  <c r="R24" i="5" s="1"/>
  <c r="K24" i="5"/>
  <c r="J24" i="5"/>
  <c r="I24" i="5"/>
  <c r="Q24" i="5" s="1"/>
  <c r="H24" i="5"/>
  <c r="G24" i="5"/>
  <c r="F24" i="5"/>
  <c r="C24" i="5"/>
  <c r="E24" i="5" s="1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U21" i="5" s="1"/>
  <c r="U20" i="5"/>
  <c r="T20" i="5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S17" i="5"/>
  <c r="R17" i="5"/>
  <c r="Q17" i="5"/>
  <c r="P17" i="5"/>
  <c r="E17" i="5"/>
  <c r="U17" i="5" s="1"/>
  <c r="W15" i="5"/>
  <c r="V15" i="5"/>
  <c r="O15" i="5"/>
  <c r="N15" i="5"/>
  <c r="M15" i="5"/>
  <c r="S15" i="5" s="1"/>
  <c r="L15" i="5"/>
  <c r="K15" i="5"/>
  <c r="J15" i="5"/>
  <c r="I15" i="5"/>
  <c r="Q15" i="5" s="1"/>
  <c r="H15" i="5"/>
  <c r="G15" i="5"/>
  <c r="F15" i="5"/>
  <c r="C15" i="5"/>
  <c r="E15" i="5" s="1"/>
  <c r="B15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S9" i="5"/>
  <c r="R9" i="5"/>
  <c r="Q9" i="5"/>
  <c r="P9" i="5"/>
  <c r="E9" i="5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T88" i="4" s="1"/>
  <c r="S87" i="4"/>
  <c r="R87" i="4"/>
  <c r="Q87" i="4"/>
  <c r="P87" i="4"/>
  <c r="E87" i="4"/>
  <c r="T87" i="4" s="1"/>
  <c r="S86" i="4"/>
  <c r="R86" i="4"/>
  <c r="Q86" i="4"/>
  <c r="P86" i="4"/>
  <c r="E86" i="4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R71" i="4"/>
  <c r="O71" i="4"/>
  <c r="N71" i="4"/>
  <c r="M71" i="4"/>
  <c r="S71" i="4" s="1"/>
  <c r="L71" i="4"/>
  <c r="K71" i="4"/>
  <c r="J71" i="4"/>
  <c r="I71" i="4"/>
  <c r="H71" i="4"/>
  <c r="G71" i="4"/>
  <c r="F71" i="4"/>
  <c r="E71" i="4"/>
  <c r="C71" i="4"/>
  <c r="B71" i="4"/>
  <c r="W70" i="4"/>
  <c r="V70" i="4"/>
  <c r="O70" i="4"/>
  <c r="N70" i="4"/>
  <c r="M70" i="4"/>
  <c r="S70" i="4" s="1"/>
  <c r="L70" i="4"/>
  <c r="R70" i="4" s="1"/>
  <c r="K70" i="4"/>
  <c r="J70" i="4"/>
  <c r="I70" i="4"/>
  <c r="Q70" i="4" s="1"/>
  <c r="H70" i="4"/>
  <c r="G70" i="4"/>
  <c r="F70" i="4"/>
  <c r="C70" i="4"/>
  <c r="B70" i="4"/>
  <c r="S69" i="4"/>
  <c r="R69" i="4"/>
  <c r="Q69" i="4"/>
  <c r="P69" i="4"/>
  <c r="E69" i="4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R66" i="4" s="1"/>
  <c r="M66" i="4"/>
  <c r="L66" i="4"/>
  <c r="K66" i="4"/>
  <c r="J66" i="4"/>
  <c r="I66" i="4"/>
  <c r="Q66" i="4" s="1"/>
  <c r="H66" i="4"/>
  <c r="G66" i="4"/>
  <c r="F66" i="4"/>
  <c r="C66" i="4"/>
  <c r="B66" i="4"/>
  <c r="E66" i="4" s="1"/>
  <c r="S65" i="4"/>
  <c r="R65" i="4"/>
  <c r="Q65" i="4"/>
  <c r="P65" i="4"/>
  <c r="E65" i="4"/>
  <c r="S64" i="4"/>
  <c r="R64" i="4"/>
  <c r="Q64" i="4"/>
  <c r="P64" i="4"/>
  <c r="E64" i="4"/>
  <c r="S63" i="4"/>
  <c r="R63" i="4"/>
  <c r="Q63" i="4"/>
  <c r="P63" i="4"/>
  <c r="E63" i="4"/>
  <c r="U62" i="4"/>
  <c r="S62" i="4"/>
  <c r="R62" i="4"/>
  <c r="Q62" i="4"/>
  <c r="P62" i="4"/>
  <c r="E62" i="4"/>
  <c r="T62" i="4" s="1"/>
  <c r="S61" i="4"/>
  <c r="R61" i="4"/>
  <c r="Q61" i="4"/>
  <c r="P61" i="4"/>
  <c r="E61" i="4"/>
  <c r="T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W53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E53" i="4" s="1"/>
  <c r="U52" i="4"/>
  <c r="T52" i="4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5" i="4"/>
  <c r="S45" i="4"/>
  <c r="R45" i="4"/>
  <c r="Q45" i="4"/>
  <c r="P45" i="4"/>
  <c r="E45" i="4"/>
  <c r="T45" i="4" s="1"/>
  <c r="S44" i="4"/>
  <c r="R44" i="4"/>
  <c r="Q44" i="4"/>
  <c r="P44" i="4"/>
  <c r="E44" i="4"/>
  <c r="T44" i="4" s="1"/>
  <c r="T43" i="4"/>
  <c r="S43" i="4"/>
  <c r="R43" i="4"/>
  <c r="Q43" i="4"/>
  <c r="P43" i="4"/>
  <c r="E43" i="4"/>
  <c r="S42" i="4"/>
  <c r="R42" i="4"/>
  <c r="Q42" i="4"/>
  <c r="P42" i="4"/>
  <c r="E42" i="4"/>
  <c r="W40" i="4"/>
  <c r="V40" i="4"/>
  <c r="O40" i="4"/>
  <c r="N40" i="4"/>
  <c r="M40" i="4"/>
  <c r="S40" i="4" s="1"/>
  <c r="L40" i="4"/>
  <c r="R40" i="4" s="1"/>
  <c r="K40" i="4"/>
  <c r="J40" i="4"/>
  <c r="I40" i="4"/>
  <c r="Q40" i="4" s="1"/>
  <c r="H40" i="4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U36" i="4" s="1"/>
  <c r="P36" i="4"/>
  <c r="E36" i="4"/>
  <c r="T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S30" i="4" s="1"/>
  <c r="L30" i="4"/>
  <c r="R30" i="4" s="1"/>
  <c r="K30" i="4"/>
  <c r="J30" i="4"/>
  <c r="I30" i="4"/>
  <c r="Q30" i="4" s="1"/>
  <c r="H30" i="4"/>
  <c r="G30" i="4"/>
  <c r="F30" i="4"/>
  <c r="C30" i="4"/>
  <c r="E30" i="4" s="1"/>
  <c r="B30" i="4"/>
  <c r="U29" i="4"/>
  <c r="T29" i="4"/>
  <c r="S29" i="4"/>
  <c r="R29" i="4"/>
  <c r="Q29" i="4"/>
  <c r="P29" i="4"/>
  <c r="E29" i="4"/>
  <c r="S28" i="4"/>
  <c r="R28" i="4"/>
  <c r="Q28" i="4"/>
  <c r="P28" i="4"/>
  <c r="T28" i="4" s="1"/>
  <c r="E28" i="4"/>
  <c r="S27" i="4"/>
  <c r="R27" i="4"/>
  <c r="Q27" i="4"/>
  <c r="P27" i="4"/>
  <c r="E27" i="4"/>
  <c r="U26" i="4"/>
  <c r="S26" i="4"/>
  <c r="R26" i="4"/>
  <c r="Q26" i="4"/>
  <c r="P26" i="4"/>
  <c r="E26" i="4"/>
  <c r="T26" i="4" s="1"/>
  <c r="W24" i="4"/>
  <c r="V24" i="4"/>
  <c r="O24" i="4"/>
  <c r="N24" i="4"/>
  <c r="M24" i="4"/>
  <c r="S24" i="4" s="1"/>
  <c r="L24" i="4"/>
  <c r="R24" i="4" s="1"/>
  <c r="K24" i="4"/>
  <c r="J24" i="4"/>
  <c r="I24" i="4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U21" i="4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T17" i="4" s="1"/>
  <c r="W15" i="4"/>
  <c r="V15" i="4"/>
  <c r="O15" i="4"/>
  <c r="N15" i="4"/>
  <c r="M15" i="4"/>
  <c r="S15" i="4" s="1"/>
  <c r="L15" i="4"/>
  <c r="K15" i="4"/>
  <c r="J15" i="4"/>
  <c r="I15" i="4"/>
  <c r="H15" i="4"/>
  <c r="G15" i="4"/>
  <c r="F15" i="4"/>
  <c r="C15" i="4"/>
  <c r="E15" i="4" s="1"/>
  <c r="B15" i="4"/>
  <c r="S14" i="4"/>
  <c r="R14" i="4"/>
  <c r="Q14" i="4"/>
  <c r="P14" i="4"/>
  <c r="E14" i="4"/>
  <c r="S13" i="4"/>
  <c r="R13" i="4"/>
  <c r="Q13" i="4"/>
  <c r="P13" i="4"/>
  <c r="E13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T10" i="4" s="1"/>
  <c r="E10" i="4"/>
  <c r="S9" i="4"/>
  <c r="R9" i="4"/>
  <c r="Q9" i="4"/>
  <c r="P9" i="4"/>
  <c r="E9" i="4"/>
  <c r="U93" i="3"/>
  <c r="S93" i="3"/>
  <c r="R93" i="3"/>
  <c r="Q93" i="3"/>
  <c r="P93" i="3"/>
  <c r="E93" i="3"/>
  <c r="T93" i="3" s="1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S90" i="3"/>
  <c r="R90" i="3"/>
  <c r="Q90" i="3"/>
  <c r="P90" i="3"/>
  <c r="E90" i="3"/>
  <c r="U89" i="3"/>
  <c r="S89" i="3"/>
  <c r="R89" i="3"/>
  <c r="Q89" i="3"/>
  <c r="P89" i="3"/>
  <c r="E89" i="3"/>
  <c r="T89" i="3" s="1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S86" i="3"/>
  <c r="R86" i="3"/>
  <c r="Q86" i="3"/>
  <c r="P86" i="3"/>
  <c r="E86" i="3"/>
  <c r="W72" i="3"/>
  <c r="V72" i="3"/>
  <c r="O72" i="3"/>
  <c r="N72" i="3"/>
  <c r="M72" i="3"/>
  <c r="S72" i="3" s="1"/>
  <c r="L72" i="3"/>
  <c r="K72" i="3"/>
  <c r="J72" i="3"/>
  <c r="I72" i="3"/>
  <c r="Q72" i="3" s="1"/>
  <c r="H72" i="3"/>
  <c r="G72" i="3"/>
  <c r="F72" i="3"/>
  <c r="C72" i="3"/>
  <c r="E72" i="3" s="1"/>
  <c r="B72" i="3"/>
  <c r="W71" i="3"/>
  <c r="V71" i="3"/>
  <c r="O71" i="3"/>
  <c r="N71" i="3"/>
  <c r="M71" i="3"/>
  <c r="S71" i="3" s="1"/>
  <c r="L71" i="3"/>
  <c r="R71" i="3" s="1"/>
  <c r="K71" i="3"/>
  <c r="J71" i="3"/>
  <c r="I71" i="3"/>
  <c r="H71" i="3"/>
  <c r="P71" i="3" s="1"/>
  <c r="G71" i="3"/>
  <c r="F71" i="3"/>
  <c r="C71" i="3"/>
  <c r="B71" i="3"/>
  <c r="E71" i="3" s="1"/>
  <c r="W70" i="3"/>
  <c r="V70" i="3"/>
  <c r="S70" i="3"/>
  <c r="O70" i="3"/>
  <c r="N70" i="3"/>
  <c r="M70" i="3"/>
  <c r="L70" i="3"/>
  <c r="R70" i="3" s="1"/>
  <c r="K70" i="3"/>
  <c r="J70" i="3"/>
  <c r="I70" i="3"/>
  <c r="H70" i="3"/>
  <c r="P70" i="3" s="1"/>
  <c r="G70" i="3"/>
  <c r="F70" i="3"/>
  <c r="C70" i="3"/>
  <c r="B70" i="3"/>
  <c r="E70" i="3" s="1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E67" i="3" s="1"/>
  <c r="W66" i="3"/>
  <c r="V66" i="3"/>
  <c r="O66" i="3"/>
  <c r="N66" i="3"/>
  <c r="M66" i="3"/>
  <c r="S66" i="3" s="1"/>
  <c r="L66" i="3"/>
  <c r="R66" i="3" s="1"/>
  <c r="K66" i="3"/>
  <c r="J66" i="3"/>
  <c r="I66" i="3"/>
  <c r="Q66" i="3" s="1"/>
  <c r="H66" i="3"/>
  <c r="G66" i="3"/>
  <c r="F66" i="3"/>
  <c r="C66" i="3"/>
  <c r="B66" i="3"/>
  <c r="S65" i="3"/>
  <c r="R65" i="3"/>
  <c r="Q65" i="3"/>
  <c r="P65" i="3"/>
  <c r="T65" i="3" s="1"/>
  <c r="E65" i="3"/>
  <c r="S64" i="3"/>
  <c r="R64" i="3"/>
  <c r="Q64" i="3"/>
  <c r="P64" i="3"/>
  <c r="E64" i="3"/>
  <c r="U63" i="3"/>
  <c r="S63" i="3"/>
  <c r="R63" i="3"/>
  <c r="Q63" i="3"/>
  <c r="P63" i="3"/>
  <c r="E63" i="3"/>
  <c r="T63" i="3" s="1"/>
  <c r="S62" i="3"/>
  <c r="R62" i="3"/>
  <c r="Q62" i="3"/>
  <c r="P62" i="3"/>
  <c r="E62" i="3"/>
  <c r="U62" i="3" s="1"/>
  <c r="T61" i="3"/>
  <c r="S61" i="3"/>
  <c r="R61" i="3"/>
  <c r="Q61" i="3"/>
  <c r="P61" i="3"/>
  <c r="E61" i="3"/>
  <c r="V59" i="3"/>
  <c r="O59" i="3"/>
  <c r="Q59" i="3" s="1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5" i="3"/>
  <c r="S55" i="3"/>
  <c r="R55" i="3"/>
  <c r="Q55" i="3"/>
  <c r="P55" i="3"/>
  <c r="E55" i="3"/>
  <c r="T55" i="3" s="1"/>
  <c r="W53" i="3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T44" i="3"/>
  <c r="S44" i="3"/>
  <c r="R44" i="3"/>
  <c r="Q44" i="3"/>
  <c r="P44" i="3"/>
  <c r="E44" i="3"/>
  <c r="U44" i="3" s="1"/>
  <c r="S43" i="3"/>
  <c r="R43" i="3"/>
  <c r="Q43" i="3"/>
  <c r="P43" i="3"/>
  <c r="E43" i="3"/>
  <c r="U43" i="3" s="1"/>
  <c r="T42" i="3"/>
  <c r="S42" i="3"/>
  <c r="R42" i="3"/>
  <c r="Q42" i="3"/>
  <c r="P42" i="3"/>
  <c r="E42" i="3"/>
  <c r="U42" i="3" s="1"/>
  <c r="W40" i="3"/>
  <c r="V40" i="3"/>
  <c r="O40" i="3"/>
  <c r="S40" i="3" s="1"/>
  <c r="N40" i="3"/>
  <c r="M40" i="3"/>
  <c r="L40" i="3"/>
  <c r="K40" i="3"/>
  <c r="J40" i="3"/>
  <c r="I40" i="3"/>
  <c r="H40" i="3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U38" i="3" s="1"/>
  <c r="P38" i="3"/>
  <c r="E38" i="3"/>
  <c r="U37" i="3"/>
  <c r="T37" i="3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T35" i="3" s="1"/>
  <c r="W33" i="3"/>
  <c r="V33" i="3"/>
  <c r="O33" i="3"/>
  <c r="N33" i="3"/>
  <c r="R33" i="3" s="1"/>
  <c r="M33" i="3"/>
  <c r="L33" i="3"/>
  <c r="K33" i="3"/>
  <c r="J33" i="3"/>
  <c r="I33" i="3"/>
  <c r="Q33" i="3" s="1"/>
  <c r="H33" i="3"/>
  <c r="G33" i="3"/>
  <c r="F33" i="3"/>
  <c r="C33" i="3"/>
  <c r="B33" i="3"/>
  <c r="E33" i="3" s="1"/>
  <c r="S32" i="3"/>
  <c r="R32" i="3"/>
  <c r="Q32" i="3"/>
  <c r="P32" i="3"/>
  <c r="E32" i="3"/>
  <c r="W30" i="3"/>
  <c r="V30" i="3"/>
  <c r="O30" i="3"/>
  <c r="S30" i="3" s="1"/>
  <c r="N30" i="3"/>
  <c r="M30" i="3"/>
  <c r="L30" i="3"/>
  <c r="K30" i="3"/>
  <c r="J30" i="3"/>
  <c r="I30" i="3"/>
  <c r="H30" i="3"/>
  <c r="G30" i="3"/>
  <c r="F30" i="3"/>
  <c r="C30" i="3"/>
  <c r="B30" i="3"/>
  <c r="E30" i="3" s="1"/>
  <c r="T29" i="3"/>
  <c r="S29" i="3"/>
  <c r="R29" i="3"/>
  <c r="Q29" i="3"/>
  <c r="P29" i="3"/>
  <c r="E29" i="3"/>
  <c r="U29" i="3" s="1"/>
  <c r="S28" i="3"/>
  <c r="R28" i="3"/>
  <c r="Q28" i="3"/>
  <c r="U28" i="3" s="1"/>
  <c r="P28" i="3"/>
  <c r="E28" i="3"/>
  <c r="U27" i="3"/>
  <c r="T27" i="3"/>
  <c r="S27" i="3"/>
  <c r="R27" i="3"/>
  <c r="Q27" i="3"/>
  <c r="P27" i="3"/>
  <c r="E27" i="3"/>
  <c r="S26" i="3"/>
  <c r="R26" i="3"/>
  <c r="Q26" i="3"/>
  <c r="P26" i="3"/>
  <c r="E26" i="3"/>
  <c r="W24" i="3"/>
  <c r="V24" i="3"/>
  <c r="O24" i="3"/>
  <c r="N24" i="3"/>
  <c r="M24" i="3"/>
  <c r="S24" i="3" s="1"/>
  <c r="L24" i="3"/>
  <c r="R24" i="3" s="1"/>
  <c r="K24" i="3"/>
  <c r="J24" i="3"/>
  <c r="I24" i="3"/>
  <c r="Q24" i="3" s="1"/>
  <c r="H24" i="3"/>
  <c r="G24" i="3"/>
  <c r="F24" i="3"/>
  <c r="C24" i="3"/>
  <c r="B24" i="3"/>
  <c r="E24" i="3" s="1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S17" i="3"/>
  <c r="R17" i="3"/>
  <c r="Q17" i="3"/>
  <c r="P17" i="3"/>
  <c r="E17" i="3"/>
  <c r="W15" i="3"/>
  <c r="V15" i="3"/>
  <c r="O15" i="3"/>
  <c r="N15" i="3"/>
  <c r="M15" i="3"/>
  <c r="L15" i="3"/>
  <c r="R15" i="3" s="1"/>
  <c r="K15" i="3"/>
  <c r="J15" i="3"/>
  <c r="I15" i="3"/>
  <c r="H15" i="3"/>
  <c r="G15" i="3"/>
  <c r="F15" i="3"/>
  <c r="C15" i="3"/>
  <c r="B15" i="3"/>
  <c r="S14" i="3"/>
  <c r="R14" i="3"/>
  <c r="Q14" i="3"/>
  <c r="P14" i="3"/>
  <c r="E14" i="3"/>
  <c r="T14" i="3" s="1"/>
  <c r="S13" i="3"/>
  <c r="R13" i="3"/>
  <c r="Q13" i="3"/>
  <c r="U13" i="3" s="1"/>
  <c r="P13" i="3"/>
  <c r="T13" i="3" s="1"/>
  <c r="E13" i="3"/>
  <c r="S12" i="3"/>
  <c r="R12" i="3"/>
  <c r="Q12" i="3"/>
  <c r="P12" i="3"/>
  <c r="E12" i="3"/>
  <c r="S11" i="3"/>
  <c r="R11" i="3"/>
  <c r="Q11" i="3"/>
  <c r="P11" i="3"/>
  <c r="E11" i="3"/>
  <c r="U11" i="3" s="1"/>
  <c r="U10" i="3"/>
  <c r="S10" i="3"/>
  <c r="R10" i="3"/>
  <c r="Q10" i="3"/>
  <c r="P10" i="3"/>
  <c r="E10" i="3"/>
  <c r="S9" i="3"/>
  <c r="R9" i="3"/>
  <c r="Q9" i="3"/>
  <c r="U9" i="3" s="1"/>
  <c r="P9" i="3"/>
  <c r="T9" i="3" s="1"/>
  <c r="E9" i="3"/>
  <c r="S93" i="2"/>
  <c r="R93" i="2"/>
  <c r="Q93" i="2"/>
  <c r="P93" i="2"/>
  <c r="E93" i="2"/>
  <c r="T92" i="2"/>
  <c r="S92" i="2"/>
  <c r="R92" i="2"/>
  <c r="Q92" i="2"/>
  <c r="P92" i="2"/>
  <c r="E92" i="2"/>
  <c r="U92" i="2" s="1"/>
  <c r="S91" i="2"/>
  <c r="R91" i="2"/>
  <c r="Q91" i="2"/>
  <c r="P91" i="2"/>
  <c r="E91" i="2"/>
  <c r="T91" i="2" s="1"/>
  <c r="U90" i="2"/>
  <c r="S90" i="2"/>
  <c r="R90" i="2"/>
  <c r="Q90" i="2"/>
  <c r="P90" i="2"/>
  <c r="E90" i="2"/>
  <c r="T90" i="2" s="1"/>
  <c r="S89" i="2"/>
  <c r="R89" i="2"/>
  <c r="Q89" i="2"/>
  <c r="P89" i="2"/>
  <c r="E89" i="2"/>
  <c r="T88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S71" i="2"/>
  <c r="R71" i="2"/>
  <c r="O71" i="2"/>
  <c r="N71" i="2"/>
  <c r="M71" i="2"/>
  <c r="L71" i="2"/>
  <c r="K71" i="2"/>
  <c r="J71" i="2"/>
  <c r="I71" i="2"/>
  <c r="H71" i="2"/>
  <c r="G71" i="2"/>
  <c r="F71" i="2"/>
  <c r="C71" i="2"/>
  <c r="B71" i="2"/>
  <c r="E71" i="2" s="1"/>
  <c r="W70" i="2"/>
  <c r="V70" i="2"/>
  <c r="Q70" i="2"/>
  <c r="O70" i="2"/>
  <c r="N70" i="2"/>
  <c r="M70" i="2"/>
  <c r="S70" i="2" s="1"/>
  <c r="L70" i="2"/>
  <c r="R70" i="2" s="1"/>
  <c r="K70" i="2"/>
  <c r="J70" i="2"/>
  <c r="I70" i="2"/>
  <c r="H70" i="2"/>
  <c r="P70" i="2" s="1"/>
  <c r="G70" i="2"/>
  <c r="F70" i="2"/>
  <c r="C70" i="2"/>
  <c r="B70" i="2"/>
  <c r="E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R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S65" i="2"/>
  <c r="R65" i="2"/>
  <c r="Q65" i="2"/>
  <c r="U65" i="2" s="1"/>
  <c r="P65" i="2"/>
  <c r="E65" i="2"/>
  <c r="T64" i="2"/>
  <c r="S64" i="2"/>
  <c r="R64" i="2"/>
  <c r="Q64" i="2"/>
  <c r="P64" i="2"/>
  <c r="E64" i="2"/>
  <c r="U64" i="2" s="1"/>
  <c r="S63" i="2"/>
  <c r="R63" i="2"/>
  <c r="Q63" i="2"/>
  <c r="P63" i="2"/>
  <c r="E63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S59" i="2"/>
  <c r="O59" i="2"/>
  <c r="N59" i="2"/>
  <c r="M59" i="2"/>
  <c r="L59" i="2"/>
  <c r="R59" i="2" s="1"/>
  <c r="K59" i="2"/>
  <c r="J59" i="2"/>
  <c r="I59" i="2"/>
  <c r="H59" i="2"/>
  <c r="P59" i="2" s="1"/>
  <c r="G59" i="2"/>
  <c r="F59" i="2"/>
  <c r="C59" i="2"/>
  <c r="B59" i="2"/>
  <c r="E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W53" i="2"/>
  <c r="V53" i="2"/>
  <c r="O53" i="2"/>
  <c r="N53" i="2"/>
  <c r="M53" i="2"/>
  <c r="S53" i="2" s="1"/>
  <c r="L53" i="2"/>
  <c r="R53" i="2" s="1"/>
  <c r="K53" i="2"/>
  <c r="J53" i="2"/>
  <c r="I53" i="2"/>
  <c r="H53" i="2"/>
  <c r="P53" i="2" s="1"/>
  <c r="G53" i="2"/>
  <c r="F53" i="2"/>
  <c r="C53" i="2"/>
  <c r="B53" i="2"/>
  <c r="S52" i="2"/>
  <c r="R52" i="2"/>
  <c r="Q52" i="2"/>
  <c r="P52" i="2"/>
  <c r="E52" i="2"/>
  <c r="T52" i="2" s="1"/>
  <c r="U51" i="2"/>
  <c r="S51" i="2"/>
  <c r="R51" i="2"/>
  <c r="Q51" i="2"/>
  <c r="P51" i="2"/>
  <c r="E51" i="2"/>
  <c r="T51" i="2" s="1"/>
  <c r="S50" i="2"/>
  <c r="R50" i="2"/>
  <c r="Q50" i="2"/>
  <c r="P50" i="2"/>
  <c r="E50" i="2"/>
  <c r="T49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U47" i="2"/>
  <c r="S47" i="2"/>
  <c r="R47" i="2"/>
  <c r="Q47" i="2"/>
  <c r="P47" i="2"/>
  <c r="E47" i="2"/>
  <c r="T47" i="2" s="1"/>
  <c r="S46" i="2"/>
  <c r="R46" i="2"/>
  <c r="Q46" i="2"/>
  <c r="P46" i="2"/>
  <c r="E46" i="2"/>
  <c r="T45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U43" i="2"/>
  <c r="S43" i="2"/>
  <c r="R43" i="2"/>
  <c r="Q43" i="2"/>
  <c r="P43" i="2"/>
  <c r="E43" i="2"/>
  <c r="T43" i="2" s="1"/>
  <c r="S42" i="2"/>
  <c r="R42" i="2"/>
  <c r="Q42" i="2"/>
  <c r="P42" i="2"/>
  <c r="E42" i="2"/>
  <c r="W40" i="2"/>
  <c r="V40" i="2"/>
  <c r="S40" i="2"/>
  <c r="O40" i="2"/>
  <c r="N40" i="2"/>
  <c r="R40" i="2" s="1"/>
  <c r="M40" i="2"/>
  <c r="L40" i="2"/>
  <c r="K40" i="2"/>
  <c r="J40" i="2"/>
  <c r="I40" i="2"/>
  <c r="Q40" i="2" s="1"/>
  <c r="H40" i="2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P38" i="2"/>
  <c r="E38" i="2"/>
  <c r="S37" i="2"/>
  <c r="R37" i="2"/>
  <c r="Q37" i="2"/>
  <c r="P37" i="2"/>
  <c r="E37" i="2"/>
  <c r="S36" i="2"/>
  <c r="R36" i="2"/>
  <c r="Q36" i="2"/>
  <c r="P36" i="2"/>
  <c r="E36" i="2"/>
  <c r="U35" i="2"/>
  <c r="S35" i="2"/>
  <c r="R35" i="2"/>
  <c r="Q35" i="2"/>
  <c r="P35" i="2"/>
  <c r="E35" i="2"/>
  <c r="W33" i="2"/>
  <c r="V33" i="2"/>
  <c r="O33" i="2"/>
  <c r="N33" i="2"/>
  <c r="M33" i="2"/>
  <c r="L33" i="2"/>
  <c r="R33" i="2" s="1"/>
  <c r="K33" i="2"/>
  <c r="J33" i="2"/>
  <c r="I33" i="2"/>
  <c r="H33" i="2"/>
  <c r="G33" i="2"/>
  <c r="F33" i="2"/>
  <c r="C33" i="2"/>
  <c r="B33" i="2"/>
  <c r="S32" i="2"/>
  <c r="R32" i="2"/>
  <c r="Q32" i="2"/>
  <c r="P32" i="2"/>
  <c r="E32" i="2"/>
  <c r="W30" i="2"/>
  <c r="V30" i="2"/>
  <c r="O30" i="2"/>
  <c r="N30" i="2"/>
  <c r="M30" i="2"/>
  <c r="S30" i="2" s="1"/>
  <c r="L30" i="2"/>
  <c r="R30" i="2" s="1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T29" i="2" s="1"/>
  <c r="T28" i="2"/>
  <c r="S28" i="2"/>
  <c r="R28" i="2"/>
  <c r="Q28" i="2"/>
  <c r="P28" i="2"/>
  <c r="E28" i="2"/>
  <c r="U28" i="2" s="1"/>
  <c r="S27" i="2"/>
  <c r="R27" i="2"/>
  <c r="Q27" i="2"/>
  <c r="P27" i="2"/>
  <c r="E27" i="2"/>
  <c r="S26" i="2"/>
  <c r="R26" i="2"/>
  <c r="Q26" i="2"/>
  <c r="P26" i="2"/>
  <c r="E26" i="2"/>
  <c r="U26" i="2" s="1"/>
  <c r="W24" i="2"/>
  <c r="V24" i="2"/>
  <c r="O24" i="2"/>
  <c r="Q24" i="2" s="1"/>
  <c r="N24" i="2"/>
  <c r="M24" i="2"/>
  <c r="S24" i="2" s="1"/>
  <c r="L24" i="2"/>
  <c r="R24" i="2" s="1"/>
  <c r="K24" i="2"/>
  <c r="J24" i="2"/>
  <c r="I24" i="2"/>
  <c r="H24" i="2"/>
  <c r="G24" i="2"/>
  <c r="F24" i="2"/>
  <c r="C24" i="2"/>
  <c r="E24" i="2" s="1"/>
  <c r="B24" i="2"/>
  <c r="S23" i="2"/>
  <c r="R23" i="2"/>
  <c r="Q23" i="2"/>
  <c r="P23" i="2"/>
  <c r="E23" i="2"/>
  <c r="T23" i="2" s="1"/>
  <c r="S22" i="2"/>
  <c r="R22" i="2"/>
  <c r="Q22" i="2"/>
  <c r="P22" i="2"/>
  <c r="E22" i="2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S19" i="2"/>
  <c r="R19" i="2"/>
  <c r="Q19" i="2"/>
  <c r="P19" i="2"/>
  <c r="E19" i="2"/>
  <c r="T19" i="2" s="1"/>
  <c r="S18" i="2"/>
  <c r="R18" i="2"/>
  <c r="Q18" i="2"/>
  <c r="P18" i="2"/>
  <c r="E18" i="2"/>
  <c r="S17" i="2"/>
  <c r="R17" i="2"/>
  <c r="Q17" i="2"/>
  <c r="P17" i="2"/>
  <c r="E17" i="2"/>
  <c r="U17" i="2" s="1"/>
  <c r="W15" i="2"/>
  <c r="V15" i="2"/>
  <c r="O15" i="2"/>
  <c r="N15" i="2"/>
  <c r="R15" i="2" s="1"/>
  <c r="M15" i="2"/>
  <c r="L15" i="2"/>
  <c r="K15" i="2"/>
  <c r="J15" i="2"/>
  <c r="I15" i="2"/>
  <c r="Q15" i="2" s="1"/>
  <c r="H15" i="2"/>
  <c r="G15" i="2"/>
  <c r="F15" i="2"/>
  <c r="C15" i="2"/>
  <c r="B15" i="2"/>
  <c r="E15" i="2" s="1"/>
  <c r="S14" i="2"/>
  <c r="R14" i="2"/>
  <c r="Q14" i="2"/>
  <c r="P14" i="2"/>
  <c r="E14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P10" i="2"/>
  <c r="E10" i="2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Q71" i="1" s="1"/>
  <c r="N71" i="1"/>
  <c r="M71" i="1"/>
  <c r="S71" i="1" s="1"/>
  <c r="L71" i="1"/>
  <c r="R71" i="1" s="1"/>
  <c r="K71" i="1"/>
  <c r="J71" i="1"/>
  <c r="I71" i="1"/>
  <c r="H71" i="1"/>
  <c r="G71" i="1"/>
  <c r="F71" i="1"/>
  <c r="C71" i="1"/>
  <c r="E71" i="1" s="1"/>
  <c r="B71" i="1"/>
  <c r="W70" i="1"/>
  <c r="V70" i="1"/>
  <c r="O70" i="1"/>
  <c r="N70" i="1"/>
  <c r="M70" i="1"/>
  <c r="S70" i="1" s="1"/>
  <c r="L70" i="1"/>
  <c r="R70" i="1" s="1"/>
  <c r="K70" i="1"/>
  <c r="J70" i="1"/>
  <c r="I70" i="1"/>
  <c r="H70" i="1"/>
  <c r="G70" i="1"/>
  <c r="F70" i="1"/>
  <c r="C70" i="1"/>
  <c r="B70" i="1"/>
  <c r="S69" i="1"/>
  <c r="R69" i="1"/>
  <c r="Q69" i="1"/>
  <c r="P69" i="1"/>
  <c r="E69" i="1"/>
  <c r="W67" i="1"/>
  <c r="V67" i="1"/>
  <c r="O67" i="1"/>
  <c r="S67" i="1" s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H66" i="1"/>
  <c r="G66" i="1"/>
  <c r="F66" i="1"/>
  <c r="C66" i="1"/>
  <c r="E66" i="1" s="1"/>
  <c r="B66" i="1"/>
  <c r="S65" i="1"/>
  <c r="R65" i="1"/>
  <c r="Q65" i="1"/>
  <c r="U65" i="1" s="1"/>
  <c r="P65" i="1"/>
  <c r="T65" i="1" s="1"/>
  <c r="E65" i="1"/>
  <c r="S64" i="1"/>
  <c r="R64" i="1"/>
  <c r="Q64" i="1"/>
  <c r="P64" i="1"/>
  <c r="E64" i="1"/>
  <c r="T63" i="1"/>
  <c r="S63" i="1"/>
  <c r="R63" i="1"/>
  <c r="Q63" i="1"/>
  <c r="P63" i="1"/>
  <c r="E63" i="1"/>
  <c r="U63" i="1" s="1"/>
  <c r="S62" i="1"/>
  <c r="R62" i="1"/>
  <c r="Q62" i="1"/>
  <c r="P62" i="1"/>
  <c r="E62" i="1"/>
  <c r="T62" i="1" s="1"/>
  <c r="U61" i="1"/>
  <c r="S61" i="1"/>
  <c r="R61" i="1"/>
  <c r="Q61" i="1"/>
  <c r="P61" i="1"/>
  <c r="E61" i="1"/>
  <c r="T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T55" i="1"/>
  <c r="S55" i="1"/>
  <c r="R55" i="1"/>
  <c r="Q55" i="1"/>
  <c r="P55" i="1"/>
  <c r="E55" i="1"/>
  <c r="U55" i="1" s="1"/>
  <c r="W53" i="1"/>
  <c r="V53" i="1"/>
  <c r="O53" i="1"/>
  <c r="N53" i="1"/>
  <c r="M53" i="1"/>
  <c r="S53" i="1" s="1"/>
  <c r="L53" i="1"/>
  <c r="R53" i="1" s="1"/>
  <c r="K53" i="1"/>
  <c r="J53" i="1"/>
  <c r="I53" i="1"/>
  <c r="H53" i="1"/>
  <c r="G53" i="1"/>
  <c r="F53" i="1"/>
  <c r="C53" i="1"/>
  <c r="B53" i="1"/>
  <c r="E53" i="1" s="1"/>
  <c r="S52" i="1"/>
  <c r="R52" i="1"/>
  <c r="Q52" i="1"/>
  <c r="P52" i="1"/>
  <c r="E52" i="1"/>
  <c r="U52" i="1" s="1"/>
  <c r="S51" i="1"/>
  <c r="R51" i="1"/>
  <c r="Q51" i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6" i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R40" i="1" s="1"/>
  <c r="M40" i="1"/>
  <c r="L40" i="1"/>
  <c r="K40" i="1"/>
  <c r="Q40" i="1" s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T35" i="1"/>
  <c r="S35" i="1"/>
  <c r="R35" i="1"/>
  <c r="Q35" i="1"/>
  <c r="P35" i="1"/>
  <c r="E35" i="1"/>
  <c r="U35" i="1" s="1"/>
  <c r="W33" i="1"/>
  <c r="V33" i="1"/>
  <c r="S33" i="1"/>
  <c r="O33" i="1"/>
  <c r="N33" i="1"/>
  <c r="M33" i="1"/>
  <c r="L33" i="1"/>
  <c r="R33" i="1" s="1"/>
  <c r="K33" i="1"/>
  <c r="J33" i="1"/>
  <c r="I33" i="1"/>
  <c r="H33" i="1"/>
  <c r="P33" i="1" s="1"/>
  <c r="G33" i="1"/>
  <c r="F33" i="1"/>
  <c r="C33" i="1"/>
  <c r="B33" i="1"/>
  <c r="E33" i="1" s="1"/>
  <c r="S32" i="1"/>
  <c r="R32" i="1"/>
  <c r="Q32" i="1"/>
  <c r="P32" i="1"/>
  <c r="E32" i="1"/>
  <c r="W30" i="1"/>
  <c r="V30" i="1"/>
  <c r="O30" i="1"/>
  <c r="Q30" i="1" s="1"/>
  <c r="N30" i="1"/>
  <c r="M30" i="1"/>
  <c r="L30" i="1"/>
  <c r="K30" i="1"/>
  <c r="J30" i="1"/>
  <c r="I30" i="1"/>
  <c r="H30" i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E24" i="1" s="1"/>
  <c r="B24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S18" i="1"/>
  <c r="R18" i="1"/>
  <c r="Q18" i="1"/>
  <c r="P18" i="1"/>
  <c r="E18" i="1"/>
  <c r="U18" i="1" s="1"/>
  <c r="U17" i="1"/>
  <c r="S17" i="1"/>
  <c r="R17" i="1"/>
  <c r="Q17" i="1"/>
  <c r="P17" i="1"/>
  <c r="E17" i="1"/>
  <c r="T17" i="1" s="1"/>
  <c r="W15" i="1"/>
  <c r="V15" i="1"/>
  <c r="O15" i="1"/>
  <c r="N15" i="1"/>
  <c r="M15" i="1"/>
  <c r="S15" i="1" s="1"/>
  <c r="L15" i="1"/>
  <c r="K15" i="1"/>
  <c r="J15" i="1"/>
  <c r="I15" i="1"/>
  <c r="H15" i="1"/>
  <c r="P15" i="1" s="1"/>
  <c r="G15" i="1"/>
  <c r="F15" i="1"/>
  <c r="C15" i="1"/>
  <c r="E15" i="1" s="1"/>
  <c r="B15" i="1"/>
  <c r="S14" i="1"/>
  <c r="R14" i="1"/>
  <c r="Q14" i="1"/>
  <c r="P14" i="1"/>
  <c r="E14" i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S11" i="1"/>
  <c r="R11" i="1"/>
  <c r="Q11" i="1"/>
  <c r="U11" i="1" s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Q15" i="1" l="1"/>
  <c r="T20" i="1"/>
  <c r="P24" i="1"/>
  <c r="U29" i="1"/>
  <c r="T39" i="1"/>
  <c r="T48" i="1"/>
  <c r="T52" i="1"/>
  <c r="Q53" i="1"/>
  <c r="U62" i="1"/>
  <c r="Q70" i="1"/>
  <c r="U19" i="2"/>
  <c r="U23" i="2"/>
  <c r="E33" i="2"/>
  <c r="S33" i="2"/>
  <c r="E40" i="2"/>
  <c r="U44" i="2"/>
  <c r="U48" i="2"/>
  <c r="U52" i="2"/>
  <c r="U87" i="2"/>
  <c r="U91" i="2"/>
  <c r="T11" i="3"/>
  <c r="P15" i="3"/>
  <c r="P33" i="4"/>
  <c r="U44" i="4"/>
  <c r="T49" i="4"/>
  <c r="U49" i="4"/>
  <c r="P71" i="4"/>
  <c r="Q72" i="4"/>
  <c r="T14" i="5"/>
  <c r="U29" i="5"/>
  <c r="P72" i="5"/>
  <c r="T10" i="6"/>
  <c r="U13" i="6"/>
  <c r="E15" i="6"/>
  <c r="U19" i="6"/>
  <c r="T22" i="6"/>
  <c r="T43" i="6"/>
  <c r="U47" i="6"/>
  <c r="T50" i="6"/>
  <c r="U56" i="6"/>
  <c r="Q59" i="6"/>
  <c r="U63" i="6"/>
  <c r="Q66" i="6"/>
  <c r="T86" i="6"/>
  <c r="T90" i="6"/>
  <c r="T10" i="7"/>
  <c r="U13" i="7"/>
  <c r="E24" i="7"/>
  <c r="U24" i="7" s="1"/>
  <c r="U28" i="7"/>
  <c r="U43" i="7"/>
  <c r="U61" i="7"/>
  <c r="S67" i="7"/>
  <c r="T69" i="7"/>
  <c r="E72" i="7"/>
  <c r="U88" i="7"/>
  <c r="U92" i="7"/>
  <c r="T11" i="8"/>
  <c r="P24" i="8"/>
  <c r="U27" i="8"/>
  <c r="T27" i="8"/>
  <c r="E30" i="8"/>
  <c r="P33" i="8"/>
  <c r="E40" i="8"/>
  <c r="U48" i="8"/>
  <c r="S15" i="9"/>
  <c r="T38" i="9"/>
  <c r="Q40" i="9"/>
  <c r="R15" i="1"/>
  <c r="U20" i="1"/>
  <c r="U21" i="1"/>
  <c r="Q24" i="1"/>
  <c r="U32" i="1"/>
  <c r="T57" i="1"/>
  <c r="U88" i="1"/>
  <c r="U92" i="1"/>
  <c r="S15" i="2"/>
  <c r="U29" i="2"/>
  <c r="E53" i="2"/>
  <c r="E66" i="2"/>
  <c r="T10" i="3"/>
  <c r="S33" i="3"/>
  <c r="P66" i="3"/>
  <c r="U12" i="4"/>
  <c r="Q15" i="4"/>
  <c r="T23" i="4"/>
  <c r="P70" i="4"/>
  <c r="Q71" i="4"/>
  <c r="U88" i="4"/>
  <c r="T91" i="4"/>
  <c r="P24" i="5"/>
  <c r="E30" i="5"/>
  <c r="P33" i="5"/>
  <c r="T48" i="5"/>
  <c r="U48" i="5"/>
  <c r="Q53" i="5"/>
  <c r="E66" i="5"/>
  <c r="P70" i="5"/>
  <c r="Q71" i="5"/>
  <c r="Q33" i="6"/>
  <c r="P40" i="6"/>
  <c r="T64" i="6"/>
  <c r="U64" i="6"/>
  <c r="P30" i="7"/>
  <c r="U49" i="7"/>
  <c r="T52" i="7"/>
  <c r="U51" i="8"/>
  <c r="U63" i="8"/>
  <c r="S30" i="1"/>
  <c r="Q33" i="1"/>
  <c r="S66" i="1"/>
  <c r="T14" i="2"/>
  <c r="P33" i="2"/>
  <c r="T33" i="2" s="1"/>
  <c r="U36" i="2"/>
  <c r="T69" i="2"/>
  <c r="Q71" i="2"/>
  <c r="U14" i="3"/>
  <c r="R30" i="3"/>
  <c r="T32" i="3"/>
  <c r="R40" i="3"/>
  <c r="P53" i="3"/>
  <c r="T62" i="3"/>
  <c r="R67" i="3"/>
  <c r="Q70" i="3"/>
  <c r="Q71" i="3"/>
  <c r="T88" i="3"/>
  <c r="T92" i="3"/>
  <c r="E24" i="4"/>
  <c r="U28" i="4"/>
  <c r="U38" i="4"/>
  <c r="P40" i="4"/>
  <c r="U87" i="4"/>
  <c r="T10" i="5"/>
  <c r="P40" i="5"/>
  <c r="U52" i="5"/>
  <c r="U69" i="5"/>
  <c r="P30" i="6"/>
  <c r="T30" i="6" s="1"/>
  <c r="Q70" i="6"/>
  <c r="E15" i="7"/>
  <c r="S15" i="7"/>
  <c r="P24" i="7"/>
  <c r="E33" i="7"/>
  <c r="S33" i="7"/>
  <c r="E53" i="7"/>
  <c r="Q66" i="7"/>
  <c r="U66" i="7" s="1"/>
  <c r="T13" i="8"/>
  <c r="T50" i="8"/>
  <c r="E59" i="8"/>
  <c r="T89" i="8"/>
  <c r="U89" i="8"/>
  <c r="U10" i="9"/>
  <c r="U12" i="9"/>
  <c r="P15" i="9"/>
  <c r="T15" i="9" s="1"/>
  <c r="U17" i="9"/>
  <c r="P24" i="9"/>
  <c r="T26" i="9"/>
  <c r="U29" i="9"/>
  <c r="S33" i="9"/>
  <c r="T52" i="9"/>
  <c r="U62" i="9"/>
  <c r="T86" i="9"/>
  <c r="T90" i="9"/>
  <c r="R30" i="1"/>
  <c r="T36" i="1"/>
  <c r="S40" i="1"/>
  <c r="R66" i="1"/>
  <c r="E70" i="1"/>
  <c r="R72" i="1"/>
  <c r="U11" i="2"/>
  <c r="T12" i="2"/>
  <c r="U14" i="2"/>
  <c r="P15" i="2"/>
  <c r="T17" i="2"/>
  <c r="T21" i="2"/>
  <c r="Q33" i="2"/>
  <c r="T36" i="2"/>
  <c r="T65" i="2"/>
  <c r="S66" i="2"/>
  <c r="E15" i="3"/>
  <c r="U19" i="3"/>
  <c r="U23" i="3"/>
  <c r="U32" i="3"/>
  <c r="P33" i="3"/>
  <c r="U36" i="3"/>
  <c r="U50" i="3"/>
  <c r="Q53" i="3"/>
  <c r="R15" i="4"/>
  <c r="P30" i="4"/>
  <c r="E33" i="4"/>
  <c r="R33" i="4"/>
  <c r="U61" i="4"/>
  <c r="S66" i="4"/>
  <c r="U10" i="5"/>
  <c r="U11" i="5"/>
  <c r="Q40" i="5"/>
  <c r="S66" i="5"/>
  <c r="E71" i="5"/>
  <c r="R72" i="5"/>
  <c r="U11" i="6"/>
  <c r="T14" i="6"/>
  <c r="T38" i="6"/>
  <c r="U64" i="7"/>
  <c r="T64" i="7"/>
  <c r="P72" i="7"/>
  <c r="Q53" i="8"/>
  <c r="R67" i="8"/>
  <c r="P72" i="9"/>
  <c r="U101" i="9"/>
  <c r="T101" i="9"/>
  <c r="U96" i="8"/>
  <c r="T96" i="8"/>
  <c r="E66" i="8"/>
  <c r="P70" i="9"/>
  <c r="Q70" i="9"/>
  <c r="T109" i="6"/>
  <c r="U102" i="3"/>
  <c r="T102" i="3"/>
  <c r="T44" i="1"/>
  <c r="P66" i="1"/>
  <c r="P71" i="1"/>
  <c r="T10" i="2"/>
  <c r="P24" i="2"/>
  <c r="T38" i="2"/>
  <c r="Q53" i="2"/>
  <c r="Q66" i="2"/>
  <c r="E66" i="3"/>
  <c r="P24" i="4"/>
  <c r="T65" i="4"/>
  <c r="E70" i="4"/>
  <c r="Q30" i="5"/>
  <c r="E33" i="5"/>
  <c r="Q66" i="5"/>
  <c r="P67" i="6"/>
  <c r="T67" i="6" s="1"/>
  <c r="P15" i="7"/>
  <c r="P33" i="7"/>
  <c r="P70" i="7"/>
  <c r="Q71" i="7"/>
  <c r="T28" i="8"/>
  <c r="U37" i="8"/>
  <c r="T37" i="8"/>
  <c r="T19" i="9"/>
  <c r="T36" i="9"/>
  <c r="E53" i="9"/>
  <c r="T64" i="9"/>
  <c r="Q71" i="9"/>
  <c r="E79" i="2"/>
  <c r="P30" i="1"/>
  <c r="U26" i="1"/>
  <c r="P40" i="1"/>
  <c r="T40" i="1" s="1"/>
  <c r="T42" i="1"/>
  <c r="U44" i="1"/>
  <c r="U45" i="1"/>
  <c r="U49" i="1"/>
  <c r="Q66" i="1"/>
  <c r="P70" i="1"/>
  <c r="T89" i="1"/>
  <c r="T93" i="1"/>
  <c r="U10" i="2"/>
  <c r="T26" i="2"/>
  <c r="Q30" i="2"/>
  <c r="U38" i="2"/>
  <c r="U39" i="2"/>
  <c r="T62" i="2"/>
  <c r="S15" i="3"/>
  <c r="P30" i="3"/>
  <c r="T30" i="3" s="1"/>
  <c r="P40" i="3"/>
  <c r="R72" i="3"/>
  <c r="U14" i="4"/>
  <c r="U17" i="4"/>
  <c r="U35" i="4"/>
  <c r="T51" i="4"/>
  <c r="U65" i="4"/>
  <c r="P66" i="4"/>
  <c r="T66" i="4" s="1"/>
  <c r="U92" i="4"/>
  <c r="R15" i="5"/>
  <c r="T28" i="5"/>
  <c r="E40" i="5"/>
  <c r="T13" i="6"/>
  <c r="R30" i="6"/>
  <c r="T32" i="6"/>
  <c r="U51" i="6"/>
  <c r="P59" i="6"/>
  <c r="P66" i="6"/>
  <c r="Q67" i="6"/>
  <c r="Q15" i="7"/>
  <c r="T27" i="7"/>
  <c r="Q33" i="7"/>
  <c r="Q53" i="7"/>
  <c r="R15" i="8"/>
  <c r="U20" i="8"/>
  <c r="U28" i="8"/>
  <c r="U29" i="8"/>
  <c r="T32" i="8"/>
  <c r="U44" i="8"/>
  <c r="U65" i="8"/>
  <c r="U92" i="8"/>
  <c r="R15" i="9"/>
  <c r="R30" i="9"/>
  <c r="U36" i="9"/>
  <c r="U38" i="9"/>
  <c r="P40" i="9"/>
  <c r="U53" i="9"/>
  <c r="Q59" i="9"/>
  <c r="T69" i="9"/>
  <c r="T100" i="3"/>
  <c r="U100" i="3"/>
  <c r="T101" i="3"/>
  <c r="Q15" i="3"/>
  <c r="P24" i="3"/>
  <c r="T28" i="3"/>
  <c r="Q30" i="3"/>
  <c r="T38" i="3"/>
  <c r="Q40" i="3"/>
  <c r="E53" i="3"/>
  <c r="U65" i="3"/>
  <c r="U10" i="4"/>
  <c r="T14" i="4"/>
  <c r="P15" i="4"/>
  <c r="Q24" i="4"/>
  <c r="S33" i="4"/>
  <c r="R72" i="4"/>
  <c r="U14" i="5"/>
  <c r="P15" i="5"/>
  <c r="U28" i="5"/>
  <c r="E53" i="5"/>
  <c r="P59" i="5"/>
  <c r="T65" i="5"/>
  <c r="Q70" i="5"/>
  <c r="R15" i="6"/>
  <c r="E24" i="6"/>
  <c r="U32" i="6"/>
  <c r="P33" i="6"/>
  <c r="T19" i="7"/>
  <c r="Q24" i="7"/>
  <c r="Q40" i="7"/>
  <c r="U44" i="7"/>
  <c r="S66" i="7"/>
  <c r="Q70" i="7"/>
  <c r="T9" i="8"/>
  <c r="P30" i="8"/>
  <c r="P66" i="8"/>
  <c r="Q30" i="9"/>
  <c r="T65" i="9"/>
  <c r="E72" i="9"/>
  <c r="T97" i="2"/>
  <c r="T113" i="2"/>
  <c r="R67" i="9"/>
  <c r="U58" i="9"/>
  <c r="R72" i="9"/>
  <c r="E59" i="9"/>
  <c r="P59" i="9"/>
  <c r="E67" i="9"/>
  <c r="P67" i="9"/>
  <c r="T67" i="9" s="1"/>
  <c r="S72" i="9"/>
  <c r="T109" i="9"/>
  <c r="E79" i="9"/>
  <c r="Q72" i="8"/>
  <c r="E53" i="8"/>
  <c r="P53" i="8"/>
  <c r="T58" i="8"/>
  <c r="Q59" i="8"/>
  <c r="P67" i="8"/>
  <c r="P72" i="8"/>
  <c r="T72" i="8" s="1"/>
  <c r="T100" i="8"/>
  <c r="S95" i="8"/>
  <c r="T104" i="8"/>
  <c r="E67" i="7"/>
  <c r="P67" i="7"/>
  <c r="T57" i="7"/>
  <c r="Q59" i="7"/>
  <c r="Q67" i="7"/>
  <c r="R67" i="7"/>
  <c r="R72" i="7"/>
  <c r="E79" i="7"/>
  <c r="P53" i="6"/>
  <c r="Q53" i="6"/>
  <c r="P72" i="6"/>
  <c r="T72" i="6" s="1"/>
  <c r="E59" i="6"/>
  <c r="E67" i="6"/>
  <c r="E72" i="6"/>
  <c r="T47" i="5"/>
  <c r="U57" i="5"/>
  <c r="E67" i="5"/>
  <c r="P67" i="5"/>
  <c r="R67" i="5"/>
  <c r="Q67" i="5"/>
  <c r="S72" i="5"/>
  <c r="E59" i="5"/>
  <c r="E72" i="5"/>
  <c r="T97" i="5"/>
  <c r="U98" i="5"/>
  <c r="T99" i="5"/>
  <c r="T100" i="5"/>
  <c r="T101" i="5"/>
  <c r="U102" i="5"/>
  <c r="T103" i="5"/>
  <c r="T104" i="5"/>
  <c r="T105" i="5"/>
  <c r="Q53" i="4"/>
  <c r="T47" i="4"/>
  <c r="S67" i="4"/>
  <c r="P53" i="4"/>
  <c r="E67" i="4"/>
  <c r="P67" i="4"/>
  <c r="R67" i="4"/>
  <c r="U58" i="4"/>
  <c r="T57" i="4"/>
  <c r="P59" i="4"/>
  <c r="Q67" i="4"/>
  <c r="U67" i="4" s="1"/>
  <c r="S72" i="4"/>
  <c r="Q59" i="4"/>
  <c r="E72" i="4"/>
  <c r="P72" i="4"/>
  <c r="T99" i="4"/>
  <c r="S67" i="3"/>
  <c r="Q67" i="3"/>
  <c r="T58" i="3"/>
  <c r="P72" i="3"/>
  <c r="T72" i="3" s="1"/>
  <c r="U96" i="3"/>
  <c r="T97" i="3"/>
  <c r="T98" i="3"/>
  <c r="Q67" i="2"/>
  <c r="S72" i="2"/>
  <c r="E72" i="2"/>
  <c r="P72" i="2"/>
  <c r="R72" i="2"/>
  <c r="U57" i="2"/>
  <c r="S67" i="2"/>
  <c r="Q72" i="2"/>
  <c r="E67" i="2"/>
  <c r="P67" i="2"/>
  <c r="R67" i="2"/>
  <c r="S95" i="2"/>
  <c r="T101" i="2"/>
  <c r="P53" i="1"/>
  <c r="Q72" i="1"/>
  <c r="U58" i="1"/>
  <c r="E67" i="1"/>
  <c r="Q67" i="1"/>
  <c r="S72" i="1"/>
  <c r="Q59" i="1"/>
  <c r="R67" i="1"/>
  <c r="E72" i="1"/>
  <c r="R95" i="1"/>
  <c r="T102" i="1"/>
  <c r="T103" i="1"/>
  <c r="T104" i="1"/>
  <c r="E79" i="1"/>
  <c r="U19" i="1"/>
  <c r="T19" i="1"/>
  <c r="U24" i="1"/>
  <c r="T24" i="1"/>
  <c r="U51" i="1"/>
  <c r="T51" i="1"/>
  <c r="U13" i="2"/>
  <c r="T13" i="2"/>
  <c r="U27" i="2"/>
  <c r="T27" i="2"/>
  <c r="U59" i="2"/>
  <c r="T59" i="2"/>
  <c r="U89" i="2"/>
  <c r="T89" i="2"/>
  <c r="U93" i="2"/>
  <c r="T93" i="2"/>
  <c r="U24" i="3"/>
  <c r="T24" i="3"/>
  <c r="U26" i="3"/>
  <c r="T26" i="3"/>
  <c r="U24" i="4"/>
  <c r="T24" i="4"/>
  <c r="U14" i="1"/>
  <c r="T14" i="1"/>
  <c r="U28" i="1"/>
  <c r="T28" i="1"/>
  <c r="U53" i="1"/>
  <c r="T53" i="1"/>
  <c r="U43" i="1"/>
  <c r="T43" i="1"/>
  <c r="U59" i="1"/>
  <c r="T59" i="1"/>
  <c r="P59" i="1"/>
  <c r="U69" i="1"/>
  <c r="T69" i="1"/>
  <c r="U86" i="1"/>
  <c r="T86" i="1"/>
  <c r="U90" i="1"/>
  <c r="T90" i="1"/>
  <c r="U72" i="2"/>
  <c r="T72" i="2"/>
  <c r="U67" i="2"/>
  <c r="U15" i="2"/>
  <c r="T67" i="2"/>
  <c r="T15" i="2"/>
  <c r="U9" i="2"/>
  <c r="T9" i="2"/>
  <c r="U18" i="2"/>
  <c r="T18" i="2"/>
  <c r="U22" i="2"/>
  <c r="T22" i="2"/>
  <c r="U37" i="2"/>
  <c r="T37" i="2"/>
  <c r="Q59" i="2"/>
  <c r="U23" i="1"/>
  <c r="T23" i="1"/>
  <c r="U30" i="2"/>
  <c r="T30" i="2"/>
  <c r="P40" i="2"/>
  <c r="U42" i="2"/>
  <c r="T42" i="2"/>
  <c r="U46" i="2"/>
  <c r="T46" i="2"/>
  <c r="U63" i="2"/>
  <c r="T63" i="2"/>
  <c r="U71" i="2"/>
  <c r="T71" i="2"/>
  <c r="P71" i="2"/>
  <c r="U12" i="3"/>
  <c r="T12" i="3"/>
  <c r="U17" i="3"/>
  <c r="T17" i="3"/>
  <c r="U21" i="3"/>
  <c r="T21" i="3"/>
  <c r="U47" i="1"/>
  <c r="T47" i="1"/>
  <c r="U33" i="2"/>
  <c r="U55" i="2"/>
  <c r="T55" i="2"/>
  <c r="U33" i="1"/>
  <c r="T33" i="1"/>
  <c r="P67" i="1"/>
  <c r="P72" i="1"/>
  <c r="T72" i="1" s="1"/>
  <c r="P30" i="2"/>
  <c r="U32" i="2"/>
  <c r="T32" i="2"/>
  <c r="U50" i="2"/>
  <c r="T50" i="2"/>
  <c r="U10" i="1"/>
  <c r="T10" i="1"/>
  <c r="U30" i="1"/>
  <c r="T30" i="1"/>
  <c r="U38" i="1"/>
  <c r="T38" i="1"/>
  <c r="U56" i="1"/>
  <c r="T56" i="1"/>
  <c r="U64" i="1"/>
  <c r="T64" i="1"/>
  <c r="U70" i="1"/>
  <c r="T70" i="1"/>
  <c r="U71" i="1"/>
  <c r="T71" i="1"/>
  <c r="U24" i="2"/>
  <c r="T24" i="2"/>
  <c r="U70" i="2"/>
  <c r="T70" i="2"/>
  <c r="U30" i="3"/>
  <c r="U90" i="3"/>
  <c r="T90" i="3"/>
  <c r="U13" i="4"/>
  <c r="T13" i="4"/>
  <c r="U27" i="4"/>
  <c r="T27" i="4"/>
  <c r="U42" i="4"/>
  <c r="T42" i="4"/>
  <c r="U46" i="4"/>
  <c r="T46" i="4"/>
  <c r="U64" i="4"/>
  <c r="T64" i="4"/>
  <c r="U15" i="5"/>
  <c r="T15" i="5"/>
  <c r="U67" i="5"/>
  <c r="T72" i="5"/>
  <c r="T67" i="5"/>
  <c r="U9" i="5"/>
  <c r="T9" i="5"/>
  <c r="U24" i="5"/>
  <c r="T24" i="5"/>
  <c r="U27" i="5"/>
  <c r="T27" i="5"/>
  <c r="U42" i="5"/>
  <c r="T42" i="5"/>
  <c r="U59" i="5"/>
  <c r="T59" i="5"/>
  <c r="U40" i="3"/>
  <c r="T40" i="3"/>
  <c r="T36" i="3"/>
  <c r="T45" i="3"/>
  <c r="U47" i="3"/>
  <c r="T47" i="3"/>
  <c r="U51" i="3"/>
  <c r="T51" i="3"/>
  <c r="T57" i="3"/>
  <c r="U66" i="3"/>
  <c r="T66" i="3"/>
  <c r="U61" i="3"/>
  <c r="P67" i="3"/>
  <c r="U69" i="3"/>
  <c r="T69" i="3"/>
  <c r="Q33" i="4"/>
  <c r="U37" i="4"/>
  <c r="T37" i="4"/>
  <c r="U53" i="4"/>
  <c r="T53" i="4"/>
  <c r="U43" i="4"/>
  <c r="T56" i="4"/>
  <c r="U90" i="4"/>
  <c r="T90" i="4"/>
  <c r="P53" i="5"/>
  <c r="U55" i="5"/>
  <c r="T55" i="5"/>
  <c r="Q59" i="5"/>
  <c r="U63" i="5"/>
  <c r="T63" i="5"/>
  <c r="U71" i="5"/>
  <c r="T71" i="5"/>
  <c r="P71" i="5"/>
  <c r="U12" i="6"/>
  <c r="T12" i="6"/>
  <c r="U24" i="6"/>
  <c r="T24" i="6"/>
  <c r="P24" i="6"/>
  <c r="U26" i="6"/>
  <c r="T26" i="6"/>
  <c r="Q30" i="6"/>
  <c r="U30" i="6" s="1"/>
  <c r="Q71" i="6"/>
  <c r="T21" i="7"/>
  <c r="U21" i="7"/>
  <c r="U71" i="3"/>
  <c r="T71" i="3"/>
  <c r="U72" i="4"/>
  <c r="T72" i="4"/>
  <c r="U15" i="4"/>
  <c r="T15" i="4"/>
  <c r="T67" i="4"/>
  <c r="U9" i="4"/>
  <c r="T9" i="4"/>
  <c r="U33" i="4"/>
  <c r="T33" i="4"/>
  <c r="U50" i="4"/>
  <c r="T50" i="4"/>
  <c r="U71" i="4"/>
  <c r="T71" i="4"/>
  <c r="U58" i="6"/>
  <c r="T58" i="6"/>
  <c r="U23" i="7"/>
  <c r="T23" i="7"/>
  <c r="U72" i="1"/>
  <c r="U67" i="1"/>
  <c r="U15" i="1"/>
  <c r="T67" i="1"/>
  <c r="T15" i="1"/>
  <c r="T18" i="1"/>
  <c r="T22" i="1"/>
  <c r="T32" i="1"/>
  <c r="T37" i="1"/>
  <c r="U66" i="2"/>
  <c r="T66" i="2"/>
  <c r="U53" i="3"/>
  <c r="T53" i="3"/>
  <c r="P59" i="3"/>
  <c r="U70" i="3"/>
  <c r="T70" i="3"/>
  <c r="U18" i="4"/>
  <c r="T18" i="4"/>
  <c r="U22" i="4"/>
  <c r="T22" i="4"/>
  <c r="U69" i="4"/>
  <c r="T69" i="4"/>
  <c r="U86" i="4"/>
  <c r="T86" i="4"/>
  <c r="U13" i="5"/>
  <c r="T13" i="5"/>
  <c r="U18" i="5"/>
  <c r="T18" i="5"/>
  <c r="U22" i="5"/>
  <c r="T22" i="5"/>
  <c r="U30" i="5"/>
  <c r="P30" i="5"/>
  <c r="T30" i="5" s="1"/>
  <c r="U32" i="5"/>
  <c r="T32" i="5"/>
  <c r="U37" i="5"/>
  <c r="T37" i="5"/>
  <c r="U70" i="5"/>
  <c r="T70" i="5"/>
  <c r="Q72" i="5"/>
  <c r="U72" i="5" s="1"/>
  <c r="P15" i="6"/>
  <c r="U17" i="6"/>
  <c r="T17" i="6"/>
  <c r="U21" i="6"/>
  <c r="T21" i="6"/>
  <c r="U36" i="6"/>
  <c r="T36" i="6"/>
  <c r="Q40" i="6"/>
  <c r="U59" i="6"/>
  <c r="T59" i="6"/>
  <c r="U88" i="6"/>
  <c r="T88" i="6"/>
  <c r="U92" i="6"/>
  <c r="T92" i="6"/>
  <c r="U33" i="7"/>
  <c r="T33" i="7"/>
  <c r="U38" i="7"/>
  <c r="T38" i="7"/>
  <c r="U42" i="7"/>
  <c r="T42" i="7"/>
  <c r="U47" i="7"/>
  <c r="T47" i="7"/>
  <c r="U56" i="7"/>
  <c r="T56" i="7"/>
  <c r="U33" i="3"/>
  <c r="T33" i="3"/>
  <c r="U64" i="3"/>
  <c r="T64" i="3"/>
  <c r="U86" i="3"/>
  <c r="T86" i="3"/>
  <c r="U30" i="4"/>
  <c r="T30" i="4"/>
  <c r="U70" i="4"/>
  <c r="T70" i="4"/>
  <c r="U33" i="5"/>
  <c r="T33" i="5"/>
  <c r="U46" i="5"/>
  <c r="T46" i="5"/>
  <c r="U62" i="6"/>
  <c r="T62" i="6"/>
  <c r="U70" i="6"/>
  <c r="T70" i="6"/>
  <c r="U71" i="6"/>
  <c r="T71" i="6"/>
  <c r="U50" i="7"/>
  <c r="T50" i="7"/>
  <c r="T9" i="1"/>
  <c r="T13" i="1"/>
  <c r="T27" i="1"/>
  <c r="U40" i="2"/>
  <c r="T40" i="2"/>
  <c r="U9" i="1"/>
  <c r="U40" i="1"/>
  <c r="U66" i="1"/>
  <c r="T66" i="1"/>
  <c r="T35" i="2"/>
  <c r="U53" i="2"/>
  <c r="T53" i="2"/>
  <c r="T61" i="2"/>
  <c r="U15" i="3"/>
  <c r="T15" i="3"/>
  <c r="U72" i="3"/>
  <c r="U67" i="3"/>
  <c r="T67" i="3"/>
  <c r="U35" i="3"/>
  <c r="T43" i="3"/>
  <c r="T48" i="3"/>
  <c r="T52" i="3"/>
  <c r="U56" i="3"/>
  <c r="T56" i="3"/>
  <c r="U59" i="3"/>
  <c r="T59" i="3"/>
  <c r="U32" i="4"/>
  <c r="T32" i="4"/>
  <c r="T38" i="4"/>
  <c r="U55" i="4"/>
  <c r="T55" i="4"/>
  <c r="U59" i="4"/>
  <c r="T59" i="4"/>
  <c r="U63" i="4"/>
  <c r="T63" i="4"/>
  <c r="U50" i="5"/>
  <c r="T50" i="5"/>
  <c r="U89" i="5"/>
  <c r="T89" i="5"/>
  <c r="U93" i="5"/>
  <c r="T93" i="5"/>
  <c r="U33" i="6"/>
  <c r="T33" i="6"/>
  <c r="U45" i="6"/>
  <c r="T45" i="6"/>
  <c r="U49" i="6"/>
  <c r="T49" i="6"/>
  <c r="U18" i="7"/>
  <c r="T18" i="7"/>
  <c r="T36" i="7"/>
  <c r="U36" i="7"/>
  <c r="T45" i="7"/>
  <c r="U45" i="7"/>
  <c r="U86" i="8"/>
  <c r="T86" i="8"/>
  <c r="U46" i="9"/>
  <c r="T46" i="9"/>
  <c r="U40" i="6"/>
  <c r="T40" i="6"/>
  <c r="U66" i="6"/>
  <c r="T66" i="6"/>
  <c r="U15" i="7"/>
  <c r="T15" i="7"/>
  <c r="U67" i="7"/>
  <c r="T67" i="7"/>
  <c r="T72" i="7"/>
  <c r="U9" i="7"/>
  <c r="U30" i="7"/>
  <c r="T30" i="7"/>
  <c r="U12" i="8"/>
  <c r="T12" i="8"/>
  <c r="U21" i="8"/>
  <c r="T21" i="8"/>
  <c r="U33" i="8"/>
  <c r="T33" i="8"/>
  <c r="U36" i="8"/>
  <c r="T36" i="8"/>
  <c r="U57" i="8"/>
  <c r="T57" i="8"/>
  <c r="U71" i="8"/>
  <c r="T71" i="8"/>
  <c r="U13" i="9"/>
  <c r="T13" i="9"/>
  <c r="T89" i="4"/>
  <c r="T93" i="4"/>
  <c r="T12" i="5"/>
  <c r="T17" i="5"/>
  <c r="T21" i="5"/>
  <c r="T26" i="5"/>
  <c r="U40" i="5"/>
  <c r="T40" i="5"/>
  <c r="T36" i="5"/>
  <c r="T45" i="5"/>
  <c r="T49" i="5"/>
  <c r="T58" i="5"/>
  <c r="U66" i="5"/>
  <c r="T66" i="5"/>
  <c r="T62" i="5"/>
  <c r="T88" i="5"/>
  <c r="T92" i="5"/>
  <c r="T11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T9" i="7"/>
  <c r="U12" i="7"/>
  <c r="T14" i="7"/>
  <c r="U26" i="7"/>
  <c r="T28" i="7"/>
  <c r="T32" i="7"/>
  <c r="U53" i="7"/>
  <c r="T53" i="7"/>
  <c r="T51" i="7"/>
  <c r="P71" i="7"/>
  <c r="Q72" i="7"/>
  <c r="U72" i="7" s="1"/>
  <c r="U17" i="8"/>
  <c r="T17" i="8"/>
  <c r="U30" i="8"/>
  <c r="T30" i="8"/>
  <c r="Q40" i="8"/>
  <c r="U64" i="8"/>
  <c r="T64" i="8"/>
  <c r="U15" i="9"/>
  <c r="U67" i="9"/>
  <c r="U9" i="9"/>
  <c r="T72" i="9"/>
  <c r="T9" i="9"/>
  <c r="U89" i="9"/>
  <c r="T89" i="9"/>
  <c r="U106" i="1"/>
  <c r="T106" i="1"/>
  <c r="E95" i="1"/>
  <c r="T95" i="1" s="1"/>
  <c r="U103" i="9"/>
  <c r="T103" i="9"/>
  <c r="U40" i="4"/>
  <c r="T40" i="4"/>
  <c r="U66" i="4"/>
  <c r="U53" i="5"/>
  <c r="T53" i="5"/>
  <c r="T61" i="5"/>
  <c r="U72" i="6"/>
  <c r="U67" i="6"/>
  <c r="U15" i="6"/>
  <c r="T15" i="6"/>
  <c r="U35" i="6"/>
  <c r="U61" i="6"/>
  <c r="P40" i="7"/>
  <c r="P53" i="7"/>
  <c r="U55" i="7"/>
  <c r="T55" i="7"/>
  <c r="U59" i="7"/>
  <c r="T59" i="7"/>
  <c r="P59" i="7"/>
  <c r="U63" i="7"/>
  <c r="T63" i="7"/>
  <c r="U70" i="7"/>
  <c r="T70" i="7"/>
  <c r="U89" i="7"/>
  <c r="T89" i="7"/>
  <c r="U93" i="7"/>
  <c r="T93" i="7"/>
  <c r="P15" i="8"/>
  <c r="U26" i="8"/>
  <c r="T26" i="8"/>
  <c r="Q30" i="8"/>
  <c r="U45" i="8"/>
  <c r="T45" i="8"/>
  <c r="U49" i="8"/>
  <c r="T49" i="8"/>
  <c r="U90" i="8"/>
  <c r="T90" i="8"/>
  <c r="U40" i="8"/>
  <c r="T40" i="8"/>
  <c r="U66" i="8"/>
  <c r="T66" i="8"/>
  <c r="U61" i="8"/>
  <c r="U69" i="8"/>
  <c r="T69" i="8"/>
  <c r="U18" i="9"/>
  <c r="T18" i="9"/>
  <c r="U22" i="9"/>
  <c r="T22" i="9"/>
  <c r="U32" i="9"/>
  <c r="T32" i="9"/>
  <c r="U37" i="9"/>
  <c r="T37" i="9"/>
  <c r="U50" i="9"/>
  <c r="T50" i="9"/>
  <c r="U93" i="9"/>
  <c r="T93" i="9"/>
  <c r="U98" i="7"/>
  <c r="T98" i="7"/>
  <c r="U110" i="7"/>
  <c r="T110" i="7"/>
  <c r="U101" i="6"/>
  <c r="T101" i="6"/>
  <c r="U105" i="6"/>
  <c r="T105" i="6"/>
  <c r="L112" i="4"/>
  <c r="R112" i="4" s="1"/>
  <c r="R95" i="4"/>
  <c r="U105" i="3"/>
  <c r="T105" i="3"/>
  <c r="T70" i="9"/>
  <c r="U40" i="7"/>
  <c r="T40" i="7"/>
  <c r="T66" i="7"/>
  <c r="T35" i="8"/>
  <c r="U53" i="8"/>
  <c r="T53" i="8"/>
  <c r="T52" i="8"/>
  <c r="P59" i="8"/>
  <c r="T61" i="8"/>
  <c r="T65" i="8"/>
  <c r="E70" i="8"/>
  <c r="T87" i="8"/>
  <c r="T91" i="8"/>
  <c r="U24" i="9"/>
  <c r="T24" i="9"/>
  <c r="P30" i="9"/>
  <c r="E33" i="9"/>
  <c r="P71" i="9"/>
  <c r="Q72" i="9"/>
  <c r="U72" i="9" s="1"/>
  <c r="U108" i="1"/>
  <c r="T108" i="1"/>
  <c r="U98" i="8"/>
  <c r="T98" i="8"/>
  <c r="U71" i="7"/>
  <c r="T71" i="7"/>
  <c r="U72" i="8"/>
  <c r="U67" i="8"/>
  <c r="U15" i="8"/>
  <c r="T15" i="8"/>
  <c r="U24" i="8"/>
  <c r="T24" i="8"/>
  <c r="U56" i="8"/>
  <c r="T56" i="8"/>
  <c r="U59" i="8"/>
  <c r="T59" i="8"/>
  <c r="Q70" i="8"/>
  <c r="U27" i="9"/>
  <c r="T27" i="9"/>
  <c r="U42" i="9"/>
  <c r="T42" i="9"/>
  <c r="U55" i="9"/>
  <c r="T55" i="9"/>
  <c r="U59" i="9"/>
  <c r="T59" i="9"/>
  <c r="U63" i="9"/>
  <c r="T63" i="9"/>
  <c r="U107" i="1"/>
  <c r="T107" i="1"/>
  <c r="T67" i="8"/>
  <c r="U43" i="9"/>
  <c r="E79" i="8"/>
  <c r="E79" i="5"/>
  <c r="E79" i="3"/>
  <c r="T98" i="1"/>
  <c r="T99" i="1"/>
  <c r="T100" i="1"/>
  <c r="T99" i="9"/>
  <c r="T107" i="9"/>
  <c r="U102" i="8"/>
  <c r="T102" i="8"/>
  <c r="U104" i="6"/>
  <c r="T104" i="6"/>
  <c r="L112" i="5"/>
  <c r="R112" i="5" s="1"/>
  <c r="R95" i="5"/>
  <c r="T104" i="3"/>
  <c r="U104" i="3"/>
  <c r="T53" i="9"/>
  <c r="U40" i="9"/>
  <c r="T40" i="9"/>
  <c r="U66" i="9"/>
  <c r="T66" i="9"/>
  <c r="T96" i="1"/>
  <c r="T110" i="1"/>
  <c r="T97" i="9"/>
  <c r="T105" i="9"/>
  <c r="U106" i="8"/>
  <c r="T106" i="8"/>
  <c r="T103" i="6"/>
  <c r="U103" i="6"/>
  <c r="U107" i="4"/>
  <c r="T107" i="4"/>
  <c r="U30" i="9"/>
  <c r="T30" i="9"/>
  <c r="U71" i="9"/>
  <c r="T71" i="9"/>
  <c r="E79" i="4"/>
  <c r="U99" i="7"/>
  <c r="T99" i="7"/>
  <c r="U102" i="6"/>
  <c r="T102" i="6"/>
  <c r="U106" i="6"/>
  <c r="T106" i="6"/>
  <c r="U108" i="5"/>
  <c r="T108" i="5"/>
  <c r="T97" i="4"/>
  <c r="E95" i="4"/>
  <c r="T95" i="4" s="1"/>
  <c r="U106" i="3"/>
  <c r="T106" i="3"/>
  <c r="U109" i="2"/>
  <c r="T109" i="2"/>
  <c r="T110" i="8"/>
  <c r="T102" i="7"/>
  <c r="T103" i="7"/>
  <c r="U104" i="7"/>
  <c r="T105" i="7"/>
  <c r="T106" i="7"/>
  <c r="T107" i="7"/>
  <c r="T97" i="6"/>
  <c r="T98" i="6"/>
  <c r="M112" i="5"/>
  <c r="S112" i="5" s="1"/>
  <c r="T113" i="8"/>
  <c r="T103" i="4"/>
  <c r="U108" i="3"/>
  <c r="T109" i="3"/>
  <c r="T110" i="3"/>
  <c r="E95" i="2"/>
  <c r="U95" i="2" s="1"/>
  <c r="T105" i="2"/>
  <c r="S95" i="6"/>
  <c r="T113" i="5"/>
  <c r="E95" i="3"/>
  <c r="E112" i="3" s="1"/>
  <c r="U112" i="3" s="1"/>
  <c r="U109" i="7"/>
  <c r="U108" i="6"/>
  <c r="U107" i="5"/>
  <c r="U98" i="4"/>
  <c r="U102" i="4"/>
  <c r="M112" i="1"/>
  <c r="S112" i="1" s="1"/>
  <c r="E95" i="9"/>
  <c r="T98" i="9"/>
  <c r="T102" i="9"/>
  <c r="T106" i="9"/>
  <c r="T110" i="9"/>
  <c r="L112" i="9"/>
  <c r="R112" i="9" s="1"/>
  <c r="T97" i="8"/>
  <c r="T101" i="8"/>
  <c r="T105" i="8"/>
  <c r="T109" i="8"/>
  <c r="U100" i="7"/>
  <c r="T101" i="7"/>
  <c r="E95" i="6"/>
  <c r="U96" i="6"/>
  <c r="U99" i="6"/>
  <c r="T100" i="6"/>
  <c r="T112" i="3"/>
  <c r="T96" i="2"/>
  <c r="U99" i="2"/>
  <c r="T100" i="2"/>
  <c r="U103" i="2"/>
  <c r="T104" i="2"/>
  <c r="U107" i="2"/>
  <c r="T108" i="2"/>
  <c r="U97" i="1"/>
  <c r="U101" i="1"/>
  <c r="U109" i="1"/>
  <c r="U100" i="9"/>
  <c r="U108" i="9"/>
  <c r="U113" i="9"/>
  <c r="U106" i="4"/>
  <c r="U110" i="4"/>
  <c r="R95" i="2"/>
  <c r="L112" i="2"/>
  <c r="R112" i="2" s="1"/>
  <c r="M112" i="9"/>
  <c r="S112" i="9" s="1"/>
  <c r="E95" i="8"/>
  <c r="L112" i="8"/>
  <c r="R112" i="8" s="1"/>
  <c r="E95" i="7"/>
  <c r="S95" i="7"/>
  <c r="M112" i="7"/>
  <c r="S112" i="7" s="1"/>
  <c r="L112" i="7"/>
  <c r="R112" i="7" s="1"/>
  <c r="E95" i="5"/>
  <c r="U95" i="4"/>
  <c r="M112" i="4"/>
  <c r="S112" i="4" s="1"/>
  <c r="U95" i="3"/>
  <c r="E112" i="2"/>
  <c r="U96" i="2"/>
  <c r="U105" i="1"/>
  <c r="U96" i="9"/>
  <c r="U104" i="9"/>
  <c r="U99" i="8"/>
  <c r="U103" i="8"/>
  <c r="U107" i="8"/>
  <c r="U97" i="7"/>
  <c r="S95" i="3"/>
  <c r="M112" i="3"/>
  <c r="S112" i="3" s="1"/>
  <c r="U96" i="7"/>
  <c r="U108" i="7"/>
  <c r="U113" i="7"/>
  <c r="R95" i="6"/>
  <c r="L112" i="6"/>
  <c r="R112" i="6" s="1"/>
  <c r="U107" i="6"/>
  <c r="U106" i="5"/>
  <c r="U110" i="5"/>
  <c r="U97" i="4"/>
  <c r="U101" i="4"/>
  <c r="U105" i="4"/>
  <c r="U109" i="4"/>
  <c r="L112" i="3"/>
  <c r="R112" i="3" s="1"/>
  <c r="U96" i="5"/>
  <c r="T109" i="5"/>
  <c r="T96" i="4"/>
  <c r="T100" i="4"/>
  <c r="T104" i="4"/>
  <c r="T108" i="4"/>
  <c r="T113" i="4"/>
  <c r="T99" i="3"/>
  <c r="T103" i="3"/>
  <c r="T107" i="3"/>
  <c r="T98" i="2"/>
  <c r="T102" i="2"/>
  <c r="T106" i="2"/>
  <c r="T110" i="2"/>
  <c r="T24" i="7" l="1"/>
  <c r="T95" i="2"/>
  <c r="E112" i="4"/>
  <c r="T95" i="3"/>
  <c r="U95" i="1"/>
  <c r="E112" i="1"/>
  <c r="U70" i="8"/>
  <c r="T70" i="8"/>
  <c r="U33" i="9"/>
  <c r="T33" i="9"/>
  <c r="U112" i="2"/>
  <c r="T112" i="2"/>
  <c r="T112" i="4"/>
  <c r="U112" i="4"/>
  <c r="E112" i="6"/>
  <c r="U95" i="6"/>
  <c r="T95" i="6"/>
  <c r="E112" i="7"/>
  <c r="T95" i="7"/>
  <c r="U95" i="7"/>
  <c r="E112" i="8"/>
  <c r="U95" i="8"/>
  <c r="T95" i="8"/>
  <c r="T95" i="9"/>
  <c r="E112" i="9"/>
  <c r="U95" i="9"/>
  <c r="U95" i="5"/>
  <c r="T95" i="5"/>
  <c r="E112" i="5"/>
  <c r="U112" i="1"/>
  <c r="T112" i="1"/>
  <c r="U112" i="7" l="1"/>
  <c r="T112" i="7"/>
  <c r="T112" i="5"/>
  <c r="U112" i="5"/>
  <c r="U112" i="9"/>
  <c r="T112" i="9"/>
  <c r="U112" i="8"/>
  <c r="T112" i="8"/>
  <c r="U112" i="6"/>
  <c r="T112" i="6"/>
</calcChain>
</file>

<file path=xl/sharedStrings.xml><?xml version="1.0" encoding="utf-8"?>
<sst xmlns="http://schemas.openxmlformats.org/spreadsheetml/2006/main" count="1782" uniqueCount="133">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</sst>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341312000</v>
      </c>
      <c r="C9" s="92">
        <v>0</v>
      </c>
      <c r="D9" s="92"/>
      <c r="E9" s="92">
        <f>$B9       +$C9       +$D9</f>
        <v>341312000</v>
      </c>
      <c r="F9" s="93">
        <v>341312000</v>
      </c>
      <c r="G9" s="94">
        <v>341312000</v>
      </c>
      <c r="H9" s="93">
        <v>1478000</v>
      </c>
      <c r="I9" s="94">
        <v>6645</v>
      </c>
      <c r="J9" s="93">
        <v>5578000</v>
      </c>
      <c r="K9" s="94">
        <v>11459098</v>
      </c>
      <c r="L9" s="93">
        <v>47744000</v>
      </c>
      <c r="M9" s="94">
        <v>13011849</v>
      </c>
      <c r="N9" s="93">
        <v>106932000</v>
      </c>
      <c r="O9" s="94">
        <v>21593663</v>
      </c>
      <c r="P9" s="93">
        <f>$H9       +$J9       +$L9       +$N9</f>
        <v>161732000</v>
      </c>
      <c r="Q9" s="94">
        <f>$I9       +$K9       +$M9       +$O9</f>
        <v>46071255</v>
      </c>
      <c r="R9" s="48">
        <f>IF(($L9       =0),0,((($N9       -$L9       )/$L9       )*100))</f>
        <v>123.96950402144773</v>
      </c>
      <c r="S9" s="49">
        <f>IF(($M9       =0),0,((($O9       -$M9       )/$M9       )*100))</f>
        <v>65.95383945817386</v>
      </c>
      <c r="T9" s="48">
        <f>IF(($E9       =0),0,(($P9       /$E9       )*100))</f>
        <v>47.38538346146634</v>
      </c>
      <c r="U9" s="50">
        <f>IF(($E9       =0),0,(($Q9       /$E9       )*100))</f>
        <v>13.498281630883181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10200000</v>
      </c>
      <c r="C10" s="92">
        <v>0</v>
      </c>
      <c r="D10" s="92"/>
      <c r="E10" s="92">
        <f t="shared" ref="E10:E15" si="0">$B10      +$C10      +$D10</f>
        <v>10200000</v>
      </c>
      <c r="F10" s="93">
        <v>10200000</v>
      </c>
      <c r="G10" s="94">
        <v>10200000</v>
      </c>
      <c r="H10" s="93">
        <v>1492000</v>
      </c>
      <c r="I10" s="94">
        <v>696992</v>
      </c>
      <c r="J10" s="93">
        <v>3355000</v>
      </c>
      <c r="K10" s="94">
        <v>1915600</v>
      </c>
      <c r="L10" s="93">
        <v>3122000</v>
      </c>
      <c r="M10" s="94">
        <v>752103</v>
      </c>
      <c r="N10" s="93">
        <v>1151000</v>
      </c>
      <c r="O10" s="94">
        <v>659022</v>
      </c>
      <c r="P10" s="93">
        <f t="shared" ref="P10:P15" si="1">$H10      +$J10      +$L10      +$N10</f>
        <v>9120000</v>
      </c>
      <c r="Q10" s="94">
        <f t="shared" ref="Q10:Q15" si="2">$I10      +$K10      +$M10      +$O10</f>
        <v>4023717</v>
      </c>
      <c r="R10" s="48">
        <f t="shared" ref="R10:R15" si="3">IF(($L10      =0),0,((($N10      -$L10      )/$L10      )*100))</f>
        <v>-63.132607303010893</v>
      </c>
      <c r="S10" s="49">
        <f t="shared" ref="S10:S15" si="4">IF(($M10      =0),0,((($O10      -$M10      )/$M10      )*100))</f>
        <v>-12.376097422826394</v>
      </c>
      <c r="T10" s="48">
        <f t="shared" ref="T10:T14" si="5">IF(($E10      =0),0,(($P10      /$E10      )*100))</f>
        <v>89.411764705882362</v>
      </c>
      <c r="U10" s="50">
        <f t="shared" ref="U10:U14" si="6">IF(($E10      =0),0,(($Q10      /$E10      )*100))</f>
        <v>39.448205882352944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74000000</v>
      </c>
      <c r="C11" s="92">
        <v>0</v>
      </c>
      <c r="D11" s="92"/>
      <c r="E11" s="92">
        <f t="shared" si="0"/>
        <v>74000000</v>
      </c>
      <c r="F11" s="93">
        <v>74000000</v>
      </c>
      <c r="G11" s="94">
        <v>74000000</v>
      </c>
      <c r="H11" s="93">
        <v>11514000</v>
      </c>
      <c r="I11" s="94">
        <v>3218613</v>
      </c>
      <c r="J11" s="93">
        <v>12153000</v>
      </c>
      <c r="K11" s="94">
        <v>5673120</v>
      </c>
      <c r="L11" s="93">
        <v>10664000</v>
      </c>
      <c r="M11" s="94">
        <v>5586281</v>
      </c>
      <c r="N11" s="93">
        <v>14193000</v>
      </c>
      <c r="O11" s="94">
        <v>14190974</v>
      </c>
      <c r="P11" s="93">
        <f t="shared" si="1"/>
        <v>48524000</v>
      </c>
      <c r="Q11" s="94">
        <f t="shared" si="2"/>
        <v>28668988</v>
      </c>
      <c r="R11" s="48">
        <f t="shared" si="3"/>
        <v>33.092648162040511</v>
      </c>
      <c r="S11" s="49">
        <f t="shared" si="4"/>
        <v>154.03258446898752</v>
      </c>
      <c r="T11" s="48">
        <f t="shared" si="5"/>
        <v>65.572972972972977</v>
      </c>
      <c r="U11" s="50">
        <f t="shared" si="6"/>
        <v>38.741875675675672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23931000</v>
      </c>
      <c r="W12" s="94">
        <v>15559000</v>
      </c>
    </row>
    <row r="13" spans="1:23" ht="12.95" customHeight="1" x14ac:dyDescent="0.2">
      <c r="A13" s="47" t="s">
        <v>39</v>
      </c>
      <c r="B13" s="92">
        <v>285013000</v>
      </c>
      <c r="C13" s="92">
        <v>756218000</v>
      </c>
      <c r="D13" s="92"/>
      <c r="E13" s="92">
        <f t="shared" si="0"/>
        <v>1041231000</v>
      </c>
      <c r="F13" s="93">
        <v>1041231000</v>
      </c>
      <c r="G13" s="94">
        <v>1041231000</v>
      </c>
      <c r="H13" s="93">
        <v>8752000</v>
      </c>
      <c r="I13" s="94">
        <v>1161042</v>
      </c>
      <c r="J13" s="93">
        <v>33126000</v>
      </c>
      <c r="K13" s="94">
        <v>26337513</v>
      </c>
      <c r="L13" s="93">
        <v>152317000</v>
      </c>
      <c r="M13" s="94">
        <v>42806475</v>
      </c>
      <c r="N13" s="93">
        <v>217436000</v>
      </c>
      <c r="O13" s="94">
        <v>84140874</v>
      </c>
      <c r="P13" s="93">
        <f t="shared" si="1"/>
        <v>411631000</v>
      </c>
      <c r="Q13" s="94">
        <f t="shared" si="2"/>
        <v>154445904</v>
      </c>
      <c r="R13" s="48">
        <f t="shared" si="3"/>
        <v>42.752286350177592</v>
      </c>
      <c r="S13" s="49">
        <f t="shared" si="4"/>
        <v>96.561090349065182</v>
      </c>
      <c r="T13" s="48">
        <f t="shared" si="5"/>
        <v>39.533110328063607</v>
      </c>
      <c r="U13" s="50">
        <f t="shared" si="6"/>
        <v>14.833010542329223</v>
      </c>
      <c r="V13" s="93">
        <v>8519000</v>
      </c>
      <c r="W13" s="94">
        <v>76000</v>
      </c>
    </row>
    <row r="14" spans="1:23" ht="12.95" customHeight="1" x14ac:dyDescent="0.2">
      <c r="A14" s="47" t="s">
        <v>40</v>
      </c>
      <c r="B14" s="92">
        <v>27100000</v>
      </c>
      <c r="C14" s="92">
        <v>24000000</v>
      </c>
      <c r="D14" s="92"/>
      <c r="E14" s="92">
        <f t="shared" si="0"/>
        <v>51100000</v>
      </c>
      <c r="F14" s="93">
        <v>27100000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737625000</v>
      </c>
      <c r="C15" s="95">
        <f>SUM(C9:C14)</f>
        <v>780218000</v>
      </c>
      <c r="D15" s="95"/>
      <c r="E15" s="95">
        <f t="shared" si="0"/>
        <v>1517843000</v>
      </c>
      <c r="F15" s="96">
        <f t="shared" ref="F15:O15" si="7">SUM(F9:F14)</f>
        <v>1493843000</v>
      </c>
      <c r="G15" s="97">
        <f t="shared" si="7"/>
        <v>1466743000</v>
      </c>
      <c r="H15" s="96">
        <f t="shared" si="7"/>
        <v>23236000</v>
      </c>
      <c r="I15" s="97">
        <f t="shared" si="7"/>
        <v>5083292</v>
      </c>
      <c r="J15" s="96">
        <f t="shared" si="7"/>
        <v>54212000</v>
      </c>
      <c r="K15" s="97">
        <f t="shared" si="7"/>
        <v>45385331</v>
      </c>
      <c r="L15" s="96">
        <f t="shared" si="7"/>
        <v>213847000</v>
      </c>
      <c r="M15" s="97">
        <f t="shared" si="7"/>
        <v>62156708</v>
      </c>
      <c r="N15" s="96">
        <f t="shared" si="7"/>
        <v>339712000</v>
      </c>
      <c r="O15" s="97">
        <f t="shared" si="7"/>
        <v>120584533</v>
      </c>
      <c r="P15" s="96">
        <f t="shared" si="1"/>
        <v>631007000</v>
      </c>
      <c r="Q15" s="97">
        <f t="shared" si="2"/>
        <v>233209864</v>
      </c>
      <c r="R15" s="52">
        <f t="shared" si="3"/>
        <v>58.857500923557495</v>
      </c>
      <c r="S15" s="53">
        <f t="shared" si="4"/>
        <v>94.000835758547581</v>
      </c>
      <c r="T15" s="52">
        <f>IF((SUM($E9:$E13))=0,0,(P15/(SUM($E9:$E13))*100))</f>
        <v>43.020965499750126</v>
      </c>
      <c r="U15" s="54">
        <f>IF((SUM($E9:$E13))=0,0,(Q15/(SUM($E9:$E13))*100))</f>
        <v>15.899845030792717</v>
      </c>
      <c r="V15" s="96">
        <f>SUM(V9:V14)</f>
        <v>32587000</v>
      </c>
      <c r="W15" s="97">
        <f>SUM(W9:W14)</f>
        <v>15772000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57829000</v>
      </c>
      <c r="D20" s="92"/>
      <c r="E20" s="92">
        <f t="shared" si="8"/>
        <v>57829000</v>
      </c>
      <c r="F20" s="93">
        <v>57829000</v>
      </c>
      <c r="G20" s="94">
        <v>57829000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1260000</v>
      </c>
      <c r="C24" s="95">
        <f>SUM(C17:C23)</f>
        <v>57829000</v>
      </c>
      <c r="D24" s="95"/>
      <c r="E24" s="95">
        <f t="shared" si="8"/>
        <v>59089000</v>
      </c>
      <c r="F24" s="96">
        <f t="shared" ref="F24:O24" si="15">SUM(F17:F23)</f>
        <v>59089000</v>
      </c>
      <c r="G24" s="97">
        <f t="shared" si="15"/>
        <v>57829000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5938961000</v>
      </c>
      <c r="C28" s="92">
        <v>-1576753000</v>
      </c>
      <c r="D28" s="92"/>
      <c r="E28" s="92">
        <f>$B28      +$C28      +$D28</f>
        <v>4362208000</v>
      </c>
      <c r="F28" s="93">
        <v>4362208000</v>
      </c>
      <c r="G28" s="94">
        <v>4362208000</v>
      </c>
      <c r="H28" s="93">
        <v>480203000</v>
      </c>
      <c r="I28" s="94">
        <v>112013603</v>
      </c>
      <c r="J28" s="93">
        <v>982052000</v>
      </c>
      <c r="K28" s="94">
        <v>551337151</v>
      </c>
      <c r="L28" s="93">
        <v>628702000</v>
      </c>
      <c r="M28" s="94">
        <v>409990733</v>
      </c>
      <c r="N28" s="93">
        <v>1143526000</v>
      </c>
      <c r="O28" s="94">
        <v>575996010</v>
      </c>
      <c r="P28" s="93">
        <f>$H28      +$J28      +$L28      +$N28</f>
        <v>3234483000</v>
      </c>
      <c r="Q28" s="94">
        <f>$I28      +$K28      +$M28      +$O28</f>
        <v>1649337497</v>
      </c>
      <c r="R28" s="48">
        <f>IF(($L28      =0),0,((($N28      -$L28      )/$L28      )*100))</f>
        <v>81.886808058507839</v>
      </c>
      <c r="S28" s="49">
        <f>IF(($M28      =0),0,((($O28      -$M28      )/$M28      )*100))</f>
        <v>40.490007124136632</v>
      </c>
      <c r="T28" s="48">
        <f>IF(($E28      =0),0,(($P28      /$E28      )*100))</f>
        <v>74.147839809564331</v>
      </c>
      <c r="U28" s="50">
        <f>IF(($E28      =0),0,(($Q28      /$E28      )*100))</f>
        <v>37.809694012756843</v>
      </c>
      <c r="V28" s="93">
        <v>172158000</v>
      </c>
      <c r="W28" s="94">
        <v>71087000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5938961000</v>
      </c>
      <c r="C30" s="95">
        <f>SUM(C26:C29)</f>
        <v>-1576753000</v>
      </c>
      <c r="D30" s="95"/>
      <c r="E30" s="95">
        <f>$B30      +$C30      +$D30</f>
        <v>4362208000</v>
      </c>
      <c r="F30" s="96">
        <f t="shared" ref="F30:O30" si="16">SUM(F26:F29)</f>
        <v>4362208000</v>
      </c>
      <c r="G30" s="97">
        <f t="shared" si="16"/>
        <v>4362208000</v>
      </c>
      <c r="H30" s="96">
        <f t="shared" si="16"/>
        <v>480203000</v>
      </c>
      <c r="I30" s="97">
        <f t="shared" si="16"/>
        <v>112013603</v>
      </c>
      <c r="J30" s="96">
        <f t="shared" si="16"/>
        <v>982052000</v>
      </c>
      <c r="K30" s="97">
        <f t="shared" si="16"/>
        <v>551337151</v>
      </c>
      <c r="L30" s="96">
        <f t="shared" si="16"/>
        <v>628702000</v>
      </c>
      <c r="M30" s="97">
        <f t="shared" si="16"/>
        <v>409990733</v>
      </c>
      <c r="N30" s="96">
        <f t="shared" si="16"/>
        <v>1143526000</v>
      </c>
      <c r="O30" s="97">
        <f t="shared" si="16"/>
        <v>575996010</v>
      </c>
      <c r="P30" s="96">
        <f>$H30      +$J30      +$L30      +$N30</f>
        <v>3234483000</v>
      </c>
      <c r="Q30" s="97">
        <f>$I30      +$K30      +$M30      +$O30</f>
        <v>1649337497</v>
      </c>
      <c r="R30" s="52">
        <f>IF(($L30      =0),0,((($N30      -$L30      )/$L30      )*100))</f>
        <v>81.886808058507839</v>
      </c>
      <c r="S30" s="53">
        <f>IF(($M30      =0),0,((($O30      -$M30      )/$M30      )*100))</f>
        <v>40.490007124136632</v>
      </c>
      <c r="T30" s="52">
        <f>IF($E30   =0,0,($P30   /$E30   )*100)</f>
        <v>74.147839809564331</v>
      </c>
      <c r="U30" s="54">
        <f>IF($E30   =0,0,($Q30   /$E30   )*100)</f>
        <v>37.809694012756843</v>
      </c>
      <c r="V30" s="96">
        <f>SUM(V26:V29)</f>
        <v>172158000</v>
      </c>
      <c r="W30" s="97">
        <f>SUM(W26:W29)</f>
        <v>71087000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195424000</v>
      </c>
      <c r="C32" s="92">
        <v>0</v>
      </c>
      <c r="D32" s="92"/>
      <c r="E32" s="92">
        <f>$B32      +$C32      +$D32</f>
        <v>195424000</v>
      </c>
      <c r="F32" s="93">
        <v>195424000</v>
      </c>
      <c r="G32" s="94">
        <v>195424000</v>
      </c>
      <c r="H32" s="93">
        <v>90128000</v>
      </c>
      <c r="I32" s="94">
        <v>17993500</v>
      </c>
      <c r="J32" s="93">
        <v>52916000</v>
      </c>
      <c r="K32" s="94">
        <v>39742849</v>
      </c>
      <c r="L32" s="93">
        <v>21040000</v>
      </c>
      <c r="M32" s="94">
        <v>14899115</v>
      </c>
      <c r="N32" s="93">
        <v>30294000</v>
      </c>
      <c r="O32" s="94">
        <v>34318295</v>
      </c>
      <c r="P32" s="93">
        <f>$H32      +$J32      +$L32      +$N32</f>
        <v>194378000</v>
      </c>
      <c r="Q32" s="94">
        <f>$I32      +$K32      +$M32      +$O32</f>
        <v>106953759</v>
      </c>
      <c r="R32" s="48">
        <f>IF(($L32      =0),0,((($N32      -$L32      )/$L32      )*100))</f>
        <v>43.982889733840302</v>
      </c>
      <c r="S32" s="49">
        <f>IF(($M32      =0),0,((($O32      -$M32      )/$M32      )*100))</f>
        <v>130.33780865507782</v>
      </c>
      <c r="T32" s="48">
        <f>IF(($E32      =0),0,(($P32      /$E32      )*100))</f>
        <v>99.464753561486816</v>
      </c>
      <c r="U32" s="50">
        <f>IF(($E32      =0),0,(($Q32      /$E32      )*100))</f>
        <v>54.72908087031275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195424000</v>
      </c>
      <c r="C33" s="95">
        <f>C32</f>
        <v>0</v>
      </c>
      <c r="D33" s="95"/>
      <c r="E33" s="95">
        <f>$B33      +$C33      +$D33</f>
        <v>195424000</v>
      </c>
      <c r="F33" s="96">
        <f t="shared" ref="F33:O33" si="17">F32</f>
        <v>195424000</v>
      </c>
      <c r="G33" s="97">
        <f t="shared" si="17"/>
        <v>195424000</v>
      </c>
      <c r="H33" s="96">
        <f t="shared" si="17"/>
        <v>90128000</v>
      </c>
      <c r="I33" s="97">
        <f t="shared" si="17"/>
        <v>17993500</v>
      </c>
      <c r="J33" s="96">
        <f t="shared" si="17"/>
        <v>52916000</v>
      </c>
      <c r="K33" s="97">
        <f t="shared" si="17"/>
        <v>39742849</v>
      </c>
      <c r="L33" s="96">
        <f t="shared" si="17"/>
        <v>21040000</v>
      </c>
      <c r="M33" s="97">
        <f t="shared" si="17"/>
        <v>14899115</v>
      </c>
      <c r="N33" s="96">
        <f t="shared" si="17"/>
        <v>30294000</v>
      </c>
      <c r="O33" s="97">
        <f t="shared" si="17"/>
        <v>34318295</v>
      </c>
      <c r="P33" s="96">
        <f>$H33      +$J33      +$L33      +$N33</f>
        <v>194378000</v>
      </c>
      <c r="Q33" s="97">
        <f>$I33      +$K33      +$M33      +$O33</f>
        <v>106953759</v>
      </c>
      <c r="R33" s="52">
        <f>IF(($L33      =0),0,((($N33      -$L33      )/$L33      )*100))</f>
        <v>43.982889733840302</v>
      </c>
      <c r="S33" s="53">
        <f>IF(($M33      =0),0,((($O33      -$M33      )/$M33      )*100))</f>
        <v>130.33780865507782</v>
      </c>
      <c r="T33" s="52">
        <f>IF($E33   =0,0,($P33   /$E33   )*100)</f>
        <v>99.464753561486816</v>
      </c>
      <c r="U33" s="54">
        <f>IF($E33   =0,0,($Q33   /$E33   )*100)</f>
        <v>54.72908087031275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194555000</v>
      </c>
      <c r="C36" s="92">
        <v>0</v>
      </c>
      <c r="D36" s="92"/>
      <c r="E36" s="92">
        <f t="shared" si="18"/>
        <v>194555000</v>
      </c>
      <c r="F36" s="93">
        <v>194555000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58000000</v>
      </c>
      <c r="C38" s="92">
        <v>-5000000</v>
      </c>
      <c r="D38" s="92"/>
      <c r="E38" s="92">
        <f t="shared" si="18"/>
        <v>53000000</v>
      </c>
      <c r="F38" s="93">
        <v>53000000</v>
      </c>
      <c r="G38" s="94">
        <v>53000000</v>
      </c>
      <c r="H38" s="93">
        <v>7213000</v>
      </c>
      <c r="I38" s="94">
        <v>2467193</v>
      </c>
      <c r="J38" s="93">
        <v>13356000</v>
      </c>
      <c r="K38" s="94">
        <v>18456640</v>
      </c>
      <c r="L38" s="93">
        <v>16878000</v>
      </c>
      <c r="M38" s="94">
        <v>4190607</v>
      </c>
      <c r="N38" s="93">
        <v>9662000</v>
      </c>
      <c r="O38" s="94">
        <v>4922545</v>
      </c>
      <c r="P38" s="93">
        <f t="shared" si="19"/>
        <v>47109000</v>
      </c>
      <c r="Q38" s="94">
        <f t="shared" si="20"/>
        <v>30036985</v>
      </c>
      <c r="R38" s="48">
        <f t="shared" si="21"/>
        <v>-42.753880791562985</v>
      </c>
      <c r="S38" s="49">
        <f t="shared" si="22"/>
        <v>17.46615705075661</v>
      </c>
      <c r="T38" s="48">
        <f t="shared" si="23"/>
        <v>88.884905660377356</v>
      </c>
      <c r="U38" s="50">
        <f t="shared" si="24"/>
        <v>56.673556603773591</v>
      </c>
      <c r="V38" s="93">
        <v>85000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252555000</v>
      </c>
      <c r="C40" s="95">
        <f>SUM(C35:C39)</f>
        <v>-5000000</v>
      </c>
      <c r="D40" s="95"/>
      <c r="E40" s="95">
        <f t="shared" si="18"/>
        <v>247555000</v>
      </c>
      <c r="F40" s="96">
        <f t="shared" ref="F40:O40" si="25">SUM(F35:F39)</f>
        <v>247555000</v>
      </c>
      <c r="G40" s="97">
        <f t="shared" si="25"/>
        <v>53000000</v>
      </c>
      <c r="H40" s="96">
        <f t="shared" si="25"/>
        <v>7213000</v>
      </c>
      <c r="I40" s="97">
        <f t="shared" si="25"/>
        <v>2467193</v>
      </c>
      <c r="J40" s="96">
        <f t="shared" si="25"/>
        <v>13356000</v>
      </c>
      <c r="K40" s="97">
        <f t="shared" si="25"/>
        <v>18456640</v>
      </c>
      <c r="L40" s="96">
        <f t="shared" si="25"/>
        <v>16878000</v>
      </c>
      <c r="M40" s="97">
        <f t="shared" si="25"/>
        <v>4190607</v>
      </c>
      <c r="N40" s="96">
        <f t="shared" si="25"/>
        <v>9662000</v>
      </c>
      <c r="O40" s="97">
        <f t="shared" si="25"/>
        <v>4922545</v>
      </c>
      <c r="P40" s="96">
        <f t="shared" si="19"/>
        <v>47109000</v>
      </c>
      <c r="Q40" s="97">
        <f t="shared" si="20"/>
        <v>30036985</v>
      </c>
      <c r="R40" s="52">
        <f t="shared" si="21"/>
        <v>-42.753880791562985</v>
      </c>
      <c r="S40" s="53">
        <f t="shared" si="22"/>
        <v>17.46615705075661</v>
      </c>
      <c r="T40" s="52">
        <f>IF((+$E35+$E38) =0,0,(P40   /(+$E35+$E38) )*100)</f>
        <v>88.884905660377356</v>
      </c>
      <c r="U40" s="54">
        <f>IF((+$E35+$E38) =0,0,(Q40   /(+$E35+$E38) )*100)</f>
        <v>56.673556603773591</v>
      </c>
      <c r="V40" s="96">
        <f>SUM(V35:V39)</f>
        <v>85000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194615000</v>
      </c>
      <c r="D44" s="92"/>
      <c r="E44" s="92">
        <f t="shared" si="26"/>
        <v>194615000</v>
      </c>
      <c r="F44" s="93">
        <v>194615000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194615000</v>
      </c>
      <c r="D53" s="95"/>
      <c r="E53" s="95">
        <f t="shared" si="26"/>
        <v>194615000</v>
      </c>
      <c r="F53" s="96">
        <f t="shared" ref="F53:O53" si="33">SUM(F42:F52)</f>
        <v>194615000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3945447000</v>
      </c>
      <c r="C65" s="92">
        <v>0</v>
      </c>
      <c r="D65" s="92"/>
      <c r="E65" s="92">
        <f t="shared" si="35"/>
        <v>3945447000</v>
      </c>
      <c r="F65" s="93">
        <v>3945447000</v>
      </c>
      <c r="G65" s="94">
        <v>3945447000</v>
      </c>
      <c r="H65" s="93">
        <v>259681000</v>
      </c>
      <c r="I65" s="94">
        <v>192536275</v>
      </c>
      <c r="J65" s="93">
        <v>842720000</v>
      </c>
      <c r="K65" s="94">
        <v>818396758</v>
      </c>
      <c r="L65" s="93">
        <v>827463000</v>
      </c>
      <c r="M65" s="94">
        <v>578763008</v>
      </c>
      <c r="N65" s="93">
        <v>1138687000</v>
      </c>
      <c r="O65" s="94">
        <v>614854659</v>
      </c>
      <c r="P65" s="93">
        <f t="shared" si="36"/>
        <v>3068551000</v>
      </c>
      <c r="Q65" s="94">
        <f t="shared" si="37"/>
        <v>2204550700</v>
      </c>
      <c r="R65" s="48">
        <f t="shared" si="38"/>
        <v>37.611832794940682</v>
      </c>
      <c r="S65" s="49">
        <f t="shared" si="39"/>
        <v>6.2359982412697672</v>
      </c>
      <c r="T65" s="48">
        <f t="shared" si="40"/>
        <v>77.774482840600825</v>
      </c>
      <c r="U65" s="50">
        <f t="shared" si="41"/>
        <v>55.875815845454269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3945447000</v>
      </c>
      <c r="C66" s="95">
        <f>SUM(C61:C65)</f>
        <v>0</v>
      </c>
      <c r="D66" s="95"/>
      <c r="E66" s="95">
        <f t="shared" si="35"/>
        <v>3945447000</v>
      </c>
      <c r="F66" s="96">
        <f t="shared" ref="F66:O66" si="42">SUM(F61:F65)</f>
        <v>3945447000</v>
      </c>
      <c r="G66" s="97">
        <f t="shared" si="42"/>
        <v>3945447000</v>
      </c>
      <c r="H66" s="96">
        <f t="shared" si="42"/>
        <v>259681000</v>
      </c>
      <c r="I66" s="97">
        <f t="shared" si="42"/>
        <v>192536275</v>
      </c>
      <c r="J66" s="96">
        <f t="shared" si="42"/>
        <v>842720000</v>
      </c>
      <c r="K66" s="97">
        <f t="shared" si="42"/>
        <v>818396758</v>
      </c>
      <c r="L66" s="96">
        <f t="shared" si="42"/>
        <v>827463000</v>
      </c>
      <c r="M66" s="97">
        <f t="shared" si="42"/>
        <v>578763008</v>
      </c>
      <c r="N66" s="96">
        <f t="shared" si="42"/>
        <v>1138687000</v>
      </c>
      <c r="O66" s="97">
        <f t="shared" si="42"/>
        <v>614854659</v>
      </c>
      <c r="P66" s="96">
        <f t="shared" si="36"/>
        <v>3068551000</v>
      </c>
      <c r="Q66" s="97">
        <f t="shared" si="37"/>
        <v>2204550700</v>
      </c>
      <c r="R66" s="52">
        <f t="shared" si="38"/>
        <v>37.611832794940682</v>
      </c>
      <c r="S66" s="53">
        <f t="shared" si="39"/>
        <v>6.2359982412697672</v>
      </c>
      <c r="T66" s="52">
        <f>IF((+$E61+$E63+$E64++$E65) =0,0,(P66   /(+$E61+$E63+$E64+$E65) )*100)</f>
        <v>77.774482840600825</v>
      </c>
      <c r="U66" s="54">
        <f>IF((+$E61+$E63+$E65) =0,0,(Q66  /(+$E61+$E63+$E65) )*100)</f>
        <v>55.875815845454269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11071272000</v>
      </c>
      <c r="C67" s="104">
        <f>SUM(C9:C14,C17:C23,C26:C29,C32,C35:C39,C42:C52,C55:C58,C61:C65)</f>
        <v>-549091000</v>
      </c>
      <c r="D67" s="104"/>
      <c r="E67" s="104">
        <f t="shared" si="35"/>
        <v>10522181000</v>
      </c>
      <c r="F67" s="105">
        <f t="shared" ref="F67:O67" si="43">SUM(F9:F14,F17:F23,F26:F29,F32,F35:F39,F42:F52,F55:F58,F61:F65)</f>
        <v>10498181000</v>
      </c>
      <c r="G67" s="106">
        <f t="shared" si="43"/>
        <v>10080651000</v>
      </c>
      <c r="H67" s="105">
        <f t="shared" si="43"/>
        <v>860461000</v>
      </c>
      <c r="I67" s="106">
        <f t="shared" si="43"/>
        <v>330093863</v>
      </c>
      <c r="J67" s="105">
        <f t="shared" si="43"/>
        <v>1945256000</v>
      </c>
      <c r="K67" s="106">
        <f t="shared" si="43"/>
        <v>1473318729</v>
      </c>
      <c r="L67" s="105">
        <f t="shared" si="43"/>
        <v>1707930000</v>
      </c>
      <c r="M67" s="106">
        <f t="shared" si="43"/>
        <v>1070000171</v>
      </c>
      <c r="N67" s="105">
        <f t="shared" si="43"/>
        <v>2661881000</v>
      </c>
      <c r="O67" s="106">
        <f t="shared" si="43"/>
        <v>1350676042</v>
      </c>
      <c r="P67" s="105">
        <f t="shared" si="36"/>
        <v>7175528000</v>
      </c>
      <c r="Q67" s="106">
        <f t="shared" si="37"/>
        <v>4224088805</v>
      </c>
      <c r="R67" s="61">
        <f t="shared" si="38"/>
        <v>55.854221191735022</v>
      </c>
      <c r="S67" s="62">
        <f t="shared" si="39"/>
        <v>26.231385620965476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71.181196531850972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41.902936675419078</v>
      </c>
      <c r="V67" s="105">
        <f>SUM(V9:V14,V17:V23,V26:V29,V32,V35:V39,V42:V52,V55:V58,V61:V65)</f>
        <v>204830000</v>
      </c>
      <c r="W67" s="106">
        <f>SUM(W9:W14,W17:W23,W26:W29,W32,W35:W39,W42:W52,W55:W58,W61:W65)</f>
        <v>86859000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11071272000</v>
      </c>
      <c r="C72" s="104">
        <f>SUM(C9:C14,C17:C23,C26:C29,C32,C35:C39,C42:C52,C55:C58,C61:C65,C69)</f>
        <v>-549091000</v>
      </c>
      <c r="D72" s="104"/>
      <c r="E72" s="104">
        <f>$B72      +$C72      +$D72</f>
        <v>10522181000</v>
      </c>
      <c r="F72" s="105">
        <f t="shared" ref="F72:O72" si="46">SUM(F9:F14,F17:F23,F26:F29,F32,F35:F39,F42:F52,F55:F58,F61:F65,F69)</f>
        <v>10498181000</v>
      </c>
      <c r="G72" s="106">
        <f t="shared" si="46"/>
        <v>10080651000</v>
      </c>
      <c r="H72" s="105">
        <f t="shared" si="46"/>
        <v>860461000</v>
      </c>
      <c r="I72" s="106">
        <f t="shared" si="46"/>
        <v>330093863</v>
      </c>
      <c r="J72" s="105">
        <f t="shared" si="46"/>
        <v>1945256000</v>
      </c>
      <c r="K72" s="106">
        <f t="shared" si="46"/>
        <v>1473318729</v>
      </c>
      <c r="L72" s="105">
        <f t="shared" si="46"/>
        <v>1707930000</v>
      </c>
      <c r="M72" s="106">
        <f t="shared" si="46"/>
        <v>1070000171</v>
      </c>
      <c r="N72" s="105">
        <f t="shared" si="46"/>
        <v>2661881000</v>
      </c>
      <c r="O72" s="106">
        <f t="shared" si="46"/>
        <v>1350676042</v>
      </c>
      <c r="P72" s="105">
        <f>$H72      +$J72      +$L72      +$N72</f>
        <v>7175528000</v>
      </c>
      <c r="Q72" s="106">
        <f>$I72      +$K72      +$M72      +$O72</f>
        <v>4224088805</v>
      </c>
      <c r="R72" s="61">
        <f>IF(($L72      =0),0,((($N72      -$L72      )/$L72      )*100))</f>
        <v>55.854221191735022</v>
      </c>
      <c r="S72" s="62">
        <f>IF(($M72      =0),0,((($O72      -$M72      )/$M72      )*100))</f>
        <v>26.231385620965476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71.181196531850972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41.902936675419078</v>
      </c>
      <c r="V72" s="105">
        <f>SUM(V9:V14,V17:V23,V26:V29,V32,V35:V39,V42:V52,V55:V58,V61:V65,V69)</f>
        <v>204830000</v>
      </c>
      <c r="W72" s="106">
        <f>SUM(W9:W14,W17:W23,W26:W29,W32,W35:W39,W42:W52,W55:W58,W61:W65,W69)</f>
        <v>86859000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NSeFdNTCbBSIR9eD1/j2oJGOb9U2JG8eNpDQqhgZ4BotZaaDkaQUCgnX2jjV4sN8W5QIxx0TlrXBNvcoS8XHQ==" saltValue="7nUHtqmdGhS9qt9Nh4xA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8941000</v>
      </c>
      <c r="H9" s="93"/>
      <c r="I9" s="94">
        <v>6645</v>
      </c>
      <c r="J9" s="93"/>
      <c r="K9" s="94"/>
      <c r="L9" s="93">
        <v>6645000</v>
      </c>
      <c r="M9" s="94"/>
      <c r="N9" s="93">
        <v>910000</v>
      </c>
      <c r="O9" s="94"/>
      <c r="P9" s="93">
        <f>$H9       +$J9       +$L9       +$N9</f>
        <v>7555000</v>
      </c>
      <c r="Q9" s="94">
        <f>$I9       +$K9       +$M9       +$O9</f>
        <v>6645</v>
      </c>
      <c r="R9" s="48">
        <f>IF(($L9       =0),0,((($N9       -$L9       )/$L9       )*100))</f>
        <v>-86.30549285176825</v>
      </c>
      <c r="S9" s="49">
        <f>IF(($M9       =0),0,((($O9       -$M9       )/$M9       )*100))</f>
        <v>0</v>
      </c>
      <c r="T9" s="48">
        <f>IF(($E9       =0),0,(($P9       /$E9       )*100))</f>
        <v>84.498378257465617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>
        <v>120000</v>
      </c>
      <c r="K10" s="94">
        <v>136595</v>
      </c>
      <c r="L10" s="93">
        <v>320000</v>
      </c>
      <c r="M10" s="94">
        <v>102000</v>
      </c>
      <c r="N10" s="93">
        <v>398000</v>
      </c>
      <c r="O10" s="94">
        <v>438984</v>
      </c>
      <c r="P10" s="93">
        <f t="shared" ref="P10:P15" si="1">$H10      +$J10      +$L10      +$N10</f>
        <v>999000</v>
      </c>
      <c r="Q10" s="94">
        <f t="shared" ref="Q10:Q15" si="2">$I10      +$K10      +$M10      +$O10</f>
        <v>788078</v>
      </c>
      <c r="R10" s="48">
        <f t="shared" ref="R10:R15" si="3">IF(($L10      =0),0,((($N10      -$L10      )/$L10      )*100))</f>
        <v>24.375</v>
      </c>
      <c r="S10" s="49">
        <f t="shared" ref="S10:S15" si="4">IF(($M10      =0),0,((($O10      -$M10      )/$M10      )*100))</f>
        <v>330.37647058823529</v>
      </c>
      <c r="T10" s="48">
        <f t="shared" ref="T10:T14" si="5">IF(($E10      =0),0,(($P10      /$E10      )*100))</f>
        <v>99.9</v>
      </c>
      <c r="U10" s="50">
        <f t="shared" ref="U10:U14" si="6">IF(($E10      =0),0,(($Q10      /$E10      )*100))</f>
        <v>78.8078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2416000</v>
      </c>
      <c r="I11" s="94">
        <v>1208851</v>
      </c>
      <c r="J11" s="93">
        <v>1859000</v>
      </c>
      <c r="K11" s="94">
        <v>2027247</v>
      </c>
      <c r="L11" s="93">
        <v>1798000</v>
      </c>
      <c r="M11" s="94">
        <v>1641606</v>
      </c>
      <c r="N11" s="93">
        <v>2434000</v>
      </c>
      <c r="O11" s="94">
        <v>2411125</v>
      </c>
      <c r="P11" s="93">
        <f t="shared" si="1"/>
        <v>8507000</v>
      </c>
      <c r="Q11" s="94">
        <f t="shared" si="2"/>
        <v>7288829</v>
      </c>
      <c r="R11" s="48">
        <f t="shared" si="3"/>
        <v>35.372636262513907</v>
      </c>
      <c r="S11" s="49">
        <f t="shared" si="4"/>
        <v>46.875986077048935</v>
      </c>
      <c r="T11" s="48">
        <f t="shared" si="5"/>
        <v>81.019047619047626</v>
      </c>
      <c r="U11" s="50">
        <f t="shared" si="6"/>
        <v>69.417419047619049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9000000</v>
      </c>
      <c r="C13" s="92">
        <v>24581000</v>
      </c>
      <c r="D13" s="92"/>
      <c r="E13" s="92">
        <f t="shared" si="0"/>
        <v>33581000</v>
      </c>
      <c r="F13" s="93">
        <v>33581000</v>
      </c>
      <c r="G13" s="94">
        <v>33581000</v>
      </c>
      <c r="H13" s="93"/>
      <c r="I13" s="94"/>
      <c r="J13" s="93">
        <v>2711000</v>
      </c>
      <c r="K13" s="94">
        <v>23937</v>
      </c>
      <c r="L13" s="93"/>
      <c r="M13" s="94">
        <v>2643488</v>
      </c>
      <c r="N13" s="93">
        <v>10359000</v>
      </c>
      <c r="O13" s="94">
        <v>9861199</v>
      </c>
      <c r="P13" s="93">
        <f t="shared" si="1"/>
        <v>13070000</v>
      </c>
      <c r="Q13" s="94">
        <f t="shared" si="2"/>
        <v>12528624</v>
      </c>
      <c r="R13" s="48">
        <f t="shared" si="3"/>
        <v>0</v>
      </c>
      <c r="S13" s="49">
        <f t="shared" si="4"/>
        <v>273.03740361219724</v>
      </c>
      <c r="T13" s="48">
        <f t="shared" si="5"/>
        <v>38.920818319883267</v>
      </c>
      <c r="U13" s="50">
        <f t="shared" si="6"/>
        <v>37.308668592358771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32441000</v>
      </c>
      <c r="C15" s="95">
        <f>SUM(C9:C14)</f>
        <v>24581000</v>
      </c>
      <c r="D15" s="95"/>
      <c r="E15" s="95">
        <f t="shared" si="0"/>
        <v>57022000</v>
      </c>
      <c r="F15" s="96">
        <f t="shared" ref="F15:O15" si="7">SUM(F9:F14)</f>
        <v>57022000</v>
      </c>
      <c r="G15" s="97">
        <f t="shared" si="7"/>
        <v>54022000</v>
      </c>
      <c r="H15" s="96">
        <f t="shared" si="7"/>
        <v>2577000</v>
      </c>
      <c r="I15" s="97">
        <f t="shared" si="7"/>
        <v>1325995</v>
      </c>
      <c r="J15" s="96">
        <f t="shared" si="7"/>
        <v>4690000</v>
      </c>
      <c r="K15" s="97">
        <f t="shared" si="7"/>
        <v>2187779</v>
      </c>
      <c r="L15" s="96">
        <f t="shared" si="7"/>
        <v>8763000</v>
      </c>
      <c r="M15" s="97">
        <f t="shared" si="7"/>
        <v>4387094</v>
      </c>
      <c r="N15" s="96">
        <f t="shared" si="7"/>
        <v>14101000</v>
      </c>
      <c r="O15" s="97">
        <f t="shared" si="7"/>
        <v>12711308</v>
      </c>
      <c r="P15" s="96">
        <f t="shared" si="1"/>
        <v>30131000</v>
      </c>
      <c r="Q15" s="97">
        <f t="shared" si="2"/>
        <v>20612176</v>
      </c>
      <c r="R15" s="52">
        <f t="shared" si="3"/>
        <v>60.915211685495827</v>
      </c>
      <c r="S15" s="53">
        <f t="shared" si="4"/>
        <v>189.74323321998571</v>
      </c>
      <c r="T15" s="52">
        <f>IF((SUM($E9:$E13))=0,0,(P15/(SUM($E9:$E13))*100))</f>
        <v>55.775424826922361</v>
      </c>
      <c r="U15" s="54">
        <f>IF((SUM($E9:$E13))=0,0,(Q15/(SUM($E9:$E13))*100))</f>
        <v>38.155151604901704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7300000</v>
      </c>
      <c r="H32" s="93">
        <v>2583000</v>
      </c>
      <c r="I32" s="94">
        <v>70330</v>
      </c>
      <c r="J32" s="93">
        <v>4709000</v>
      </c>
      <c r="K32" s="94">
        <v>7232939</v>
      </c>
      <c r="L32" s="93">
        <v>8000</v>
      </c>
      <c r="M32" s="94">
        <v>1489028</v>
      </c>
      <c r="N32" s="93"/>
      <c r="O32" s="94">
        <v>513446</v>
      </c>
      <c r="P32" s="93">
        <f>$H32      +$J32      +$L32      +$N32</f>
        <v>7300000</v>
      </c>
      <c r="Q32" s="94">
        <f>$I32      +$K32      +$M32      +$O32</f>
        <v>9305743</v>
      </c>
      <c r="R32" s="48">
        <f>IF(($L32      =0),0,((($N32      -$L32      )/$L32      )*100))</f>
        <v>-100</v>
      </c>
      <c r="S32" s="49">
        <f>IF(($M32      =0),0,((($O32      -$M32      )/$M32      )*100))</f>
        <v>-65.518042642582955</v>
      </c>
      <c r="T32" s="48">
        <f>IF(($E32      =0),0,(($P32      /$E32      )*100))</f>
        <v>100</v>
      </c>
      <c r="U32" s="50">
        <f>IF(($E32      =0),0,(($Q32      /$E32      )*100))</f>
        <v>127.47593150684931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7300000</v>
      </c>
      <c r="H33" s="96">
        <f t="shared" si="17"/>
        <v>2583000</v>
      </c>
      <c r="I33" s="97">
        <f t="shared" si="17"/>
        <v>70330</v>
      </c>
      <c r="J33" s="96">
        <f t="shared" si="17"/>
        <v>4709000</v>
      </c>
      <c r="K33" s="97">
        <f t="shared" si="17"/>
        <v>7232939</v>
      </c>
      <c r="L33" s="96">
        <f t="shared" si="17"/>
        <v>8000</v>
      </c>
      <c r="M33" s="97">
        <f t="shared" si="17"/>
        <v>1489028</v>
      </c>
      <c r="N33" s="96">
        <f t="shared" si="17"/>
        <v>0</v>
      </c>
      <c r="O33" s="97">
        <f t="shared" si="17"/>
        <v>513446</v>
      </c>
      <c r="P33" s="96">
        <f>$H33      +$J33      +$L33      +$N33</f>
        <v>7300000</v>
      </c>
      <c r="Q33" s="97">
        <f>$I33      +$K33      +$M33      +$O33</f>
        <v>9305743</v>
      </c>
      <c r="R33" s="52">
        <f>IF(($L33      =0),0,((($N33      -$L33      )/$L33      )*100))</f>
        <v>-100</v>
      </c>
      <c r="S33" s="53">
        <f>IF(($M33      =0),0,((($O33      -$M33      )/$M33      )*100))</f>
        <v>-65.518042642582955</v>
      </c>
      <c r="T33" s="52">
        <f>IF($E33   =0,0,($P33   /$E33   )*100)</f>
        <v>100</v>
      </c>
      <c r="U33" s="54">
        <f>IF($E33   =0,0,($Q33   /$E33   )*100)</f>
        <v>127.47593150684931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9000000</v>
      </c>
      <c r="H38" s="93">
        <v>4939000</v>
      </c>
      <c r="I38" s="94"/>
      <c r="J38" s="93">
        <v>1438000</v>
      </c>
      <c r="K38" s="94">
        <v>6593344</v>
      </c>
      <c r="L38" s="93">
        <v>2052000</v>
      </c>
      <c r="M38" s="94"/>
      <c r="N38" s="93">
        <v>180000</v>
      </c>
      <c r="O38" s="94">
        <v>2839393</v>
      </c>
      <c r="P38" s="93">
        <f t="shared" si="19"/>
        <v>8609000</v>
      </c>
      <c r="Q38" s="94">
        <f t="shared" si="20"/>
        <v>9432737</v>
      </c>
      <c r="R38" s="48">
        <f t="shared" si="21"/>
        <v>-91.228070175438589</v>
      </c>
      <c r="S38" s="49">
        <f t="shared" si="22"/>
        <v>0</v>
      </c>
      <c r="T38" s="48">
        <f t="shared" si="23"/>
        <v>95.655555555555566</v>
      </c>
      <c r="U38" s="50">
        <f t="shared" si="24"/>
        <v>104.80818888888889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9000000</v>
      </c>
      <c r="H40" s="96">
        <f t="shared" si="25"/>
        <v>4939000</v>
      </c>
      <c r="I40" s="97">
        <f t="shared" si="25"/>
        <v>0</v>
      </c>
      <c r="J40" s="96">
        <f t="shared" si="25"/>
        <v>1438000</v>
      </c>
      <c r="K40" s="97">
        <f t="shared" si="25"/>
        <v>6593344</v>
      </c>
      <c r="L40" s="96">
        <f t="shared" si="25"/>
        <v>2052000</v>
      </c>
      <c r="M40" s="97">
        <f t="shared" si="25"/>
        <v>0</v>
      </c>
      <c r="N40" s="96">
        <f t="shared" si="25"/>
        <v>180000</v>
      </c>
      <c r="O40" s="97">
        <f t="shared" si="25"/>
        <v>2839393</v>
      </c>
      <c r="P40" s="96">
        <f t="shared" si="19"/>
        <v>8609000</v>
      </c>
      <c r="Q40" s="97">
        <f t="shared" si="20"/>
        <v>9432737</v>
      </c>
      <c r="R40" s="52">
        <f t="shared" si="21"/>
        <v>-91.228070175438589</v>
      </c>
      <c r="S40" s="53">
        <f t="shared" si="22"/>
        <v>0</v>
      </c>
      <c r="T40" s="52">
        <f>IF((+$E35+$E38) =0,0,(P40   /(+$E35+$E38) )*100)</f>
        <v>95.655555555555566</v>
      </c>
      <c r="U40" s="54">
        <f>IF((+$E35+$E38) =0,0,(Q40   /(+$E35+$E38) )*100)</f>
        <v>104.80818888888889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266258000</v>
      </c>
      <c r="C65" s="92">
        <v>-28000000</v>
      </c>
      <c r="D65" s="92"/>
      <c r="E65" s="92">
        <f t="shared" si="35"/>
        <v>238258000</v>
      </c>
      <c r="F65" s="93">
        <v>238258000</v>
      </c>
      <c r="G65" s="94">
        <v>238258000</v>
      </c>
      <c r="H65" s="93">
        <v>11017000</v>
      </c>
      <c r="I65" s="94">
        <v>578411</v>
      </c>
      <c r="J65" s="93">
        <v>21172000</v>
      </c>
      <c r="K65" s="94">
        <v>22625984</v>
      </c>
      <c r="L65" s="93">
        <v>35171000</v>
      </c>
      <c r="M65" s="94">
        <v>15586598</v>
      </c>
      <c r="N65" s="93">
        <v>138988000</v>
      </c>
      <c r="O65" s="94">
        <v>128573696</v>
      </c>
      <c r="P65" s="93">
        <f t="shared" si="36"/>
        <v>206348000</v>
      </c>
      <c r="Q65" s="94">
        <f t="shared" si="37"/>
        <v>167364689</v>
      </c>
      <c r="R65" s="48">
        <f t="shared" si="38"/>
        <v>295.17784538398109</v>
      </c>
      <c r="S65" s="49">
        <f t="shared" si="39"/>
        <v>724.89903184774505</v>
      </c>
      <c r="T65" s="48">
        <f t="shared" si="40"/>
        <v>86.606955485230301</v>
      </c>
      <c r="U65" s="50">
        <f t="shared" si="41"/>
        <v>70.24514979559973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266258000</v>
      </c>
      <c r="C66" s="95">
        <f>SUM(C61:C65)</f>
        <v>-28000000</v>
      </c>
      <c r="D66" s="95"/>
      <c r="E66" s="95">
        <f t="shared" si="35"/>
        <v>238258000</v>
      </c>
      <c r="F66" s="96">
        <f t="shared" ref="F66:O66" si="42">SUM(F61:F65)</f>
        <v>238258000</v>
      </c>
      <c r="G66" s="97">
        <f t="shared" si="42"/>
        <v>238258000</v>
      </c>
      <c r="H66" s="96">
        <f t="shared" si="42"/>
        <v>11017000</v>
      </c>
      <c r="I66" s="97">
        <f t="shared" si="42"/>
        <v>578411</v>
      </c>
      <c r="J66" s="96">
        <f t="shared" si="42"/>
        <v>21172000</v>
      </c>
      <c r="K66" s="97">
        <f t="shared" si="42"/>
        <v>22625984</v>
      </c>
      <c r="L66" s="96">
        <f t="shared" si="42"/>
        <v>35171000</v>
      </c>
      <c r="M66" s="97">
        <f t="shared" si="42"/>
        <v>15586598</v>
      </c>
      <c r="N66" s="96">
        <f t="shared" si="42"/>
        <v>138988000</v>
      </c>
      <c r="O66" s="97">
        <f t="shared" si="42"/>
        <v>128573696</v>
      </c>
      <c r="P66" s="96">
        <f t="shared" si="36"/>
        <v>206348000</v>
      </c>
      <c r="Q66" s="97">
        <f t="shared" si="37"/>
        <v>167364689</v>
      </c>
      <c r="R66" s="52">
        <f t="shared" si="38"/>
        <v>295.17784538398109</v>
      </c>
      <c r="S66" s="53">
        <f t="shared" si="39"/>
        <v>724.89903184774505</v>
      </c>
      <c r="T66" s="52">
        <f>IF((+$E61+$E63+$E64++$E65) =0,0,(P66   /(+$E61+$E63+$E64+$E65) )*100)</f>
        <v>86.606955485230301</v>
      </c>
      <c r="U66" s="54">
        <f>IF((+$E61+$E63+$E65) =0,0,(Q66  /(+$E61+$E63+$E65) )*100)</f>
        <v>70.24514979559973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348449000</v>
      </c>
      <c r="C67" s="104">
        <f>SUM(C9:C14,C17:C23,C26:C29,C32,C35:C39,C42:C52,C55:C58,C61:C65)</f>
        <v>-3419000</v>
      </c>
      <c r="D67" s="104"/>
      <c r="E67" s="104">
        <f t="shared" si="35"/>
        <v>345030000</v>
      </c>
      <c r="F67" s="105">
        <f t="shared" ref="F67:O67" si="43">SUM(F9:F14,F17:F23,F26:F29,F32,F35:F39,F42:F52,F55:F58,F61:F65)</f>
        <v>345030000</v>
      </c>
      <c r="G67" s="106">
        <f t="shared" si="43"/>
        <v>308580000</v>
      </c>
      <c r="H67" s="105">
        <f t="shared" si="43"/>
        <v>21116000</v>
      </c>
      <c r="I67" s="106">
        <f t="shared" si="43"/>
        <v>1974736</v>
      </c>
      <c r="J67" s="105">
        <f t="shared" si="43"/>
        <v>32009000</v>
      </c>
      <c r="K67" s="106">
        <f t="shared" si="43"/>
        <v>38640046</v>
      </c>
      <c r="L67" s="105">
        <f t="shared" si="43"/>
        <v>45994000</v>
      </c>
      <c r="M67" s="106">
        <f t="shared" si="43"/>
        <v>21462720</v>
      </c>
      <c r="N67" s="105">
        <f t="shared" si="43"/>
        <v>153269000</v>
      </c>
      <c r="O67" s="106">
        <f t="shared" si="43"/>
        <v>144637843</v>
      </c>
      <c r="P67" s="105">
        <f t="shared" si="36"/>
        <v>252388000</v>
      </c>
      <c r="Q67" s="106">
        <f t="shared" si="37"/>
        <v>206715345</v>
      </c>
      <c r="R67" s="61">
        <f t="shared" si="38"/>
        <v>233.23694394921074</v>
      </c>
      <c r="S67" s="62">
        <f t="shared" si="39"/>
        <v>573.90266937275419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81.790135459200215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66.98922321602177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348449000</v>
      </c>
      <c r="C72" s="104">
        <f>SUM(C9:C14,C17:C23,C26:C29,C32,C35:C39,C42:C52,C55:C58,C61:C65,C69)</f>
        <v>-3419000</v>
      </c>
      <c r="D72" s="104"/>
      <c r="E72" s="104">
        <f>$B72      +$C72      +$D72</f>
        <v>345030000</v>
      </c>
      <c r="F72" s="105">
        <f t="shared" ref="F72:O72" si="46">SUM(F9:F14,F17:F23,F26:F29,F32,F35:F39,F42:F52,F55:F58,F61:F65,F69)</f>
        <v>345030000</v>
      </c>
      <c r="G72" s="106">
        <f t="shared" si="46"/>
        <v>308580000</v>
      </c>
      <c r="H72" s="105">
        <f t="shared" si="46"/>
        <v>21116000</v>
      </c>
      <c r="I72" s="106">
        <f t="shared" si="46"/>
        <v>1974736</v>
      </c>
      <c r="J72" s="105">
        <f t="shared" si="46"/>
        <v>32009000</v>
      </c>
      <c r="K72" s="106">
        <f t="shared" si="46"/>
        <v>38640046</v>
      </c>
      <c r="L72" s="105">
        <f t="shared" si="46"/>
        <v>45994000</v>
      </c>
      <c r="M72" s="106">
        <f t="shared" si="46"/>
        <v>21462720</v>
      </c>
      <c r="N72" s="105">
        <f t="shared" si="46"/>
        <v>153269000</v>
      </c>
      <c r="O72" s="106">
        <f t="shared" si="46"/>
        <v>144637843</v>
      </c>
      <c r="P72" s="105">
        <f>$H72      +$J72      +$L72      +$N72</f>
        <v>252388000</v>
      </c>
      <c r="Q72" s="106">
        <f>$I72      +$K72      +$M72      +$O72</f>
        <v>206715345</v>
      </c>
      <c r="R72" s="61">
        <f>IF(($L72      =0),0,((($N72      -$L72      )/$L72      )*100))</f>
        <v>233.23694394921074</v>
      </c>
      <c r="S72" s="62">
        <f>IF(($M72      =0),0,((($O72      -$M72      )/$M72      )*100))</f>
        <v>573.90266937275419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81.790135459200215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66.98922321602177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3HAOMQEdxFVqM+CR9RhsJm/e7/rlpaoBwOcFM3+sHizaIYLMdBXBa4Vcim7j1OFnnaC4PKbSIuyNUaj9cBCRw==" saltValue="CtyUQnKnmKehNyi3AAQX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>
        <v>29937000</v>
      </c>
      <c r="O9" s="94"/>
      <c r="P9" s="93">
        <f>$H9       +$J9       +$L9       +$N9</f>
        <v>41764000</v>
      </c>
      <c r="Q9" s="94">
        <f>$I9       +$K9       +$M9       +$O9</f>
        <v>0</v>
      </c>
      <c r="R9" s="48">
        <f>IF(($L9       =0),0,((($N9       -$L9       )/$L9       )*100))</f>
        <v>379.0686509841575</v>
      </c>
      <c r="S9" s="49">
        <f>IF(($M9       =0),0,((($O9       -$M9       )/$M9       )*100))</f>
        <v>0</v>
      </c>
      <c r="T9" s="48">
        <f>IF(($E9       =0),0,(($P9       /$E9       )*100))</f>
        <v>58.913810128367892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>
        <v>203000</v>
      </c>
      <c r="M10" s="94">
        <v>203578</v>
      </c>
      <c r="N10" s="93"/>
      <c r="O10" s="94"/>
      <c r="P10" s="93">
        <f t="shared" ref="P10:P15" si="1">$H10      +$J10      +$L10      +$N10</f>
        <v>999000</v>
      </c>
      <c r="Q10" s="94">
        <f t="shared" ref="Q10:Q15" si="2">$I10      +$K10      +$M10      +$O10</f>
        <v>999986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99.9</v>
      </c>
      <c r="U10" s="50">
        <f t="shared" ref="U10:U14" si="6">IF(($E10      =0),0,(($Q10      /$E10      )*100))</f>
        <v>99.99860000000001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12000000</v>
      </c>
      <c r="H11" s="93">
        <v>2009000</v>
      </c>
      <c r="I11" s="94">
        <v>2009762</v>
      </c>
      <c r="J11" s="93">
        <v>2483000</v>
      </c>
      <c r="K11" s="94">
        <v>3645873</v>
      </c>
      <c r="L11" s="93">
        <v>2120000</v>
      </c>
      <c r="M11" s="94">
        <v>3654295</v>
      </c>
      <c r="N11" s="93">
        <v>2000000</v>
      </c>
      <c r="O11" s="94">
        <v>897690</v>
      </c>
      <c r="P11" s="93">
        <f t="shared" si="1"/>
        <v>8612000</v>
      </c>
      <c r="Q11" s="94">
        <f t="shared" si="2"/>
        <v>10207620</v>
      </c>
      <c r="R11" s="48">
        <f t="shared" si="3"/>
        <v>-5.6603773584905666</v>
      </c>
      <c r="S11" s="49">
        <f t="shared" si="4"/>
        <v>-75.434659763374327</v>
      </c>
      <c r="T11" s="48">
        <f t="shared" si="5"/>
        <v>71.766666666666666</v>
      </c>
      <c r="U11" s="50">
        <f t="shared" si="6"/>
        <v>85.063500000000005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4626000</v>
      </c>
      <c r="W12" s="94">
        <v>2863000</v>
      </c>
    </row>
    <row r="13" spans="1:23" ht="12.95" customHeight="1" x14ac:dyDescent="0.2">
      <c r="A13" s="47" t="s">
        <v>39</v>
      </c>
      <c r="B13" s="92">
        <v>50000000</v>
      </c>
      <c r="C13" s="92">
        <v>121399000</v>
      </c>
      <c r="D13" s="92"/>
      <c r="E13" s="92">
        <f t="shared" si="0"/>
        <v>171399000</v>
      </c>
      <c r="F13" s="93">
        <v>171399000</v>
      </c>
      <c r="G13" s="94">
        <v>171399000</v>
      </c>
      <c r="H13" s="93"/>
      <c r="I13" s="94">
        <v>47801</v>
      </c>
      <c r="J13" s="93">
        <v>2888000</v>
      </c>
      <c r="K13" s="94">
        <v>12505636</v>
      </c>
      <c r="L13" s="93">
        <v>60901000</v>
      </c>
      <c r="M13" s="94">
        <v>4451871</v>
      </c>
      <c r="N13" s="93">
        <v>99265000</v>
      </c>
      <c r="O13" s="94">
        <v>17717</v>
      </c>
      <c r="P13" s="93">
        <f t="shared" si="1"/>
        <v>163054000</v>
      </c>
      <c r="Q13" s="94">
        <f t="shared" si="2"/>
        <v>17023025</v>
      </c>
      <c r="R13" s="48">
        <f t="shared" si="3"/>
        <v>62.994039506740449</v>
      </c>
      <c r="S13" s="49">
        <f t="shared" si="4"/>
        <v>-99.60203249375374</v>
      </c>
      <c r="T13" s="48">
        <f t="shared" si="5"/>
        <v>95.131243472832395</v>
      </c>
      <c r="U13" s="50">
        <f t="shared" si="6"/>
        <v>9.931811154090747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138890000</v>
      </c>
      <c r="C15" s="95">
        <f>SUM(C9:C14)</f>
        <v>121399000</v>
      </c>
      <c r="D15" s="95"/>
      <c r="E15" s="95">
        <f t="shared" si="0"/>
        <v>260289000</v>
      </c>
      <c r="F15" s="96">
        <f t="shared" ref="F15:O15" si="7">SUM(F9:F14)</f>
        <v>260289000</v>
      </c>
      <c r="G15" s="97">
        <f t="shared" si="7"/>
        <v>255289000</v>
      </c>
      <c r="H15" s="96">
        <f t="shared" si="7"/>
        <v>3826000</v>
      </c>
      <c r="I15" s="97">
        <f t="shared" si="7"/>
        <v>2396706</v>
      </c>
      <c r="J15" s="96">
        <f t="shared" si="7"/>
        <v>9928000</v>
      </c>
      <c r="K15" s="97">
        <f t="shared" si="7"/>
        <v>16608774</v>
      </c>
      <c r="L15" s="96">
        <f t="shared" si="7"/>
        <v>69473000</v>
      </c>
      <c r="M15" s="97">
        <f t="shared" si="7"/>
        <v>8309744</v>
      </c>
      <c r="N15" s="96">
        <f t="shared" si="7"/>
        <v>131202000</v>
      </c>
      <c r="O15" s="97">
        <f t="shared" si="7"/>
        <v>915407</v>
      </c>
      <c r="P15" s="96">
        <f t="shared" si="1"/>
        <v>214429000</v>
      </c>
      <c r="Q15" s="97">
        <f t="shared" si="2"/>
        <v>28230631</v>
      </c>
      <c r="R15" s="52">
        <f t="shared" si="3"/>
        <v>88.853223554474397</v>
      </c>
      <c r="S15" s="53">
        <f t="shared" si="4"/>
        <v>-88.983932597682909</v>
      </c>
      <c r="T15" s="52">
        <f>IF((SUM($E9:$E13))=0,0,(P15/(SUM($E9:$E13))*100))</f>
        <v>83.994610030201073</v>
      </c>
      <c r="U15" s="54">
        <f>IF((SUM($E9:$E13))=0,0,(Q15/(SUM($E9:$E13))*100))</f>
        <v>11.058302942939179</v>
      </c>
      <c r="V15" s="96">
        <f>SUM(V9:V14)</f>
        <v>4763000</v>
      </c>
      <c r="W15" s="97">
        <f>SUM(W9:W14)</f>
        <v>3000000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-1340000000</v>
      </c>
      <c r="D28" s="92"/>
      <c r="E28" s="92">
        <f>$B28      +$C28      +$D28</f>
        <v>948640000</v>
      </c>
      <c r="F28" s="93">
        <v>948640000</v>
      </c>
      <c r="G28" s="94">
        <v>948640000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>
        <v>174136000</v>
      </c>
      <c r="M28" s="94">
        <v>157402839</v>
      </c>
      <c r="N28" s="93">
        <v>316414000</v>
      </c>
      <c r="O28" s="94">
        <v>134213487</v>
      </c>
      <c r="P28" s="93">
        <f>$H28      +$J28      +$L28      +$N28</f>
        <v>833247000</v>
      </c>
      <c r="Q28" s="94">
        <f>$I28      +$K28      +$M28      +$O28</f>
        <v>617856079</v>
      </c>
      <c r="R28" s="48">
        <f>IF(($L28      =0),0,((($N28      -$L28      )/$L28      )*100))</f>
        <v>81.705104056599438</v>
      </c>
      <c r="S28" s="49">
        <f>IF(($M28      =0),0,((($O28      -$M28      )/$M28      )*100))</f>
        <v>-14.73248649600278</v>
      </c>
      <c r="T28" s="48">
        <f>IF(($E28      =0),0,(($P28      /$E28      )*100))</f>
        <v>87.835954629785789</v>
      </c>
      <c r="U28" s="50">
        <f>IF(($E28      =0),0,(($Q28      /$E28      )*100))</f>
        <v>65.130721770113013</v>
      </c>
      <c r="V28" s="93">
        <v>15385000</v>
      </c>
      <c r="W28" s="94">
        <v>6579000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2288640000</v>
      </c>
      <c r="C30" s="95">
        <f>SUM(C26:C29)</f>
        <v>-1340000000</v>
      </c>
      <c r="D30" s="95"/>
      <c r="E30" s="95">
        <f>$B30      +$C30      +$D30</f>
        <v>948640000</v>
      </c>
      <c r="F30" s="96">
        <f t="shared" ref="F30:O30" si="16">SUM(F26:F29)</f>
        <v>948640000</v>
      </c>
      <c r="G30" s="97">
        <f t="shared" si="16"/>
        <v>948640000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174136000</v>
      </c>
      <c r="M30" s="97">
        <f t="shared" si="16"/>
        <v>157402839</v>
      </c>
      <c r="N30" s="96">
        <f t="shared" si="16"/>
        <v>316414000</v>
      </c>
      <c r="O30" s="97">
        <f t="shared" si="16"/>
        <v>134213487</v>
      </c>
      <c r="P30" s="96">
        <f>$H30      +$J30      +$L30      +$N30</f>
        <v>833247000</v>
      </c>
      <c r="Q30" s="97">
        <f>$I30      +$K30      +$M30      +$O30</f>
        <v>617856079</v>
      </c>
      <c r="R30" s="52">
        <f>IF(($L30      =0),0,((($N30      -$L30      )/$L30      )*100))</f>
        <v>81.705104056599438</v>
      </c>
      <c r="S30" s="53">
        <f>IF(($M30      =0),0,((($O30      -$M30      )/$M30      )*100))</f>
        <v>-14.73248649600278</v>
      </c>
      <c r="T30" s="52">
        <f>IF($E30   =0,0,($P30   /$E30   )*100)</f>
        <v>87.835954629785789</v>
      </c>
      <c r="U30" s="54">
        <f>IF($E30   =0,0,($Q30   /$E30   )*100)</f>
        <v>65.130721770113013</v>
      </c>
      <c r="V30" s="96">
        <f>SUM(V26:V29)</f>
        <v>15385000</v>
      </c>
      <c r="W30" s="97">
        <f>SUM(W26:W29)</f>
        <v>6579000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49772000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>
        <v>7059000</v>
      </c>
      <c r="M32" s="94">
        <v>6674256</v>
      </c>
      <c r="N32" s="93">
        <v>20035000</v>
      </c>
      <c r="O32" s="94">
        <v>9141122</v>
      </c>
      <c r="P32" s="93">
        <f>$H32      +$J32      +$L32      +$N32</f>
        <v>49767000</v>
      </c>
      <c r="Q32" s="94">
        <f>$I32      +$K32      +$M32      +$O32</f>
        <v>38176941</v>
      </c>
      <c r="R32" s="48">
        <f>IF(($L32      =0),0,((($N32      -$L32      )/$L32      )*100))</f>
        <v>183.82207111488879</v>
      </c>
      <c r="S32" s="49">
        <f>IF(($M32      =0),0,((($O32      -$M32      )/$M32      )*100))</f>
        <v>36.960913695848646</v>
      </c>
      <c r="T32" s="48">
        <f>IF(($E32      =0),0,(($P32      /$E32      )*100))</f>
        <v>99.989954191111465</v>
      </c>
      <c r="U32" s="50">
        <f>IF(($E32      =0),0,(($Q32      /$E32      )*100))</f>
        <v>76.703650646950095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49772000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7059000</v>
      </c>
      <c r="M33" s="97">
        <f t="shared" si="17"/>
        <v>6674256</v>
      </c>
      <c r="N33" s="96">
        <f t="shared" si="17"/>
        <v>20035000</v>
      </c>
      <c r="O33" s="97">
        <f t="shared" si="17"/>
        <v>9141122</v>
      </c>
      <c r="P33" s="96">
        <f>$H33      +$J33      +$L33      +$N33</f>
        <v>49767000</v>
      </c>
      <c r="Q33" s="97">
        <f>$I33      +$K33      +$M33      +$O33</f>
        <v>38176941</v>
      </c>
      <c r="R33" s="52">
        <f>IF(($L33      =0),0,((($N33      -$L33      )/$L33      )*100))</f>
        <v>183.82207111488879</v>
      </c>
      <c r="S33" s="53">
        <f>IF(($M33      =0),0,((($O33      -$M33      )/$M33      )*100))</f>
        <v>36.960913695848646</v>
      </c>
      <c r="T33" s="52">
        <f>IF($E33   =0,0,($P33   /$E33   )*100)</f>
        <v>99.989954191111465</v>
      </c>
      <c r="U33" s="54">
        <f>IF($E33   =0,0,($Q33   /$E33   )*100)</f>
        <v>76.703650646950095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>
        <v>2485000</v>
      </c>
      <c r="M38" s="94">
        <v>2484567</v>
      </c>
      <c r="N38" s="93">
        <v>2212000</v>
      </c>
      <c r="O38" s="94">
        <v>1057462</v>
      </c>
      <c r="P38" s="93">
        <f t="shared" si="19"/>
        <v>9889000</v>
      </c>
      <c r="Q38" s="94">
        <f t="shared" si="20"/>
        <v>8734443</v>
      </c>
      <c r="R38" s="48">
        <f t="shared" si="21"/>
        <v>-10.985915492957748</v>
      </c>
      <c r="S38" s="49">
        <f t="shared" si="22"/>
        <v>-57.438781083383951</v>
      </c>
      <c r="T38" s="48">
        <f t="shared" si="23"/>
        <v>98.89</v>
      </c>
      <c r="U38" s="50">
        <f t="shared" si="24"/>
        <v>87.344429999999988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10000000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2485000</v>
      </c>
      <c r="M40" s="97">
        <f t="shared" si="25"/>
        <v>2484567</v>
      </c>
      <c r="N40" s="96">
        <f t="shared" si="25"/>
        <v>2212000</v>
      </c>
      <c r="O40" s="97">
        <f t="shared" si="25"/>
        <v>1057462</v>
      </c>
      <c r="P40" s="96">
        <f t="shared" si="19"/>
        <v>9889000</v>
      </c>
      <c r="Q40" s="97">
        <f t="shared" si="20"/>
        <v>8734443</v>
      </c>
      <c r="R40" s="52">
        <f t="shared" si="21"/>
        <v>-10.985915492957748</v>
      </c>
      <c r="S40" s="53">
        <f t="shared" si="22"/>
        <v>-57.438781083383951</v>
      </c>
      <c r="T40" s="52">
        <f>IF((+$E35+$E38) =0,0,(P40   /(+$E35+$E38) )*100)</f>
        <v>98.89</v>
      </c>
      <c r="U40" s="54">
        <f>IF((+$E35+$E38) =0,0,(Q40   /(+$E35+$E38) )*100)</f>
        <v>87.344429999999988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>
        <v>187751000</v>
      </c>
      <c r="O65" s="94">
        <v>112211996</v>
      </c>
      <c r="P65" s="93">
        <f t="shared" si="36"/>
        <v>460587000</v>
      </c>
      <c r="Q65" s="94">
        <f t="shared" si="37"/>
        <v>362968529</v>
      </c>
      <c r="R65" s="48">
        <f t="shared" si="38"/>
        <v>165.12511296882059</v>
      </c>
      <c r="S65" s="49">
        <f t="shared" si="39"/>
        <v>72.071631681435179</v>
      </c>
      <c r="T65" s="48">
        <f t="shared" si="40"/>
        <v>88.892384297680167</v>
      </c>
      <c r="U65" s="50">
        <f t="shared" si="41"/>
        <v>70.052211564442047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187751000</v>
      </c>
      <c r="O66" s="97">
        <f t="shared" si="42"/>
        <v>112211996</v>
      </c>
      <c r="P66" s="96">
        <f t="shared" si="36"/>
        <v>460587000</v>
      </c>
      <c r="Q66" s="97">
        <f t="shared" si="37"/>
        <v>362968529</v>
      </c>
      <c r="R66" s="52">
        <f t="shared" si="38"/>
        <v>165.12511296882059</v>
      </c>
      <c r="S66" s="53">
        <f t="shared" si="39"/>
        <v>72.071631681435179</v>
      </c>
      <c r="T66" s="52">
        <f>IF((+$E61+$E63+$E64++$E65) =0,0,(P66   /(+$E61+$E63+$E64+$E65) )*100)</f>
        <v>88.892384297680167</v>
      </c>
      <c r="U66" s="54">
        <f>IF((+$E61+$E63+$E65) =0,0,(Q66  /(+$E61+$E63+$E65) )*100)</f>
        <v>70.052211564442047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3090480000</v>
      </c>
      <c r="C67" s="104">
        <f>SUM(C9:C14,C17:C23,C26:C29,C32,C35:C39,C42:C52,C55:C58,C61:C65)</f>
        <v>-1218601000</v>
      </c>
      <c r="D67" s="104"/>
      <c r="E67" s="104">
        <f t="shared" si="35"/>
        <v>1871879000</v>
      </c>
      <c r="F67" s="105">
        <f t="shared" ref="F67:O67" si="43">SUM(F9:F14,F17:F23,F26:F29,F32,F35:F39,F42:F52,F55:F58,F61:F65)</f>
        <v>1871879000</v>
      </c>
      <c r="G67" s="106">
        <f t="shared" si="43"/>
        <v>1781841000</v>
      </c>
      <c r="H67" s="105">
        <f t="shared" si="43"/>
        <v>153487000</v>
      </c>
      <c r="I67" s="106">
        <f t="shared" si="43"/>
        <v>143195901</v>
      </c>
      <c r="J67" s="105">
        <f t="shared" si="43"/>
        <v>432849000</v>
      </c>
      <c r="K67" s="106">
        <f t="shared" si="43"/>
        <v>415147468</v>
      </c>
      <c r="L67" s="105">
        <f t="shared" si="43"/>
        <v>323969000</v>
      </c>
      <c r="M67" s="106">
        <f t="shared" si="43"/>
        <v>240083780</v>
      </c>
      <c r="N67" s="105">
        <f t="shared" si="43"/>
        <v>657614000</v>
      </c>
      <c r="O67" s="106">
        <f t="shared" si="43"/>
        <v>257539474</v>
      </c>
      <c r="P67" s="105">
        <f t="shared" si="36"/>
        <v>1567919000</v>
      </c>
      <c r="Q67" s="106">
        <f t="shared" si="37"/>
        <v>1055966623</v>
      </c>
      <c r="R67" s="61">
        <f t="shared" si="38"/>
        <v>102.98670551812057</v>
      </c>
      <c r="S67" s="62">
        <f t="shared" si="39"/>
        <v>7.2706677643945801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87.994327215503517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59.262673998409511</v>
      </c>
      <c r="V67" s="105">
        <f>SUM(V9:V14,V17:V23,V26:V29,V32,V35:V39,V42:V52,V55:V58,V61:V65)</f>
        <v>20148000</v>
      </c>
      <c r="W67" s="106">
        <f>SUM(W9:W14,W17:W23,W26:W29,W32,W35:W39,W42:W52,W55:W58,W61:W65)</f>
        <v>9579000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3090480000</v>
      </c>
      <c r="C72" s="104">
        <f>SUM(C9:C14,C17:C23,C26:C29,C32,C35:C39,C42:C52,C55:C58,C61:C65,C69)</f>
        <v>-1218601000</v>
      </c>
      <c r="D72" s="104"/>
      <c r="E72" s="104">
        <f>$B72      +$C72      +$D72</f>
        <v>1871879000</v>
      </c>
      <c r="F72" s="105">
        <f t="shared" ref="F72:O72" si="46">SUM(F9:F14,F17:F23,F26:F29,F32,F35:F39,F42:F52,F55:F58,F61:F65,F69)</f>
        <v>1871879000</v>
      </c>
      <c r="G72" s="106">
        <f t="shared" si="46"/>
        <v>1781841000</v>
      </c>
      <c r="H72" s="105">
        <f t="shared" si="46"/>
        <v>153487000</v>
      </c>
      <c r="I72" s="106">
        <f t="shared" si="46"/>
        <v>143195901</v>
      </c>
      <c r="J72" s="105">
        <f t="shared" si="46"/>
        <v>432849000</v>
      </c>
      <c r="K72" s="106">
        <f t="shared" si="46"/>
        <v>415147468</v>
      </c>
      <c r="L72" s="105">
        <f t="shared" si="46"/>
        <v>323969000</v>
      </c>
      <c r="M72" s="106">
        <f t="shared" si="46"/>
        <v>240083780</v>
      </c>
      <c r="N72" s="105">
        <f t="shared" si="46"/>
        <v>657614000</v>
      </c>
      <c r="O72" s="106">
        <f t="shared" si="46"/>
        <v>257539474</v>
      </c>
      <c r="P72" s="105">
        <f>$H72      +$J72      +$L72      +$N72</f>
        <v>1567919000</v>
      </c>
      <c r="Q72" s="106">
        <f>$I72      +$K72      +$M72      +$O72</f>
        <v>1055966623</v>
      </c>
      <c r="R72" s="61">
        <f>IF(($L72      =0),0,((($N72      -$L72      )/$L72      )*100))</f>
        <v>102.98670551812057</v>
      </c>
      <c r="S72" s="62">
        <f>IF(($M72      =0),0,((($O72      -$M72      )/$M72      )*100))</f>
        <v>7.2706677643945801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87.994327215503517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59.262673998409511</v>
      </c>
      <c r="V72" s="105">
        <f>SUM(V9:V14,V17:V23,V26:V29,V32,V35:V39,V42:V52,V55:V58,V61:V65,V69)</f>
        <v>20148000</v>
      </c>
      <c r="W72" s="106">
        <f>SUM(W9:W14,W17:W23,W26:W29,W32,W35:W39,W42:W52,W55:W58,W61:W65,W69)</f>
        <v>9579000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xiP5QKeVhcKAMG2JPIkEZVA5nse3v96jU859XGRCl1Q4AnMowVlFxyY9HB6emT7gZvOfx8qrymIbisOikbEIg==" saltValue="lK1CAs3dnVFR2ovlAxG1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57595000</v>
      </c>
      <c r="H9" s="93"/>
      <c r="I9" s="94"/>
      <c r="J9" s="93"/>
      <c r="K9" s="94">
        <v>11459098</v>
      </c>
      <c r="L9" s="93">
        <v>34104000</v>
      </c>
      <c r="M9" s="94">
        <v>13011849</v>
      </c>
      <c r="N9" s="93">
        <v>15240000</v>
      </c>
      <c r="O9" s="94">
        <v>21239163</v>
      </c>
      <c r="P9" s="93">
        <f>$H9       +$J9       +$L9       +$N9</f>
        <v>49344000</v>
      </c>
      <c r="Q9" s="94">
        <f>$I9       +$K9       +$M9       +$O9</f>
        <v>45710110</v>
      </c>
      <c r="R9" s="48">
        <f>IF(($L9       =0),0,((($N9       -$L9       )/$L9       )*100))</f>
        <v>-55.313159746657284</v>
      </c>
      <c r="S9" s="49">
        <f>IF(($M9       =0),0,((($O9       -$M9       )/$M9       )*100))</f>
        <v>63.229399603392267</v>
      </c>
      <c r="T9" s="48">
        <f>IF(($E9       =0),0,(($P9       /$E9       )*100))</f>
        <v>85.674103654831143</v>
      </c>
      <c r="U9" s="50">
        <f>IF(($E9       =0),0,(($Q9       /$E9       )*100))</f>
        <v>79.364719159649283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>
        <v>215000</v>
      </c>
      <c r="M10" s="94">
        <v>214700</v>
      </c>
      <c r="N10" s="93">
        <v>114000</v>
      </c>
      <c r="O10" s="94">
        <v>138276</v>
      </c>
      <c r="P10" s="93">
        <f t="shared" ref="P10:P15" si="1">$H10      +$J10      +$L10      +$N10</f>
        <v>784000</v>
      </c>
      <c r="Q10" s="94">
        <f t="shared" ref="Q10:Q15" si="2">$I10      +$K10      +$M10      +$O10</f>
        <v>808701</v>
      </c>
      <c r="R10" s="48">
        <f t="shared" ref="R10:R15" si="3">IF(($L10      =0),0,((($N10      -$L10      )/$L10      )*100))</f>
        <v>-46.97674418604651</v>
      </c>
      <c r="S10" s="49">
        <f t="shared" ref="S10:S15" si="4">IF(($M10      =0),0,((($O10      -$M10      )/$M10      )*100))</f>
        <v>-35.59571495109455</v>
      </c>
      <c r="T10" s="48">
        <f t="shared" ref="T10:T14" si="5">IF(($E10      =0),0,(($P10      /$E10      )*100))</f>
        <v>78.400000000000006</v>
      </c>
      <c r="U10" s="50">
        <f t="shared" ref="U10:U14" si="6">IF(($E10      =0),0,(($Q10      /$E10      )*100))</f>
        <v>80.870099999999994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491000</v>
      </c>
      <c r="W12" s="94">
        <v>484000</v>
      </c>
    </row>
    <row r="13" spans="1:23" ht="12.95" customHeight="1" x14ac:dyDescent="0.2">
      <c r="A13" s="47" t="s">
        <v>39</v>
      </c>
      <c r="B13" s="92">
        <v>54000000</v>
      </c>
      <c r="C13" s="92">
        <v>69851000</v>
      </c>
      <c r="D13" s="92"/>
      <c r="E13" s="92">
        <f t="shared" si="0"/>
        <v>123851000</v>
      </c>
      <c r="F13" s="93">
        <v>123851000</v>
      </c>
      <c r="G13" s="94">
        <v>123851000</v>
      </c>
      <c r="H13" s="93"/>
      <c r="I13" s="94"/>
      <c r="J13" s="93">
        <v>9345000</v>
      </c>
      <c r="K13" s="94">
        <v>7882248</v>
      </c>
      <c r="L13" s="93">
        <v>39785000</v>
      </c>
      <c r="M13" s="94">
        <v>29541986</v>
      </c>
      <c r="N13" s="93">
        <v>46055000</v>
      </c>
      <c r="O13" s="94">
        <v>63200155</v>
      </c>
      <c r="P13" s="93">
        <f t="shared" si="1"/>
        <v>95185000</v>
      </c>
      <c r="Q13" s="94">
        <f t="shared" si="2"/>
        <v>100624389</v>
      </c>
      <c r="R13" s="48">
        <f t="shared" si="3"/>
        <v>15.759708432826441</v>
      </c>
      <c r="S13" s="49">
        <f t="shared" si="4"/>
        <v>113.93333203800178</v>
      </c>
      <c r="T13" s="48">
        <f t="shared" si="5"/>
        <v>76.854446068259435</v>
      </c>
      <c r="U13" s="50">
        <f t="shared" si="6"/>
        <v>81.246327441845452</v>
      </c>
      <c r="V13" s="93">
        <v>76000</v>
      </c>
      <c r="W13" s="94">
        <v>76000</v>
      </c>
    </row>
    <row r="14" spans="1:23" ht="12.95" customHeight="1" x14ac:dyDescent="0.2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117595000</v>
      </c>
      <c r="C15" s="95">
        <f>SUM(C9:C14)</f>
        <v>79851000</v>
      </c>
      <c r="D15" s="95"/>
      <c r="E15" s="95">
        <f t="shared" si="0"/>
        <v>197446000</v>
      </c>
      <c r="F15" s="96">
        <f t="shared" ref="F15:O15" si="7">SUM(F9:F14)</f>
        <v>187446000</v>
      </c>
      <c r="G15" s="97">
        <f t="shared" si="7"/>
        <v>182446000</v>
      </c>
      <c r="H15" s="96">
        <f t="shared" si="7"/>
        <v>247000</v>
      </c>
      <c r="I15" s="97">
        <f t="shared" si="7"/>
        <v>247350</v>
      </c>
      <c r="J15" s="96">
        <f t="shared" si="7"/>
        <v>9553000</v>
      </c>
      <c r="K15" s="97">
        <f t="shared" si="7"/>
        <v>19549721</v>
      </c>
      <c r="L15" s="96">
        <f t="shared" si="7"/>
        <v>74104000</v>
      </c>
      <c r="M15" s="97">
        <f t="shared" si="7"/>
        <v>42768535</v>
      </c>
      <c r="N15" s="96">
        <f t="shared" si="7"/>
        <v>61409000</v>
      </c>
      <c r="O15" s="97">
        <f t="shared" si="7"/>
        <v>84577594</v>
      </c>
      <c r="P15" s="96">
        <f t="shared" si="1"/>
        <v>145313000</v>
      </c>
      <c r="Q15" s="97">
        <f t="shared" si="2"/>
        <v>147143200</v>
      </c>
      <c r="R15" s="52">
        <f t="shared" si="3"/>
        <v>-17.131328943106986</v>
      </c>
      <c r="S15" s="53">
        <f t="shared" si="4"/>
        <v>97.756584367456128</v>
      </c>
      <c r="T15" s="52">
        <f>IF((SUM($E9:$E13))=0,0,(P15/(SUM($E9:$E13))*100))</f>
        <v>79.64712846540894</v>
      </c>
      <c r="U15" s="54">
        <f>IF((SUM($E9:$E13))=0,0,(Q15/(SUM($E9:$E13))*100))</f>
        <v>80.650274601799993</v>
      </c>
      <c r="V15" s="96">
        <f>SUM(V9:V14)</f>
        <v>567000</v>
      </c>
      <c r="W15" s="97">
        <f>SUM(W9:W14)</f>
        <v>560000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628569000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>
        <v>138939000</v>
      </c>
      <c r="M28" s="94">
        <v>133916020</v>
      </c>
      <c r="N28" s="93">
        <v>320927000</v>
      </c>
      <c r="O28" s="94">
        <v>331460614</v>
      </c>
      <c r="P28" s="93">
        <f>$H28      +$J28      +$L28      +$N28</f>
        <v>611897000</v>
      </c>
      <c r="Q28" s="94">
        <f>$I28      +$K28      +$M28      +$O28</f>
        <v>616691913</v>
      </c>
      <c r="R28" s="48">
        <f>IF(($L28      =0),0,((($N28      -$L28      )/$L28      )*100))</f>
        <v>130.98410093638216</v>
      </c>
      <c r="S28" s="49">
        <f>IF(($M28      =0),0,((($O28      -$M28      )/$M28      )*100))</f>
        <v>147.5137881188524</v>
      </c>
      <c r="T28" s="48">
        <f>IF(($E28      =0),0,(($P28      /$E28      )*100))</f>
        <v>97.347626115828177</v>
      </c>
      <c r="U28" s="50">
        <f>IF(($E28      =0),0,(($Q28      /$E28      )*100))</f>
        <v>98.110456131307771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628569000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138939000</v>
      </c>
      <c r="M30" s="97">
        <f t="shared" si="16"/>
        <v>133916020</v>
      </c>
      <c r="N30" s="96">
        <f t="shared" si="16"/>
        <v>320927000</v>
      </c>
      <c r="O30" s="97">
        <f t="shared" si="16"/>
        <v>331460614</v>
      </c>
      <c r="P30" s="96">
        <f>$H30      +$J30      +$L30      +$N30</f>
        <v>611897000</v>
      </c>
      <c r="Q30" s="97">
        <f>$I30      +$K30      +$M30      +$O30</f>
        <v>616691913</v>
      </c>
      <c r="R30" s="52">
        <f>IF(($L30      =0),0,((($N30      -$L30      )/$L30      )*100))</f>
        <v>130.98410093638216</v>
      </c>
      <c r="S30" s="53">
        <f>IF(($M30      =0),0,((($O30      -$M30      )/$M30      )*100))</f>
        <v>147.5137881188524</v>
      </c>
      <c r="T30" s="52">
        <f>IF($E30   =0,0,($P30   /$E30   )*100)</f>
        <v>97.347626115828177</v>
      </c>
      <c r="U30" s="54">
        <f>IF($E30   =0,0,($Q30   /$E30   )*100)</f>
        <v>98.110456131307771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20669000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>
        <v>3870000</v>
      </c>
      <c r="M32" s="94">
        <v>4040370</v>
      </c>
      <c r="N32" s="93"/>
      <c r="O32" s="94">
        <v>-170315</v>
      </c>
      <c r="P32" s="93">
        <f>$H32      +$J32      +$L32      +$N32</f>
        <v>20669000</v>
      </c>
      <c r="Q32" s="94">
        <f>$I32      +$K32      +$M32      +$O32</f>
        <v>20669001</v>
      </c>
      <c r="R32" s="48">
        <f>IF(($L32      =0),0,((($N32      -$L32      )/$L32      )*100))</f>
        <v>-100</v>
      </c>
      <c r="S32" s="49">
        <f>IF(($M32      =0),0,((($O32      -$M32      )/$M32      )*100))</f>
        <v>-104.2153317641701</v>
      </c>
      <c r="T32" s="48">
        <f>IF(($E32      =0),0,(($P32      /$E32      )*100))</f>
        <v>100</v>
      </c>
      <c r="U32" s="50">
        <f>IF(($E32      =0),0,(($Q32      /$E32      )*100))</f>
        <v>100.00000483816342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20669000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3870000</v>
      </c>
      <c r="M33" s="97">
        <f t="shared" si="17"/>
        <v>4040370</v>
      </c>
      <c r="N33" s="96">
        <f t="shared" si="17"/>
        <v>0</v>
      </c>
      <c r="O33" s="97">
        <f t="shared" si="17"/>
        <v>-170315</v>
      </c>
      <c r="P33" s="96">
        <f>$H33      +$J33      +$L33      +$N33</f>
        <v>20669000</v>
      </c>
      <c r="Q33" s="97">
        <f>$I33      +$K33      +$M33      +$O33</f>
        <v>20669001</v>
      </c>
      <c r="R33" s="52">
        <f>IF(($L33      =0),0,((($N33      -$L33      )/$L33      )*100))</f>
        <v>-100</v>
      </c>
      <c r="S33" s="53">
        <f>IF(($M33      =0),0,((($O33      -$M33      )/$M33      )*100))</f>
        <v>-104.2153317641701</v>
      </c>
      <c r="T33" s="52">
        <f>IF($E33   =0,0,($P33   /$E33   )*100)</f>
        <v>100</v>
      </c>
      <c r="U33" s="54">
        <f>IF($E33   =0,0,($Q33   /$E33   )*100)</f>
        <v>100.00000483816342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>
        <v>9000000</v>
      </c>
      <c r="K38" s="94">
        <v>8944457</v>
      </c>
      <c r="L38" s="93"/>
      <c r="M38" s="94"/>
      <c r="N38" s="93">
        <v>1000000</v>
      </c>
      <c r="O38" s="94">
        <v>1025690</v>
      </c>
      <c r="P38" s="93">
        <f t="shared" si="19"/>
        <v>10000000</v>
      </c>
      <c r="Q38" s="94">
        <f t="shared" si="20"/>
        <v>9970147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99.70147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1000000</v>
      </c>
      <c r="O40" s="97">
        <f t="shared" si="25"/>
        <v>1025690</v>
      </c>
      <c r="P40" s="96">
        <f t="shared" si="19"/>
        <v>10000000</v>
      </c>
      <c r="Q40" s="97">
        <f t="shared" si="20"/>
        <v>9970147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99.70147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-15167000</v>
      </c>
      <c r="D65" s="92"/>
      <c r="E65" s="92">
        <f t="shared" si="35"/>
        <v>672899000</v>
      </c>
      <c r="F65" s="93">
        <v>672899000</v>
      </c>
      <c r="G65" s="94">
        <v>672899000</v>
      </c>
      <c r="H65" s="93">
        <v>18184000</v>
      </c>
      <c r="I65" s="94">
        <v>18184062</v>
      </c>
      <c r="J65" s="93">
        <v>172875000</v>
      </c>
      <c r="K65" s="94">
        <v>172875265</v>
      </c>
      <c r="L65" s="93">
        <v>182838000</v>
      </c>
      <c r="M65" s="94">
        <v>182838045</v>
      </c>
      <c r="N65" s="93">
        <v>210477000</v>
      </c>
      <c r="O65" s="94">
        <v>248713323</v>
      </c>
      <c r="P65" s="93">
        <f t="shared" si="36"/>
        <v>584374000</v>
      </c>
      <c r="Q65" s="94">
        <f t="shared" si="37"/>
        <v>622610695</v>
      </c>
      <c r="R65" s="48">
        <f t="shared" si="38"/>
        <v>15.116660650411839</v>
      </c>
      <c r="S65" s="49">
        <f t="shared" si="39"/>
        <v>36.029305607593869</v>
      </c>
      <c r="T65" s="48">
        <f t="shared" si="40"/>
        <v>86.844236653643421</v>
      </c>
      <c r="U65" s="50">
        <f t="shared" si="41"/>
        <v>92.5266191508681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688066000</v>
      </c>
      <c r="C66" s="95">
        <f>SUM(C61:C65)</f>
        <v>-15167000</v>
      </c>
      <c r="D66" s="95"/>
      <c r="E66" s="95">
        <f t="shared" si="35"/>
        <v>672899000</v>
      </c>
      <c r="F66" s="96">
        <f t="shared" ref="F66:O66" si="42">SUM(F61:F65)</f>
        <v>672899000</v>
      </c>
      <c r="G66" s="97">
        <f t="shared" si="42"/>
        <v>672899000</v>
      </c>
      <c r="H66" s="96">
        <f t="shared" si="42"/>
        <v>18184000</v>
      </c>
      <c r="I66" s="97">
        <f t="shared" si="42"/>
        <v>18184062</v>
      </c>
      <c r="J66" s="96">
        <f t="shared" si="42"/>
        <v>172875000</v>
      </c>
      <c r="K66" s="97">
        <f t="shared" si="42"/>
        <v>172875265</v>
      </c>
      <c r="L66" s="96">
        <f t="shared" si="42"/>
        <v>182838000</v>
      </c>
      <c r="M66" s="97">
        <f t="shared" si="42"/>
        <v>182838045</v>
      </c>
      <c r="N66" s="96">
        <f t="shared" si="42"/>
        <v>210477000</v>
      </c>
      <c r="O66" s="97">
        <f t="shared" si="42"/>
        <v>248713323</v>
      </c>
      <c r="P66" s="96">
        <f t="shared" si="36"/>
        <v>584374000</v>
      </c>
      <c r="Q66" s="97">
        <f t="shared" si="37"/>
        <v>622610695</v>
      </c>
      <c r="R66" s="52">
        <f t="shared" si="38"/>
        <v>15.116660650411839</v>
      </c>
      <c r="S66" s="53">
        <f t="shared" si="39"/>
        <v>36.029305607593869</v>
      </c>
      <c r="T66" s="52">
        <f>IF((+$E61+$E63+$E64++$E65) =0,0,(P66   /(+$E61+$E63+$E64+$E65) )*100)</f>
        <v>86.844236653643421</v>
      </c>
      <c r="U66" s="54">
        <f>IF((+$E61+$E63+$E65) =0,0,(Q66  /(+$E61+$E63+$E65) )*100)</f>
        <v>92.5266191508681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1500288000</v>
      </c>
      <c r="C67" s="104">
        <f>SUM(C9:C14,C17:C23,C26:C29,C32,C35:C39,C42:C52,C55:C58,C61:C65)</f>
        <v>64684000</v>
      </c>
      <c r="D67" s="104"/>
      <c r="E67" s="104">
        <f t="shared" si="35"/>
        <v>1564972000</v>
      </c>
      <c r="F67" s="105">
        <f t="shared" ref="F67:O67" si="43">SUM(F9:F14,F17:F23,F26:F29,F32,F35:F39,F42:F52,F55:F58,F61:F65)</f>
        <v>1554972000</v>
      </c>
      <c r="G67" s="106">
        <f t="shared" si="43"/>
        <v>1514583000</v>
      </c>
      <c r="H67" s="105">
        <f t="shared" si="43"/>
        <v>55317000</v>
      </c>
      <c r="I67" s="106">
        <f t="shared" si="43"/>
        <v>50516729</v>
      </c>
      <c r="J67" s="105">
        <f t="shared" si="43"/>
        <v>323372000</v>
      </c>
      <c r="K67" s="106">
        <f t="shared" si="43"/>
        <v>337398351</v>
      </c>
      <c r="L67" s="105">
        <f t="shared" si="43"/>
        <v>399751000</v>
      </c>
      <c r="M67" s="106">
        <f t="shared" si="43"/>
        <v>363562970</v>
      </c>
      <c r="N67" s="105">
        <f t="shared" si="43"/>
        <v>593813000</v>
      </c>
      <c r="O67" s="106">
        <f t="shared" si="43"/>
        <v>665606906</v>
      </c>
      <c r="P67" s="105">
        <f t="shared" si="36"/>
        <v>1372253000</v>
      </c>
      <c r="Q67" s="106">
        <f t="shared" si="37"/>
        <v>1417084956</v>
      </c>
      <c r="R67" s="61">
        <f t="shared" si="38"/>
        <v>48.545719710519798</v>
      </c>
      <c r="S67" s="62">
        <f t="shared" si="39"/>
        <v>83.078850412075795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90.602693942821219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93.562713697433551</v>
      </c>
      <c r="V67" s="105">
        <f>SUM(V9:V14,V17:V23,V26:V29,V32,V35:V39,V42:V52,V55:V58,V61:V65)</f>
        <v>567000</v>
      </c>
      <c r="W67" s="106">
        <f>SUM(W9:W14,W17:W23,W26:W29,W32,W35:W39,W42:W52,W55:W58,W61:W65)</f>
        <v>560000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1500288000</v>
      </c>
      <c r="C72" s="104">
        <f>SUM(C9:C14,C17:C23,C26:C29,C32,C35:C39,C42:C52,C55:C58,C61:C65,C69)</f>
        <v>64684000</v>
      </c>
      <c r="D72" s="104"/>
      <c r="E72" s="104">
        <f>$B72      +$C72      +$D72</f>
        <v>1564972000</v>
      </c>
      <c r="F72" s="105">
        <f t="shared" ref="F72:O72" si="46">SUM(F9:F14,F17:F23,F26:F29,F32,F35:F39,F42:F52,F55:F58,F61:F65,F69)</f>
        <v>1554972000</v>
      </c>
      <c r="G72" s="106">
        <f t="shared" si="46"/>
        <v>1514583000</v>
      </c>
      <c r="H72" s="105">
        <f t="shared" si="46"/>
        <v>55317000</v>
      </c>
      <c r="I72" s="106">
        <f t="shared" si="46"/>
        <v>50516729</v>
      </c>
      <c r="J72" s="105">
        <f t="shared" si="46"/>
        <v>323372000</v>
      </c>
      <c r="K72" s="106">
        <f t="shared" si="46"/>
        <v>337398351</v>
      </c>
      <c r="L72" s="105">
        <f t="shared" si="46"/>
        <v>399751000</v>
      </c>
      <c r="M72" s="106">
        <f t="shared" si="46"/>
        <v>363562970</v>
      </c>
      <c r="N72" s="105">
        <f t="shared" si="46"/>
        <v>593813000</v>
      </c>
      <c r="O72" s="106">
        <f t="shared" si="46"/>
        <v>665606906</v>
      </c>
      <c r="P72" s="105">
        <f>$H72      +$J72      +$L72      +$N72</f>
        <v>1372253000</v>
      </c>
      <c r="Q72" s="106">
        <f>$I72      +$K72      +$M72      +$O72</f>
        <v>1417084956</v>
      </c>
      <c r="R72" s="61">
        <f>IF(($L72      =0),0,((($N72      -$L72      )/$L72      )*100))</f>
        <v>48.545719710519798</v>
      </c>
      <c r="S72" s="62">
        <f>IF(($M72      =0),0,((($O72      -$M72      )/$M72      )*100))</f>
        <v>83.078850412075795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90.602693942821219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93.562713697433551</v>
      </c>
      <c r="V72" s="105">
        <f>SUM(V9:V14,V17:V23,V26:V29,V32,V35:V39,V42:V52,V55:V58,V61:V65,V69)</f>
        <v>567000</v>
      </c>
      <c r="W72" s="106">
        <f>SUM(W9:W14,W17:W23,W26:W29,W32,W35:W39,W42:W52,W55:W58,W61:W65,W69)</f>
        <v>560000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moslas5/IEsmDhDkvwy6DZcAOLmTbDSpo32flQHsorgq33lE8Ijio/FIroP290DzTeDlzzJwDob3V6kQgKVUg==" saltValue="5WPc+oub6g8oPtRBWvCV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0</v>
      </c>
      <c r="D9" s="92"/>
      <c r="E9" s="92">
        <f>$B9       +$C9       +$D9</f>
        <v>49949000</v>
      </c>
      <c r="F9" s="93">
        <v>49949000</v>
      </c>
      <c r="G9" s="94">
        <v>49949000</v>
      </c>
      <c r="H9" s="93"/>
      <c r="I9" s="94"/>
      <c r="J9" s="93"/>
      <c r="K9" s="94"/>
      <c r="L9" s="93"/>
      <c r="M9" s="94"/>
      <c r="N9" s="93"/>
      <c r="O9" s="94">
        <v>354500</v>
      </c>
      <c r="P9" s="93">
        <f>$H9       +$J9       +$L9       +$N9</f>
        <v>0</v>
      </c>
      <c r="Q9" s="94">
        <f>$I9       +$K9       +$M9       +$O9</f>
        <v>354500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0.70972391839676463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213000</v>
      </c>
      <c r="I10" s="94"/>
      <c r="J10" s="93">
        <v>626000</v>
      </c>
      <c r="K10" s="94"/>
      <c r="L10" s="93">
        <v>161000</v>
      </c>
      <c r="M10" s="94"/>
      <c r="N10" s="93"/>
      <c r="O10" s="94">
        <v>20562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20562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2.0562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33500000</v>
      </c>
      <c r="C11" s="92">
        <v>0</v>
      </c>
      <c r="D11" s="92"/>
      <c r="E11" s="92">
        <f t="shared" si="0"/>
        <v>33500000</v>
      </c>
      <c r="F11" s="93">
        <v>33500000</v>
      </c>
      <c r="G11" s="94">
        <v>33500000</v>
      </c>
      <c r="H11" s="93">
        <v>4859000</v>
      </c>
      <c r="I11" s="94"/>
      <c r="J11" s="93">
        <v>5566000</v>
      </c>
      <c r="K11" s="94"/>
      <c r="L11" s="93">
        <v>4228000</v>
      </c>
      <c r="M11" s="94">
        <v>290380</v>
      </c>
      <c r="N11" s="93">
        <v>4673000</v>
      </c>
      <c r="O11" s="94">
        <v>10882159</v>
      </c>
      <c r="P11" s="93">
        <f t="shared" si="1"/>
        <v>19326000</v>
      </c>
      <c r="Q11" s="94">
        <f t="shared" si="2"/>
        <v>11172539</v>
      </c>
      <c r="R11" s="48">
        <f t="shared" si="3"/>
        <v>10.525070955534533</v>
      </c>
      <c r="S11" s="49">
        <f t="shared" si="4"/>
        <v>3647.5580274123568</v>
      </c>
      <c r="T11" s="48">
        <f t="shared" si="5"/>
        <v>57.689552238805973</v>
      </c>
      <c r="U11" s="50">
        <f t="shared" si="6"/>
        <v>33.350862686567162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61744000</v>
      </c>
      <c r="C13" s="92">
        <v>271988000</v>
      </c>
      <c r="D13" s="92"/>
      <c r="E13" s="92">
        <f t="shared" si="0"/>
        <v>333732000</v>
      </c>
      <c r="F13" s="93">
        <v>333732000</v>
      </c>
      <c r="G13" s="94">
        <v>333732000</v>
      </c>
      <c r="H13" s="93">
        <v>149000</v>
      </c>
      <c r="I13" s="94"/>
      <c r="J13" s="93">
        <v>5734000</v>
      </c>
      <c r="K13" s="94"/>
      <c r="L13" s="93">
        <v>1992000</v>
      </c>
      <c r="M13" s="94"/>
      <c r="N13" s="93">
        <v>9055000</v>
      </c>
      <c r="O13" s="94">
        <v>183173</v>
      </c>
      <c r="P13" s="93">
        <f t="shared" si="1"/>
        <v>16930000</v>
      </c>
      <c r="Q13" s="94">
        <f t="shared" si="2"/>
        <v>183173</v>
      </c>
      <c r="R13" s="48">
        <f t="shared" si="3"/>
        <v>354.56827309236945</v>
      </c>
      <c r="S13" s="49">
        <f t="shared" si="4"/>
        <v>0</v>
      </c>
      <c r="T13" s="48">
        <f t="shared" si="5"/>
        <v>5.0729327724042044</v>
      </c>
      <c r="U13" s="50">
        <f t="shared" si="6"/>
        <v>5.4886256037778809E-2</v>
      </c>
      <c r="V13" s="93">
        <v>8443000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151193000</v>
      </c>
      <c r="C15" s="95">
        <f>SUM(C9:C14)</f>
        <v>271988000</v>
      </c>
      <c r="D15" s="95"/>
      <c r="E15" s="95">
        <f t="shared" si="0"/>
        <v>423181000</v>
      </c>
      <c r="F15" s="96">
        <f t="shared" ref="F15:O15" si="7">SUM(F9:F14)</f>
        <v>423181000</v>
      </c>
      <c r="G15" s="97">
        <f t="shared" si="7"/>
        <v>418181000</v>
      </c>
      <c r="H15" s="96">
        <f t="shared" si="7"/>
        <v>5221000</v>
      </c>
      <c r="I15" s="97">
        <f t="shared" si="7"/>
        <v>0</v>
      </c>
      <c r="J15" s="96">
        <f t="shared" si="7"/>
        <v>11926000</v>
      </c>
      <c r="K15" s="97">
        <f t="shared" si="7"/>
        <v>0</v>
      </c>
      <c r="L15" s="96">
        <f t="shared" si="7"/>
        <v>6381000</v>
      </c>
      <c r="M15" s="97">
        <f t="shared" si="7"/>
        <v>290380</v>
      </c>
      <c r="N15" s="96">
        <f t="shared" si="7"/>
        <v>13728000</v>
      </c>
      <c r="O15" s="97">
        <f t="shared" si="7"/>
        <v>11440394</v>
      </c>
      <c r="P15" s="96">
        <f t="shared" si="1"/>
        <v>37256000</v>
      </c>
      <c r="Q15" s="97">
        <f t="shared" si="2"/>
        <v>11730774</v>
      </c>
      <c r="R15" s="52">
        <f t="shared" si="3"/>
        <v>115.13869299482839</v>
      </c>
      <c r="S15" s="53">
        <f t="shared" si="4"/>
        <v>3839.8009504786828</v>
      </c>
      <c r="T15" s="52">
        <f>IF((SUM($E9:$E13))=0,0,(P15/(SUM($E9:$E13))*100))</f>
        <v>8.9090609090322133</v>
      </c>
      <c r="U15" s="54">
        <f>IF((SUM($E9:$E13))=0,0,(Q15/(SUM($E9:$E13))*100))</f>
        <v>2.8051905753728645</v>
      </c>
      <c r="V15" s="96">
        <f>SUM(V9:V14)</f>
        <v>8443000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772712000</v>
      </c>
      <c r="C28" s="92">
        <v>0</v>
      </c>
      <c r="D28" s="92"/>
      <c r="E28" s="92">
        <f>$B28      +$C28      +$D28</f>
        <v>772712000</v>
      </c>
      <c r="F28" s="93">
        <v>772712000</v>
      </c>
      <c r="G28" s="94">
        <v>772712000</v>
      </c>
      <c r="H28" s="93">
        <v>224573000</v>
      </c>
      <c r="I28" s="94"/>
      <c r="J28" s="93">
        <v>193314000</v>
      </c>
      <c r="K28" s="94"/>
      <c r="L28" s="93">
        <v>146177000</v>
      </c>
      <c r="M28" s="94"/>
      <c r="N28" s="93">
        <v>129746000</v>
      </c>
      <c r="O28" s="94">
        <v>102788136</v>
      </c>
      <c r="P28" s="93">
        <f>$H28      +$J28      +$L28      +$N28</f>
        <v>693810000</v>
      </c>
      <c r="Q28" s="94">
        <f>$I28      +$K28      +$M28      +$O28</f>
        <v>102788136</v>
      </c>
      <c r="R28" s="48">
        <f>IF(($L28      =0),0,((($N28      -$L28      )/$L28      )*100))</f>
        <v>-11.240482428836273</v>
      </c>
      <c r="S28" s="49">
        <f>IF(($M28      =0),0,((($O28      -$M28      )/$M28      )*100))</f>
        <v>0</v>
      </c>
      <c r="T28" s="48">
        <f>IF(($E28      =0),0,(($P28      /$E28      )*100))</f>
        <v>89.788951122798665</v>
      </c>
      <c r="U28" s="50">
        <f>IF(($E28      =0),0,(($Q28      /$E28      )*100))</f>
        <v>13.30225698578513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772712000</v>
      </c>
      <c r="C30" s="95">
        <f>SUM(C26:C29)</f>
        <v>0</v>
      </c>
      <c r="D30" s="95"/>
      <c r="E30" s="95">
        <f>$B30      +$C30      +$D30</f>
        <v>772712000</v>
      </c>
      <c r="F30" s="96">
        <f t="shared" ref="F30:O30" si="16">SUM(F26:F29)</f>
        <v>772712000</v>
      </c>
      <c r="G30" s="97">
        <f t="shared" si="16"/>
        <v>772712000</v>
      </c>
      <c r="H30" s="96">
        <f t="shared" si="16"/>
        <v>224573000</v>
      </c>
      <c r="I30" s="97">
        <f t="shared" si="16"/>
        <v>0</v>
      </c>
      <c r="J30" s="96">
        <f t="shared" si="16"/>
        <v>193314000</v>
      </c>
      <c r="K30" s="97">
        <f t="shared" si="16"/>
        <v>0</v>
      </c>
      <c r="L30" s="96">
        <f t="shared" si="16"/>
        <v>146177000</v>
      </c>
      <c r="M30" s="97">
        <f t="shared" si="16"/>
        <v>0</v>
      </c>
      <c r="N30" s="96">
        <f t="shared" si="16"/>
        <v>129746000</v>
      </c>
      <c r="O30" s="97">
        <f t="shared" si="16"/>
        <v>102788136</v>
      </c>
      <c r="P30" s="96">
        <f>$H30      +$J30      +$L30      +$N30</f>
        <v>693810000</v>
      </c>
      <c r="Q30" s="97">
        <f>$I30      +$K30      +$M30      +$O30</f>
        <v>102788136</v>
      </c>
      <c r="R30" s="52">
        <f>IF(($L30      =0),0,((($N30      -$L30      )/$L30      )*100))</f>
        <v>-11.240482428836273</v>
      </c>
      <c r="S30" s="53">
        <f>IF(($M30      =0),0,((($O30      -$M30      )/$M30      )*100))</f>
        <v>0</v>
      </c>
      <c r="T30" s="52">
        <f>IF($E30   =0,0,($P30   /$E30   )*100)</f>
        <v>89.788951122798665</v>
      </c>
      <c r="U30" s="54">
        <f>IF($E30   =0,0,($Q30   /$E30   )*100)</f>
        <v>13.30225698578513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81691000</v>
      </c>
      <c r="C32" s="92">
        <v>0</v>
      </c>
      <c r="D32" s="92"/>
      <c r="E32" s="92">
        <f>$B32      +$C32      +$D32</f>
        <v>81691000</v>
      </c>
      <c r="F32" s="93">
        <v>81691000</v>
      </c>
      <c r="G32" s="94">
        <v>81691000</v>
      </c>
      <c r="H32" s="93">
        <v>61665000</v>
      </c>
      <c r="I32" s="94"/>
      <c r="J32" s="93">
        <v>20026000</v>
      </c>
      <c r="K32" s="94"/>
      <c r="L32" s="93"/>
      <c r="M32" s="94"/>
      <c r="N32" s="93"/>
      <c r="O32" s="94">
        <v>24508000</v>
      </c>
      <c r="P32" s="93">
        <f>$H32      +$J32      +$L32      +$N32</f>
        <v>81691000</v>
      </c>
      <c r="Q32" s="94">
        <f>$I32      +$K32      +$M32      +$O32</f>
        <v>24508000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30.00085688753963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81691000</v>
      </c>
      <c r="C33" s="95">
        <f>C32</f>
        <v>0</v>
      </c>
      <c r="D33" s="95"/>
      <c r="E33" s="95">
        <f>$B33      +$C33      +$D33</f>
        <v>81691000</v>
      </c>
      <c r="F33" s="96">
        <f t="shared" ref="F33:O33" si="17">F32</f>
        <v>81691000</v>
      </c>
      <c r="G33" s="97">
        <f t="shared" si="17"/>
        <v>81691000</v>
      </c>
      <c r="H33" s="96">
        <f t="shared" si="17"/>
        <v>61665000</v>
      </c>
      <c r="I33" s="97">
        <f t="shared" si="17"/>
        <v>0</v>
      </c>
      <c r="J33" s="96">
        <f t="shared" si="17"/>
        <v>20026000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24508000</v>
      </c>
      <c r="P33" s="96">
        <f>$H33      +$J33      +$L33      +$N33</f>
        <v>81691000</v>
      </c>
      <c r="Q33" s="97">
        <f>$I33      +$K33      +$M33      +$O33</f>
        <v>24508000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30.00085688753963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7740000</v>
      </c>
      <c r="C36" s="92">
        <v>0</v>
      </c>
      <c r="D36" s="92"/>
      <c r="E36" s="92">
        <f t="shared" si="18"/>
        <v>7740000</v>
      </c>
      <c r="F36" s="93">
        <v>7740000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/>
      <c r="J38" s="93"/>
      <c r="K38" s="94"/>
      <c r="L38" s="93">
        <v>7578000</v>
      </c>
      <c r="M38" s="94"/>
      <c r="N38" s="93">
        <v>803000</v>
      </c>
      <c r="O38" s="94"/>
      <c r="P38" s="93">
        <f t="shared" si="19"/>
        <v>8381000</v>
      </c>
      <c r="Q38" s="94">
        <f t="shared" si="20"/>
        <v>0</v>
      </c>
      <c r="R38" s="48">
        <f t="shared" si="21"/>
        <v>-89.40353655318026</v>
      </c>
      <c r="S38" s="49">
        <f t="shared" si="22"/>
        <v>0</v>
      </c>
      <c r="T38" s="48">
        <f t="shared" si="23"/>
        <v>93.12222222222222</v>
      </c>
      <c r="U38" s="50">
        <f t="shared" si="24"/>
        <v>0</v>
      </c>
      <c r="V38" s="93">
        <v>85000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16740000</v>
      </c>
      <c r="C40" s="95">
        <f>SUM(C35:C39)</f>
        <v>0</v>
      </c>
      <c r="D40" s="95"/>
      <c r="E40" s="95">
        <f t="shared" si="18"/>
        <v>16740000</v>
      </c>
      <c r="F40" s="96">
        <f t="shared" ref="F40:O40" si="25">SUM(F35:F39)</f>
        <v>16740000</v>
      </c>
      <c r="G40" s="97">
        <f t="shared" si="25"/>
        <v>9000000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7578000</v>
      </c>
      <c r="M40" s="97">
        <f t="shared" si="25"/>
        <v>0</v>
      </c>
      <c r="N40" s="96">
        <f t="shared" si="25"/>
        <v>803000</v>
      </c>
      <c r="O40" s="97">
        <f t="shared" si="25"/>
        <v>0</v>
      </c>
      <c r="P40" s="96">
        <f t="shared" si="19"/>
        <v>8381000</v>
      </c>
      <c r="Q40" s="97">
        <f t="shared" si="20"/>
        <v>0</v>
      </c>
      <c r="R40" s="52">
        <f t="shared" si="21"/>
        <v>-89.40353655318026</v>
      </c>
      <c r="S40" s="53">
        <f t="shared" si="22"/>
        <v>0</v>
      </c>
      <c r="T40" s="52">
        <f>IF((+$E35+$E38) =0,0,(P40   /(+$E35+$E38) )*100)</f>
        <v>93.12222222222222</v>
      </c>
      <c r="U40" s="54">
        <f>IF((+$E35+$E38) =0,0,(Q40   /(+$E35+$E38) )*100)</f>
        <v>0</v>
      </c>
      <c r="V40" s="96">
        <f>SUM(V35:V39)</f>
        <v>85000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686369000</v>
      </c>
      <c r="C65" s="92">
        <v>143167000</v>
      </c>
      <c r="D65" s="92"/>
      <c r="E65" s="92">
        <f t="shared" si="35"/>
        <v>829536000</v>
      </c>
      <c r="F65" s="93">
        <v>829536000</v>
      </c>
      <c r="G65" s="94">
        <v>829536000</v>
      </c>
      <c r="H65" s="93">
        <v>38988000</v>
      </c>
      <c r="I65" s="94">
        <v>20500000</v>
      </c>
      <c r="J65" s="93">
        <v>166690000</v>
      </c>
      <c r="K65" s="94">
        <v>138797000</v>
      </c>
      <c r="L65" s="93">
        <v>162588000</v>
      </c>
      <c r="M65" s="94">
        <v>174256000</v>
      </c>
      <c r="N65" s="93">
        <v>196324000</v>
      </c>
      <c r="O65" s="94">
        <v>109745000</v>
      </c>
      <c r="P65" s="93">
        <f t="shared" si="36"/>
        <v>564590000</v>
      </c>
      <c r="Q65" s="94">
        <f t="shared" si="37"/>
        <v>443298000</v>
      </c>
      <c r="R65" s="48">
        <f t="shared" si="38"/>
        <v>20.749378797943269</v>
      </c>
      <c r="S65" s="49">
        <f t="shared" si="39"/>
        <v>-37.020819943072262</v>
      </c>
      <c r="T65" s="48">
        <f t="shared" si="40"/>
        <v>68.060940091810366</v>
      </c>
      <c r="U65" s="50">
        <f t="shared" si="41"/>
        <v>53.439272074991315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686369000</v>
      </c>
      <c r="C66" s="95">
        <f>SUM(C61:C65)</f>
        <v>143167000</v>
      </c>
      <c r="D66" s="95"/>
      <c r="E66" s="95">
        <f t="shared" si="35"/>
        <v>829536000</v>
      </c>
      <c r="F66" s="96">
        <f t="shared" ref="F66:O66" si="42">SUM(F61:F65)</f>
        <v>829536000</v>
      </c>
      <c r="G66" s="97">
        <f t="shared" si="42"/>
        <v>829536000</v>
      </c>
      <c r="H66" s="96">
        <f t="shared" si="42"/>
        <v>38988000</v>
      </c>
      <c r="I66" s="97">
        <f t="shared" si="42"/>
        <v>20500000</v>
      </c>
      <c r="J66" s="96">
        <f t="shared" si="42"/>
        <v>166690000</v>
      </c>
      <c r="K66" s="97">
        <f t="shared" si="42"/>
        <v>138797000</v>
      </c>
      <c r="L66" s="96">
        <f t="shared" si="42"/>
        <v>162588000</v>
      </c>
      <c r="M66" s="97">
        <f t="shared" si="42"/>
        <v>174256000</v>
      </c>
      <c r="N66" s="96">
        <f t="shared" si="42"/>
        <v>196324000</v>
      </c>
      <c r="O66" s="97">
        <f t="shared" si="42"/>
        <v>109745000</v>
      </c>
      <c r="P66" s="96">
        <f t="shared" si="36"/>
        <v>564590000</v>
      </c>
      <c r="Q66" s="97">
        <f t="shared" si="37"/>
        <v>443298000</v>
      </c>
      <c r="R66" s="52">
        <f t="shared" si="38"/>
        <v>20.749378797943269</v>
      </c>
      <c r="S66" s="53">
        <f t="shared" si="39"/>
        <v>-37.020819943072262</v>
      </c>
      <c r="T66" s="52">
        <f>IF((+$E61+$E63+$E64++$E65) =0,0,(P66   /(+$E61+$E63+$E64+$E65) )*100)</f>
        <v>68.060940091810366</v>
      </c>
      <c r="U66" s="54">
        <f>IF((+$E61+$E63+$E65) =0,0,(Q66  /(+$E61+$E63+$E65) )*100)</f>
        <v>53.439272074991315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1708705000</v>
      </c>
      <c r="C67" s="104">
        <f>SUM(C9:C14,C17:C23,C26:C29,C32,C35:C39,C42:C52,C55:C58,C61:C65)</f>
        <v>415155000</v>
      </c>
      <c r="D67" s="104"/>
      <c r="E67" s="104">
        <f t="shared" si="35"/>
        <v>2123860000</v>
      </c>
      <c r="F67" s="105">
        <f t="shared" ref="F67:O67" si="43">SUM(F9:F14,F17:F23,F26:F29,F32,F35:F39,F42:F52,F55:F58,F61:F65)</f>
        <v>2123860000</v>
      </c>
      <c r="G67" s="106">
        <f t="shared" si="43"/>
        <v>2111120000</v>
      </c>
      <c r="H67" s="105">
        <f t="shared" si="43"/>
        <v>330447000</v>
      </c>
      <c r="I67" s="106">
        <f t="shared" si="43"/>
        <v>20500000</v>
      </c>
      <c r="J67" s="105">
        <f t="shared" si="43"/>
        <v>391956000</v>
      </c>
      <c r="K67" s="106">
        <f t="shared" si="43"/>
        <v>138797000</v>
      </c>
      <c r="L67" s="105">
        <f t="shared" si="43"/>
        <v>322724000</v>
      </c>
      <c r="M67" s="106">
        <f t="shared" si="43"/>
        <v>174546380</v>
      </c>
      <c r="N67" s="105">
        <f t="shared" si="43"/>
        <v>340601000</v>
      </c>
      <c r="O67" s="106">
        <f t="shared" si="43"/>
        <v>248481530</v>
      </c>
      <c r="P67" s="105">
        <f t="shared" si="36"/>
        <v>1385728000</v>
      </c>
      <c r="Q67" s="106">
        <f t="shared" si="37"/>
        <v>582324910</v>
      </c>
      <c r="R67" s="61">
        <f t="shared" si="38"/>
        <v>5.5394082869572765</v>
      </c>
      <c r="S67" s="62">
        <f t="shared" si="39"/>
        <v>42.358455099441187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65.639470991701089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27.583695384440489</v>
      </c>
      <c r="V67" s="105">
        <f>SUM(V9:V14,V17:V23,V26:V29,V32,V35:V39,V42:V52,V55:V58,V61:V65)</f>
        <v>8528000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1708705000</v>
      </c>
      <c r="C72" s="104">
        <f>SUM(C9:C14,C17:C23,C26:C29,C32,C35:C39,C42:C52,C55:C58,C61:C65,C69)</f>
        <v>415155000</v>
      </c>
      <c r="D72" s="104"/>
      <c r="E72" s="104">
        <f>$B72      +$C72      +$D72</f>
        <v>2123860000</v>
      </c>
      <c r="F72" s="105">
        <f t="shared" ref="F72:O72" si="46">SUM(F9:F14,F17:F23,F26:F29,F32,F35:F39,F42:F52,F55:F58,F61:F65,F69)</f>
        <v>2123860000</v>
      </c>
      <c r="G72" s="106">
        <f t="shared" si="46"/>
        <v>2111120000</v>
      </c>
      <c r="H72" s="105">
        <f t="shared" si="46"/>
        <v>330447000</v>
      </c>
      <c r="I72" s="106">
        <f t="shared" si="46"/>
        <v>20500000</v>
      </c>
      <c r="J72" s="105">
        <f t="shared" si="46"/>
        <v>391956000</v>
      </c>
      <c r="K72" s="106">
        <f t="shared" si="46"/>
        <v>138797000</v>
      </c>
      <c r="L72" s="105">
        <f t="shared" si="46"/>
        <v>322724000</v>
      </c>
      <c r="M72" s="106">
        <f t="shared" si="46"/>
        <v>174546380</v>
      </c>
      <c r="N72" s="105">
        <f t="shared" si="46"/>
        <v>340601000</v>
      </c>
      <c r="O72" s="106">
        <f t="shared" si="46"/>
        <v>248481530</v>
      </c>
      <c r="P72" s="105">
        <f>$H72      +$J72      +$L72      +$N72</f>
        <v>1385728000</v>
      </c>
      <c r="Q72" s="106">
        <f>$I72      +$K72      +$M72      +$O72</f>
        <v>582324910</v>
      </c>
      <c r="R72" s="61">
        <f>IF(($L72      =0),0,((($N72      -$L72      )/$L72      )*100))</f>
        <v>5.5394082869572765</v>
      </c>
      <c r="S72" s="62">
        <f>IF(($M72      =0),0,((($O72      -$M72      )/$M72      )*100))</f>
        <v>42.358455099441187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65.639470991701089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27.583695384440489</v>
      </c>
      <c r="V72" s="105">
        <f>SUM(V9:V14,V17:V23,V26:V29,V32,V35:V39,V42:V52,V55:V58,V61:V65,V69)</f>
        <v>8528000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a7nvbn1cxFh/plojOkJiODdxEMzjLBZgYGQS4jCMTsu9hVW1jlGYlhC0WjYrdfpqbIFfoCTCjxT0A2s6dJF4g==" saltValue="tPcwlR6WFj1suk8EwW2E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80361000</v>
      </c>
      <c r="H9" s="93"/>
      <c r="I9" s="94"/>
      <c r="J9" s="93"/>
      <c r="K9" s="94"/>
      <c r="L9" s="93">
        <v>691000</v>
      </c>
      <c r="M9" s="94"/>
      <c r="N9" s="93"/>
      <c r="O9" s="94"/>
      <c r="P9" s="93">
        <f>$H9       +$J9       +$L9       +$N9</f>
        <v>691000</v>
      </c>
      <c r="Q9" s="94">
        <f>$I9       +$K9       +$M9       +$O9</f>
        <v>0</v>
      </c>
      <c r="R9" s="48">
        <f>IF(($L9       =0),0,((($N9       -$L9       )/$L9       )*100))</f>
        <v>-100</v>
      </c>
      <c r="S9" s="49">
        <f>IF(($M9       =0),0,((($O9       -$M9       )/$M9       )*100))</f>
        <v>0</v>
      </c>
      <c r="T9" s="48">
        <f>IF(($E9       =0),0,(($P9       /$E9       )*100))</f>
        <v>0.85986983735891787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>
        <v>249000</v>
      </c>
      <c r="M10" s="94"/>
      <c r="N10" s="93">
        <v>249000</v>
      </c>
      <c r="O10" s="94"/>
      <c r="P10" s="93">
        <f t="shared" ref="P10:P15" si="1">$H10      +$J10      +$L10      +$N10</f>
        <v>996000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>
        <v>1021000</v>
      </c>
      <c r="O11" s="94"/>
      <c r="P11" s="93">
        <f t="shared" si="1"/>
        <v>1579000</v>
      </c>
      <c r="Q11" s="94">
        <f t="shared" si="2"/>
        <v>0</v>
      </c>
      <c r="R11" s="48">
        <f t="shared" si="3"/>
        <v>82.974910394265237</v>
      </c>
      <c r="S11" s="49">
        <f t="shared" si="4"/>
        <v>0</v>
      </c>
      <c r="T11" s="48">
        <f t="shared" si="5"/>
        <v>21.053333333333331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18814000</v>
      </c>
      <c r="W12" s="94">
        <v>12212000</v>
      </c>
    </row>
    <row r="13" spans="1:23" ht="12.95" customHeight="1" x14ac:dyDescent="0.2">
      <c r="A13" s="47" t="s">
        <v>39</v>
      </c>
      <c r="B13" s="92">
        <v>56569000</v>
      </c>
      <c r="C13" s="92">
        <v>92969000</v>
      </c>
      <c r="D13" s="92"/>
      <c r="E13" s="92">
        <f t="shared" si="0"/>
        <v>149538000</v>
      </c>
      <c r="F13" s="93">
        <v>149538000</v>
      </c>
      <c r="G13" s="94">
        <v>149538000</v>
      </c>
      <c r="H13" s="93">
        <v>6162000</v>
      </c>
      <c r="I13" s="94"/>
      <c r="J13" s="93">
        <v>7594000</v>
      </c>
      <c r="K13" s="94"/>
      <c r="L13" s="93">
        <v>5421000</v>
      </c>
      <c r="M13" s="94"/>
      <c r="N13" s="93">
        <v>3999000</v>
      </c>
      <c r="O13" s="94"/>
      <c r="P13" s="93">
        <f t="shared" si="1"/>
        <v>23176000</v>
      </c>
      <c r="Q13" s="94">
        <f t="shared" si="2"/>
        <v>0</v>
      </c>
      <c r="R13" s="48">
        <f t="shared" si="3"/>
        <v>-26.231322634200332</v>
      </c>
      <c r="S13" s="49">
        <f t="shared" si="4"/>
        <v>0</v>
      </c>
      <c r="T13" s="48">
        <f t="shared" si="5"/>
        <v>15.498401744038304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148430000</v>
      </c>
      <c r="C15" s="95">
        <f>SUM(C9:C14)</f>
        <v>98969000</v>
      </c>
      <c r="D15" s="95"/>
      <c r="E15" s="95">
        <f t="shared" si="0"/>
        <v>247399000</v>
      </c>
      <c r="F15" s="96">
        <f t="shared" ref="F15:O15" si="7">SUM(F9:F14)</f>
        <v>241399000</v>
      </c>
      <c r="G15" s="97">
        <f t="shared" si="7"/>
        <v>238399000</v>
      </c>
      <c r="H15" s="96">
        <f t="shared" si="7"/>
        <v>6411000</v>
      </c>
      <c r="I15" s="97">
        <f t="shared" si="7"/>
        <v>0</v>
      </c>
      <c r="J15" s="96">
        <f t="shared" si="7"/>
        <v>7843000</v>
      </c>
      <c r="K15" s="97">
        <f t="shared" si="7"/>
        <v>0</v>
      </c>
      <c r="L15" s="96">
        <f t="shared" si="7"/>
        <v>6919000</v>
      </c>
      <c r="M15" s="97">
        <f t="shared" si="7"/>
        <v>0</v>
      </c>
      <c r="N15" s="96">
        <f t="shared" si="7"/>
        <v>5269000</v>
      </c>
      <c r="O15" s="97">
        <f t="shared" si="7"/>
        <v>0</v>
      </c>
      <c r="P15" s="96">
        <f t="shared" si="1"/>
        <v>26442000</v>
      </c>
      <c r="Q15" s="97">
        <f t="shared" si="2"/>
        <v>0</v>
      </c>
      <c r="R15" s="52">
        <f t="shared" si="3"/>
        <v>-23.847376788553259</v>
      </c>
      <c r="S15" s="53">
        <f t="shared" si="4"/>
        <v>0</v>
      </c>
      <c r="T15" s="52">
        <f>IF((SUM($E9:$E13))=0,0,(P15/(SUM($E9:$E13))*100))</f>
        <v>11.091489477724318</v>
      </c>
      <c r="U15" s="54">
        <f>IF((SUM($E9:$E13))=0,0,(Q15/(SUM($E9:$E13))*100))</f>
        <v>0</v>
      </c>
      <c r="V15" s="96">
        <f>SUM(V9:V14)</f>
        <v>18814000</v>
      </c>
      <c r="W15" s="97">
        <f>SUM(W9:W14)</f>
        <v>12212000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-170153000</v>
      </c>
      <c r="D28" s="92"/>
      <c r="E28" s="92">
        <f>$B28      +$C28      +$D28</f>
        <v>894690000</v>
      </c>
      <c r="F28" s="93">
        <v>894690000</v>
      </c>
      <c r="G28" s="94">
        <v>894690000</v>
      </c>
      <c r="H28" s="93">
        <v>38295000</v>
      </c>
      <c r="I28" s="94"/>
      <c r="J28" s="93">
        <v>99298000</v>
      </c>
      <c r="K28" s="94"/>
      <c r="L28" s="93">
        <v>30556000</v>
      </c>
      <c r="M28" s="94"/>
      <c r="N28" s="93">
        <v>88917000</v>
      </c>
      <c r="O28" s="94"/>
      <c r="P28" s="93">
        <f>$H28      +$J28      +$L28      +$N28</f>
        <v>257066000</v>
      </c>
      <c r="Q28" s="94">
        <f>$I28      +$K28      +$M28      +$O28</f>
        <v>0</v>
      </c>
      <c r="R28" s="48">
        <f>IF(($L28      =0),0,((($N28      -$L28      )/$L28      )*100))</f>
        <v>190.9968582275167</v>
      </c>
      <c r="S28" s="49">
        <f>IF(($M28      =0),0,((($O28      -$M28      )/$M28      )*100))</f>
        <v>0</v>
      </c>
      <c r="T28" s="48">
        <f>IF(($E28      =0),0,(($P28      /$E28      )*100))</f>
        <v>28.732410108529212</v>
      </c>
      <c r="U28" s="50">
        <f>IF(($E28      =0),0,(($Q28      /$E28      )*100))</f>
        <v>0</v>
      </c>
      <c r="V28" s="93">
        <v>156773000</v>
      </c>
      <c r="W28" s="94">
        <v>64508000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1064843000</v>
      </c>
      <c r="C30" s="95">
        <f>SUM(C26:C29)</f>
        <v>-170153000</v>
      </c>
      <c r="D30" s="95"/>
      <c r="E30" s="95">
        <f>$B30      +$C30      +$D30</f>
        <v>894690000</v>
      </c>
      <c r="F30" s="96">
        <f t="shared" ref="F30:O30" si="16">SUM(F26:F29)</f>
        <v>894690000</v>
      </c>
      <c r="G30" s="97">
        <f t="shared" si="16"/>
        <v>894690000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30556000</v>
      </c>
      <c r="M30" s="97">
        <f t="shared" si="16"/>
        <v>0</v>
      </c>
      <c r="N30" s="96">
        <f t="shared" si="16"/>
        <v>88917000</v>
      </c>
      <c r="O30" s="97">
        <f t="shared" si="16"/>
        <v>0</v>
      </c>
      <c r="P30" s="96">
        <f>$H30      +$J30      +$L30      +$N30</f>
        <v>257066000</v>
      </c>
      <c r="Q30" s="97">
        <f>$I30      +$K30      +$M30      +$O30</f>
        <v>0</v>
      </c>
      <c r="R30" s="52">
        <f>IF(($L30      =0),0,((($N30      -$L30      )/$L30      )*100))</f>
        <v>190.9968582275167</v>
      </c>
      <c r="S30" s="53">
        <f>IF(($M30      =0),0,((($O30      -$M30      )/$M30      )*100))</f>
        <v>0</v>
      </c>
      <c r="T30" s="52">
        <f>IF($E30   =0,0,($P30   /$E30   )*100)</f>
        <v>28.732410108529212</v>
      </c>
      <c r="U30" s="54">
        <f>IF($E30   =0,0,($Q30   /$E30   )*100)</f>
        <v>0</v>
      </c>
      <c r="V30" s="96">
        <f>SUM(V26:V29)</f>
        <v>156773000</v>
      </c>
      <c r="W30" s="97">
        <f>SUM(W26:W29)</f>
        <v>64508000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8529000</v>
      </c>
      <c r="H32" s="93">
        <v>7764000</v>
      </c>
      <c r="I32" s="94"/>
      <c r="J32" s="93">
        <v>176000</v>
      </c>
      <c r="K32" s="94"/>
      <c r="L32" s="93">
        <v>264000</v>
      </c>
      <c r="M32" s="94"/>
      <c r="N32" s="93">
        <v>325000</v>
      </c>
      <c r="O32" s="94"/>
      <c r="P32" s="93">
        <f>$H32      +$J32      +$L32      +$N32</f>
        <v>8529000</v>
      </c>
      <c r="Q32" s="94">
        <f>$I32      +$K32      +$M32      +$O32</f>
        <v>0</v>
      </c>
      <c r="R32" s="48">
        <f>IF(($L32      =0),0,((($N32      -$L32      )/$L32      )*100))</f>
        <v>23.106060606060606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8529000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264000</v>
      </c>
      <c r="M33" s="97">
        <f t="shared" si="17"/>
        <v>0</v>
      </c>
      <c r="N33" s="96">
        <f t="shared" si="17"/>
        <v>325000</v>
      </c>
      <c r="O33" s="97">
        <f t="shared" si="17"/>
        <v>0</v>
      </c>
      <c r="P33" s="96">
        <f>$H33      +$J33      +$L33      +$N33</f>
        <v>8529000</v>
      </c>
      <c r="Q33" s="97">
        <f>$I33      +$K33      +$M33      +$O33</f>
        <v>0</v>
      </c>
      <c r="R33" s="52">
        <f>IF(($L33      =0),0,((($N33      -$L33      )/$L33      )*100))</f>
        <v>23.106060606060606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/>
      <c r="K38" s="94"/>
      <c r="L38" s="93">
        <v>2880000</v>
      </c>
      <c r="M38" s="94"/>
      <c r="N38" s="93">
        <v>2882000</v>
      </c>
      <c r="O38" s="94"/>
      <c r="P38" s="93">
        <f t="shared" si="19"/>
        <v>5762000</v>
      </c>
      <c r="Q38" s="94">
        <f t="shared" si="20"/>
        <v>0</v>
      </c>
      <c r="R38" s="48">
        <f t="shared" si="21"/>
        <v>6.9444444444444448E-2</v>
      </c>
      <c r="S38" s="49">
        <f t="shared" si="22"/>
        <v>0</v>
      </c>
      <c r="T38" s="48">
        <f t="shared" si="23"/>
        <v>57.620000000000005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2880000</v>
      </c>
      <c r="M40" s="97">
        <f t="shared" si="25"/>
        <v>0</v>
      </c>
      <c r="N40" s="96">
        <f t="shared" si="25"/>
        <v>2882000</v>
      </c>
      <c r="O40" s="97">
        <f t="shared" si="25"/>
        <v>0</v>
      </c>
      <c r="P40" s="96">
        <f t="shared" si="19"/>
        <v>5762000</v>
      </c>
      <c r="Q40" s="97">
        <f t="shared" si="20"/>
        <v>0</v>
      </c>
      <c r="R40" s="52">
        <f t="shared" si="21"/>
        <v>6.9444444444444448E-2</v>
      </c>
      <c r="S40" s="53">
        <f t="shared" si="22"/>
        <v>0</v>
      </c>
      <c r="T40" s="52">
        <f>IF((+$E35+$E38) =0,0,(P40   /(+$E35+$E38) )*100)</f>
        <v>57.620000000000005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-17000000</v>
      </c>
      <c r="D65" s="92"/>
      <c r="E65" s="92">
        <f t="shared" si="35"/>
        <v>629375000</v>
      </c>
      <c r="F65" s="93">
        <v>629375000</v>
      </c>
      <c r="G65" s="94">
        <v>629375000</v>
      </c>
      <c r="H65" s="93">
        <v>25484000</v>
      </c>
      <c r="I65" s="94"/>
      <c r="J65" s="93">
        <v>145692000</v>
      </c>
      <c r="K65" s="94"/>
      <c r="L65" s="93">
        <v>253663000</v>
      </c>
      <c r="M65" s="94"/>
      <c r="N65" s="93">
        <v>204536000</v>
      </c>
      <c r="O65" s="94"/>
      <c r="P65" s="93">
        <f t="shared" si="36"/>
        <v>629375000</v>
      </c>
      <c r="Q65" s="94">
        <f t="shared" si="37"/>
        <v>0</v>
      </c>
      <c r="R65" s="48">
        <f t="shared" si="38"/>
        <v>-19.367034214686417</v>
      </c>
      <c r="S65" s="49">
        <f t="shared" si="39"/>
        <v>0</v>
      </c>
      <c r="T65" s="48">
        <f t="shared" si="40"/>
        <v>100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646375000</v>
      </c>
      <c r="C66" s="95">
        <f>SUM(C61:C65)</f>
        <v>-17000000</v>
      </c>
      <c r="D66" s="95"/>
      <c r="E66" s="95">
        <f t="shared" si="35"/>
        <v>629375000</v>
      </c>
      <c r="F66" s="96">
        <f t="shared" ref="F66:O66" si="42">SUM(F61:F65)</f>
        <v>629375000</v>
      </c>
      <c r="G66" s="97">
        <f t="shared" si="42"/>
        <v>629375000</v>
      </c>
      <c r="H66" s="96">
        <f t="shared" si="42"/>
        <v>25484000</v>
      </c>
      <c r="I66" s="97">
        <f t="shared" si="42"/>
        <v>0</v>
      </c>
      <c r="J66" s="96">
        <f t="shared" si="42"/>
        <v>145692000</v>
      </c>
      <c r="K66" s="97">
        <f t="shared" si="42"/>
        <v>0</v>
      </c>
      <c r="L66" s="96">
        <f t="shared" si="42"/>
        <v>253663000</v>
      </c>
      <c r="M66" s="97">
        <f t="shared" si="42"/>
        <v>0</v>
      </c>
      <c r="N66" s="96">
        <f t="shared" si="42"/>
        <v>204536000</v>
      </c>
      <c r="O66" s="97">
        <f t="shared" si="42"/>
        <v>0</v>
      </c>
      <c r="P66" s="96">
        <f t="shared" si="36"/>
        <v>629375000</v>
      </c>
      <c r="Q66" s="97">
        <f t="shared" si="37"/>
        <v>0</v>
      </c>
      <c r="R66" s="52">
        <f t="shared" si="38"/>
        <v>-19.367034214686417</v>
      </c>
      <c r="S66" s="53">
        <f t="shared" si="39"/>
        <v>0</v>
      </c>
      <c r="T66" s="52">
        <f>IF((+$E61+$E63+$E64++$E65) =0,0,(P66   /(+$E61+$E63+$E64+$E65) )*100)</f>
        <v>100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1898438000</v>
      </c>
      <c r="C67" s="104">
        <f>SUM(C9:C14,C17:C23,C26:C29,C32,C35:C39,C42:C52,C55:C58,C61:C65)</f>
        <v>-88184000</v>
      </c>
      <c r="D67" s="104"/>
      <c r="E67" s="104">
        <f t="shared" si="35"/>
        <v>1810254000</v>
      </c>
      <c r="F67" s="105">
        <f t="shared" ref="F67:O67" si="43">SUM(F9:F14,F17:F23,F26:F29,F32,F35:F39,F42:F52,F55:F58,F61:F65)</f>
        <v>1804254000</v>
      </c>
      <c r="G67" s="106">
        <f t="shared" si="43"/>
        <v>1780993000</v>
      </c>
      <c r="H67" s="105">
        <f t="shared" si="43"/>
        <v>77954000</v>
      </c>
      <c r="I67" s="106">
        <f t="shared" si="43"/>
        <v>0</v>
      </c>
      <c r="J67" s="105">
        <f t="shared" si="43"/>
        <v>253009000</v>
      </c>
      <c r="K67" s="106">
        <f t="shared" si="43"/>
        <v>0</v>
      </c>
      <c r="L67" s="105">
        <f t="shared" si="43"/>
        <v>294282000</v>
      </c>
      <c r="M67" s="106">
        <f t="shared" si="43"/>
        <v>0</v>
      </c>
      <c r="N67" s="105">
        <f t="shared" si="43"/>
        <v>301929000</v>
      </c>
      <c r="O67" s="106">
        <f t="shared" si="43"/>
        <v>0</v>
      </c>
      <c r="P67" s="105">
        <f t="shared" si="36"/>
        <v>927174000</v>
      </c>
      <c r="Q67" s="106">
        <f t="shared" si="37"/>
        <v>0</v>
      </c>
      <c r="R67" s="61">
        <f t="shared" si="38"/>
        <v>2.5985279425856831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52.059384848789414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175587000</v>
      </c>
      <c r="W67" s="106">
        <f>SUM(W9:W14,W17:W23,W26:W29,W32,W35:W39,W42:W52,W55:W58,W61:W65)</f>
        <v>76720000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1898438000</v>
      </c>
      <c r="C72" s="104">
        <f>SUM(C9:C14,C17:C23,C26:C29,C32,C35:C39,C42:C52,C55:C58,C61:C65,C69)</f>
        <v>-88184000</v>
      </c>
      <c r="D72" s="104"/>
      <c r="E72" s="104">
        <f>$B72      +$C72      +$D72</f>
        <v>1810254000</v>
      </c>
      <c r="F72" s="105">
        <f t="shared" ref="F72:O72" si="46">SUM(F9:F14,F17:F23,F26:F29,F32,F35:F39,F42:F52,F55:F58,F61:F65,F69)</f>
        <v>1804254000</v>
      </c>
      <c r="G72" s="106">
        <f t="shared" si="46"/>
        <v>1780993000</v>
      </c>
      <c r="H72" s="105">
        <f t="shared" si="46"/>
        <v>77954000</v>
      </c>
      <c r="I72" s="106">
        <f t="shared" si="46"/>
        <v>0</v>
      </c>
      <c r="J72" s="105">
        <f t="shared" si="46"/>
        <v>253009000</v>
      </c>
      <c r="K72" s="106">
        <f t="shared" si="46"/>
        <v>0</v>
      </c>
      <c r="L72" s="105">
        <f t="shared" si="46"/>
        <v>294282000</v>
      </c>
      <c r="M72" s="106">
        <f t="shared" si="46"/>
        <v>0</v>
      </c>
      <c r="N72" s="105">
        <f t="shared" si="46"/>
        <v>301929000</v>
      </c>
      <c r="O72" s="106">
        <f t="shared" si="46"/>
        <v>0</v>
      </c>
      <c r="P72" s="105">
        <f>$H72      +$J72      +$L72      +$N72</f>
        <v>927174000</v>
      </c>
      <c r="Q72" s="106">
        <f>$I72      +$K72      +$M72      +$O72</f>
        <v>0</v>
      </c>
      <c r="R72" s="61">
        <f>IF(($L72      =0),0,((($N72      -$L72      )/$L72      )*100))</f>
        <v>2.5985279425856831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52.059384848789414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175587000</v>
      </c>
      <c r="W72" s="106">
        <f>SUM(W9:W14,W17:W23,W26:W29,W32,W35:W39,W42:W52,W55:W58,W61:W65,W69)</f>
        <v>76720000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UGK/QfO5Nd52Ykm6ZcnGQGJpEpJmn42zng4s9PPIXH9woXa7Ux4UimkUDgcslMY3o0M/xaOeNOEhjH9sabOlQ==" saltValue="MvZ5WIeeg6FzbZSXEuz5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>
        <v>5480000</v>
      </c>
      <c r="O9" s="94"/>
      <c r="P9" s="93">
        <f>$H9       +$J9       +$L9       +$N9</f>
        <v>5480000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79.030862417075269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>
        <v>774000</v>
      </c>
      <c r="M10" s="94">
        <v>175725</v>
      </c>
      <c r="N10" s="93"/>
      <c r="O10" s="94">
        <v>61200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1197625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-65.172855313700381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57.029761904761898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>
        <v>15964000</v>
      </c>
      <c r="O13" s="94">
        <v>10878630</v>
      </c>
      <c r="P13" s="93">
        <f t="shared" si="1"/>
        <v>21149000</v>
      </c>
      <c r="Q13" s="94">
        <f t="shared" si="2"/>
        <v>18638391</v>
      </c>
      <c r="R13" s="48">
        <f t="shared" si="3"/>
        <v>207.88813886210221</v>
      </c>
      <c r="S13" s="49">
        <f t="shared" si="4"/>
        <v>458.79316296214114</v>
      </c>
      <c r="T13" s="48">
        <f t="shared" si="5"/>
        <v>68.804086147439648</v>
      </c>
      <c r="U13" s="50">
        <f t="shared" si="6"/>
        <v>60.636316611360527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19134000</v>
      </c>
      <c r="C15" s="95">
        <f>SUM(C9:C14)</f>
        <v>20738000</v>
      </c>
      <c r="D15" s="95"/>
      <c r="E15" s="95">
        <f t="shared" si="0"/>
        <v>39872000</v>
      </c>
      <c r="F15" s="96">
        <f t="shared" ref="F15:O15" si="7">SUM(F9:F14)</f>
        <v>39872000</v>
      </c>
      <c r="G15" s="97">
        <f t="shared" si="7"/>
        <v>39772000</v>
      </c>
      <c r="H15" s="96">
        <f t="shared" si="7"/>
        <v>120000</v>
      </c>
      <c r="I15" s="97">
        <f t="shared" si="7"/>
        <v>0</v>
      </c>
      <c r="J15" s="96">
        <f t="shared" si="7"/>
        <v>1206000</v>
      </c>
      <c r="K15" s="97">
        <f t="shared" si="7"/>
        <v>6773653</v>
      </c>
      <c r="L15" s="96">
        <f t="shared" si="7"/>
        <v>5959000</v>
      </c>
      <c r="M15" s="97">
        <f t="shared" si="7"/>
        <v>2122533</v>
      </c>
      <c r="N15" s="96">
        <f t="shared" si="7"/>
        <v>21444000</v>
      </c>
      <c r="O15" s="97">
        <f t="shared" si="7"/>
        <v>10939830</v>
      </c>
      <c r="P15" s="96">
        <f t="shared" si="1"/>
        <v>28729000</v>
      </c>
      <c r="Q15" s="97">
        <f t="shared" si="2"/>
        <v>19836016</v>
      </c>
      <c r="R15" s="52">
        <f t="shared" si="3"/>
        <v>259.85903675113275</v>
      </c>
      <c r="S15" s="53">
        <f t="shared" si="4"/>
        <v>415.41389462495994</v>
      </c>
      <c r="T15" s="52">
        <f>IF((SUM($E9:$E13))=0,0,(P15/(SUM($E9:$E13))*100))</f>
        <v>72.234235140299702</v>
      </c>
      <c r="U15" s="54">
        <f>IF((SUM($E9:$E13))=0,0,(Q15/(SUM($E9:$E13))*100))</f>
        <v>49.874323644775217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1260000</v>
      </c>
      <c r="C24" s="95">
        <f>SUM(C17:C23)</f>
        <v>0</v>
      </c>
      <c r="D24" s="95"/>
      <c r="E24" s="95">
        <f t="shared" si="8"/>
        <v>1260000</v>
      </c>
      <c r="F24" s="96">
        <f t="shared" ref="F24:O24" si="15">SUM(F17:F23)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>
        <v>37782000</v>
      </c>
      <c r="O28" s="94">
        <v>7533773</v>
      </c>
      <c r="P28" s="93">
        <f>$H28      +$J28      +$L28      +$N28</f>
        <v>153670000</v>
      </c>
      <c r="Q28" s="94">
        <f>$I28      +$K28      +$M28      +$O28</f>
        <v>116330651</v>
      </c>
      <c r="R28" s="48">
        <f>IF(($L28      =0),0,((($N28      -$L28      )/$L28      )*100))</f>
        <v>115.90948054174524</v>
      </c>
      <c r="S28" s="49">
        <f>IF(($M28      =0),0,((($O28      -$M28      )/$M28      )*100))</f>
        <v>-58.09894630747101</v>
      </c>
      <c r="T28" s="48">
        <f>IF(($E28      =0),0,(($P28      /$E28      )*100))</f>
        <v>68.710652453856056</v>
      </c>
      <c r="U28" s="50">
        <f>IF(($E28      =0),0,(($Q28      /$E28      )*100))</f>
        <v>52.015064297467447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223648000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17499000</v>
      </c>
      <c r="M30" s="97">
        <f t="shared" si="16"/>
        <v>17979913</v>
      </c>
      <c r="N30" s="96">
        <f t="shared" si="16"/>
        <v>37782000</v>
      </c>
      <c r="O30" s="97">
        <f t="shared" si="16"/>
        <v>7533773</v>
      </c>
      <c r="P30" s="96">
        <f>$H30      +$J30      +$L30      +$N30</f>
        <v>153670000</v>
      </c>
      <c r="Q30" s="97">
        <f>$I30      +$K30      +$M30      +$O30</f>
        <v>116330651</v>
      </c>
      <c r="R30" s="52">
        <f>IF(($L30      =0),0,((($N30      -$L30      )/$L30      )*100))</f>
        <v>115.90948054174524</v>
      </c>
      <c r="S30" s="53">
        <f>IF(($M30      =0),0,((($O30      -$M30      )/$M30      )*100))</f>
        <v>-58.09894630747101</v>
      </c>
      <c r="T30" s="52">
        <f>IF($E30   =0,0,($P30   /$E30   )*100)</f>
        <v>68.710652453856056</v>
      </c>
      <c r="U30" s="54">
        <f>IF($E30   =0,0,($Q30   /$E30   )*100)</f>
        <v>52.015064297467447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1316000</v>
      </c>
      <c r="H32" s="93"/>
      <c r="I32" s="94"/>
      <c r="J32" s="93">
        <v>252000</v>
      </c>
      <c r="K32" s="94">
        <v>332841</v>
      </c>
      <c r="L32" s="93">
        <v>104000</v>
      </c>
      <c r="M32" s="94">
        <v>314191</v>
      </c>
      <c r="N32" s="93">
        <v>508000</v>
      </c>
      <c r="O32" s="94">
        <v>326042</v>
      </c>
      <c r="P32" s="93">
        <f>$H32      +$J32      +$L32      +$N32</f>
        <v>864000</v>
      </c>
      <c r="Q32" s="94">
        <f>$I32      +$K32      +$M32      +$O32</f>
        <v>973074</v>
      </c>
      <c r="R32" s="48">
        <f>IF(($L32      =0),0,((($N32      -$L32      )/$L32      )*100))</f>
        <v>388.46153846153845</v>
      </c>
      <c r="S32" s="49">
        <f>IF(($M32      =0),0,((($O32      -$M32      )/$M32      )*100))</f>
        <v>3.7719094436186906</v>
      </c>
      <c r="T32" s="48">
        <f>IF(($E32      =0),0,(($P32      /$E32      )*100))</f>
        <v>65.653495440729486</v>
      </c>
      <c r="U32" s="50">
        <f>IF(($E32      =0),0,(($Q32      /$E32      )*100))</f>
        <v>73.941793313069908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1316000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104000</v>
      </c>
      <c r="M33" s="97">
        <f t="shared" si="17"/>
        <v>314191</v>
      </c>
      <c r="N33" s="96">
        <f t="shared" si="17"/>
        <v>508000</v>
      </c>
      <c r="O33" s="97">
        <f t="shared" si="17"/>
        <v>326042</v>
      </c>
      <c r="P33" s="96">
        <f>$H33      +$J33      +$L33      +$N33</f>
        <v>864000</v>
      </c>
      <c r="Q33" s="97">
        <f>$I33      +$K33      +$M33      +$O33</f>
        <v>973074</v>
      </c>
      <c r="R33" s="52">
        <f>IF(($L33      =0),0,((($N33      -$L33      )/$L33      )*100))</f>
        <v>388.46153846153845</v>
      </c>
      <c r="S33" s="53">
        <f>IF(($M33      =0),0,((($O33      -$M33      )/$M33      )*100))</f>
        <v>3.7719094436186906</v>
      </c>
      <c r="T33" s="52">
        <f>IF($E33   =0,0,($P33   /$E33   )*100)</f>
        <v>65.653495440729486</v>
      </c>
      <c r="U33" s="54">
        <f>IF($E33   =0,0,($Q33   /$E33   )*100)</f>
        <v>73.941793313069908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129615000</v>
      </c>
      <c r="D44" s="92"/>
      <c r="E44" s="92">
        <f t="shared" si="26"/>
        <v>129615000</v>
      </c>
      <c r="F44" s="93">
        <v>129615000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129615000</v>
      </c>
      <c r="D53" s="95"/>
      <c r="E53" s="95">
        <f t="shared" si="26"/>
        <v>129615000</v>
      </c>
      <c r="F53" s="96">
        <f t="shared" ref="F53:O53" si="33">SUM(F42:F52)</f>
        <v>129615000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>
        <v>29849000</v>
      </c>
      <c r="O65" s="94">
        <v>15610644</v>
      </c>
      <c r="P65" s="93">
        <f t="shared" si="36"/>
        <v>73130000</v>
      </c>
      <c r="Q65" s="94">
        <f t="shared" si="37"/>
        <v>58323549</v>
      </c>
      <c r="R65" s="48">
        <f t="shared" si="38"/>
        <v>60.048257372654156</v>
      </c>
      <c r="S65" s="49">
        <f t="shared" si="39"/>
        <v>-10.318836989580985</v>
      </c>
      <c r="T65" s="48">
        <f t="shared" si="40"/>
        <v>34.189992192357863</v>
      </c>
      <c r="U65" s="50">
        <f t="shared" si="41"/>
        <v>27.267628674150156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29849000</v>
      </c>
      <c r="O66" s="97">
        <f t="shared" si="42"/>
        <v>15610644</v>
      </c>
      <c r="P66" s="96">
        <f t="shared" si="36"/>
        <v>73130000</v>
      </c>
      <c r="Q66" s="97">
        <f t="shared" si="37"/>
        <v>58323549</v>
      </c>
      <c r="R66" s="52">
        <f t="shared" si="38"/>
        <v>60.048257372654156</v>
      </c>
      <c r="S66" s="53">
        <f t="shared" si="39"/>
        <v>-10.318836989580985</v>
      </c>
      <c r="T66" s="52">
        <f>IF((+$E61+$E63+$E64++$E65) =0,0,(P66   /(+$E61+$E63+$E64+$E65) )*100)</f>
        <v>34.189992192357863</v>
      </c>
      <c r="U66" s="54">
        <f>IF((+$E61+$E63+$E65) =0,0,(Q66  /(+$E61+$E63+$E65) )*100)</f>
        <v>27.267628674150156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518257000</v>
      </c>
      <c r="C67" s="104">
        <f>SUM(C9:C14,C17:C23,C26:C29,C32,C35:C39,C42:C52,C55:C58,C61:C65)</f>
        <v>100353000</v>
      </c>
      <c r="D67" s="104"/>
      <c r="E67" s="104">
        <f t="shared" si="35"/>
        <v>618610000</v>
      </c>
      <c r="F67" s="105">
        <f t="shared" ref="F67:O67" si="43">SUM(F9:F14,F17:F23,F26:F29,F32,F35:F39,F42:F52,F55:F58,F61:F65)</f>
        <v>618610000</v>
      </c>
      <c r="G67" s="106">
        <f t="shared" si="43"/>
        <v>478629000</v>
      </c>
      <c r="H67" s="105">
        <f t="shared" si="43"/>
        <v>33149000</v>
      </c>
      <c r="I67" s="106">
        <f t="shared" si="43"/>
        <v>0</v>
      </c>
      <c r="J67" s="105">
        <f t="shared" si="43"/>
        <v>91449000</v>
      </c>
      <c r="K67" s="106">
        <f t="shared" si="43"/>
        <v>123229538</v>
      </c>
      <c r="L67" s="105">
        <f t="shared" si="43"/>
        <v>42212000</v>
      </c>
      <c r="M67" s="106">
        <f t="shared" si="43"/>
        <v>37823463</v>
      </c>
      <c r="N67" s="105">
        <f t="shared" si="43"/>
        <v>89583000</v>
      </c>
      <c r="O67" s="106">
        <f t="shared" si="43"/>
        <v>34410289</v>
      </c>
      <c r="P67" s="105">
        <f t="shared" si="36"/>
        <v>256393000</v>
      </c>
      <c r="Q67" s="106">
        <f t="shared" si="37"/>
        <v>195463290</v>
      </c>
      <c r="R67" s="61">
        <f t="shared" si="38"/>
        <v>112.22164313465366</v>
      </c>
      <c r="S67" s="62">
        <f t="shared" si="39"/>
        <v>-9.0239595459569646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53.568212540401859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40.838162752361434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518257000</v>
      </c>
      <c r="C72" s="104">
        <f>SUM(C9:C14,C17:C23,C26:C29,C32,C35:C39,C42:C52,C55:C58,C61:C65,C69)</f>
        <v>100353000</v>
      </c>
      <c r="D72" s="104"/>
      <c r="E72" s="104">
        <f>$B72      +$C72      +$D72</f>
        <v>618610000</v>
      </c>
      <c r="F72" s="105">
        <f t="shared" ref="F72:O72" si="46">SUM(F9:F14,F17:F23,F26:F29,F32,F35:F39,F42:F52,F55:F58,F61:F65,F69)</f>
        <v>618610000</v>
      </c>
      <c r="G72" s="106">
        <f t="shared" si="46"/>
        <v>478629000</v>
      </c>
      <c r="H72" s="105">
        <f t="shared" si="46"/>
        <v>33149000</v>
      </c>
      <c r="I72" s="106">
        <f t="shared" si="46"/>
        <v>0</v>
      </c>
      <c r="J72" s="105">
        <f t="shared" si="46"/>
        <v>91449000</v>
      </c>
      <c r="K72" s="106">
        <f t="shared" si="46"/>
        <v>123229538</v>
      </c>
      <c r="L72" s="105">
        <f t="shared" si="46"/>
        <v>42212000</v>
      </c>
      <c r="M72" s="106">
        <f t="shared" si="46"/>
        <v>37823463</v>
      </c>
      <c r="N72" s="105">
        <f t="shared" si="46"/>
        <v>89583000</v>
      </c>
      <c r="O72" s="106">
        <f t="shared" si="46"/>
        <v>34410289</v>
      </c>
      <c r="P72" s="105">
        <f>$H72      +$J72      +$L72      +$N72</f>
        <v>256393000</v>
      </c>
      <c r="Q72" s="106">
        <f>$I72      +$K72      +$M72      +$O72</f>
        <v>195463290</v>
      </c>
      <c r="R72" s="61">
        <f>IF(($L72      =0),0,((($N72      -$L72      )/$L72      )*100))</f>
        <v>112.22164313465366</v>
      </c>
      <c r="S72" s="62">
        <f>IF(($M72      =0),0,((($O72      -$M72      )/$M72      )*100))</f>
        <v>-9.0239595459569646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53.568212540401859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40.838162752361434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2Er+BEiVF29WwuPYSjSgWvl8wlb8WlqQ19kwgJK5oMcnjDauzsLsG8rjPFTQaQB3dMp7H+7IlYrNUWTbw0Tog==" saltValue="vLPgDd2D1pZszCkntWLi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11267000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>
        <v>489000</v>
      </c>
      <c r="K10" s="94"/>
      <c r="L10" s="93">
        <v>120000</v>
      </c>
      <c r="M10" s="94"/>
      <c r="N10" s="93">
        <v>227000</v>
      </c>
      <c r="O10" s="94"/>
      <c r="P10" s="93">
        <f t="shared" ref="P10:P15" si="1">$H10      +$J10      +$L10      +$N10</f>
        <v>999000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89.166666666666671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2230000</v>
      </c>
      <c r="I11" s="94"/>
      <c r="J11" s="93">
        <v>2245000</v>
      </c>
      <c r="K11" s="94"/>
      <c r="L11" s="93">
        <v>1960000</v>
      </c>
      <c r="M11" s="94"/>
      <c r="N11" s="93">
        <v>4065000</v>
      </c>
      <c r="O11" s="94"/>
      <c r="P11" s="93">
        <f t="shared" si="1"/>
        <v>10500000</v>
      </c>
      <c r="Q11" s="94">
        <f t="shared" si="2"/>
        <v>0</v>
      </c>
      <c r="R11" s="48">
        <f t="shared" si="3"/>
        <v>107.39795918367348</v>
      </c>
      <c r="S11" s="49">
        <f t="shared" si="4"/>
        <v>0</v>
      </c>
      <c r="T11" s="48">
        <f t="shared" si="5"/>
        <v>100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23700000</v>
      </c>
      <c r="C13" s="92">
        <v>15581000</v>
      </c>
      <c r="D13" s="92"/>
      <c r="E13" s="92">
        <f t="shared" si="0"/>
        <v>39281000</v>
      </c>
      <c r="F13" s="93">
        <v>39281000</v>
      </c>
      <c r="G13" s="94">
        <v>39281000</v>
      </c>
      <c r="H13" s="93"/>
      <c r="I13" s="94"/>
      <c r="J13" s="93">
        <v>4778000</v>
      </c>
      <c r="K13" s="94"/>
      <c r="L13" s="93">
        <v>4873000</v>
      </c>
      <c r="M13" s="94"/>
      <c r="N13" s="93">
        <v>4460000</v>
      </c>
      <c r="O13" s="94"/>
      <c r="P13" s="93">
        <f t="shared" si="1"/>
        <v>14111000</v>
      </c>
      <c r="Q13" s="94">
        <f t="shared" si="2"/>
        <v>0</v>
      </c>
      <c r="R13" s="48">
        <f t="shared" si="3"/>
        <v>-8.4752719064231492</v>
      </c>
      <c r="S13" s="49">
        <f t="shared" si="4"/>
        <v>0</v>
      </c>
      <c r="T13" s="48">
        <f t="shared" si="5"/>
        <v>35.923219877294365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48467000</v>
      </c>
      <c r="C15" s="95">
        <f>SUM(C9:C14)</f>
        <v>15581000</v>
      </c>
      <c r="D15" s="95"/>
      <c r="E15" s="95">
        <f t="shared" si="0"/>
        <v>64048000</v>
      </c>
      <c r="F15" s="96">
        <f t="shared" ref="F15:O15" si="7">SUM(F9:F14)</f>
        <v>64048000</v>
      </c>
      <c r="G15" s="97">
        <f t="shared" si="7"/>
        <v>62048000</v>
      </c>
      <c r="H15" s="96">
        <f t="shared" si="7"/>
        <v>2393000</v>
      </c>
      <c r="I15" s="97">
        <f t="shared" si="7"/>
        <v>0</v>
      </c>
      <c r="J15" s="96">
        <f t="shared" si="7"/>
        <v>7512000</v>
      </c>
      <c r="K15" s="97">
        <f t="shared" si="7"/>
        <v>0</v>
      </c>
      <c r="L15" s="96">
        <f t="shared" si="7"/>
        <v>6953000</v>
      </c>
      <c r="M15" s="97">
        <f t="shared" si="7"/>
        <v>0</v>
      </c>
      <c r="N15" s="96">
        <f t="shared" si="7"/>
        <v>8752000</v>
      </c>
      <c r="O15" s="97">
        <f t="shared" si="7"/>
        <v>0</v>
      </c>
      <c r="P15" s="96">
        <f t="shared" si="1"/>
        <v>25610000</v>
      </c>
      <c r="Q15" s="97">
        <f t="shared" si="2"/>
        <v>0</v>
      </c>
      <c r="R15" s="52">
        <f t="shared" si="3"/>
        <v>25.87372357255861</v>
      </c>
      <c r="S15" s="53">
        <f t="shared" si="4"/>
        <v>0</v>
      </c>
      <c r="T15" s="52">
        <f>IF((SUM($E9:$E13))=0,0,(P15/(SUM($E9:$E13))*100))</f>
        <v>41.274497163486338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57829000</v>
      </c>
      <c r="D20" s="92"/>
      <c r="E20" s="92">
        <f t="shared" si="8"/>
        <v>57829000</v>
      </c>
      <c r="F20" s="93">
        <v>57829000</v>
      </c>
      <c r="G20" s="94">
        <v>57829000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57829000</v>
      </c>
      <c r="D24" s="95"/>
      <c r="E24" s="95">
        <f t="shared" si="8"/>
        <v>57829000</v>
      </c>
      <c r="F24" s="96">
        <f t="shared" ref="F24:O24" si="15">SUM(F17:F23)</f>
        <v>57829000</v>
      </c>
      <c r="G24" s="97">
        <f t="shared" si="15"/>
        <v>57829000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-66600000</v>
      </c>
      <c r="D28" s="92"/>
      <c r="E28" s="92">
        <f>$B28      +$C28      +$D28</f>
        <v>218487000</v>
      </c>
      <c r="F28" s="93">
        <v>218487000</v>
      </c>
      <c r="G28" s="94">
        <v>218487000</v>
      </c>
      <c r="H28" s="93">
        <v>18245000</v>
      </c>
      <c r="I28" s="94"/>
      <c r="J28" s="93">
        <v>29189000</v>
      </c>
      <c r="K28" s="94"/>
      <c r="L28" s="93">
        <v>15052000</v>
      </c>
      <c r="M28" s="94"/>
      <c r="N28" s="93">
        <v>22092000</v>
      </c>
      <c r="O28" s="94"/>
      <c r="P28" s="93">
        <f>$H28      +$J28      +$L28      +$N28</f>
        <v>84578000</v>
      </c>
      <c r="Q28" s="94">
        <f>$I28      +$K28      +$M28      +$O28</f>
        <v>0</v>
      </c>
      <c r="R28" s="48">
        <f>IF(($L28      =0),0,((($N28      -$L28      )/$L28      )*100))</f>
        <v>46.771193196917352</v>
      </c>
      <c r="S28" s="49">
        <f>IF(($M28      =0),0,((($O28      -$M28      )/$M28      )*100))</f>
        <v>0</v>
      </c>
      <c r="T28" s="48">
        <f>IF(($E28      =0),0,(($P28      /$E28      )*100))</f>
        <v>38.710769977161114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285087000</v>
      </c>
      <c r="C30" s="95">
        <f>SUM(C26:C29)</f>
        <v>-66600000</v>
      </c>
      <c r="D30" s="95"/>
      <c r="E30" s="95">
        <f>$B30      +$C30      +$D30</f>
        <v>218487000</v>
      </c>
      <c r="F30" s="96">
        <f t="shared" ref="F30:O30" si="16">SUM(F26:F29)</f>
        <v>218487000</v>
      </c>
      <c r="G30" s="97">
        <f t="shared" si="16"/>
        <v>218487000</v>
      </c>
      <c r="H30" s="96">
        <f t="shared" si="16"/>
        <v>18245000</v>
      </c>
      <c r="I30" s="97">
        <f t="shared" si="16"/>
        <v>0</v>
      </c>
      <c r="J30" s="96">
        <f t="shared" si="16"/>
        <v>29189000</v>
      </c>
      <c r="K30" s="97">
        <f t="shared" si="16"/>
        <v>0</v>
      </c>
      <c r="L30" s="96">
        <f t="shared" si="16"/>
        <v>15052000</v>
      </c>
      <c r="M30" s="97">
        <f t="shared" si="16"/>
        <v>0</v>
      </c>
      <c r="N30" s="96">
        <f t="shared" si="16"/>
        <v>22092000</v>
      </c>
      <c r="O30" s="97">
        <f t="shared" si="16"/>
        <v>0</v>
      </c>
      <c r="P30" s="96">
        <f>$H30      +$J30      +$L30      +$N30</f>
        <v>84578000</v>
      </c>
      <c r="Q30" s="97">
        <f>$I30      +$K30      +$M30      +$O30</f>
        <v>0</v>
      </c>
      <c r="R30" s="52">
        <f>IF(($L30      =0),0,((($N30      -$L30      )/$L30      )*100))</f>
        <v>46.771193196917352</v>
      </c>
      <c r="S30" s="53">
        <f>IF(($M30      =0),0,((($O30      -$M30      )/$M30      )*100))</f>
        <v>0</v>
      </c>
      <c r="T30" s="52">
        <f>IF($E30   =0,0,($P30   /$E30   )*100)</f>
        <v>38.710769977161114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7116000</v>
      </c>
      <c r="H32" s="93">
        <v>97000</v>
      </c>
      <c r="I32" s="94"/>
      <c r="J32" s="93">
        <v>1542000</v>
      </c>
      <c r="K32" s="94"/>
      <c r="L32" s="93">
        <v>1957000</v>
      </c>
      <c r="M32" s="94"/>
      <c r="N32" s="93">
        <v>2931000</v>
      </c>
      <c r="O32" s="94"/>
      <c r="P32" s="93">
        <f>$H32      +$J32      +$L32      +$N32</f>
        <v>6527000</v>
      </c>
      <c r="Q32" s="94">
        <f>$I32      +$K32      +$M32      +$O32</f>
        <v>0</v>
      </c>
      <c r="R32" s="48">
        <f>IF(($L32      =0),0,((($N32      -$L32      )/$L32      )*100))</f>
        <v>49.770056208482373</v>
      </c>
      <c r="S32" s="49">
        <f>IF(($M32      =0),0,((($O32      -$M32      )/$M32      )*100))</f>
        <v>0</v>
      </c>
      <c r="T32" s="48">
        <f>IF(($E32      =0),0,(($P32      /$E32      )*100))</f>
        <v>91.722878021360316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7116000</v>
      </c>
      <c r="H33" s="96">
        <f t="shared" si="17"/>
        <v>97000</v>
      </c>
      <c r="I33" s="97">
        <f t="shared" si="17"/>
        <v>0</v>
      </c>
      <c r="J33" s="96">
        <f t="shared" si="17"/>
        <v>1542000</v>
      </c>
      <c r="K33" s="97">
        <f t="shared" si="17"/>
        <v>0</v>
      </c>
      <c r="L33" s="96">
        <f t="shared" si="17"/>
        <v>1957000</v>
      </c>
      <c r="M33" s="97">
        <f t="shared" si="17"/>
        <v>0</v>
      </c>
      <c r="N33" s="96">
        <f t="shared" si="17"/>
        <v>2931000</v>
      </c>
      <c r="O33" s="97">
        <f t="shared" si="17"/>
        <v>0</v>
      </c>
      <c r="P33" s="96">
        <f>$H33      +$J33      +$L33      +$N33</f>
        <v>6527000</v>
      </c>
      <c r="Q33" s="97">
        <f>$I33      +$K33      +$M33      +$O33</f>
        <v>0</v>
      </c>
      <c r="R33" s="52">
        <f>IF(($L33      =0),0,((($N33      -$L33      )/$L33      )*100))</f>
        <v>49.770056208482373</v>
      </c>
      <c r="S33" s="53">
        <f>IF(($M33      =0),0,((($O33      -$M33      )/$M33      )*100))</f>
        <v>0</v>
      </c>
      <c r="T33" s="52">
        <f>IF($E33   =0,0,($P33   /$E33   )*100)</f>
        <v>91.722878021360316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65000000</v>
      </c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65000000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316045000</v>
      </c>
      <c r="C65" s="92">
        <v>-33000000</v>
      </c>
      <c r="D65" s="92"/>
      <c r="E65" s="92">
        <f t="shared" si="35"/>
        <v>283045000</v>
      </c>
      <c r="F65" s="93">
        <v>283045000</v>
      </c>
      <c r="G65" s="94">
        <v>283045000</v>
      </c>
      <c r="H65" s="93">
        <v>2813000</v>
      </c>
      <c r="I65" s="94"/>
      <c r="J65" s="93">
        <v>20121000</v>
      </c>
      <c r="K65" s="94"/>
      <c r="L65" s="93">
        <v>16357000</v>
      </c>
      <c r="M65" s="94"/>
      <c r="N65" s="93">
        <v>62658000</v>
      </c>
      <c r="O65" s="94"/>
      <c r="P65" s="93">
        <f t="shared" si="36"/>
        <v>101949000</v>
      </c>
      <c r="Q65" s="94">
        <f t="shared" si="37"/>
        <v>0</v>
      </c>
      <c r="R65" s="48">
        <f t="shared" si="38"/>
        <v>283.06535428257018</v>
      </c>
      <c r="S65" s="49">
        <f t="shared" si="39"/>
        <v>0</v>
      </c>
      <c r="T65" s="48">
        <f t="shared" si="40"/>
        <v>36.018654277588368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316045000</v>
      </c>
      <c r="C66" s="95">
        <f>SUM(C61:C65)</f>
        <v>-33000000</v>
      </c>
      <c r="D66" s="95"/>
      <c r="E66" s="95">
        <f t="shared" si="35"/>
        <v>283045000</v>
      </c>
      <c r="F66" s="96">
        <f t="shared" ref="F66:O66" si="42">SUM(F61:F65)</f>
        <v>283045000</v>
      </c>
      <c r="G66" s="97">
        <f t="shared" si="42"/>
        <v>283045000</v>
      </c>
      <c r="H66" s="96">
        <f t="shared" si="42"/>
        <v>2813000</v>
      </c>
      <c r="I66" s="97">
        <f t="shared" si="42"/>
        <v>0</v>
      </c>
      <c r="J66" s="96">
        <f t="shared" si="42"/>
        <v>20121000</v>
      </c>
      <c r="K66" s="97">
        <f t="shared" si="42"/>
        <v>0</v>
      </c>
      <c r="L66" s="96">
        <f t="shared" si="42"/>
        <v>16357000</v>
      </c>
      <c r="M66" s="97">
        <f t="shared" si="42"/>
        <v>0</v>
      </c>
      <c r="N66" s="96">
        <f t="shared" si="42"/>
        <v>62658000</v>
      </c>
      <c r="O66" s="97">
        <f t="shared" si="42"/>
        <v>0</v>
      </c>
      <c r="P66" s="96">
        <f t="shared" si="36"/>
        <v>101949000</v>
      </c>
      <c r="Q66" s="97">
        <f t="shared" si="37"/>
        <v>0</v>
      </c>
      <c r="R66" s="52">
        <f t="shared" si="38"/>
        <v>283.06535428257018</v>
      </c>
      <c r="S66" s="53">
        <f t="shared" si="39"/>
        <v>0</v>
      </c>
      <c r="T66" s="52">
        <f>IF((+$E61+$E63+$E64++$E65) =0,0,(P66   /(+$E61+$E63+$E64+$E65) )*100)</f>
        <v>36.018654277588368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656715000</v>
      </c>
      <c r="C67" s="104">
        <f>SUM(C9:C14,C17:C23,C26:C29,C32,C35:C39,C42:C52,C55:C58,C61:C65)</f>
        <v>38810000</v>
      </c>
      <c r="D67" s="104"/>
      <c r="E67" s="104">
        <f t="shared" si="35"/>
        <v>695525000</v>
      </c>
      <c r="F67" s="105">
        <f t="shared" ref="F67:O67" si="43">SUM(F9:F14,F17:F23,F26:F29,F32,F35:F39,F42:F52,F55:F58,F61:F65)</f>
        <v>695525000</v>
      </c>
      <c r="G67" s="106">
        <f t="shared" si="43"/>
        <v>628525000</v>
      </c>
      <c r="H67" s="105">
        <f t="shared" si="43"/>
        <v>23548000</v>
      </c>
      <c r="I67" s="106">
        <f t="shared" si="43"/>
        <v>0</v>
      </c>
      <c r="J67" s="105">
        <f t="shared" si="43"/>
        <v>58364000</v>
      </c>
      <c r="K67" s="106">
        <f t="shared" si="43"/>
        <v>0</v>
      </c>
      <c r="L67" s="105">
        <f t="shared" si="43"/>
        <v>40319000</v>
      </c>
      <c r="M67" s="106">
        <f t="shared" si="43"/>
        <v>0</v>
      </c>
      <c r="N67" s="105">
        <f t="shared" si="43"/>
        <v>96433000</v>
      </c>
      <c r="O67" s="106">
        <f t="shared" si="43"/>
        <v>0</v>
      </c>
      <c r="P67" s="105">
        <f t="shared" si="36"/>
        <v>218664000</v>
      </c>
      <c r="Q67" s="106">
        <f t="shared" si="37"/>
        <v>0</v>
      </c>
      <c r="R67" s="61">
        <f t="shared" si="38"/>
        <v>139.17507874699274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34.7900242631558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656715000</v>
      </c>
      <c r="C72" s="104">
        <f>SUM(C9:C14,C17:C23,C26:C29,C32,C35:C39,C42:C52,C55:C58,C61:C65,C69)</f>
        <v>38810000</v>
      </c>
      <c r="D72" s="104"/>
      <c r="E72" s="104">
        <f>$B72      +$C72      +$D72</f>
        <v>695525000</v>
      </c>
      <c r="F72" s="105">
        <f t="shared" ref="F72:O72" si="46">SUM(F9:F14,F17:F23,F26:F29,F32,F35:F39,F42:F52,F55:F58,F61:F65,F69)</f>
        <v>695525000</v>
      </c>
      <c r="G72" s="106">
        <f t="shared" si="46"/>
        <v>628525000</v>
      </c>
      <c r="H72" s="105">
        <f t="shared" si="46"/>
        <v>23548000</v>
      </c>
      <c r="I72" s="106">
        <f t="shared" si="46"/>
        <v>0</v>
      </c>
      <c r="J72" s="105">
        <f t="shared" si="46"/>
        <v>58364000</v>
      </c>
      <c r="K72" s="106">
        <f t="shared" si="46"/>
        <v>0</v>
      </c>
      <c r="L72" s="105">
        <f t="shared" si="46"/>
        <v>40319000</v>
      </c>
      <c r="M72" s="106">
        <f t="shared" si="46"/>
        <v>0</v>
      </c>
      <c r="N72" s="105">
        <f t="shared" si="46"/>
        <v>96433000</v>
      </c>
      <c r="O72" s="106">
        <f t="shared" si="46"/>
        <v>0</v>
      </c>
      <c r="P72" s="105">
        <f>$H72      +$J72      +$L72      +$N72</f>
        <v>218664000</v>
      </c>
      <c r="Q72" s="106">
        <f>$I72      +$K72      +$M72      +$O72</f>
        <v>0</v>
      </c>
      <c r="R72" s="61">
        <f>IF(($L72      =0),0,((($N72      -$L72      )/$L72      )*100))</f>
        <v>139.17507874699274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34.7900242631558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SHefEscxU81ezOKNyS6TvXoo+N64HJEF4jhBUsjEmXBTPNeM0lsLqJN8FfVqRg5D+s/OcqDDUxg0GZsHefA9Q==" saltValue="FU7vOAfMjpevxREal9ZJ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55375000</v>
      </c>
      <c r="H9" s="93"/>
      <c r="I9" s="94"/>
      <c r="J9" s="93">
        <v>1478000</v>
      </c>
      <c r="K9" s="94"/>
      <c r="L9" s="93">
        <v>55000</v>
      </c>
      <c r="M9" s="94"/>
      <c r="N9" s="93">
        <v>55365000</v>
      </c>
      <c r="O9" s="94"/>
      <c r="P9" s="93">
        <f>$H9       +$J9       +$L9       +$N9</f>
        <v>56898000</v>
      </c>
      <c r="Q9" s="94">
        <f>$I9       +$K9       +$M9       +$O9</f>
        <v>0</v>
      </c>
      <c r="R9" s="48">
        <f>IF(($L9       =0),0,((($N9       -$L9       )/$L9       )*100))</f>
        <v>100563.63636363637</v>
      </c>
      <c r="S9" s="49">
        <f>IF(($M9       =0),0,((($O9       -$M9       )/$M9       )*100))</f>
        <v>0</v>
      </c>
      <c r="T9" s="48">
        <f>IF(($E9       =0),0,(($P9       /$E9       )*100))</f>
        <v>102.75033860045146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>
        <v>1080000</v>
      </c>
      <c r="M10" s="94">
        <v>56100</v>
      </c>
      <c r="N10" s="93">
        <v>163000</v>
      </c>
      <c r="O10" s="94"/>
      <c r="P10" s="93">
        <f t="shared" ref="P10:P15" si="1">$H10      +$J10      +$L10      +$N10</f>
        <v>1243000</v>
      </c>
      <c r="Q10" s="94">
        <f t="shared" ref="Q10:Q15" si="2">$I10      +$K10      +$M10      +$O10</f>
        <v>208765</v>
      </c>
      <c r="R10" s="48">
        <f t="shared" ref="R10:R15" si="3">IF(($L10      =0),0,((($N10      -$L10      )/$L10      )*100))</f>
        <v>-84.907407407407405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59.19047619047619</v>
      </c>
      <c r="U10" s="50">
        <f t="shared" ref="U10:U14" si="6">IF(($E10      =0),0,(($Q10      /$E10      )*100))</f>
        <v>9.9411904761904761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139111000</v>
      </c>
      <c r="D13" s="92"/>
      <c r="E13" s="92">
        <f t="shared" si="0"/>
        <v>159111000</v>
      </c>
      <c r="F13" s="93">
        <v>159111000</v>
      </c>
      <c r="G13" s="94">
        <v>159111000</v>
      </c>
      <c r="H13" s="93">
        <v>2441000</v>
      </c>
      <c r="I13" s="94">
        <v>1113241</v>
      </c>
      <c r="J13" s="93">
        <v>76000</v>
      </c>
      <c r="K13" s="94">
        <v>112739</v>
      </c>
      <c r="L13" s="93">
        <v>34160000</v>
      </c>
      <c r="M13" s="94">
        <v>4222322</v>
      </c>
      <c r="N13" s="93">
        <v>28279000</v>
      </c>
      <c r="O13" s="94"/>
      <c r="P13" s="93">
        <f t="shared" si="1"/>
        <v>64956000</v>
      </c>
      <c r="Q13" s="94">
        <f t="shared" si="2"/>
        <v>5448302</v>
      </c>
      <c r="R13" s="48">
        <f t="shared" si="3"/>
        <v>-17.216042154566743</v>
      </c>
      <c r="S13" s="49">
        <f t="shared" si="4"/>
        <v>-100</v>
      </c>
      <c r="T13" s="48">
        <f t="shared" si="5"/>
        <v>40.824330184588121</v>
      </c>
      <c r="U13" s="50">
        <f t="shared" si="6"/>
        <v>3.4242145420492616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81475000</v>
      </c>
      <c r="C15" s="95">
        <f>SUM(C9:C14)</f>
        <v>147111000</v>
      </c>
      <c r="D15" s="95"/>
      <c r="E15" s="95">
        <f t="shared" si="0"/>
        <v>228586000</v>
      </c>
      <c r="F15" s="96">
        <f t="shared" ref="F15:O15" si="7">SUM(F9:F14)</f>
        <v>220586000</v>
      </c>
      <c r="G15" s="97">
        <f t="shared" si="7"/>
        <v>216586000</v>
      </c>
      <c r="H15" s="96">
        <f t="shared" si="7"/>
        <v>2441000</v>
      </c>
      <c r="I15" s="97">
        <f t="shared" si="7"/>
        <v>1113241</v>
      </c>
      <c r="J15" s="96">
        <f t="shared" si="7"/>
        <v>1554000</v>
      </c>
      <c r="K15" s="97">
        <f t="shared" si="7"/>
        <v>265404</v>
      </c>
      <c r="L15" s="96">
        <f t="shared" si="7"/>
        <v>35295000</v>
      </c>
      <c r="M15" s="97">
        <f t="shared" si="7"/>
        <v>4278422</v>
      </c>
      <c r="N15" s="96">
        <f t="shared" si="7"/>
        <v>83807000</v>
      </c>
      <c r="O15" s="97">
        <f t="shared" si="7"/>
        <v>0</v>
      </c>
      <c r="P15" s="96">
        <f t="shared" si="1"/>
        <v>123097000</v>
      </c>
      <c r="Q15" s="97">
        <f t="shared" si="2"/>
        <v>5657067</v>
      </c>
      <c r="R15" s="52">
        <f t="shared" si="3"/>
        <v>137.44723048590453</v>
      </c>
      <c r="S15" s="53">
        <f t="shared" si="4"/>
        <v>-100</v>
      </c>
      <c r="T15" s="52">
        <f>IF((SUM($E9:$E13))=0,0,(P15/(SUM($E9:$E13))*100))</f>
        <v>56.835160167323842</v>
      </c>
      <c r="U15" s="54">
        <f>IF((SUM($E9:$E13))=0,0,(Q15/(SUM($E9:$E13))*100))</f>
        <v>2.6119264403054676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675462000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>
        <v>106343000</v>
      </c>
      <c r="M28" s="94">
        <v>100691961</v>
      </c>
      <c r="N28" s="93">
        <v>227648000</v>
      </c>
      <c r="O28" s="94"/>
      <c r="P28" s="93">
        <f>$H28      +$J28      +$L28      +$N28</f>
        <v>600215000</v>
      </c>
      <c r="Q28" s="94">
        <f>$I28      +$K28      +$M28      +$O28</f>
        <v>195670718</v>
      </c>
      <c r="R28" s="48">
        <f>IF(($L28      =0),0,((($N28      -$L28      )/$L28      )*100))</f>
        <v>114.06956734340766</v>
      </c>
      <c r="S28" s="49">
        <f>IF(($M28      =0),0,((($O28      -$M28      )/$M28      )*100))</f>
        <v>-100</v>
      </c>
      <c r="T28" s="48">
        <f>IF(($E28      =0),0,(($P28      /$E28      )*100))</f>
        <v>88.859921061436467</v>
      </c>
      <c r="U28" s="50">
        <f>IF(($E28      =0),0,(($Q28      /$E28      )*100))</f>
        <v>28.968427239430198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675462000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106343000</v>
      </c>
      <c r="M30" s="97">
        <f t="shared" si="16"/>
        <v>100691961</v>
      </c>
      <c r="N30" s="96">
        <f t="shared" si="16"/>
        <v>227648000</v>
      </c>
      <c r="O30" s="97">
        <f t="shared" si="16"/>
        <v>0</v>
      </c>
      <c r="P30" s="96">
        <f>$H30      +$J30      +$L30      +$N30</f>
        <v>600215000</v>
      </c>
      <c r="Q30" s="97">
        <f>$I30      +$K30      +$M30      +$O30</f>
        <v>195670718</v>
      </c>
      <c r="R30" s="52">
        <f>IF(($L30      =0),0,((($N30      -$L30      )/$L30      )*100))</f>
        <v>114.06956734340766</v>
      </c>
      <c r="S30" s="53">
        <f>IF(($M30      =0),0,((($O30      -$M30      )/$M30      )*100))</f>
        <v>-100</v>
      </c>
      <c r="T30" s="52">
        <f>IF($E30   =0,0,($P30   /$E30   )*100)</f>
        <v>88.859921061436467</v>
      </c>
      <c r="U30" s="54">
        <f>IF($E30   =0,0,($Q30   /$E30   )*100)</f>
        <v>28.968427239430198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19031000</v>
      </c>
      <c r="H32" s="93">
        <v>4758000</v>
      </c>
      <c r="I32" s="94">
        <v>4758000</v>
      </c>
      <c r="J32" s="93"/>
      <c r="K32" s="94">
        <v>6181730</v>
      </c>
      <c r="L32" s="93">
        <v>7778000</v>
      </c>
      <c r="M32" s="94">
        <v>2381270</v>
      </c>
      <c r="N32" s="93">
        <v>6495000</v>
      </c>
      <c r="O32" s="94"/>
      <c r="P32" s="93">
        <f>$H32      +$J32      +$L32      +$N32</f>
        <v>19031000</v>
      </c>
      <c r="Q32" s="94">
        <f>$I32      +$K32      +$M32      +$O32</f>
        <v>13321000</v>
      </c>
      <c r="R32" s="48">
        <f>IF(($L32      =0),0,((($N32      -$L32      )/$L32      )*100))</f>
        <v>-16.495242993057342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69.996321790762437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19031000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7778000</v>
      </c>
      <c r="M33" s="97">
        <f t="shared" si="17"/>
        <v>2381270</v>
      </c>
      <c r="N33" s="96">
        <f t="shared" si="17"/>
        <v>6495000</v>
      </c>
      <c r="O33" s="97">
        <f t="shared" si="17"/>
        <v>0</v>
      </c>
      <c r="P33" s="96">
        <f>$H33      +$J33      +$L33      +$N33</f>
        <v>19031000</v>
      </c>
      <c r="Q33" s="97">
        <f>$I33      +$K33      +$M33      +$O33</f>
        <v>13321000</v>
      </c>
      <c r="R33" s="52">
        <f>IF(($L33      =0),0,((($N33      -$L33      )/$L33      )*100))</f>
        <v>-16.495242993057342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69.996321790762437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-5000000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193618</v>
      </c>
      <c r="J38" s="93"/>
      <c r="K38" s="94"/>
      <c r="L38" s="93">
        <v>1883000</v>
      </c>
      <c r="M38" s="94">
        <v>1706040</v>
      </c>
      <c r="N38" s="93">
        <v>2585000</v>
      </c>
      <c r="O38" s="94"/>
      <c r="P38" s="93">
        <f t="shared" si="19"/>
        <v>4468000</v>
      </c>
      <c r="Q38" s="94">
        <f t="shared" si="20"/>
        <v>1899658</v>
      </c>
      <c r="R38" s="48">
        <f t="shared" si="21"/>
        <v>37.280934678704199</v>
      </c>
      <c r="S38" s="49">
        <f t="shared" si="22"/>
        <v>-100</v>
      </c>
      <c r="T38" s="48">
        <f t="shared" si="23"/>
        <v>89.36</v>
      </c>
      <c r="U38" s="50">
        <f t="shared" si="24"/>
        <v>37.993159999999996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13671000</v>
      </c>
      <c r="C40" s="95">
        <f>SUM(C35:C39)</f>
        <v>-5000000</v>
      </c>
      <c r="D40" s="95"/>
      <c r="E40" s="95">
        <f t="shared" si="18"/>
        <v>8671000</v>
      </c>
      <c r="F40" s="96">
        <f t="shared" ref="F40:O40" si="25">SUM(F35:F39)</f>
        <v>8671000</v>
      </c>
      <c r="G40" s="97">
        <f t="shared" si="25"/>
        <v>5000000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1883000</v>
      </c>
      <c r="M40" s="97">
        <f t="shared" si="25"/>
        <v>1706040</v>
      </c>
      <c r="N40" s="96">
        <f t="shared" si="25"/>
        <v>2585000</v>
      </c>
      <c r="O40" s="97">
        <f t="shared" si="25"/>
        <v>0</v>
      </c>
      <c r="P40" s="96">
        <f t="shared" si="19"/>
        <v>4468000</v>
      </c>
      <c r="Q40" s="97">
        <f t="shared" si="20"/>
        <v>1899658</v>
      </c>
      <c r="R40" s="52">
        <f t="shared" si="21"/>
        <v>37.280934678704199</v>
      </c>
      <c r="S40" s="53">
        <f t="shared" si="22"/>
        <v>-100</v>
      </c>
      <c r="T40" s="52">
        <f>IF((+$E35+$E38) =0,0,(P40   /(+$E35+$E38) )*100)</f>
        <v>89.36</v>
      </c>
      <c r="U40" s="54">
        <f>IF((+$E35+$E38) =0,0,(Q40   /(+$E35+$E38) )*100)</f>
        <v>37.993159999999996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560301000</v>
      </c>
      <c r="H65" s="93">
        <v>87235000</v>
      </c>
      <c r="I65" s="94">
        <v>87235516</v>
      </c>
      <c r="J65" s="93">
        <v>165479000</v>
      </c>
      <c r="K65" s="94">
        <v>339286557</v>
      </c>
      <c r="L65" s="93">
        <v>87380000</v>
      </c>
      <c r="M65" s="94">
        <v>123463165</v>
      </c>
      <c r="N65" s="93">
        <v>108104000</v>
      </c>
      <c r="O65" s="94"/>
      <c r="P65" s="93">
        <f t="shared" si="36"/>
        <v>448198000</v>
      </c>
      <c r="Q65" s="94">
        <f t="shared" si="37"/>
        <v>549985238</v>
      </c>
      <c r="R65" s="48">
        <f t="shared" si="38"/>
        <v>23.717097734035246</v>
      </c>
      <c r="S65" s="49">
        <f t="shared" si="39"/>
        <v>-100</v>
      </c>
      <c r="T65" s="48">
        <f t="shared" si="40"/>
        <v>79.992361248685967</v>
      </c>
      <c r="U65" s="50">
        <f t="shared" si="41"/>
        <v>98.158889239890698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560301000</v>
      </c>
      <c r="H66" s="96">
        <f t="shared" si="42"/>
        <v>87235000</v>
      </c>
      <c r="I66" s="97">
        <f t="shared" si="42"/>
        <v>87235516</v>
      </c>
      <c r="J66" s="96">
        <f t="shared" si="42"/>
        <v>165479000</v>
      </c>
      <c r="K66" s="97">
        <f t="shared" si="42"/>
        <v>339286557</v>
      </c>
      <c r="L66" s="96">
        <f t="shared" si="42"/>
        <v>87380000</v>
      </c>
      <c r="M66" s="97">
        <f t="shared" si="42"/>
        <v>123463165</v>
      </c>
      <c r="N66" s="96">
        <f t="shared" si="42"/>
        <v>108104000</v>
      </c>
      <c r="O66" s="97">
        <f t="shared" si="42"/>
        <v>0</v>
      </c>
      <c r="P66" s="96">
        <f t="shared" si="36"/>
        <v>448198000</v>
      </c>
      <c r="Q66" s="97">
        <f t="shared" si="37"/>
        <v>549985238</v>
      </c>
      <c r="R66" s="52">
        <f t="shared" si="38"/>
        <v>23.717097734035246</v>
      </c>
      <c r="S66" s="53">
        <f t="shared" si="39"/>
        <v>-100</v>
      </c>
      <c r="T66" s="52">
        <f>IF((+$E61+$E63+$E64++$E65) =0,0,(P66   /(+$E61+$E63+$E64+$E65) )*100)</f>
        <v>79.992361248685967</v>
      </c>
      <c r="U66" s="54">
        <f>IF((+$E61+$E63+$E65) =0,0,(Q66  /(+$E61+$E63+$E65) )*100)</f>
        <v>98.158889239890698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1349940000</v>
      </c>
      <c r="C67" s="104">
        <f>SUM(C9:C14,C17:C23,C26:C29,C32,C35:C39,C42:C52,C55:C58,C61:C65)</f>
        <v>142111000</v>
      </c>
      <c r="D67" s="104"/>
      <c r="E67" s="104">
        <f t="shared" si="35"/>
        <v>1492051000</v>
      </c>
      <c r="F67" s="105">
        <f t="shared" ref="F67:O67" si="43">SUM(F9:F14,F17:F23,F26:F29,F32,F35:F39,F42:F52,F55:F58,F61:F65)</f>
        <v>1484051000</v>
      </c>
      <c r="G67" s="106">
        <f t="shared" si="43"/>
        <v>1476380000</v>
      </c>
      <c r="H67" s="105">
        <f t="shared" si="43"/>
        <v>165443000</v>
      </c>
      <c r="I67" s="106">
        <f t="shared" si="43"/>
        <v>113906497</v>
      </c>
      <c r="J67" s="105">
        <f t="shared" si="43"/>
        <v>362248000</v>
      </c>
      <c r="K67" s="106">
        <f t="shared" si="43"/>
        <v>420106326</v>
      </c>
      <c r="L67" s="105">
        <f t="shared" si="43"/>
        <v>238679000</v>
      </c>
      <c r="M67" s="106">
        <f t="shared" si="43"/>
        <v>232520858</v>
      </c>
      <c r="N67" s="105">
        <f t="shared" si="43"/>
        <v>428639000</v>
      </c>
      <c r="O67" s="106">
        <f t="shared" si="43"/>
        <v>0</v>
      </c>
      <c r="P67" s="105">
        <f t="shared" si="36"/>
        <v>1195009000</v>
      </c>
      <c r="Q67" s="106">
        <f t="shared" si="37"/>
        <v>766533681</v>
      </c>
      <c r="R67" s="61">
        <f t="shared" si="38"/>
        <v>79.588065979830645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80.941830693994774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51.919809330931066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1349940000</v>
      </c>
      <c r="C72" s="104">
        <f>SUM(C9:C14,C17:C23,C26:C29,C32,C35:C39,C42:C52,C55:C58,C61:C65,C69)</f>
        <v>142111000</v>
      </c>
      <c r="D72" s="104"/>
      <c r="E72" s="104">
        <f>$B72      +$C72      +$D72</f>
        <v>1492051000</v>
      </c>
      <c r="F72" s="105">
        <f t="shared" ref="F72:O72" si="46">SUM(F9:F14,F17:F23,F26:F29,F32,F35:F39,F42:F52,F55:F58,F61:F65,F69)</f>
        <v>1484051000</v>
      </c>
      <c r="G72" s="106">
        <f t="shared" si="46"/>
        <v>1476380000</v>
      </c>
      <c r="H72" s="105">
        <f t="shared" si="46"/>
        <v>165443000</v>
      </c>
      <c r="I72" s="106">
        <f t="shared" si="46"/>
        <v>113906497</v>
      </c>
      <c r="J72" s="105">
        <f t="shared" si="46"/>
        <v>362248000</v>
      </c>
      <c r="K72" s="106">
        <f t="shared" si="46"/>
        <v>420106326</v>
      </c>
      <c r="L72" s="105">
        <f t="shared" si="46"/>
        <v>238679000</v>
      </c>
      <c r="M72" s="106">
        <f t="shared" si="46"/>
        <v>232520858</v>
      </c>
      <c r="N72" s="105">
        <f t="shared" si="46"/>
        <v>428639000</v>
      </c>
      <c r="O72" s="106">
        <f t="shared" si="46"/>
        <v>0</v>
      </c>
      <c r="P72" s="105">
        <f>$H72      +$J72      +$L72      +$N72</f>
        <v>1195009000</v>
      </c>
      <c r="Q72" s="106">
        <f>$I72      +$K72      +$M72      +$O72</f>
        <v>766533681</v>
      </c>
      <c r="R72" s="61">
        <f>IF(($L72      =0),0,((($N72      -$L72      )/$L72      )*100))</f>
        <v>79.588065979830645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80.941830693994774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51.919809330931066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PxGMWmdnkIMYcVHMw3cL9R4CAxisLhW5gIU9yvLqLpvAW1vL83/t1OtF7B5pbD5joLHe3mUmMwYcMUuV2RY0g==" saltValue="U8odJABxE3sTiy+IkoWk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64F2BF-A255-4E39-AA09-CD8216A0912F}"/>
</file>

<file path=customXml/itemProps2.xml><?xml version="1.0" encoding="utf-8"?>
<ds:datastoreItem xmlns:ds="http://schemas.openxmlformats.org/officeDocument/2006/customXml" ds:itemID="{E4ADB2D0-1967-45E0-AE50-20C9D3E87449}"/>
</file>

<file path=customXml/itemProps3.xml><?xml version="1.0" encoding="utf-8"?>
<ds:datastoreItem xmlns:ds="http://schemas.openxmlformats.org/officeDocument/2006/customXml" ds:itemID="{F35CD196-0BA6-4A57-A13B-8F51CC70C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2022-08-12T13:05:33Z</dcterms:created>
  <dcterms:modified xsi:type="dcterms:W3CDTF">2022-08-12T13:06:45Z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