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4. Q4\04. Final\"/>
    </mc:Choice>
  </mc:AlternateContent>
  <xr:revisionPtr revIDLastSave="0" documentId="8_{FE38236D-8DF4-483A-8788-59BAA41C7581}" xr6:coauthVersionLast="47" xr6:coauthVersionMax="47" xr10:uidLastSave="{00000000-0000-0000-0000-000000000000}"/>
  <workbookProtection workbookAlgorithmName="SHA-512" workbookHashValue="ESTD1IhN2eDKXnHE8eL8S2h6WWjKCRUmtysSnnCBXXKzW9k++xBMEZZwLhVJ5Iurg8iMLTh1ekXCDCrTBKZQrQ==" workbookSaltValue="nXF0HQzZP/xviXkujLAVuQ==" workbookSpinCount="100000" lockStructure="1"/>
  <bookViews>
    <workbookView xWindow="-120" yWindow="-120" windowWidth="29040" windowHeight="15990" xr2:uid="{00000000-000D-0000-FFFF-FFFF00000000}"/>
  </bookViews>
  <sheets>
    <sheet name="Summary" sheetId="1" r:id="rId1"/>
    <sheet name="FS184" sheetId="2" r:id="rId2"/>
    <sheet name="GT421" sheetId="3" r:id="rId3"/>
    <sheet name="GT481" sheetId="4" r:id="rId4"/>
    <sheet name="KZN225" sheetId="5" r:id="rId5"/>
    <sheet name="KZN252" sheetId="6" r:id="rId6"/>
    <sheet name="KZN282" sheetId="7" r:id="rId7"/>
    <sheet name="LIM354" sheetId="8" r:id="rId8"/>
    <sheet name="MP307" sheetId="9" r:id="rId9"/>
    <sheet name="MP312" sheetId="10" r:id="rId10"/>
    <sheet name="MP313" sheetId="11" r:id="rId11"/>
    <sheet name="MP326" sheetId="12" r:id="rId12"/>
    <sheet name="NC091" sheetId="13" r:id="rId13"/>
    <sheet name="NW372" sheetId="14" r:id="rId14"/>
    <sheet name="NW373" sheetId="15" r:id="rId15"/>
    <sheet name="NW403" sheetId="16" r:id="rId16"/>
    <sheet name="NW405" sheetId="17" r:id="rId17"/>
    <sheet name="WC023" sheetId="18" r:id="rId18"/>
    <sheet name="WC024" sheetId="19" r:id="rId19"/>
    <sheet name="WC044" sheetId="20" r:id="rId20"/>
  </sheets>
  <definedNames>
    <definedName name="_xlnm.Print_Area" localSheetId="1">'FS184'!$A$1:$X$127</definedName>
    <definedName name="_xlnm.Print_Area" localSheetId="2">'GT421'!$A$1:$X$127</definedName>
    <definedName name="_xlnm.Print_Area" localSheetId="3">'GT481'!$A$1:$X$127</definedName>
    <definedName name="_xlnm.Print_Area" localSheetId="4">'KZN225'!$A$1:$X$127</definedName>
    <definedName name="_xlnm.Print_Area" localSheetId="5">'KZN252'!$A$1:$X$127</definedName>
    <definedName name="_xlnm.Print_Area" localSheetId="6">'KZN282'!$A$1:$X$127</definedName>
    <definedName name="_xlnm.Print_Area" localSheetId="7">'LIM354'!$A$1:$X$127</definedName>
    <definedName name="_xlnm.Print_Area" localSheetId="8">'MP307'!$A$1:$X$127</definedName>
    <definedName name="_xlnm.Print_Area" localSheetId="9">'MP312'!$A$1:$X$127</definedName>
    <definedName name="_xlnm.Print_Area" localSheetId="10">'MP313'!$A$1:$X$127</definedName>
    <definedName name="_xlnm.Print_Area" localSheetId="11">'MP326'!$A$1:$X$127</definedName>
    <definedName name="_xlnm.Print_Area" localSheetId="12">'NC091'!$A$1:$X$127</definedName>
    <definedName name="_xlnm.Print_Area" localSheetId="13">'NW372'!$A$1:$X$127</definedName>
    <definedName name="_xlnm.Print_Area" localSheetId="14">'NW373'!$A$1:$X$127</definedName>
    <definedName name="_xlnm.Print_Area" localSheetId="15">'NW403'!$A$1:$X$127</definedName>
    <definedName name="_xlnm.Print_Area" localSheetId="16">'NW405'!$A$1:$X$127</definedName>
    <definedName name="_xlnm.Print_Area" localSheetId="0">Summary!$A$1:$X$127</definedName>
    <definedName name="_xlnm.Print_Area" localSheetId="17">'WC023'!$A$1:$X$127</definedName>
    <definedName name="_xlnm.Print_Area" localSheetId="18">'WC024'!$A$1:$X$127</definedName>
    <definedName name="_xlnm.Print_Area" localSheetId="19">'WC044'!$A$1:$X$127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T109" i="2"/>
  <c r="S109" i="2"/>
  <c r="R109" i="2"/>
  <c r="E109" i="2"/>
  <c r="U109" i="2" s="1"/>
  <c r="T108" i="2"/>
  <c r="S108" i="2"/>
  <c r="R108" i="2"/>
  <c r="E108" i="2"/>
  <c r="U108" i="2" s="1"/>
  <c r="U107" i="2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T101" i="2"/>
  <c r="S101" i="2"/>
  <c r="R101" i="2"/>
  <c r="E101" i="2"/>
  <c r="U101" i="2" s="1"/>
  <c r="S100" i="2"/>
  <c r="R100" i="2"/>
  <c r="E100" i="2"/>
  <c r="S99" i="2"/>
  <c r="R99" i="2"/>
  <c r="E99" i="2"/>
  <c r="T99" i="2" s="1"/>
  <c r="S98" i="2"/>
  <c r="R98" i="2"/>
  <c r="E98" i="2"/>
  <c r="U98" i="2" s="1"/>
  <c r="S97" i="2"/>
  <c r="R97" i="2"/>
  <c r="E97" i="2"/>
  <c r="S96" i="2"/>
  <c r="R96" i="2"/>
  <c r="E96" i="2"/>
  <c r="W95" i="2"/>
  <c r="W112" i="2" s="1"/>
  <c r="V95" i="2"/>
  <c r="V112" i="2" s="1"/>
  <c r="M95" i="2"/>
  <c r="L95" i="2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D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T106" i="3"/>
  <c r="S106" i="3"/>
  <c r="R106" i="3"/>
  <c r="E106" i="3"/>
  <c r="U106" i="3" s="1"/>
  <c r="S105" i="3"/>
  <c r="R105" i="3"/>
  <c r="E105" i="3"/>
  <c r="T104" i="3"/>
  <c r="S104" i="3"/>
  <c r="R104" i="3"/>
  <c r="E104" i="3"/>
  <c r="U104" i="3" s="1"/>
  <c r="S103" i="3"/>
  <c r="R103" i="3"/>
  <c r="E103" i="3"/>
  <c r="T102" i="3"/>
  <c r="S102" i="3"/>
  <c r="R102" i="3"/>
  <c r="E102" i="3"/>
  <c r="U102" i="3" s="1"/>
  <c r="S101" i="3"/>
  <c r="R101" i="3"/>
  <c r="E101" i="3"/>
  <c r="T101" i="3" s="1"/>
  <c r="S100" i="3"/>
  <c r="R100" i="3"/>
  <c r="E100" i="3"/>
  <c r="T100" i="3" s="1"/>
  <c r="S99" i="3"/>
  <c r="R99" i="3"/>
  <c r="E99" i="3"/>
  <c r="S98" i="3"/>
  <c r="R98" i="3"/>
  <c r="E98" i="3"/>
  <c r="S97" i="3"/>
  <c r="R97" i="3"/>
  <c r="E97" i="3"/>
  <c r="S96" i="3"/>
  <c r="R96" i="3"/>
  <c r="E96" i="3"/>
  <c r="W95" i="3"/>
  <c r="W112" i="3" s="1"/>
  <c r="V95" i="3"/>
  <c r="V112" i="3" s="1"/>
  <c r="M95" i="3"/>
  <c r="L95" i="3"/>
  <c r="R95" i="3" s="1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C95" i="3"/>
  <c r="C112" i="3" s="1"/>
  <c r="B95" i="3"/>
  <c r="B112" i="3" s="1"/>
  <c r="W113" i="4"/>
  <c r="V113" i="4"/>
  <c r="R113" i="4"/>
  <c r="Q113" i="4"/>
  <c r="P113" i="4"/>
  <c r="O113" i="4"/>
  <c r="N113" i="4"/>
  <c r="M113" i="4"/>
  <c r="S113" i="4" s="1"/>
  <c r="L113" i="4"/>
  <c r="K113" i="4"/>
  <c r="J113" i="4"/>
  <c r="I113" i="4"/>
  <c r="H113" i="4"/>
  <c r="G113" i="4"/>
  <c r="F113" i="4"/>
  <c r="E113" i="4"/>
  <c r="D113" i="4"/>
  <c r="C113" i="4"/>
  <c r="B113" i="4"/>
  <c r="W112" i="4"/>
  <c r="Q112" i="4"/>
  <c r="P112" i="4"/>
  <c r="O112" i="4"/>
  <c r="N112" i="4"/>
  <c r="U111" i="4"/>
  <c r="T111" i="4"/>
  <c r="S111" i="4"/>
  <c r="R111" i="4"/>
  <c r="S110" i="4"/>
  <c r="R110" i="4"/>
  <c r="E110" i="4"/>
  <c r="S109" i="4"/>
  <c r="R109" i="4"/>
  <c r="E109" i="4"/>
  <c r="U109" i="4" s="1"/>
  <c r="S108" i="4"/>
  <c r="R108" i="4"/>
  <c r="E108" i="4"/>
  <c r="T108" i="4" s="1"/>
  <c r="S107" i="4"/>
  <c r="R107" i="4"/>
  <c r="E107" i="4"/>
  <c r="U107" i="4" s="1"/>
  <c r="S106" i="4"/>
  <c r="R106" i="4"/>
  <c r="E106" i="4"/>
  <c r="T106" i="4" s="1"/>
  <c r="S105" i="4"/>
  <c r="R105" i="4"/>
  <c r="E105" i="4"/>
  <c r="U105" i="4" s="1"/>
  <c r="S104" i="4"/>
  <c r="R104" i="4"/>
  <c r="E104" i="4"/>
  <c r="T104" i="4" s="1"/>
  <c r="S103" i="4"/>
  <c r="R103" i="4"/>
  <c r="E103" i="4"/>
  <c r="U103" i="4" s="1"/>
  <c r="S102" i="4"/>
  <c r="R102" i="4"/>
  <c r="E102" i="4"/>
  <c r="U102" i="4" s="1"/>
  <c r="S101" i="4"/>
  <c r="R101" i="4"/>
  <c r="E101" i="4"/>
  <c r="U101" i="4" s="1"/>
  <c r="S100" i="4"/>
  <c r="R100" i="4"/>
  <c r="E100" i="4"/>
  <c r="T100" i="4" s="1"/>
  <c r="S99" i="4"/>
  <c r="R99" i="4"/>
  <c r="E99" i="4"/>
  <c r="U99" i="4" s="1"/>
  <c r="S98" i="4"/>
  <c r="R98" i="4"/>
  <c r="E98" i="4"/>
  <c r="T98" i="4" s="1"/>
  <c r="S97" i="4"/>
  <c r="R97" i="4"/>
  <c r="E97" i="4"/>
  <c r="U97" i="4" s="1"/>
  <c r="S96" i="4"/>
  <c r="R96" i="4"/>
  <c r="E96" i="4"/>
  <c r="T96" i="4" s="1"/>
  <c r="W95" i="4"/>
  <c r="V95" i="4"/>
  <c r="V112" i="4" s="1"/>
  <c r="M95" i="4"/>
  <c r="L95" i="4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R113" i="5"/>
  <c r="Q113" i="5"/>
  <c r="P113" i="5"/>
  <c r="O113" i="5"/>
  <c r="N113" i="5"/>
  <c r="M113" i="5"/>
  <c r="S113" i="5" s="1"/>
  <c r="L113" i="5"/>
  <c r="K113" i="5"/>
  <c r="J113" i="5"/>
  <c r="I113" i="5"/>
  <c r="H113" i="5"/>
  <c r="G113" i="5"/>
  <c r="F113" i="5"/>
  <c r="E113" i="5"/>
  <c r="D113" i="5"/>
  <c r="C113" i="5"/>
  <c r="B113" i="5"/>
  <c r="Q112" i="5"/>
  <c r="P112" i="5"/>
  <c r="O112" i="5"/>
  <c r="N112" i="5"/>
  <c r="U111" i="5"/>
  <c r="T111" i="5"/>
  <c r="S111" i="5"/>
  <c r="R111" i="5"/>
  <c r="T110" i="5"/>
  <c r="S110" i="5"/>
  <c r="R110" i="5"/>
  <c r="E110" i="5"/>
  <c r="U110" i="5" s="1"/>
  <c r="S109" i="5"/>
  <c r="R109" i="5"/>
  <c r="E109" i="5"/>
  <c r="T109" i="5" s="1"/>
  <c r="T108" i="5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S104" i="5"/>
  <c r="R104" i="5"/>
  <c r="E104" i="5"/>
  <c r="S103" i="5"/>
  <c r="R103" i="5"/>
  <c r="E103" i="5"/>
  <c r="S102" i="5"/>
  <c r="R102" i="5"/>
  <c r="E102" i="5"/>
  <c r="U102" i="5" s="1"/>
  <c r="S101" i="5"/>
  <c r="R101" i="5"/>
  <c r="E101" i="5"/>
  <c r="T101" i="5" s="1"/>
  <c r="S100" i="5"/>
  <c r="R100" i="5"/>
  <c r="E100" i="5"/>
  <c r="U100" i="5" s="1"/>
  <c r="S99" i="5"/>
  <c r="R99" i="5"/>
  <c r="E99" i="5"/>
  <c r="U99" i="5" s="1"/>
  <c r="S98" i="5"/>
  <c r="R98" i="5"/>
  <c r="E98" i="5"/>
  <c r="T98" i="5" s="1"/>
  <c r="S97" i="5"/>
  <c r="R97" i="5"/>
  <c r="E97" i="5"/>
  <c r="S96" i="5"/>
  <c r="R96" i="5"/>
  <c r="E96" i="5"/>
  <c r="U96" i="5" s="1"/>
  <c r="W95" i="5"/>
  <c r="W112" i="5" s="1"/>
  <c r="V95" i="5"/>
  <c r="V112" i="5" s="1"/>
  <c r="M95" i="5"/>
  <c r="M112" i="5" s="1"/>
  <c r="S112" i="5" s="1"/>
  <c r="L95" i="5"/>
  <c r="R95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U113" i="6"/>
  <c r="T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T110" i="6" s="1"/>
  <c r="S109" i="6"/>
  <c r="R109" i="6"/>
  <c r="E109" i="6"/>
  <c r="U109" i="6" s="1"/>
  <c r="S108" i="6"/>
  <c r="R108" i="6"/>
  <c r="E108" i="6"/>
  <c r="T108" i="6" s="1"/>
  <c r="S107" i="6"/>
  <c r="R107" i="6"/>
  <c r="E107" i="6"/>
  <c r="U107" i="6" s="1"/>
  <c r="U106" i="6"/>
  <c r="S106" i="6"/>
  <c r="R106" i="6"/>
  <c r="E106" i="6"/>
  <c r="T106" i="6" s="1"/>
  <c r="S105" i="6"/>
  <c r="R105" i="6"/>
  <c r="E105" i="6"/>
  <c r="U105" i="6" s="1"/>
  <c r="T104" i="6"/>
  <c r="S104" i="6"/>
  <c r="R104" i="6"/>
  <c r="E104" i="6"/>
  <c r="U104" i="6" s="1"/>
  <c r="S103" i="6"/>
  <c r="R103" i="6"/>
  <c r="E103" i="6"/>
  <c r="U103" i="6" s="1"/>
  <c r="U102" i="6"/>
  <c r="S102" i="6"/>
  <c r="R102" i="6"/>
  <c r="E102" i="6"/>
  <c r="T102" i="6" s="1"/>
  <c r="S101" i="6"/>
  <c r="R101" i="6"/>
  <c r="E101" i="6"/>
  <c r="U101" i="6" s="1"/>
  <c r="U100" i="6"/>
  <c r="S100" i="6"/>
  <c r="R100" i="6"/>
  <c r="E100" i="6"/>
  <c r="T100" i="6" s="1"/>
  <c r="S99" i="6"/>
  <c r="R99" i="6"/>
  <c r="E99" i="6"/>
  <c r="U99" i="6" s="1"/>
  <c r="U98" i="6"/>
  <c r="S98" i="6"/>
  <c r="R98" i="6"/>
  <c r="E98" i="6"/>
  <c r="T98" i="6" s="1"/>
  <c r="S97" i="6"/>
  <c r="R97" i="6"/>
  <c r="E97" i="6"/>
  <c r="U97" i="6" s="1"/>
  <c r="T96" i="6"/>
  <c r="S96" i="6"/>
  <c r="R96" i="6"/>
  <c r="E96" i="6"/>
  <c r="W95" i="6"/>
  <c r="W112" i="6" s="1"/>
  <c r="V95" i="6"/>
  <c r="V112" i="6" s="1"/>
  <c r="M95" i="6"/>
  <c r="L95" i="6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D113" i="7"/>
  <c r="C113" i="7"/>
  <c r="B113" i="7"/>
  <c r="Q112" i="7"/>
  <c r="P112" i="7"/>
  <c r="O112" i="7"/>
  <c r="N112" i="7"/>
  <c r="K112" i="7"/>
  <c r="J112" i="7"/>
  <c r="U111" i="7"/>
  <c r="T111" i="7"/>
  <c r="S111" i="7"/>
  <c r="R111" i="7"/>
  <c r="S110" i="7"/>
  <c r="R110" i="7"/>
  <c r="E110" i="7"/>
  <c r="U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T107" i="7" s="1"/>
  <c r="S106" i="7"/>
  <c r="R106" i="7"/>
  <c r="E106" i="7"/>
  <c r="U106" i="7" s="1"/>
  <c r="S105" i="7"/>
  <c r="R105" i="7"/>
  <c r="E105" i="7"/>
  <c r="T105" i="7" s="1"/>
  <c r="S104" i="7"/>
  <c r="R104" i="7"/>
  <c r="E104" i="7"/>
  <c r="U104" i="7" s="1"/>
  <c r="S103" i="7"/>
  <c r="R103" i="7"/>
  <c r="E103" i="7"/>
  <c r="T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T100" i="7" s="1"/>
  <c r="S99" i="7"/>
  <c r="R99" i="7"/>
  <c r="E99" i="7"/>
  <c r="S98" i="7"/>
  <c r="R98" i="7"/>
  <c r="E98" i="7"/>
  <c r="S97" i="7"/>
  <c r="R97" i="7"/>
  <c r="E97" i="7"/>
  <c r="S96" i="7"/>
  <c r="R96" i="7"/>
  <c r="E96" i="7"/>
  <c r="U96" i="7" s="1"/>
  <c r="W95" i="7"/>
  <c r="W112" i="7" s="1"/>
  <c r="V95" i="7"/>
  <c r="V112" i="7" s="1"/>
  <c r="M95" i="7"/>
  <c r="L95" i="7"/>
  <c r="K95" i="7"/>
  <c r="J95" i="7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T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S109" i="8"/>
  <c r="R109" i="8"/>
  <c r="E109" i="8"/>
  <c r="S108" i="8"/>
  <c r="R108" i="8"/>
  <c r="E108" i="8"/>
  <c r="S107" i="8"/>
  <c r="R107" i="8"/>
  <c r="E107" i="8"/>
  <c r="S106" i="8"/>
  <c r="R106" i="8"/>
  <c r="E106" i="8"/>
  <c r="U106" i="8" s="1"/>
  <c r="S105" i="8"/>
  <c r="R105" i="8"/>
  <c r="E105" i="8"/>
  <c r="T105" i="8" s="1"/>
  <c r="S104" i="8"/>
  <c r="R104" i="8"/>
  <c r="E104" i="8"/>
  <c r="T103" i="8"/>
  <c r="S103" i="8"/>
  <c r="R103" i="8"/>
  <c r="E103" i="8"/>
  <c r="U103" i="8" s="1"/>
  <c r="S102" i="8"/>
  <c r="R102" i="8"/>
  <c r="E102" i="8"/>
  <c r="U101" i="8"/>
  <c r="S101" i="8"/>
  <c r="R101" i="8"/>
  <c r="E101" i="8"/>
  <c r="T101" i="8" s="1"/>
  <c r="S100" i="8"/>
  <c r="R100" i="8"/>
  <c r="E100" i="8"/>
  <c r="T99" i="8"/>
  <c r="S99" i="8"/>
  <c r="R99" i="8"/>
  <c r="E99" i="8"/>
  <c r="U99" i="8" s="1"/>
  <c r="S98" i="8"/>
  <c r="R98" i="8"/>
  <c r="E98" i="8"/>
  <c r="T98" i="8" s="1"/>
  <c r="S97" i="8"/>
  <c r="R97" i="8"/>
  <c r="E97" i="8"/>
  <c r="S96" i="8"/>
  <c r="R96" i="8"/>
  <c r="E96" i="8"/>
  <c r="W95" i="8"/>
  <c r="W112" i="8" s="1"/>
  <c r="V95" i="8"/>
  <c r="V112" i="8" s="1"/>
  <c r="M95" i="8"/>
  <c r="S95" i="8" s="1"/>
  <c r="L95" i="8"/>
  <c r="R95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D113" i="9"/>
  <c r="C113" i="9"/>
  <c r="B113" i="9"/>
  <c r="Q112" i="9"/>
  <c r="P112" i="9"/>
  <c r="O112" i="9"/>
  <c r="N112" i="9"/>
  <c r="M112" i="9"/>
  <c r="S112" i="9" s="1"/>
  <c r="U111" i="9"/>
  <c r="T111" i="9"/>
  <c r="S111" i="9"/>
  <c r="R111" i="9"/>
  <c r="S110" i="9"/>
  <c r="R110" i="9"/>
  <c r="E110" i="9"/>
  <c r="T110" i="9" s="1"/>
  <c r="S109" i="9"/>
  <c r="R109" i="9"/>
  <c r="E109" i="9"/>
  <c r="S108" i="9"/>
  <c r="R108" i="9"/>
  <c r="E108" i="9"/>
  <c r="S107" i="9"/>
  <c r="R107" i="9"/>
  <c r="E107" i="9"/>
  <c r="U107" i="9" s="1"/>
  <c r="S106" i="9"/>
  <c r="R106" i="9"/>
  <c r="E106" i="9"/>
  <c r="T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T102" i="9" s="1"/>
  <c r="S101" i="9"/>
  <c r="R101" i="9"/>
  <c r="E101" i="9"/>
  <c r="U101" i="9" s="1"/>
  <c r="S100" i="9"/>
  <c r="R100" i="9"/>
  <c r="E100" i="9"/>
  <c r="U100" i="9" s="1"/>
  <c r="S99" i="9"/>
  <c r="R99" i="9"/>
  <c r="E99" i="9"/>
  <c r="T99" i="9" s="1"/>
  <c r="S98" i="9"/>
  <c r="R98" i="9"/>
  <c r="E98" i="9"/>
  <c r="S97" i="9"/>
  <c r="R97" i="9"/>
  <c r="E97" i="9"/>
  <c r="S96" i="9"/>
  <c r="R96" i="9"/>
  <c r="E96" i="9"/>
  <c r="T96" i="9" s="1"/>
  <c r="W95" i="9"/>
  <c r="W112" i="9" s="1"/>
  <c r="V95" i="9"/>
  <c r="V112" i="9" s="1"/>
  <c r="R95" i="9"/>
  <c r="M95" i="9"/>
  <c r="S95" i="9" s="1"/>
  <c r="L95" i="9"/>
  <c r="L112" i="9" s="1"/>
  <c r="R112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U109" i="10" s="1"/>
  <c r="S108" i="10"/>
  <c r="R108" i="10"/>
  <c r="E108" i="10"/>
  <c r="S107" i="10"/>
  <c r="R107" i="10"/>
  <c r="E107" i="10"/>
  <c r="S106" i="10"/>
  <c r="R106" i="10"/>
  <c r="E106" i="10"/>
  <c r="S105" i="10"/>
  <c r="R105" i="10"/>
  <c r="E105" i="10"/>
  <c r="T105" i="10" s="1"/>
  <c r="S104" i="10"/>
  <c r="R104" i="10"/>
  <c r="E104" i="10"/>
  <c r="T104" i="10" s="1"/>
  <c r="S103" i="10"/>
  <c r="R103" i="10"/>
  <c r="E103" i="10"/>
  <c r="T103" i="10" s="1"/>
  <c r="S102" i="10"/>
  <c r="R102" i="10"/>
  <c r="E102" i="10"/>
  <c r="U102" i="10" s="1"/>
  <c r="S101" i="10"/>
  <c r="R101" i="10"/>
  <c r="E101" i="10"/>
  <c r="U101" i="10" s="1"/>
  <c r="S100" i="10"/>
  <c r="R100" i="10"/>
  <c r="E100" i="10"/>
  <c r="U100" i="10" s="1"/>
  <c r="S99" i="10"/>
  <c r="R99" i="10"/>
  <c r="E99" i="10"/>
  <c r="T99" i="10" s="1"/>
  <c r="S98" i="10"/>
  <c r="R98" i="10"/>
  <c r="E98" i="10"/>
  <c r="T98" i="10" s="1"/>
  <c r="S97" i="10"/>
  <c r="R97" i="10"/>
  <c r="E97" i="10"/>
  <c r="U97" i="10" s="1"/>
  <c r="S96" i="10"/>
  <c r="R96" i="10"/>
  <c r="E96" i="10"/>
  <c r="W95" i="10"/>
  <c r="W112" i="10" s="1"/>
  <c r="V95" i="10"/>
  <c r="V112" i="10" s="1"/>
  <c r="M95" i="10"/>
  <c r="M112" i="10" s="1"/>
  <c r="S112" i="10" s="1"/>
  <c r="L95" i="10"/>
  <c r="R95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S108" i="11"/>
  <c r="R108" i="11"/>
  <c r="E108" i="11"/>
  <c r="T108" i="11" s="1"/>
  <c r="S107" i="11"/>
  <c r="R107" i="11"/>
  <c r="E107" i="11"/>
  <c r="T107" i="11" s="1"/>
  <c r="S106" i="11"/>
  <c r="R106" i="11"/>
  <c r="E106" i="11"/>
  <c r="U106" i="11" s="1"/>
  <c r="T105" i="11"/>
  <c r="S105" i="11"/>
  <c r="R105" i="11"/>
  <c r="E105" i="11"/>
  <c r="U105" i="11" s="1"/>
  <c r="S104" i="11"/>
  <c r="R104" i="11"/>
  <c r="E104" i="11"/>
  <c r="T104" i="11" s="1"/>
  <c r="S103" i="11"/>
  <c r="R103" i="11"/>
  <c r="E103" i="11"/>
  <c r="T103" i="11" s="1"/>
  <c r="S102" i="11"/>
  <c r="R102" i="11"/>
  <c r="E102" i="11"/>
  <c r="U102" i="11" s="1"/>
  <c r="S101" i="11"/>
  <c r="R101" i="11"/>
  <c r="E101" i="11"/>
  <c r="U101" i="11" s="1"/>
  <c r="S100" i="11"/>
  <c r="R100" i="11"/>
  <c r="E100" i="11"/>
  <c r="T100" i="11" s="1"/>
  <c r="S99" i="11"/>
  <c r="R99" i="11"/>
  <c r="E99" i="11"/>
  <c r="T99" i="11" s="1"/>
  <c r="S98" i="11"/>
  <c r="R98" i="11"/>
  <c r="E98" i="11"/>
  <c r="U98" i="11" s="1"/>
  <c r="S97" i="11"/>
  <c r="R97" i="11"/>
  <c r="E97" i="11"/>
  <c r="U97" i="11" s="1"/>
  <c r="S96" i="11"/>
  <c r="R96" i="11"/>
  <c r="E96" i="11"/>
  <c r="U96" i="11" s="1"/>
  <c r="W95" i="11"/>
  <c r="W112" i="11" s="1"/>
  <c r="V95" i="11"/>
  <c r="V112" i="11" s="1"/>
  <c r="M95" i="11"/>
  <c r="S95" i="11" s="1"/>
  <c r="L95" i="1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T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T109" i="12" s="1"/>
  <c r="S108" i="12"/>
  <c r="R108" i="12"/>
  <c r="E108" i="12"/>
  <c r="T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T105" i="12" s="1"/>
  <c r="S104" i="12"/>
  <c r="R104" i="12"/>
  <c r="E104" i="12"/>
  <c r="T104" i="12" s="1"/>
  <c r="S103" i="12"/>
  <c r="R103" i="12"/>
  <c r="E103" i="12"/>
  <c r="U103" i="12" s="1"/>
  <c r="S102" i="12"/>
  <c r="R102" i="12"/>
  <c r="E102" i="12"/>
  <c r="S101" i="12"/>
  <c r="R101" i="12"/>
  <c r="E101" i="12"/>
  <c r="T101" i="12" s="1"/>
  <c r="S100" i="12"/>
  <c r="R100" i="12"/>
  <c r="E100" i="12"/>
  <c r="T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T97" i="12" s="1"/>
  <c r="S96" i="12"/>
  <c r="R96" i="12"/>
  <c r="E96" i="12"/>
  <c r="T96" i="12" s="1"/>
  <c r="W95" i="12"/>
  <c r="W112" i="12" s="1"/>
  <c r="V95" i="12"/>
  <c r="V112" i="12" s="1"/>
  <c r="M95" i="12"/>
  <c r="L95" i="12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T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T105" i="13" s="1"/>
  <c r="S104" i="13"/>
  <c r="R104" i="13"/>
  <c r="E104" i="13"/>
  <c r="U104" i="13" s="1"/>
  <c r="S103" i="13"/>
  <c r="R103" i="13"/>
  <c r="E103" i="13"/>
  <c r="S102" i="13"/>
  <c r="R102" i="13"/>
  <c r="E102" i="13"/>
  <c r="S101" i="13"/>
  <c r="R101" i="13"/>
  <c r="E101" i="13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T97" i="13" s="1"/>
  <c r="S96" i="13"/>
  <c r="R96" i="13"/>
  <c r="E96" i="13"/>
  <c r="U96" i="13" s="1"/>
  <c r="W95" i="13"/>
  <c r="W112" i="13" s="1"/>
  <c r="V95" i="13"/>
  <c r="V112" i="13" s="1"/>
  <c r="M95" i="13"/>
  <c r="S95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T110" i="14" s="1"/>
  <c r="S109" i="14"/>
  <c r="R109" i="14"/>
  <c r="E109" i="14"/>
  <c r="U109" i="14" s="1"/>
  <c r="S108" i="14"/>
  <c r="R108" i="14"/>
  <c r="E108" i="14"/>
  <c r="S107" i="14"/>
  <c r="R107" i="14"/>
  <c r="E107" i="14"/>
  <c r="T107" i="14" s="1"/>
  <c r="S106" i="14"/>
  <c r="R106" i="14"/>
  <c r="E106" i="14"/>
  <c r="T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T103" i="14" s="1"/>
  <c r="S102" i="14"/>
  <c r="R102" i="14"/>
  <c r="E102" i="14"/>
  <c r="T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T99" i="14" s="1"/>
  <c r="S98" i="14"/>
  <c r="R98" i="14"/>
  <c r="E98" i="14"/>
  <c r="S97" i="14"/>
  <c r="R97" i="14"/>
  <c r="E97" i="14"/>
  <c r="U97" i="14" s="1"/>
  <c r="T96" i="14"/>
  <c r="S96" i="14"/>
  <c r="R96" i="14"/>
  <c r="E96" i="14"/>
  <c r="U96" i="14" s="1"/>
  <c r="W95" i="14"/>
  <c r="W112" i="14" s="1"/>
  <c r="V95" i="14"/>
  <c r="V112" i="14" s="1"/>
  <c r="S95" i="14"/>
  <c r="M95" i="14"/>
  <c r="M112" i="14" s="1"/>
  <c r="S112" i="14" s="1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T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T103" i="15" s="1"/>
  <c r="S102" i="15"/>
  <c r="R102" i="15"/>
  <c r="E102" i="15"/>
  <c r="U102" i="15" s="1"/>
  <c r="T101" i="15"/>
  <c r="S101" i="15"/>
  <c r="R101" i="15"/>
  <c r="E101" i="15"/>
  <c r="U101" i="15" s="1"/>
  <c r="S100" i="15"/>
  <c r="R100" i="15"/>
  <c r="E100" i="15"/>
  <c r="U100" i="15" s="1"/>
  <c r="S99" i="15"/>
  <c r="R99" i="15"/>
  <c r="E99" i="15"/>
  <c r="T99" i="15" s="1"/>
  <c r="S98" i="15"/>
  <c r="R98" i="15"/>
  <c r="E98" i="15"/>
  <c r="U98" i="15" s="1"/>
  <c r="S97" i="15"/>
  <c r="R97" i="15"/>
  <c r="E97" i="15"/>
  <c r="U97" i="15" s="1"/>
  <c r="S96" i="15"/>
  <c r="R96" i="15"/>
  <c r="E96" i="15"/>
  <c r="W95" i="15"/>
  <c r="W112" i="15" s="1"/>
  <c r="V95" i="15"/>
  <c r="V112" i="15" s="1"/>
  <c r="M95" i="15"/>
  <c r="L95" i="15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T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T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T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T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T96" i="16" s="1"/>
  <c r="W95" i="16"/>
  <c r="W112" i="16" s="1"/>
  <c r="V95" i="16"/>
  <c r="V112" i="16" s="1"/>
  <c r="M95" i="16"/>
  <c r="L95" i="16"/>
  <c r="R95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T110" i="17" s="1"/>
  <c r="S109" i="17"/>
  <c r="R109" i="17"/>
  <c r="E109" i="17"/>
  <c r="T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T106" i="17" s="1"/>
  <c r="S105" i="17"/>
  <c r="R105" i="17"/>
  <c r="E105" i="17"/>
  <c r="T105" i="17" s="1"/>
  <c r="S104" i="17"/>
  <c r="R104" i="17"/>
  <c r="E104" i="17"/>
  <c r="U104" i="17" s="1"/>
  <c r="S103" i="17"/>
  <c r="R103" i="17"/>
  <c r="E103" i="17"/>
  <c r="U103" i="17" s="1"/>
  <c r="S102" i="17"/>
  <c r="R102" i="17"/>
  <c r="E102" i="17"/>
  <c r="T102" i="17" s="1"/>
  <c r="S101" i="17"/>
  <c r="R101" i="17"/>
  <c r="E101" i="17"/>
  <c r="T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T98" i="17" s="1"/>
  <c r="S97" i="17"/>
  <c r="R97" i="17"/>
  <c r="E97" i="17"/>
  <c r="T97" i="17" s="1"/>
  <c r="S96" i="17"/>
  <c r="R96" i="17"/>
  <c r="E96" i="17"/>
  <c r="U96" i="17" s="1"/>
  <c r="W95" i="17"/>
  <c r="W112" i="17" s="1"/>
  <c r="V95" i="17"/>
  <c r="V112" i="17" s="1"/>
  <c r="M95" i="17"/>
  <c r="S95" i="17" s="1"/>
  <c r="L95" i="17"/>
  <c r="R95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S113" i="18"/>
  <c r="Q113" i="18"/>
  <c r="P113" i="18"/>
  <c r="O113" i="18"/>
  <c r="N113" i="18"/>
  <c r="M113" i="18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T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T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T102" i="18" s="1"/>
  <c r="S101" i="18"/>
  <c r="R101" i="18"/>
  <c r="E101" i="18"/>
  <c r="U101" i="18" s="1"/>
  <c r="T100" i="18"/>
  <c r="S100" i="18"/>
  <c r="R100" i="18"/>
  <c r="E100" i="18"/>
  <c r="U100" i="18" s="1"/>
  <c r="T99" i="18"/>
  <c r="S99" i="18"/>
  <c r="R99" i="18"/>
  <c r="E99" i="18"/>
  <c r="U99" i="18" s="1"/>
  <c r="U98" i="18"/>
  <c r="S98" i="18"/>
  <c r="R98" i="18"/>
  <c r="E98" i="18"/>
  <c r="T98" i="18" s="1"/>
  <c r="S97" i="18"/>
  <c r="R97" i="18"/>
  <c r="E97" i="18"/>
  <c r="U97" i="18" s="1"/>
  <c r="S96" i="18"/>
  <c r="R96" i="18"/>
  <c r="E96" i="18"/>
  <c r="U96" i="18" s="1"/>
  <c r="W95" i="18"/>
  <c r="W112" i="18" s="1"/>
  <c r="V95" i="18"/>
  <c r="V112" i="18" s="1"/>
  <c r="R95" i="18"/>
  <c r="M95" i="18"/>
  <c r="M112" i="18" s="1"/>
  <c r="S112" i="18" s="1"/>
  <c r="L95" i="18"/>
  <c r="L112" i="18" s="1"/>
  <c r="R112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T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T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T107" i="19" s="1"/>
  <c r="S106" i="19"/>
  <c r="R106" i="19"/>
  <c r="E106" i="19"/>
  <c r="T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T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T99" i="19" s="1"/>
  <c r="S98" i="19"/>
  <c r="R98" i="19"/>
  <c r="E98" i="19"/>
  <c r="T98" i="19" s="1"/>
  <c r="S97" i="19"/>
  <c r="R97" i="19"/>
  <c r="E97" i="19"/>
  <c r="U97" i="19" s="1"/>
  <c r="S96" i="19"/>
  <c r="R96" i="19"/>
  <c r="E96" i="19"/>
  <c r="T96" i="19" s="1"/>
  <c r="W95" i="19"/>
  <c r="W112" i="19" s="1"/>
  <c r="V95" i="19"/>
  <c r="V112" i="19" s="1"/>
  <c r="M95" i="19"/>
  <c r="M112" i="19" s="1"/>
  <c r="S112" i="19" s="1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R113" i="20"/>
  <c r="Q113" i="20"/>
  <c r="P113" i="20"/>
  <c r="O113" i="20"/>
  <c r="N113" i="20"/>
  <c r="M113" i="20"/>
  <c r="S113" i="20" s="1"/>
  <c r="L113" i="20"/>
  <c r="K113" i="20"/>
  <c r="J113" i="20"/>
  <c r="I113" i="20"/>
  <c r="H113" i="20"/>
  <c r="G113" i="20"/>
  <c r="F113" i="20"/>
  <c r="E113" i="20"/>
  <c r="T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T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T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T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T97" i="20" s="1"/>
  <c r="S96" i="20"/>
  <c r="R96" i="20"/>
  <c r="E96" i="20"/>
  <c r="U96" i="20" s="1"/>
  <c r="W95" i="20"/>
  <c r="W112" i="20" s="1"/>
  <c r="V95" i="20"/>
  <c r="V112" i="20" s="1"/>
  <c r="R95" i="20"/>
  <c r="M95" i="20"/>
  <c r="M112" i="20" s="1"/>
  <c r="S112" i="20" s="1"/>
  <c r="L95" i="20"/>
  <c r="L112" i="20" s="1"/>
  <c r="R112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T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T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T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T98" i="1" s="1"/>
  <c r="S97" i="1"/>
  <c r="R97" i="1"/>
  <c r="E97" i="1"/>
  <c r="U97" i="1" s="1"/>
  <c r="S96" i="1"/>
  <c r="R96" i="1"/>
  <c r="E96" i="1"/>
  <c r="W95" i="1"/>
  <c r="W112" i="1" s="1"/>
  <c r="V95" i="1"/>
  <c r="V112" i="1" s="1"/>
  <c r="M95" i="1"/>
  <c r="M112" i="1" s="1"/>
  <c r="S112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E79" i="2" s="1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E79" i="4" s="1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E79" i="13" s="1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T93" i="20"/>
  <c r="S93" i="20"/>
  <c r="R93" i="20"/>
  <c r="Q93" i="20"/>
  <c r="P93" i="20"/>
  <c r="E93" i="20"/>
  <c r="U93" i="20" s="1"/>
  <c r="S92" i="20"/>
  <c r="R92" i="20"/>
  <c r="Q92" i="20"/>
  <c r="P92" i="20"/>
  <c r="E92" i="20"/>
  <c r="S91" i="20"/>
  <c r="R91" i="20"/>
  <c r="Q91" i="20"/>
  <c r="P91" i="20"/>
  <c r="E91" i="20"/>
  <c r="T91" i="20" s="1"/>
  <c r="U90" i="20"/>
  <c r="T90" i="20"/>
  <c r="S90" i="20"/>
  <c r="R90" i="20"/>
  <c r="Q90" i="20"/>
  <c r="P90" i="20"/>
  <c r="E90" i="20"/>
  <c r="T89" i="20"/>
  <c r="S89" i="20"/>
  <c r="R89" i="20"/>
  <c r="Q89" i="20"/>
  <c r="P89" i="20"/>
  <c r="E89" i="20"/>
  <c r="U89" i="20" s="1"/>
  <c r="S88" i="20"/>
  <c r="R88" i="20"/>
  <c r="Q88" i="20"/>
  <c r="P88" i="20"/>
  <c r="E88" i="20"/>
  <c r="S87" i="20"/>
  <c r="R87" i="20"/>
  <c r="Q87" i="20"/>
  <c r="P87" i="20"/>
  <c r="E87" i="20"/>
  <c r="T87" i="20" s="1"/>
  <c r="U86" i="20"/>
  <c r="T86" i="20"/>
  <c r="S86" i="20"/>
  <c r="R86" i="20"/>
  <c r="Q86" i="20"/>
  <c r="P86" i="20"/>
  <c r="E86" i="20"/>
  <c r="W72" i="20"/>
  <c r="V72" i="20"/>
  <c r="O72" i="20"/>
  <c r="N72" i="20"/>
  <c r="M72" i="20"/>
  <c r="L72" i="20"/>
  <c r="R72" i="20" s="1"/>
  <c r="K72" i="20"/>
  <c r="J72" i="20"/>
  <c r="I72" i="20"/>
  <c r="H72" i="20"/>
  <c r="P72" i="20" s="1"/>
  <c r="G72" i="20"/>
  <c r="F72" i="20"/>
  <c r="C72" i="20"/>
  <c r="B72" i="20"/>
  <c r="W71" i="20"/>
  <c r="V71" i="20"/>
  <c r="O71" i="20"/>
  <c r="S71" i="20" s="1"/>
  <c r="N71" i="20"/>
  <c r="R71" i="20" s="1"/>
  <c r="M71" i="20"/>
  <c r="L71" i="20"/>
  <c r="K71" i="20"/>
  <c r="J71" i="20"/>
  <c r="I71" i="20"/>
  <c r="H71" i="20"/>
  <c r="G71" i="20"/>
  <c r="F71" i="20"/>
  <c r="C71" i="20"/>
  <c r="B71" i="20"/>
  <c r="E71" i="20" s="1"/>
  <c r="W70" i="20"/>
  <c r="V70" i="20"/>
  <c r="O70" i="20"/>
  <c r="N70" i="20"/>
  <c r="M70" i="20"/>
  <c r="S70" i="20" s="1"/>
  <c r="L70" i="20"/>
  <c r="K70" i="20"/>
  <c r="J70" i="20"/>
  <c r="I70" i="20"/>
  <c r="Q70" i="20" s="1"/>
  <c r="H70" i="20"/>
  <c r="G70" i="20"/>
  <c r="F70" i="20"/>
  <c r="C70" i="20"/>
  <c r="E70" i="20" s="1"/>
  <c r="B70" i="20"/>
  <c r="S69" i="20"/>
  <c r="R69" i="20"/>
  <c r="Q69" i="20"/>
  <c r="P69" i="20"/>
  <c r="E69" i="20"/>
  <c r="W67" i="20"/>
  <c r="V67" i="20"/>
  <c r="O67" i="20"/>
  <c r="N67" i="20"/>
  <c r="M67" i="20"/>
  <c r="S67" i="20" s="1"/>
  <c r="L67" i="20"/>
  <c r="K67" i="20"/>
  <c r="J67" i="20"/>
  <c r="I67" i="20"/>
  <c r="Q67" i="20" s="1"/>
  <c r="H67" i="20"/>
  <c r="G67" i="20"/>
  <c r="F67" i="20"/>
  <c r="C67" i="20"/>
  <c r="B67" i="20"/>
  <c r="W66" i="20"/>
  <c r="V66" i="20"/>
  <c r="S66" i="20"/>
  <c r="O66" i="20"/>
  <c r="N66" i="20"/>
  <c r="M66" i="20"/>
  <c r="L66" i="20"/>
  <c r="R66" i="20" s="1"/>
  <c r="K66" i="20"/>
  <c r="J66" i="20"/>
  <c r="I66" i="20"/>
  <c r="H66" i="20"/>
  <c r="G66" i="20"/>
  <c r="F66" i="20"/>
  <c r="C66" i="20"/>
  <c r="B66" i="20"/>
  <c r="S65" i="20"/>
  <c r="R65" i="20"/>
  <c r="Q65" i="20"/>
  <c r="P65" i="20"/>
  <c r="E65" i="20"/>
  <c r="U65" i="20" s="1"/>
  <c r="U64" i="20"/>
  <c r="S64" i="20"/>
  <c r="R64" i="20"/>
  <c r="Q64" i="20"/>
  <c r="P64" i="20"/>
  <c r="E64" i="20"/>
  <c r="T64" i="20" s="1"/>
  <c r="S63" i="20"/>
  <c r="R63" i="20"/>
  <c r="Q63" i="20"/>
  <c r="P63" i="20"/>
  <c r="E63" i="20"/>
  <c r="S62" i="20"/>
  <c r="R62" i="20"/>
  <c r="Q62" i="20"/>
  <c r="P62" i="20"/>
  <c r="E62" i="20"/>
  <c r="S61" i="20"/>
  <c r="R61" i="20"/>
  <c r="Q61" i="20"/>
  <c r="P61" i="20"/>
  <c r="E61" i="20"/>
  <c r="V59" i="20"/>
  <c r="S59" i="20"/>
  <c r="O59" i="20"/>
  <c r="N59" i="20"/>
  <c r="M59" i="20"/>
  <c r="L59" i="20"/>
  <c r="R59" i="20" s="1"/>
  <c r="K59" i="20"/>
  <c r="J59" i="20"/>
  <c r="I59" i="20"/>
  <c r="H59" i="20"/>
  <c r="G59" i="20"/>
  <c r="F59" i="20"/>
  <c r="C59" i="20"/>
  <c r="B59" i="20"/>
  <c r="E59" i="20" s="1"/>
  <c r="S58" i="20"/>
  <c r="R58" i="20"/>
  <c r="Q58" i="20"/>
  <c r="P58" i="20"/>
  <c r="E58" i="20"/>
  <c r="T58" i="20" s="1"/>
  <c r="U57" i="20"/>
  <c r="S57" i="20"/>
  <c r="R57" i="20"/>
  <c r="Q57" i="20"/>
  <c r="P57" i="20"/>
  <c r="E57" i="20"/>
  <c r="T57" i="20" s="1"/>
  <c r="U56" i="20"/>
  <c r="S56" i="20"/>
  <c r="R56" i="20"/>
  <c r="Q56" i="20"/>
  <c r="P56" i="20"/>
  <c r="E56" i="20"/>
  <c r="T56" i="20" s="1"/>
  <c r="T55" i="20"/>
  <c r="S55" i="20"/>
  <c r="R55" i="20"/>
  <c r="Q55" i="20"/>
  <c r="P55" i="20"/>
  <c r="E55" i="20"/>
  <c r="U55" i="20" s="1"/>
  <c r="W53" i="20"/>
  <c r="V53" i="20"/>
  <c r="O53" i="20"/>
  <c r="N53" i="20"/>
  <c r="M53" i="20"/>
  <c r="L53" i="20"/>
  <c r="K53" i="20"/>
  <c r="J53" i="20"/>
  <c r="I53" i="20"/>
  <c r="H53" i="20"/>
  <c r="G53" i="20"/>
  <c r="F53" i="20"/>
  <c r="C53" i="20"/>
  <c r="B53" i="20"/>
  <c r="E53" i="20" s="1"/>
  <c r="U52" i="20"/>
  <c r="S52" i="20"/>
  <c r="R52" i="20"/>
  <c r="Q52" i="20"/>
  <c r="P52" i="20"/>
  <c r="E52" i="20"/>
  <c r="T52" i="20" s="1"/>
  <c r="S51" i="20"/>
  <c r="R51" i="20"/>
  <c r="Q51" i="20"/>
  <c r="P51" i="20"/>
  <c r="E51" i="20"/>
  <c r="T51" i="20" s="1"/>
  <c r="T50" i="20"/>
  <c r="S50" i="20"/>
  <c r="R50" i="20"/>
  <c r="Q50" i="20"/>
  <c r="P50" i="20"/>
  <c r="E50" i="20"/>
  <c r="U50" i="20" s="1"/>
  <c r="S49" i="20"/>
  <c r="R49" i="20"/>
  <c r="Q49" i="20"/>
  <c r="P49" i="20"/>
  <c r="E49" i="20"/>
  <c r="S48" i="20"/>
  <c r="R48" i="20"/>
  <c r="Q48" i="20"/>
  <c r="P48" i="20"/>
  <c r="E48" i="20"/>
  <c r="U48" i="20" s="1"/>
  <c r="S47" i="20"/>
  <c r="R47" i="20"/>
  <c r="Q47" i="20"/>
  <c r="P47" i="20"/>
  <c r="E47" i="20"/>
  <c r="T47" i="20" s="1"/>
  <c r="S46" i="20"/>
  <c r="R46" i="20"/>
  <c r="Q46" i="20"/>
  <c r="P46" i="20"/>
  <c r="E46" i="20"/>
  <c r="U46" i="20" s="1"/>
  <c r="S45" i="20"/>
  <c r="R45" i="20"/>
  <c r="Q45" i="20"/>
  <c r="P45" i="20"/>
  <c r="E45" i="20"/>
  <c r="T45" i="20" s="1"/>
  <c r="S44" i="20"/>
  <c r="R44" i="20"/>
  <c r="Q44" i="20"/>
  <c r="P44" i="20"/>
  <c r="E44" i="20"/>
  <c r="U44" i="20" s="1"/>
  <c r="S43" i="20"/>
  <c r="R43" i="20"/>
  <c r="Q43" i="20"/>
  <c r="P43" i="20"/>
  <c r="E43" i="20"/>
  <c r="S42" i="20"/>
  <c r="R42" i="20"/>
  <c r="Q42" i="20"/>
  <c r="P42" i="20"/>
  <c r="E42" i="20"/>
  <c r="T42" i="20" s="1"/>
  <c r="W40" i="20"/>
  <c r="V40" i="20"/>
  <c r="O40" i="20"/>
  <c r="N40" i="20"/>
  <c r="M40" i="20"/>
  <c r="S40" i="20" s="1"/>
  <c r="L40" i="20"/>
  <c r="R40" i="20" s="1"/>
  <c r="K40" i="20"/>
  <c r="J40" i="20"/>
  <c r="I40" i="20"/>
  <c r="Q40" i="20" s="1"/>
  <c r="H40" i="20"/>
  <c r="G40" i="20"/>
  <c r="F40" i="20"/>
  <c r="C40" i="20"/>
  <c r="B40" i="20"/>
  <c r="S39" i="20"/>
  <c r="R39" i="20"/>
  <c r="Q39" i="20"/>
  <c r="P39" i="20"/>
  <c r="E39" i="20"/>
  <c r="U39" i="20" s="1"/>
  <c r="S38" i="20"/>
  <c r="R38" i="20"/>
  <c r="Q38" i="20"/>
  <c r="P38" i="20"/>
  <c r="E38" i="20"/>
  <c r="U37" i="20"/>
  <c r="S37" i="20"/>
  <c r="R37" i="20"/>
  <c r="Q37" i="20"/>
  <c r="P37" i="20"/>
  <c r="E37" i="20"/>
  <c r="T37" i="20" s="1"/>
  <c r="S36" i="20"/>
  <c r="R36" i="20"/>
  <c r="Q36" i="20"/>
  <c r="U36" i="20" s="1"/>
  <c r="P36" i="20"/>
  <c r="T36" i="20" s="1"/>
  <c r="E36" i="20"/>
  <c r="S35" i="20"/>
  <c r="R35" i="20"/>
  <c r="Q35" i="20"/>
  <c r="P35" i="20"/>
  <c r="E35" i="20"/>
  <c r="W33" i="20"/>
  <c r="V33" i="20"/>
  <c r="O33" i="20"/>
  <c r="N33" i="20"/>
  <c r="M33" i="20"/>
  <c r="S33" i="20" s="1"/>
  <c r="L33" i="20"/>
  <c r="R33" i="20" s="1"/>
  <c r="K33" i="20"/>
  <c r="J33" i="20"/>
  <c r="I33" i="20"/>
  <c r="H33" i="20"/>
  <c r="G33" i="20"/>
  <c r="F33" i="20"/>
  <c r="C33" i="20"/>
  <c r="B33" i="20"/>
  <c r="E33" i="20" s="1"/>
  <c r="S32" i="20"/>
  <c r="R32" i="20"/>
  <c r="Q32" i="20"/>
  <c r="P32" i="20"/>
  <c r="E32" i="20"/>
  <c r="T32" i="20" s="1"/>
  <c r="W30" i="20"/>
  <c r="V30" i="20"/>
  <c r="O30" i="20"/>
  <c r="N30" i="20"/>
  <c r="M30" i="20"/>
  <c r="L30" i="20"/>
  <c r="K30" i="20"/>
  <c r="J30" i="20"/>
  <c r="I30" i="20"/>
  <c r="H30" i="20"/>
  <c r="G30" i="20"/>
  <c r="F30" i="20"/>
  <c r="C30" i="20"/>
  <c r="E30" i="20" s="1"/>
  <c r="B30" i="20"/>
  <c r="S29" i="20"/>
  <c r="R29" i="20"/>
  <c r="Q29" i="20"/>
  <c r="P29" i="20"/>
  <c r="E29" i="20"/>
  <c r="U29" i="20" s="1"/>
  <c r="S28" i="20"/>
  <c r="R28" i="20"/>
  <c r="Q28" i="20"/>
  <c r="P28" i="20"/>
  <c r="E28" i="20"/>
  <c r="U28" i="20" s="1"/>
  <c r="U27" i="20"/>
  <c r="S27" i="20"/>
  <c r="R27" i="20"/>
  <c r="Q27" i="20"/>
  <c r="P27" i="20"/>
  <c r="E27" i="20"/>
  <c r="T27" i="20" s="1"/>
  <c r="T26" i="20"/>
  <c r="S26" i="20"/>
  <c r="R26" i="20"/>
  <c r="Q26" i="20"/>
  <c r="P26" i="20"/>
  <c r="E26" i="20"/>
  <c r="U26" i="20" s="1"/>
  <c r="W24" i="20"/>
  <c r="V24" i="20"/>
  <c r="S24" i="20"/>
  <c r="O24" i="20"/>
  <c r="N24" i="20"/>
  <c r="M24" i="20"/>
  <c r="L24" i="20"/>
  <c r="R24" i="20" s="1"/>
  <c r="K24" i="20"/>
  <c r="J24" i="20"/>
  <c r="I24" i="20"/>
  <c r="H24" i="20"/>
  <c r="G24" i="20"/>
  <c r="F24" i="20"/>
  <c r="C24" i="20"/>
  <c r="B24" i="20"/>
  <c r="E24" i="20" s="1"/>
  <c r="S23" i="20"/>
  <c r="R23" i="20"/>
  <c r="Q23" i="20"/>
  <c r="P23" i="20"/>
  <c r="E23" i="20"/>
  <c r="U23" i="20" s="1"/>
  <c r="S22" i="20"/>
  <c r="R22" i="20"/>
  <c r="Q22" i="20"/>
  <c r="P22" i="20"/>
  <c r="E22" i="20"/>
  <c r="T22" i="20" s="1"/>
  <c r="T21" i="20"/>
  <c r="S21" i="20"/>
  <c r="R21" i="20"/>
  <c r="Q21" i="20"/>
  <c r="P21" i="20"/>
  <c r="E21" i="20"/>
  <c r="U21" i="20" s="1"/>
  <c r="S20" i="20"/>
  <c r="R20" i="20"/>
  <c r="Q20" i="20"/>
  <c r="P20" i="20"/>
  <c r="E20" i="20"/>
  <c r="U20" i="20" s="1"/>
  <c r="S19" i="20"/>
  <c r="R19" i="20"/>
  <c r="Q19" i="20"/>
  <c r="P19" i="20"/>
  <c r="E19" i="20"/>
  <c r="U19" i="20" s="1"/>
  <c r="S18" i="20"/>
  <c r="R18" i="20"/>
  <c r="Q18" i="20"/>
  <c r="P18" i="20"/>
  <c r="E18" i="20"/>
  <c r="T17" i="20"/>
  <c r="S17" i="20"/>
  <c r="R17" i="20"/>
  <c r="Q17" i="20"/>
  <c r="P17" i="20"/>
  <c r="E17" i="20"/>
  <c r="U17" i="20" s="1"/>
  <c r="W15" i="20"/>
  <c r="V15" i="20"/>
  <c r="O15" i="20"/>
  <c r="N15" i="20"/>
  <c r="M15" i="20"/>
  <c r="L15" i="20"/>
  <c r="K15" i="20"/>
  <c r="J15" i="20"/>
  <c r="I15" i="20"/>
  <c r="Q15" i="20" s="1"/>
  <c r="H15" i="20"/>
  <c r="G15" i="20"/>
  <c r="F15" i="20"/>
  <c r="C15" i="20"/>
  <c r="B15" i="20"/>
  <c r="S14" i="20"/>
  <c r="R14" i="20"/>
  <c r="Q14" i="20"/>
  <c r="P14" i="20"/>
  <c r="E14" i="20"/>
  <c r="U13" i="20"/>
  <c r="S13" i="20"/>
  <c r="R13" i="20"/>
  <c r="Q13" i="20"/>
  <c r="P13" i="20"/>
  <c r="E13" i="20"/>
  <c r="T13" i="20" s="1"/>
  <c r="T12" i="20"/>
  <c r="S12" i="20"/>
  <c r="R12" i="20"/>
  <c r="Q12" i="20"/>
  <c r="P12" i="20"/>
  <c r="E12" i="20"/>
  <c r="U12" i="20" s="1"/>
  <c r="S11" i="20"/>
  <c r="R11" i="20"/>
  <c r="Q11" i="20"/>
  <c r="P11" i="20"/>
  <c r="E11" i="20"/>
  <c r="S10" i="20"/>
  <c r="R10" i="20"/>
  <c r="Q10" i="20"/>
  <c r="P10" i="20"/>
  <c r="E10" i="20"/>
  <c r="U9" i="20"/>
  <c r="T9" i="20"/>
  <c r="S9" i="20"/>
  <c r="R9" i="20"/>
  <c r="Q9" i="20"/>
  <c r="P9" i="20"/>
  <c r="E9" i="20"/>
  <c r="S93" i="19"/>
  <c r="R93" i="19"/>
  <c r="Q93" i="19"/>
  <c r="P93" i="19"/>
  <c r="E93" i="19"/>
  <c r="U93" i="19" s="1"/>
  <c r="S92" i="19"/>
  <c r="R92" i="19"/>
  <c r="Q92" i="19"/>
  <c r="P92" i="19"/>
  <c r="E92" i="19"/>
  <c r="U92" i="19" s="1"/>
  <c r="U91" i="19"/>
  <c r="S91" i="19"/>
  <c r="R91" i="19"/>
  <c r="Q91" i="19"/>
  <c r="P91" i="19"/>
  <c r="E91" i="19"/>
  <c r="T91" i="19" s="1"/>
  <c r="U90" i="19"/>
  <c r="T90" i="19"/>
  <c r="S90" i="19"/>
  <c r="R90" i="19"/>
  <c r="Q90" i="19"/>
  <c r="P90" i="19"/>
  <c r="E90" i="19"/>
  <c r="S89" i="19"/>
  <c r="R89" i="19"/>
  <c r="Q89" i="19"/>
  <c r="P89" i="19"/>
  <c r="E89" i="19"/>
  <c r="U89" i="19" s="1"/>
  <c r="S88" i="19"/>
  <c r="R88" i="19"/>
  <c r="Q88" i="19"/>
  <c r="P88" i="19"/>
  <c r="E88" i="19"/>
  <c r="U88" i="19" s="1"/>
  <c r="U87" i="19"/>
  <c r="S87" i="19"/>
  <c r="R87" i="19"/>
  <c r="Q87" i="19"/>
  <c r="P87" i="19"/>
  <c r="E87" i="19"/>
  <c r="T87" i="19" s="1"/>
  <c r="U86" i="19"/>
  <c r="T86" i="19"/>
  <c r="S86" i="19"/>
  <c r="R86" i="19"/>
  <c r="Q86" i="19"/>
  <c r="P86" i="19"/>
  <c r="E86" i="19"/>
  <c r="W72" i="19"/>
  <c r="V72" i="19"/>
  <c r="O72" i="19"/>
  <c r="N72" i="19"/>
  <c r="M72" i="19"/>
  <c r="L72" i="19"/>
  <c r="K72" i="19"/>
  <c r="J72" i="19"/>
  <c r="I72" i="19"/>
  <c r="H72" i="19"/>
  <c r="G72" i="19"/>
  <c r="F72" i="19"/>
  <c r="C72" i="19"/>
  <c r="B72" i="19"/>
  <c r="W71" i="19"/>
  <c r="V71" i="19"/>
  <c r="S71" i="19"/>
  <c r="R71" i="19"/>
  <c r="O71" i="19"/>
  <c r="N71" i="19"/>
  <c r="M71" i="19"/>
  <c r="L71" i="19"/>
  <c r="K71" i="19"/>
  <c r="J71" i="19"/>
  <c r="I71" i="19"/>
  <c r="H71" i="19"/>
  <c r="P71" i="19" s="1"/>
  <c r="G71" i="19"/>
  <c r="F71" i="19"/>
  <c r="C71" i="19"/>
  <c r="B71" i="19"/>
  <c r="E71" i="19" s="1"/>
  <c r="W70" i="19"/>
  <c r="V70" i="19"/>
  <c r="R70" i="19"/>
  <c r="O70" i="19"/>
  <c r="N70" i="19"/>
  <c r="M70" i="19"/>
  <c r="S70" i="19" s="1"/>
  <c r="L70" i="19"/>
  <c r="K70" i="19"/>
  <c r="J70" i="19"/>
  <c r="I70" i="19"/>
  <c r="H70" i="19"/>
  <c r="G70" i="19"/>
  <c r="F70" i="19"/>
  <c r="C70" i="19"/>
  <c r="B70" i="19"/>
  <c r="E70" i="19" s="1"/>
  <c r="U69" i="19"/>
  <c r="S69" i="19"/>
  <c r="R69" i="19"/>
  <c r="Q69" i="19"/>
  <c r="P69" i="19"/>
  <c r="E69" i="19"/>
  <c r="T69" i="19" s="1"/>
  <c r="W67" i="19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W66" i="19"/>
  <c r="V66" i="19"/>
  <c r="R66" i="19"/>
  <c r="O66" i="19"/>
  <c r="N66" i="19"/>
  <c r="M66" i="19"/>
  <c r="S66" i="19" s="1"/>
  <c r="L66" i="19"/>
  <c r="K66" i="19"/>
  <c r="J66" i="19"/>
  <c r="I66" i="19"/>
  <c r="H66" i="19"/>
  <c r="P66" i="19" s="1"/>
  <c r="G66" i="19"/>
  <c r="F66" i="19"/>
  <c r="C66" i="19"/>
  <c r="B66" i="19"/>
  <c r="E66" i="19" s="1"/>
  <c r="S65" i="19"/>
  <c r="R65" i="19"/>
  <c r="Q65" i="19"/>
  <c r="P65" i="19"/>
  <c r="E65" i="19"/>
  <c r="U64" i="19"/>
  <c r="S64" i="19"/>
  <c r="R64" i="19"/>
  <c r="Q64" i="19"/>
  <c r="P64" i="19"/>
  <c r="E64" i="19"/>
  <c r="T64" i="19" s="1"/>
  <c r="S63" i="19"/>
  <c r="R63" i="19"/>
  <c r="Q63" i="19"/>
  <c r="P63" i="19"/>
  <c r="E63" i="19"/>
  <c r="U63" i="19" s="1"/>
  <c r="S62" i="19"/>
  <c r="R62" i="19"/>
  <c r="Q62" i="19"/>
  <c r="P62" i="19"/>
  <c r="E62" i="19"/>
  <c r="U62" i="19" s="1"/>
  <c r="S61" i="19"/>
  <c r="R61" i="19"/>
  <c r="Q61" i="19"/>
  <c r="P61" i="19"/>
  <c r="E61" i="19"/>
  <c r="V59" i="19"/>
  <c r="O59" i="19"/>
  <c r="N59" i="19"/>
  <c r="M59" i="19"/>
  <c r="S59" i="19" s="1"/>
  <c r="L59" i="19"/>
  <c r="R59" i="19" s="1"/>
  <c r="K59" i="19"/>
  <c r="J59" i="19"/>
  <c r="I59" i="19"/>
  <c r="H59" i="19"/>
  <c r="P59" i="19" s="1"/>
  <c r="G59" i="19"/>
  <c r="F59" i="19"/>
  <c r="C59" i="19"/>
  <c r="B59" i="19"/>
  <c r="S58" i="19"/>
  <c r="R58" i="19"/>
  <c r="Q58" i="19"/>
  <c r="P58" i="19"/>
  <c r="E58" i="19"/>
  <c r="U58" i="19" s="1"/>
  <c r="S57" i="19"/>
  <c r="R57" i="19"/>
  <c r="Q57" i="19"/>
  <c r="P57" i="19"/>
  <c r="E57" i="19"/>
  <c r="U57" i="19" s="1"/>
  <c r="U56" i="19"/>
  <c r="T56" i="19"/>
  <c r="S56" i="19"/>
  <c r="R56" i="19"/>
  <c r="Q56" i="19"/>
  <c r="P56" i="19"/>
  <c r="E56" i="19"/>
  <c r="S55" i="19"/>
  <c r="R55" i="19"/>
  <c r="Q55" i="19"/>
  <c r="P55" i="19"/>
  <c r="E55" i="19"/>
  <c r="W53" i="19"/>
  <c r="V53" i="19"/>
  <c r="O53" i="19"/>
  <c r="N53" i="19"/>
  <c r="M53" i="19"/>
  <c r="S53" i="19" s="1"/>
  <c r="L53" i="19"/>
  <c r="R53" i="19" s="1"/>
  <c r="K53" i="19"/>
  <c r="J53" i="19"/>
  <c r="I53" i="19"/>
  <c r="H53" i="19"/>
  <c r="G53" i="19"/>
  <c r="F53" i="19"/>
  <c r="C53" i="19"/>
  <c r="B53" i="19"/>
  <c r="E53" i="19" s="1"/>
  <c r="S52" i="19"/>
  <c r="R52" i="19"/>
  <c r="Q52" i="19"/>
  <c r="P52" i="19"/>
  <c r="E52" i="19"/>
  <c r="U51" i="19"/>
  <c r="S51" i="19"/>
  <c r="R51" i="19"/>
  <c r="Q51" i="19"/>
  <c r="P51" i="19"/>
  <c r="E51" i="19"/>
  <c r="T51" i="19" s="1"/>
  <c r="S50" i="19"/>
  <c r="R50" i="19"/>
  <c r="Q50" i="19"/>
  <c r="P50" i="19"/>
  <c r="E50" i="19"/>
  <c r="U50" i="19" s="1"/>
  <c r="S49" i="19"/>
  <c r="R49" i="19"/>
  <c r="Q49" i="19"/>
  <c r="P49" i="19"/>
  <c r="E49" i="19"/>
  <c r="S48" i="19"/>
  <c r="R48" i="19"/>
  <c r="Q48" i="19"/>
  <c r="P48" i="19"/>
  <c r="E48" i="19"/>
  <c r="U47" i="19"/>
  <c r="S47" i="19"/>
  <c r="R47" i="19"/>
  <c r="Q47" i="19"/>
  <c r="P47" i="19"/>
  <c r="E47" i="19"/>
  <c r="T47" i="19" s="1"/>
  <c r="T46" i="19"/>
  <c r="S46" i="19"/>
  <c r="R46" i="19"/>
  <c r="Q46" i="19"/>
  <c r="P46" i="19"/>
  <c r="E46" i="19"/>
  <c r="U46" i="19" s="1"/>
  <c r="S45" i="19"/>
  <c r="R45" i="19"/>
  <c r="Q45" i="19"/>
  <c r="P45" i="19"/>
  <c r="E45" i="19"/>
  <c r="S44" i="19"/>
  <c r="R44" i="19"/>
  <c r="Q44" i="19"/>
  <c r="P44" i="19"/>
  <c r="E44" i="19"/>
  <c r="U43" i="19"/>
  <c r="S43" i="19"/>
  <c r="R43" i="19"/>
  <c r="Q43" i="19"/>
  <c r="P43" i="19"/>
  <c r="E43" i="19"/>
  <c r="T43" i="19" s="1"/>
  <c r="S42" i="19"/>
  <c r="R42" i="19"/>
  <c r="Q42" i="19"/>
  <c r="P42" i="19"/>
  <c r="E42" i="19"/>
  <c r="U42" i="19" s="1"/>
  <c r="W40" i="19"/>
  <c r="V40" i="19"/>
  <c r="O40" i="19"/>
  <c r="S40" i="19" s="1"/>
  <c r="N40" i="19"/>
  <c r="M40" i="19"/>
  <c r="L40" i="19"/>
  <c r="K40" i="19"/>
  <c r="J40" i="19"/>
  <c r="I40" i="19"/>
  <c r="H40" i="19"/>
  <c r="G40" i="19"/>
  <c r="F40" i="19"/>
  <c r="C40" i="19"/>
  <c r="B40" i="19"/>
  <c r="E40" i="19" s="1"/>
  <c r="U39" i="19"/>
  <c r="T39" i="19"/>
  <c r="S39" i="19"/>
  <c r="R39" i="19"/>
  <c r="Q39" i="19"/>
  <c r="P39" i="19"/>
  <c r="E39" i="19"/>
  <c r="U38" i="19"/>
  <c r="T38" i="19"/>
  <c r="S38" i="19"/>
  <c r="R38" i="19"/>
  <c r="Q38" i="19"/>
  <c r="P38" i="19"/>
  <c r="E38" i="19"/>
  <c r="S37" i="19"/>
  <c r="R37" i="19"/>
  <c r="Q37" i="19"/>
  <c r="P37" i="19"/>
  <c r="E37" i="19"/>
  <c r="U37" i="19" s="1"/>
  <c r="S36" i="19"/>
  <c r="R36" i="19"/>
  <c r="Q36" i="19"/>
  <c r="P36" i="19"/>
  <c r="E36" i="19"/>
  <c r="U35" i="19"/>
  <c r="S35" i="19"/>
  <c r="R35" i="19"/>
  <c r="Q35" i="19"/>
  <c r="P35" i="19"/>
  <c r="T35" i="19" s="1"/>
  <c r="E35" i="19"/>
  <c r="W33" i="19"/>
  <c r="V33" i="19"/>
  <c r="O33" i="19"/>
  <c r="N33" i="19"/>
  <c r="M33" i="19"/>
  <c r="L33" i="19"/>
  <c r="R33" i="19" s="1"/>
  <c r="K33" i="19"/>
  <c r="J33" i="19"/>
  <c r="I33" i="19"/>
  <c r="H33" i="19"/>
  <c r="G33" i="19"/>
  <c r="F33" i="19"/>
  <c r="C33" i="19"/>
  <c r="B33" i="19"/>
  <c r="E33" i="19" s="1"/>
  <c r="S32" i="19"/>
  <c r="R32" i="19"/>
  <c r="Q32" i="19"/>
  <c r="P32" i="19"/>
  <c r="E32" i="19"/>
  <c r="W30" i="19"/>
  <c r="V30" i="19"/>
  <c r="S30" i="19"/>
  <c r="O30" i="19"/>
  <c r="N30" i="19"/>
  <c r="M30" i="19"/>
  <c r="L30" i="19"/>
  <c r="R30" i="19" s="1"/>
  <c r="K30" i="19"/>
  <c r="J30" i="19"/>
  <c r="I30" i="19"/>
  <c r="H30" i="19"/>
  <c r="G30" i="19"/>
  <c r="F30" i="19"/>
  <c r="C30" i="19"/>
  <c r="B30" i="19"/>
  <c r="S29" i="19"/>
  <c r="R29" i="19"/>
  <c r="Q29" i="19"/>
  <c r="P29" i="19"/>
  <c r="E29" i="19"/>
  <c r="T28" i="19"/>
  <c r="S28" i="19"/>
  <c r="R28" i="19"/>
  <c r="Q28" i="19"/>
  <c r="P28" i="19"/>
  <c r="E28" i="19"/>
  <c r="U28" i="19" s="1"/>
  <c r="S27" i="19"/>
  <c r="R27" i="19"/>
  <c r="Q27" i="19"/>
  <c r="P27" i="19"/>
  <c r="E27" i="19"/>
  <c r="U27" i="19" s="1"/>
  <c r="S26" i="19"/>
  <c r="R26" i="19"/>
  <c r="Q26" i="19"/>
  <c r="P26" i="19"/>
  <c r="E26" i="19"/>
  <c r="W24" i="19"/>
  <c r="V24" i="19"/>
  <c r="O24" i="19"/>
  <c r="N24" i="19"/>
  <c r="M24" i="19"/>
  <c r="S24" i="19" s="1"/>
  <c r="L24" i="19"/>
  <c r="R24" i="19" s="1"/>
  <c r="K24" i="19"/>
  <c r="J24" i="19"/>
  <c r="I24" i="19"/>
  <c r="Q24" i="19" s="1"/>
  <c r="H24" i="19"/>
  <c r="G24" i="19"/>
  <c r="F24" i="19"/>
  <c r="C24" i="19"/>
  <c r="E24" i="19" s="1"/>
  <c r="B24" i="19"/>
  <c r="T23" i="19"/>
  <c r="S23" i="19"/>
  <c r="R23" i="19"/>
  <c r="Q23" i="19"/>
  <c r="P23" i="19"/>
  <c r="E23" i="19"/>
  <c r="U23" i="19" s="1"/>
  <c r="S22" i="19"/>
  <c r="R22" i="19"/>
  <c r="Q22" i="19"/>
  <c r="P22" i="19"/>
  <c r="E22" i="19"/>
  <c r="U22" i="19" s="1"/>
  <c r="S21" i="19"/>
  <c r="R21" i="19"/>
  <c r="Q21" i="19"/>
  <c r="P21" i="19"/>
  <c r="E21" i="19"/>
  <c r="U20" i="19"/>
  <c r="T20" i="19"/>
  <c r="S20" i="19"/>
  <c r="R20" i="19"/>
  <c r="Q20" i="19"/>
  <c r="P20" i="19"/>
  <c r="E20" i="19"/>
  <c r="S19" i="19"/>
  <c r="R19" i="19"/>
  <c r="Q19" i="19"/>
  <c r="P19" i="19"/>
  <c r="E19" i="19"/>
  <c r="S18" i="19"/>
  <c r="R18" i="19"/>
  <c r="Q18" i="19"/>
  <c r="P18" i="19"/>
  <c r="E18" i="19"/>
  <c r="U18" i="19" s="1"/>
  <c r="S17" i="19"/>
  <c r="R17" i="19"/>
  <c r="Q17" i="19"/>
  <c r="P17" i="19"/>
  <c r="E17" i="19"/>
  <c r="W15" i="19"/>
  <c r="V15" i="19"/>
  <c r="O15" i="19"/>
  <c r="N15" i="19"/>
  <c r="M15" i="19"/>
  <c r="S15" i="19" s="1"/>
  <c r="L15" i="19"/>
  <c r="R15" i="19" s="1"/>
  <c r="K15" i="19"/>
  <c r="J15" i="19"/>
  <c r="I15" i="19"/>
  <c r="Q15" i="19" s="1"/>
  <c r="H15" i="19"/>
  <c r="G15" i="19"/>
  <c r="F15" i="19"/>
  <c r="E15" i="19"/>
  <c r="C15" i="19"/>
  <c r="B15" i="19"/>
  <c r="U14" i="19"/>
  <c r="T14" i="19"/>
  <c r="S14" i="19"/>
  <c r="R14" i="19"/>
  <c r="Q14" i="19"/>
  <c r="P14" i="19"/>
  <c r="E14" i="19"/>
  <c r="S13" i="19"/>
  <c r="R13" i="19"/>
  <c r="Q13" i="19"/>
  <c r="P13" i="19"/>
  <c r="E13" i="19"/>
  <c r="U13" i="19" s="1"/>
  <c r="S12" i="19"/>
  <c r="R12" i="19"/>
  <c r="Q12" i="19"/>
  <c r="P12" i="19"/>
  <c r="E12" i="19"/>
  <c r="U11" i="19"/>
  <c r="S11" i="19"/>
  <c r="R11" i="19"/>
  <c r="Q11" i="19"/>
  <c r="P11" i="19"/>
  <c r="E11" i="19"/>
  <c r="T11" i="19" s="1"/>
  <c r="S10" i="19"/>
  <c r="R10" i="19"/>
  <c r="Q10" i="19"/>
  <c r="P10" i="19"/>
  <c r="E10" i="19"/>
  <c r="S9" i="19"/>
  <c r="R9" i="19"/>
  <c r="Q9" i="19"/>
  <c r="P9" i="19"/>
  <c r="E9" i="19"/>
  <c r="S93" i="18"/>
  <c r="R93" i="18"/>
  <c r="Q93" i="18"/>
  <c r="P93" i="18"/>
  <c r="E93" i="18"/>
  <c r="T92" i="18"/>
  <c r="S92" i="18"/>
  <c r="R92" i="18"/>
  <c r="Q92" i="18"/>
  <c r="P92" i="18"/>
  <c r="E92" i="18"/>
  <c r="U92" i="18" s="1"/>
  <c r="T91" i="18"/>
  <c r="S91" i="18"/>
  <c r="R91" i="18"/>
  <c r="Q91" i="18"/>
  <c r="P91" i="18"/>
  <c r="E91" i="18"/>
  <c r="U91" i="18" s="1"/>
  <c r="T90" i="18"/>
  <c r="S90" i="18"/>
  <c r="R90" i="18"/>
  <c r="Q90" i="18"/>
  <c r="P90" i="18"/>
  <c r="E90" i="18"/>
  <c r="U90" i="18" s="1"/>
  <c r="S89" i="18"/>
  <c r="R89" i="18"/>
  <c r="Q89" i="18"/>
  <c r="P89" i="18"/>
  <c r="E89" i="18"/>
  <c r="U88" i="18"/>
  <c r="T88" i="18"/>
  <c r="S88" i="18"/>
  <c r="R88" i="18"/>
  <c r="Q88" i="18"/>
  <c r="P88" i="18"/>
  <c r="E88" i="18"/>
  <c r="S87" i="18"/>
  <c r="R87" i="18"/>
  <c r="Q87" i="18"/>
  <c r="P87" i="18"/>
  <c r="E87" i="18"/>
  <c r="T86" i="18"/>
  <c r="S86" i="18"/>
  <c r="R86" i="18"/>
  <c r="Q86" i="18"/>
  <c r="P86" i="18"/>
  <c r="E86" i="18"/>
  <c r="U86" i="18" s="1"/>
  <c r="W72" i="18"/>
  <c r="V72" i="18"/>
  <c r="O72" i="18"/>
  <c r="N72" i="18"/>
  <c r="M72" i="18"/>
  <c r="S72" i="18" s="1"/>
  <c r="L72" i="18"/>
  <c r="K72" i="18"/>
  <c r="J72" i="18"/>
  <c r="I72" i="18"/>
  <c r="H72" i="18"/>
  <c r="G72" i="18"/>
  <c r="F72" i="18"/>
  <c r="C72" i="18"/>
  <c r="B72" i="18"/>
  <c r="W71" i="18"/>
  <c r="V71" i="18"/>
  <c r="O71" i="18"/>
  <c r="N71" i="18"/>
  <c r="M71" i="18"/>
  <c r="S71" i="18" s="1"/>
  <c r="L71" i="18"/>
  <c r="R71" i="18" s="1"/>
  <c r="K71" i="18"/>
  <c r="J71" i="18"/>
  <c r="I71" i="18"/>
  <c r="H71" i="18"/>
  <c r="G71" i="18"/>
  <c r="F71" i="18"/>
  <c r="C71" i="18"/>
  <c r="B71" i="18"/>
  <c r="W70" i="18"/>
  <c r="V70" i="18"/>
  <c r="O70" i="18"/>
  <c r="N70" i="18"/>
  <c r="M70" i="18"/>
  <c r="S70" i="18" s="1"/>
  <c r="L70" i="18"/>
  <c r="R70" i="18" s="1"/>
  <c r="K70" i="18"/>
  <c r="J70" i="18"/>
  <c r="I70" i="18"/>
  <c r="H70" i="18"/>
  <c r="G70" i="18"/>
  <c r="F70" i="18"/>
  <c r="C70" i="18"/>
  <c r="B70" i="18"/>
  <c r="T69" i="18"/>
  <c r="S69" i="18"/>
  <c r="R69" i="18"/>
  <c r="Q69" i="18"/>
  <c r="P69" i="18"/>
  <c r="E69" i="18"/>
  <c r="U69" i="18" s="1"/>
  <c r="W67" i="18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W66" i="18"/>
  <c r="V66" i="18"/>
  <c r="R66" i="18"/>
  <c r="O66" i="18"/>
  <c r="N66" i="18"/>
  <c r="M66" i="18"/>
  <c r="S66" i="18" s="1"/>
  <c r="L66" i="18"/>
  <c r="K66" i="18"/>
  <c r="J66" i="18"/>
  <c r="I66" i="18"/>
  <c r="H66" i="18"/>
  <c r="G66" i="18"/>
  <c r="F66" i="18"/>
  <c r="E66" i="18"/>
  <c r="C66" i="18"/>
  <c r="B66" i="18"/>
  <c r="T65" i="18"/>
  <c r="S65" i="18"/>
  <c r="R65" i="18"/>
  <c r="Q65" i="18"/>
  <c r="P65" i="18"/>
  <c r="E65" i="18"/>
  <c r="U65" i="18" s="1"/>
  <c r="S64" i="18"/>
  <c r="R64" i="18"/>
  <c r="Q64" i="18"/>
  <c r="P64" i="18"/>
  <c r="E64" i="18"/>
  <c r="U64" i="18" s="1"/>
  <c r="S63" i="18"/>
  <c r="R63" i="18"/>
  <c r="Q63" i="18"/>
  <c r="P63" i="18"/>
  <c r="E63" i="18"/>
  <c r="U62" i="18"/>
  <c r="S62" i="18"/>
  <c r="R62" i="18"/>
  <c r="Q62" i="18"/>
  <c r="P62" i="18"/>
  <c r="E62" i="18"/>
  <c r="T62" i="18" s="1"/>
  <c r="S61" i="18"/>
  <c r="R61" i="18"/>
  <c r="Q61" i="18"/>
  <c r="P61" i="18"/>
  <c r="E61" i="18"/>
  <c r="V59" i="18"/>
  <c r="O59" i="18"/>
  <c r="N59" i="18"/>
  <c r="M59" i="18"/>
  <c r="S59" i="18" s="1"/>
  <c r="L59" i="18"/>
  <c r="R59" i="18" s="1"/>
  <c r="K59" i="18"/>
  <c r="J59" i="18"/>
  <c r="I59" i="18"/>
  <c r="H59" i="18"/>
  <c r="G59" i="18"/>
  <c r="F59" i="18"/>
  <c r="C59" i="18"/>
  <c r="B59" i="18"/>
  <c r="U58" i="18"/>
  <c r="S58" i="18"/>
  <c r="R58" i="18"/>
  <c r="Q58" i="18"/>
  <c r="P58" i="18"/>
  <c r="E58" i="18"/>
  <c r="T58" i="18" s="1"/>
  <c r="S57" i="18"/>
  <c r="R57" i="18"/>
  <c r="Q57" i="18"/>
  <c r="P57" i="18"/>
  <c r="E57" i="18"/>
  <c r="U57" i="18" s="1"/>
  <c r="S56" i="18"/>
  <c r="R56" i="18"/>
  <c r="Q56" i="18"/>
  <c r="P56" i="18"/>
  <c r="E56" i="18"/>
  <c r="U56" i="18" s="1"/>
  <c r="S55" i="18"/>
  <c r="R55" i="18"/>
  <c r="Q55" i="18"/>
  <c r="P55" i="18"/>
  <c r="E55" i="18"/>
  <c r="W53" i="18"/>
  <c r="V53" i="18"/>
  <c r="O53" i="18"/>
  <c r="N53" i="18"/>
  <c r="M53" i="18"/>
  <c r="S53" i="18" s="1"/>
  <c r="L53" i="18"/>
  <c r="R53" i="18" s="1"/>
  <c r="K53" i="18"/>
  <c r="J53" i="18"/>
  <c r="I53" i="18"/>
  <c r="H53" i="18"/>
  <c r="G53" i="18"/>
  <c r="F53" i="18"/>
  <c r="C53" i="18"/>
  <c r="B53" i="18"/>
  <c r="E53" i="18" s="1"/>
  <c r="S52" i="18"/>
  <c r="R52" i="18"/>
  <c r="Q52" i="18"/>
  <c r="P52" i="18"/>
  <c r="E52" i="18"/>
  <c r="S51" i="18"/>
  <c r="R51" i="18"/>
  <c r="Q51" i="18"/>
  <c r="P51" i="18"/>
  <c r="E51" i="18"/>
  <c r="U51" i="18" s="1"/>
  <c r="S50" i="18"/>
  <c r="R50" i="18"/>
  <c r="Q50" i="18"/>
  <c r="P50" i="18"/>
  <c r="E50" i="18"/>
  <c r="S49" i="18"/>
  <c r="R49" i="18"/>
  <c r="Q49" i="18"/>
  <c r="P49" i="18"/>
  <c r="E49" i="18"/>
  <c r="U48" i="18"/>
  <c r="S48" i="18"/>
  <c r="R48" i="18"/>
  <c r="Q48" i="18"/>
  <c r="P48" i="18"/>
  <c r="E48" i="18"/>
  <c r="T48" i="18" s="1"/>
  <c r="S47" i="18"/>
  <c r="R47" i="18"/>
  <c r="Q47" i="18"/>
  <c r="P47" i="18"/>
  <c r="E47" i="18"/>
  <c r="U47" i="18" s="1"/>
  <c r="S46" i="18"/>
  <c r="R46" i="18"/>
  <c r="Q46" i="18"/>
  <c r="P46" i="18"/>
  <c r="E46" i="18"/>
  <c r="S45" i="18"/>
  <c r="R45" i="18"/>
  <c r="Q45" i="18"/>
  <c r="P45" i="18"/>
  <c r="E45" i="18"/>
  <c r="T45" i="18" s="1"/>
  <c r="U44" i="18"/>
  <c r="T44" i="18"/>
  <c r="S44" i="18"/>
  <c r="R44" i="18"/>
  <c r="Q44" i="18"/>
  <c r="P44" i="18"/>
  <c r="E44" i="18"/>
  <c r="S43" i="18"/>
  <c r="R43" i="18"/>
  <c r="Q43" i="18"/>
  <c r="P43" i="18"/>
  <c r="E43" i="18"/>
  <c r="S42" i="18"/>
  <c r="R42" i="18"/>
  <c r="Q42" i="18"/>
  <c r="P42" i="18"/>
  <c r="E42" i="18"/>
  <c r="W40" i="18"/>
  <c r="V40" i="18"/>
  <c r="O40" i="18"/>
  <c r="N40" i="18"/>
  <c r="M40" i="18"/>
  <c r="L40" i="18"/>
  <c r="R40" i="18" s="1"/>
  <c r="K40" i="18"/>
  <c r="Q40" i="18" s="1"/>
  <c r="J40" i="18"/>
  <c r="I40" i="18"/>
  <c r="H40" i="18"/>
  <c r="G40" i="18"/>
  <c r="F40" i="18"/>
  <c r="C40" i="18"/>
  <c r="B40" i="18"/>
  <c r="E40" i="18" s="1"/>
  <c r="S39" i="18"/>
  <c r="R39" i="18"/>
  <c r="Q39" i="18"/>
  <c r="P39" i="18"/>
  <c r="E39" i="18"/>
  <c r="S38" i="18"/>
  <c r="R38" i="18"/>
  <c r="Q38" i="18"/>
  <c r="P38" i="18"/>
  <c r="E38" i="18"/>
  <c r="U38" i="18" s="1"/>
  <c r="S37" i="18"/>
  <c r="R37" i="18"/>
  <c r="Q37" i="18"/>
  <c r="P37" i="18"/>
  <c r="E37" i="18"/>
  <c r="S36" i="18"/>
  <c r="R36" i="18"/>
  <c r="Q36" i="18"/>
  <c r="P36" i="18"/>
  <c r="E36" i="18"/>
  <c r="S35" i="18"/>
  <c r="R35" i="18"/>
  <c r="Q35" i="18"/>
  <c r="P35" i="18"/>
  <c r="E35" i="18"/>
  <c r="W33" i="18"/>
  <c r="V33" i="18"/>
  <c r="O33" i="18"/>
  <c r="S33" i="18" s="1"/>
  <c r="N33" i="18"/>
  <c r="M33" i="18"/>
  <c r="L33" i="18"/>
  <c r="R33" i="18" s="1"/>
  <c r="K33" i="18"/>
  <c r="J33" i="18"/>
  <c r="I33" i="18"/>
  <c r="H33" i="18"/>
  <c r="G33" i="18"/>
  <c r="F33" i="18"/>
  <c r="C33" i="18"/>
  <c r="B33" i="18"/>
  <c r="E33" i="18" s="1"/>
  <c r="S32" i="18"/>
  <c r="R32" i="18"/>
  <c r="Q32" i="18"/>
  <c r="P32" i="18"/>
  <c r="E32" i="18"/>
  <c r="W30" i="18"/>
  <c r="V30" i="18"/>
  <c r="O30" i="18"/>
  <c r="N30" i="18"/>
  <c r="M30" i="18"/>
  <c r="S30" i="18" s="1"/>
  <c r="L30" i="18"/>
  <c r="R30" i="18" s="1"/>
  <c r="K30" i="18"/>
  <c r="J30" i="18"/>
  <c r="I30" i="18"/>
  <c r="H30" i="18"/>
  <c r="G30" i="18"/>
  <c r="F30" i="18"/>
  <c r="C30" i="18"/>
  <c r="B30" i="18"/>
  <c r="E30" i="18" s="1"/>
  <c r="U29" i="18"/>
  <c r="S29" i="18"/>
  <c r="R29" i="18"/>
  <c r="Q29" i="18"/>
  <c r="P29" i="18"/>
  <c r="E29" i="18"/>
  <c r="T29" i="18" s="1"/>
  <c r="S28" i="18"/>
  <c r="R28" i="18"/>
  <c r="Q28" i="18"/>
  <c r="P28" i="18"/>
  <c r="E28" i="18"/>
  <c r="U28" i="18" s="1"/>
  <c r="S27" i="18"/>
  <c r="R27" i="18"/>
  <c r="Q27" i="18"/>
  <c r="P27" i="18"/>
  <c r="E27" i="18"/>
  <c r="S26" i="18"/>
  <c r="R26" i="18"/>
  <c r="Q26" i="18"/>
  <c r="P26" i="18"/>
  <c r="E26" i="18"/>
  <c r="T26" i="18" s="1"/>
  <c r="W24" i="18"/>
  <c r="V24" i="18"/>
  <c r="O24" i="18"/>
  <c r="N24" i="18"/>
  <c r="M24" i="18"/>
  <c r="S24" i="18" s="1"/>
  <c r="L24" i="18"/>
  <c r="R24" i="18" s="1"/>
  <c r="K24" i="18"/>
  <c r="J24" i="18"/>
  <c r="I24" i="18"/>
  <c r="Q24" i="18" s="1"/>
  <c r="H24" i="18"/>
  <c r="P24" i="18" s="1"/>
  <c r="G24" i="18"/>
  <c r="F24" i="18"/>
  <c r="C24" i="18"/>
  <c r="E24" i="18" s="1"/>
  <c r="B24" i="18"/>
  <c r="T23" i="18"/>
  <c r="S23" i="18"/>
  <c r="R23" i="18"/>
  <c r="Q23" i="18"/>
  <c r="P23" i="18"/>
  <c r="E23" i="18"/>
  <c r="U23" i="18" s="1"/>
  <c r="S22" i="18"/>
  <c r="R22" i="18"/>
  <c r="Q22" i="18"/>
  <c r="P22" i="18"/>
  <c r="E22" i="18"/>
  <c r="S21" i="18"/>
  <c r="R21" i="18"/>
  <c r="Q21" i="18"/>
  <c r="P21" i="18"/>
  <c r="E21" i="18"/>
  <c r="T21" i="18" s="1"/>
  <c r="U20" i="18"/>
  <c r="T20" i="18"/>
  <c r="S20" i="18"/>
  <c r="R20" i="18"/>
  <c r="Q20" i="18"/>
  <c r="P20" i="18"/>
  <c r="E20" i="18"/>
  <c r="T19" i="18"/>
  <c r="S19" i="18"/>
  <c r="R19" i="18"/>
  <c r="Q19" i="18"/>
  <c r="P19" i="18"/>
  <c r="E19" i="18"/>
  <c r="U19" i="18" s="1"/>
  <c r="S18" i="18"/>
  <c r="R18" i="18"/>
  <c r="Q18" i="18"/>
  <c r="P18" i="18"/>
  <c r="E18" i="18"/>
  <c r="S17" i="18"/>
  <c r="R17" i="18"/>
  <c r="Q17" i="18"/>
  <c r="P17" i="18"/>
  <c r="E17" i="18"/>
  <c r="T17" i="18" s="1"/>
  <c r="W15" i="18"/>
  <c r="V15" i="18"/>
  <c r="O15" i="18"/>
  <c r="N15" i="18"/>
  <c r="M15" i="18"/>
  <c r="S15" i="18" s="1"/>
  <c r="L15" i="18"/>
  <c r="R15" i="18" s="1"/>
  <c r="K15" i="18"/>
  <c r="J15" i="18"/>
  <c r="I15" i="18"/>
  <c r="Q15" i="18" s="1"/>
  <c r="H15" i="18"/>
  <c r="P15" i="18" s="1"/>
  <c r="G15" i="18"/>
  <c r="F15" i="18"/>
  <c r="C15" i="18"/>
  <c r="B15" i="18"/>
  <c r="S14" i="18"/>
  <c r="R14" i="18"/>
  <c r="Q14" i="18"/>
  <c r="P14" i="18"/>
  <c r="E14" i="18"/>
  <c r="S13" i="18"/>
  <c r="R13" i="18"/>
  <c r="Q13" i="18"/>
  <c r="P13" i="18"/>
  <c r="E13" i="18"/>
  <c r="S12" i="18"/>
  <c r="R12" i="18"/>
  <c r="Q12" i="18"/>
  <c r="P12" i="18"/>
  <c r="E12" i="18"/>
  <c r="T11" i="18"/>
  <c r="S11" i="18"/>
  <c r="R11" i="18"/>
  <c r="Q11" i="18"/>
  <c r="P11" i="18"/>
  <c r="E11" i="18"/>
  <c r="U11" i="18" s="1"/>
  <c r="S10" i="18"/>
  <c r="R10" i="18"/>
  <c r="Q10" i="18"/>
  <c r="P10" i="18"/>
  <c r="E10" i="18"/>
  <c r="U10" i="18" s="1"/>
  <c r="S9" i="18"/>
  <c r="R9" i="18"/>
  <c r="Q9" i="18"/>
  <c r="P9" i="18"/>
  <c r="E9" i="18"/>
  <c r="U93" i="17"/>
  <c r="S93" i="17"/>
  <c r="R93" i="17"/>
  <c r="Q93" i="17"/>
  <c r="P93" i="17"/>
  <c r="E93" i="17"/>
  <c r="T93" i="17" s="1"/>
  <c r="U92" i="17"/>
  <c r="T92" i="17"/>
  <c r="S92" i="17"/>
  <c r="R92" i="17"/>
  <c r="Q92" i="17"/>
  <c r="P92" i="17"/>
  <c r="E92" i="17"/>
  <c r="S91" i="17"/>
  <c r="R91" i="17"/>
  <c r="Q91" i="17"/>
  <c r="P91" i="17"/>
  <c r="E91" i="17"/>
  <c r="U91" i="17" s="1"/>
  <c r="S90" i="17"/>
  <c r="R90" i="17"/>
  <c r="Q90" i="17"/>
  <c r="P90" i="17"/>
  <c r="E90" i="17"/>
  <c r="U89" i="17"/>
  <c r="S89" i="17"/>
  <c r="R89" i="17"/>
  <c r="Q89" i="17"/>
  <c r="P89" i="17"/>
  <c r="E89" i="17"/>
  <c r="T89" i="17" s="1"/>
  <c r="U88" i="17"/>
  <c r="T88" i="17"/>
  <c r="S88" i="17"/>
  <c r="R88" i="17"/>
  <c r="Q88" i="17"/>
  <c r="P88" i="17"/>
  <c r="E88" i="17"/>
  <c r="S87" i="17"/>
  <c r="R87" i="17"/>
  <c r="Q87" i="17"/>
  <c r="P87" i="17"/>
  <c r="E87" i="17"/>
  <c r="U87" i="17" s="1"/>
  <c r="S86" i="17"/>
  <c r="R86" i="17"/>
  <c r="Q86" i="17"/>
  <c r="P86" i="17"/>
  <c r="E86" i="17"/>
  <c r="W72" i="17"/>
  <c r="V72" i="17"/>
  <c r="O72" i="17"/>
  <c r="N72" i="17"/>
  <c r="M72" i="17"/>
  <c r="L72" i="17"/>
  <c r="K72" i="17"/>
  <c r="J72" i="17"/>
  <c r="I72" i="17"/>
  <c r="H72" i="17"/>
  <c r="G72" i="17"/>
  <c r="F72" i="17"/>
  <c r="C72" i="17"/>
  <c r="B72" i="17"/>
  <c r="W71" i="17"/>
  <c r="V71" i="17"/>
  <c r="O71" i="17"/>
  <c r="N71" i="17"/>
  <c r="M71" i="17"/>
  <c r="L71" i="17"/>
  <c r="R71" i="17" s="1"/>
  <c r="K71" i="17"/>
  <c r="J71" i="17"/>
  <c r="I71" i="17"/>
  <c r="H71" i="17"/>
  <c r="G71" i="17"/>
  <c r="F71" i="17"/>
  <c r="C71" i="17"/>
  <c r="B71" i="17"/>
  <c r="E71" i="17" s="1"/>
  <c r="W70" i="17"/>
  <c r="V70" i="17"/>
  <c r="O70" i="17"/>
  <c r="S70" i="17" s="1"/>
  <c r="N70" i="17"/>
  <c r="M70" i="17"/>
  <c r="L70" i="17"/>
  <c r="K70" i="17"/>
  <c r="J70" i="17"/>
  <c r="I70" i="17"/>
  <c r="H70" i="17"/>
  <c r="G70" i="17"/>
  <c r="F70" i="17"/>
  <c r="C70" i="17"/>
  <c r="B70" i="17"/>
  <c r="S69" i="17"/>
  <c r="R69" i="17"/>
  <c r="Q69" i="17"/>
  <c r="P69" i="17"/>
  <c r="E69" i="17"/>
  <c r="W67" i="17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W66" i="17"/>
  <c r="V66" i="17"/>
  <c r="O66" i="17"/>
  <c r="N66" i="17"/>
  <c r="M66" i="17"/>
  <c r="S66" i="17" s="1"/>
  <c r="L66" i="17"/>
  <c r="R66" i="17" s="1"/>
  <c r="K66" i="17"/>
  <c r="J66" i="17"/>
  <c r="I66" i="17"/>
  <c r="H66" i="17"/>
  <c r="G66" i="17"/>
  <c r="F66" i="17"/>
  <c r="C66" i="17"/>
  <c r="B66" i="17"/>
  <c r="S65" i="17"/>
  <c r="R65" i="17"/>
  <c r="Q65" i="17"/>
  <c r="P65" i="17"/>
  <c r="E65" i="17"/>
  <c r="U65" i="17" s="1"/>
  <c r="S64" i="17"/>
  <c r="R64" i="17"/>
  <c r="Q64" i="17"/>
  <c r="P64" i="17"/>
  <c r="E64" i="17"/>
  <c r="S63" i="17"/>
  <c r="R63" i="17"/>
  <c r="Q63" i="17"/>
  <c r="P63" i="17"/>
  <c r="E63" i="17"/>
  <c r="U62" i="17"/>
  <c r="S62" i="17"/>
  <c r="R62" i="17"/>
  <c r="Q62" i="17"/>
  <c r="P62" i="17"/>
  <c r="E62" i="17"/>
  <c r="T62" i="17" s="1"/>
  <c r="S61" i="17"/>
  <c r="R61" i="17"/>
  <c r="Q61" i="17"/>
  <c r="P61" i="17"/>
  <c r="E61" i="17"/>
  <c r="V59" i="17"/>
  <c r="O59" i="17"/>
  <c r="N59" i="17"/>
  <c r="M59" i="17"/>
  <c r="S59" i="17" s="1"/>
  <c r="L59" i="17"/>
  <c r="R59" i="17" s="1"/>
  <c r="K59" i="17"/>
  <c r="J59" i="17"/>
  <c r="I59" i="17"/>
  <c r="H59" i="17"/>
  <c r="G59" i="17"/>
  <c r="F59" i="17"/>
  <c r="C59" i="17"/>
  <c r="E59" i="17" s="1"/>
  <c r="B59" i="17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S56" i="17"/>
  <c r="R56" i="17"/>
  <c r="Q56" i="17"/>
  <c r="P56" i="17"/>
  <c r="E56" i="17"/>
  <c r="U55" i="17"/>
  <c r="S55" i="17"/>
  <c r="R55" i="17"/>
  <c r="Q55" i="17"/>
  <c r="P55" i="17"/>
  <c r="E55" i="17"/>
  <c r="T55" i="17" s="1"/>
  <c r="W53" i="17"/>
  <c r="V53" i="17"/>
  <c r="O53" i="17"/>
  <c r="N53" i="17"/>
  <c r="M53" i="17"/>
  <c r="L53" i="17"/>
  <c r="K53" i="17"/>
  <c r="J53" i="17"/>
  <c r="I53" i="17"/>
  <c r="H53" i="17"/>
  <c r="G53" i="17"/>
  <c r="F53" i="17"/>
  <c r="C53" i="17"/>
  <c r="B53" i="17"/>
  <c r="T52" i="17"/>
  <c r="S52" i="17"/>
  <c r="R52" i="17"/>
  <c r="Q52" i="17"/>
  <c r="P52" i="17"/>
  <c r="E52" i="17"/>
  <c r="U52" i="17" s="1"/>
  <c r="S51" i="17"/>
  <c r="R51" i="17"/>
  <c r="Q51" i="17"/>
  <c r="P51" i="17"/>
  <c r="E51" i="17"/>
  <c r="S50" i="17"/>
  <c r="R50" i="17"/>
  <c r="Q50" i="17"/>
  <c r="P50" i="17"/>
  <c r="E50" i="17"/>
  <c r="T49" i="17"/>
  <c r="S49" i="17"/>
  <c r="R49" i="17"/>
  <c r="Q49" i="17"/>
  <c r="P49" i="17"/>
  <c r="E49" i="17"/>
  <c r="U49" i="17" s="1"/>
  <c r="T48" i="17"/>
  <c r="S48" i="17"/>
  <c r="R48" i="17"/>
  <c r="Q48" i="17"/>
  <c r="P48" i="17"/>
  <c r="E48" i="17"/>
  <c r="U48" i="17" s="1"/>
  <c r="S47" i="17"/>
  <c r="R47" i="17"/>
  <c r="Q47" i="17"/>
  <c r="P47" i="17"/>
  <c r="E47" i="17"/>
  <c r="S46" i="17"/>
  <c r="R46" i="17"/>
  <c r="Q46" i="17"/>
  <c r="P46" i="17"/>
  <c r="E46" i="17"/>
  <c r="T46" i="17" s="1"/>
  <c r="T45" i="17"/>
  <c r="S45" i="17"/>
  <c r="R45" i="17"/>
  <c r="Q45" i="17"/>
  <c r="P45" i="17"/>
  <c r="E45" i="17"/>
  <c r="U45" i="17" s="1"/>
  <c r="S44" i="17"/>
  <c r="R44" i="17"/>
  <c r="Q44" i="17"/>
  <c r="P44" i="17"/>
  <c r="E44" i="17"/>
  <c r="U44" i="17" s="1"/>
  <c r="S43" i="17"/>
  <c r="R43" i="17"/>
  <c r="Q43" i="17"/>
  <c r="P43" i="17"/>
  <c r="E43" i="17"/>
  <c r="U42" i="17"/>
  <c r="S42" i="17"/>
  <c r="R42" i="17"/>
  <c r="Q42" i="17"/>
  <c r="P42" i="17"/>
  <c r="E42" i="17"/>
  <c r="T42" i="17" s="1"/>
  <c r="W40" i="17"/>
  <c r="V40" i="17"/>
  <c r="O40" i="17"/>
  <c r="N40" i="17"/>
  <c r="M40" i="17"/>
  <c r="S40" i="17" s="1"/>
  <c r="L40" i="17"/>
  <c r="R40" i="17" s="1"/>
  <c r="K40" i="17"/>
  <c r="J40" i="17"/>
  <c r="I40" i="17"/>
  <c r="Q40" i="17" s="1"/>
  <c r="H40" i="17"/>
  <c r="G40" i="17"/>
  <c r="F40" i="17"/>
  <c r="E40" i="17"/>
  <c r="C40" i="17"/>
  <c r="B40" i="17"/>
  <c r="S39" i="17"/>
  <c r="R39" i="17"/>
  <c r="Q39" i="17"/>
  <c r="P39" i="17"/>
  <c r="E39" i="17"/>
  <c r="U39" i="17" s="1"/>
  <c r="S38" i="17"/>
  <c r="R38" i="17"/>
  <c r="Q38" i="17"/>
  <c r="P38" i="17"/>
  <c r="E38" i="17"/>
  <c r="U37" i="17"/>
  <c r="S37" i="17"/>
  <c r="R37" i="17"/>
  <c r="Q37" i="17"/>
  <c r="P37" i="17"/>
  <c r="E37" i="17"/>
  <c r="T37" i="17" s="1"/>
  <c r="S36" i="17"/>
  <c r="R36" i="17"/>
  <c r="Q36" i="17"/>
  <c r="P36" i="17"/>
  <c r="E36" i="17"/>
  <c r="S35" i="17"/>
  <c r="R35" i="17"/>
  <c r="Q35" i="17"/>
  <c r="P35" i="17"/>
  <c r="E35" i="17"/>
  <c r="W33" i="17"/>
  <c r="V33" i="17"/>
  <c r="R33" i="17"/>
  <c r="O33" i="17"/>
  <c r="S33" i="17" s="1"/>
  <c r="N33" i="17"/>
  <c r="M33" i="17"/>
  <c r="L33" i="17"/>
  <c r="K33" i="17"/>
  <c r="J33" i="17"/>
  <c r="I33" i="17"/>
  <c r="H33" i="17"/>
  <c r="P33" i="17" s="1"/>
  <c r="G33" i="17"/>
  <c r="F33" i="17"/>
  <c r="C33" i="17"/>
  <c r="B33" i="17"/>
  <c r="E33" i="17" s="1"/>
  <c r="S32" i="17"/>
  <c r="R32" i="17"/>
  <c r="Q32" i="17"/>
  <c r="P32" i="17"/>
  <c r="E32" i="17"/>
  <c r="W30" i="17"/>
  <c r="V30" i="17"/>
  <c r="O30" i="17"/>
  <c r="N30" i="17"/>
  <c r="M30" i="17"/>
  <c r="S30" i="17" s="1"/>
  <c r="L30" i="17"/>
  <c r="R30" i="17" s="1"/>
  <c r="K30" i="17"/>
  <c r="J30" i="17"/>
  <c r="I30" i="17"/>
  <c r="H30" i="17"/>
  <c r="G30" i="17"/>
  <c r="F30" i="17"/>
  <c r="C30" i="17"/>
  <c r="B30" i="17"/>
  <c r="E30" i="17" s="1"/>
  <c r="T29" i="17"/>
  <c r="S29" i="17"/>
  <c r="R29" i="17"/>
  <c r="Q29" i="17"/>
  <c r="P29" i="17"/>
  <c r="E29" i="17"/>
  <c r="U29" i="17" s="1"/>
  <c r="S28" i="17"/>
  <c r="R28" i="17"/>
  <c r="Q28" i="17"/>
  <c r="P28" i="17"/>
  <c r="E28" i="17"/>
  <c r="U27" i="17"/>
  <c r="T27" i="17"/>
  <c r="S27" i="17"/>
  <c r="R27" i="17"/>
  <c r="Q27" i="17"/>
  <c r="P27" i="17"/>
  <c r="E27" i="17"/>
  <c r="S26" i="17"/>
  <c r="R26" i="17"/>
  <c r="Q26" i="17"/>
  <c r="P26" i="17"/>
  <c r="E26" i="17"/>
  <c r="W24" i="17"/>
  <c r="V24" i="17"/>
  <c r="O24" i="17"/>
  <c r="N24" i="17"/>
  <c r="M24" i="17"/>
  <c r="S24" i="17" s="1"/>
  <c r="L24" i="17"/>
  <c r="R24" i="17" s="1"/>
  <c r="K24" i="17"/>
  <c r="J24" i="17"/>
  <c r="I24" i="17"/>
  <c r="H24" i="17"/>
  <c r="G24" i="17"/>
  <c r="F24" i="17"/>
  <c r="C24" i="17"/>
  <c r="B24" i="17"/>
  <c r="E24" i="17" s="1"/>
  <c r="S23" i="17"/>
  <c r="R23" i="17"/>
  <c r="Q23" i="17"/>
  <c r="P23" i="17"/>
  <c r="E23" i="17"/>
  <c r="T22" i="17"/>
  <c r="S22" i="17"/>
  <c r="R22" i="17"/>
  <c r="Q22" i="17"/>
  <c r="P22" i="17"/>
  <c r="E22" i="17"/>
  <c r="U22" i="17" s="1"/>
  <c r="U21" i="17"/>
  <c r="T21" i="17"/>
  <c r="S21" i="17"/>
  <c r="R21" i="17"/>
  <c r="Q21" i="17"/>
  <c r="P21" i="17"/>
  <c r="E21" i="17"/>
  <c r="S20" i="17"/>
  <c r="R20" i="17"/>
  <c r="Q20" i="17"/>
  <c r="P20" i="17"/>
  <c r="E20" i="17"/>
  <c r="S19" i="17"/>
  <c r="R19" i="17"/>
  <c r="Q19" i="17"/>
  <c r="P19" i="17"/>
  <c r="E19" i="17"/>
  <c r="S18" i="17"/>
  <c r="R18" i="17"/>
  <c r="Q18" i="17"/>
  <c r="P18" i="17"/>
  <c r="E18" i="17"/>
  <c r="U18" i="17" s="1"/>
  <c r="T17" i="17"/>
  <c r="S17" i="17"/>
  <c r="R17" i="17"/>
  <c r="Q17" i="17"/>
  <c r="P17" i="17"/>
  <c r="E17" i="17"/>
  <c r="U17" i="17" s="1"/>
  <c r="W15" i="17"/>
  <c r="V15" i="17"/>
  <c r="O15" i="17"/>
  <c r="S15" i="17" s="1"/>
  <c r="N15" i="17"/>
  <c r="M15" i="17"/>
  <c r="L15" i="17"/>
  <c r="K15" i="17"/>
  <c r="J15" i="17"/>
  <c r="I15" i="17"/>
  <c r="H15" i="17"/>
  <c r="G15" i="17"/>
  <c r="F15" i="17"/>
  <c r="C15" i="17"/>
  <c r="B15" i="17"/>
  <c r="E15" i="17" s="1"/>
  <c r="S14" i="17"/>
  <c r="R14" i="17"/>
  <c r="Q14" i="17"/>
  <c r="P14" i="17"/>
  <c r="E14" i="17"/>
  <c r="U13" i="17"/>
  <c r="S13" i="17"/>
  <c r="R13" i="17"/>
  <c r="Q13" i="17"/>
  <c r="P13" i="17"/>
  <c r="E13" i="17"/>
  <c r="T13" i="17" s="1"/>
  <c r="U12" i="17"/>
  <c r="T12" i="17"/>
  <c r="S12" i="17"/>
  <c r="R12" i="17"/>
  <c r="Q12" i="17"/>
  <c r="P12" i="17"/>
  <c r="E12" i="17"/>
  <c r="T11" i="17"/>
  <c r="S11" i="17"/>
  <c r="R11" i="17"/>
  <c r="Q11" i="17"/>
  <c r="P11" i="17"/>
  <c r="E11" i="17"/>
  <c r="U11" i="17" s="1"/>
  <c r="S10" i="17"/>
  <c r="R10" i="17"/>
  <c r="Q10" i="17"/>
  <c r="P10" i="17"/>
  <c r="E10" i="17"/>
  <c r="S9" i="17"/>
  <c r="R9" i="17"/>
  <c r="Q9" i="17"/>
  <c r="P9" i="17"/>
  <c r="E9" i="17"/>
  <c r="U93" i="16"/>
  <c r="S93" i="16"/>
  <c r="R93" i="16"/>
  <c r="Q93" i="16"/>
  <c r="P93" i="16"/>
  <c r="E93" i="16"/>
  <c r="T93" i="16" s="1"/>
  <c r="T92" i="16"/>
  <c r="S92" i="16"/>
  <c r="R92" i="16"/>
  <c r="Q92" i="16"/>
  <c r="P92" i="16"/>
  <c r="E92" i="16"/>
  <c r="U92" i="16" s="1"/>
  <c r="S91" i="16"/>
  <c r="R91" i="16"/>
  <c r="Q91" i="16"/>
  <c r="P91" i="16"/>
  <c r="E91" i="16"/>
  <c r="S90" i="16"/>
  <c r="R90" i="16"/>
  <c r="Q90" i="16"/>
  <c r="P90" i="16"/>
  <c r="E90" i="16"/>
  <c r="S89" i="16"/>
  <c r="R89" i="16"/>
  <c r="Q89" i="16"/>
  <c r="P89" i="16"/>
  <c r="E89" i="16"/>
  <c r="S88" i="16"/>
  <c r="R88" i="16"/>
  <c r="Q88" i="16"/>
  <c r="P88" i="16"/>
  <c r="E88" i="16"/>
  <c r="U88" i="16" s="1"/>
  <c r="S87" i="16"/>
  <c r="R87" i="16"/>
  <c r="Q87" i="16"/>
  <c r="P87" i="16"/>
  <c r="E87" i="16"/>
  <c r="S86" i="16"/>
  <c r="R86" i="16"/>
  <c r="Q86" i="16"/>
  <c r="P86" i="16"/>
  <c r="E86" i="16"/>
  <c r="W72" i="16"/>
  <c r="V72" i="16"/>
  <c r="O72" i="16"/>
  <c r="N72" i="16"/>
  <c r="M72" i="16"/>
  <c r="L72" i="16"/>
  <c r="K72" i="16"/>
  <c r="J72" i="16"/>
  <c r="I72" i="16"/>
  <c r="H72" i="16"/>
  <c r="G72" i="16"/>
  <c r="F72" i="16"/>
  <c r="C72" i="16"/>
  <c r="B72" i="16"/>
  <c r="W71" i="16"/>
  <c r="V71" i="16"/>
  <c r="O71" i="16"/>
  <c r="N71" i="16"/>
  <c r="M71" i="16"/>
  <c r="S71" i="16" s="1"/>
  <c r="L71" i="16"/>
  <c r="R71" i="16" s="1"/>
  <c r="K71" i="16"/>
  <c r="J71" i="16"/>
  <c r="I71" i="16"/>
  <c r="Q71" i="16" s="1"/>
  <c r="H71" i="16"/>
  <c r="G71" i="16"/>
  <c r="F71" i="16"/>
  <c r="C71" i="16"/>
  <c r="B71" i="16"/>
  <c r="W70" i="16"/>
  <c r="V70" i="16"/>
  <c r="S70" i="16"/>
  <c r="O70" i="16"/>
  <c r="N70" i="16"/>
  <c r="M70" i="16"/>
  <c r="L70" i="16"/>
  <c r="R70" i="16" s="1"/>
  <c r="K70" i="16"/>
  <c r="J70" i="16"/>
  <c r="I70" i="16"/>
  <c r="Q70" i="16" s="1"/>
  <c r="H70" i="16"/>
  <c r="G70" i="16"/>
  <c r="F70" i="16"/>
  <c r="C70" i="16"/>
  <c r="B70" i="16"/>
  <c r="S69" i="16"/>
  <c r="R69" i="16"/>
  <c r="Q69" i="16"/>
  <c r="U69" i="16" s="1"/>
  <c r="P69" i="16"/>
  <c r="T69" i="16" s="1"/>
  <c r="E69" i="16"/>
  <c r="W67" i="16"/>
  <c r="V67" i="16"/>
  <c r="O67" i="16"/>
  <c r="N67" i="16"/>
  <c r="M67" i="16"/>
  <c r="S67" i="16" s="1"/>
  <c r="L67" i="16"/>
  <c r="K67" i="16"/>
  <c r="J67" i="16"/>
  <c r="I67" i="16"/>
  <c r="H67" i="16"/>
  <c r="G67" i="16"/>
  <c r="F67" i="16"/>
  <c r="E67" i="16"/>
  <c r="C67" i="16"/>
  <c r="B67" i="16"/>
  <c r="W66" i="16"/>
  <c r="V66" i="16"/>
  <c r="O66" i="16"/>
  <c r="N66" i="16"/>
  <c r="M66" i="16"/>
  <c r="S66" i="16" s="1"/>
  <c r="L66" i="16"/>
  <c r="R66" i="16" s="1"/>
  <c r="K66" i="16"/>
  <c r="J66" i="16"/>
  <c r="I66" i="16"/>
  <c r="H66" i="16"/>
  <c r="P66" i="16" s="1"/>
  <c r="G66" i="16"/>
  <c r="F66" i="16"/>
  <c r="C66" i="16"/>
  <c r="B66" i="16"/>
  <c r="S65" i="16"/>
  <c r="R65" i="16"/>
  <c r="Q65" i="16"/>
  <c r="P65" i="16"/>
  <c r="E65" i="16"/>
  <c r="T64" i="16"/>
  <c r="S64" i="16"/>
  <c r="R64" i="16"/>
  <c r="Q64" i="16"/>
  <c r="P64" i="16"/>
  <c r="E64" i="16"/>
  <c r="U64" i="16" s="1"/>
  <c r="T63" i="16"/>
  <c r="S63" i="16"/>
  <c r="R63" i="16"/>
  <c r="Q63" i="16"/>
  <c r="P63" i="16"/>
  <c r="E63" i="16"/>
  <c r="U63" i="16" s="1"/>
  <c r="S62" i="16"/>
  <c r="R62" i="16"/>
  <c r="Q62" i="16"/>
  <c r="P62" i="16"/>
  <c r="E62" i="16"/>
  <c r="U62" i="16" s="1"/>
  <c r="S61" i="16"/>
  <c r="R61" i="16"/>
  <c r="Q61" i="16"/>
  <c r="P61" i="16"/>
  <c r="E61" i="16"/>
  <c r="V59" i="16"/>
  <c r="O59" i="16"/>
  <c r="N59" i="16"/>
  <c r="M59" i="16"/>
  <c r="S59" i="16" s="1"/>
  <c r="L59" i="16"/>
  <c r="R59" i="16" s="1"/>
  <c r="K59" i="16"/>
  <c r="J59" i="16"/>
  <c r="I59" i="16"/>
  <c r="H59" i="16"/>
  <c r="G59" i="16"/>
  <c r="F59" i="16"/>
  <c r="C59" i="16"/>
  <c r="B59" i="16"/>
  <c r="S58" i="16"/>
  <c r="R58" i="16"/>
  <c r="Q58" i="16"/>
  <c r="P58" i="16"/>
  <c r="E58" i="16"/>
  <c r="U58" i="16" s="1"/>
  <c r="S57" i="16"/>
  <c r="R57" i="16"/>
  <c r="Q57" i="16"/>
  <c r="P57" i="16"/>
  <c r="E57" i="16"/>
  <c r="T56" i="16"/>
  <c r="S56" i="16"/>
  <c r="R56" i="16"/>
  <c r="Q56" i="16"/>
  <c r="P56" i="16"/>
  <c r="E56" i="16"/>
  <c r="U56" i="16" s="1"/>
  <c r="U55" i="16"/>
  <c r="T55" i="16"/>
  <c r="S55" i="16"/>
  <c r="R55" i="16"/>
  <c r="Q55" i="16"/>
  <c r="P55" i="16"/>
  <c r="E55" i="16"/>
  <c r="W53" i="16"/>
  <c r="V53" i="16"/>
  <c r="O53" i="16"/>
  <c r="N53" i="16"/>
  <c r="M53" i="16"/>
  <c r="L53" i="16"/>
  <c r="R53" i="16" s="1"/>
  <c r="K53" i="16"/>
  <c r="J53" i="16"/>
  <c r="I53" i="16"/>
  <c r="H53" i="16"/>
  <c r="P53" i="16" s="1"/>
  <c r="G53" i="16"/>
  <c r="F53" i="16"/>
  <c r="C53" i="16"/>
  <c r="B53" i="16"/>
  <c r="S52" i="16"/>
  <c r="R52" i="16"/>
  <c r="Q52" i="16"/>
  <c r="P52" i="16"/>
  <c r="E52" i="16"/>
  <c r="U51" i="16"/>
  <c r="S51" i="16"/>
  <c r="R51" i="16"/>
  <c r="Q51" i="16"/>
  <c r="P51" i="16"/>
  <c r="E51" i="16"/>
  <c r="U50" i="16"/>
  <c r="T50" i="16"/>
  <c r="S50" i="16"/>
  <c r="R50" i="16"/>
  <c r="Q50" i="16"/>
  <c r="P50" i="16"/>
  <c r="E50" i="16"/>
  <c r="S49" i="16"/>
  <c r="R49" i="16"/>
  <c r="Q49" i="16"/>
  <c r="P49" i="16"/>
  <c r="E49" i="16"/>
  <c r="S48" i="16"/>
  <c r="R48" i="16"/>
  <c r="Q48" i="16"/>
  <c r="P48" i="16"/>
  <c r="E48" i="16"/>
  <c r="T47" i="16"/>
  <c r="S47" i="16"/>
  <c r="R47" i="16"/>
  <c r="Q47" i="16"/>
  <c r="P47" i="16"/>
  <c r="E47" i="16"/>
  <c r="U47" i="16" s="1"/>
  <c r="U46" i="16"/>
  <c r="T46" i="16"/>
  <c r="S46" i="16"/>
  <c r="R46" i="16"/>
  <c r="Q46" i="16"/>
  <c r="P46" i="16"/>
  <c r="E46" i="16"/>
  <c r="S45" i="16"/>
  <c r="R45" i="16"/>
  <c r="Q45" i="16"/>
  <c r="P45" i="16"/>
  <c r="E45" i="16"/>
  <c r="U45" i="16" s="1"/>
  <c r="S44" i="16"/>
  <c r="R44" i="16"/>
  <c r="Q44" i="16"/>
  <c r="P44" i="16"/>
  <c r="E44" i="16"/>
  <c r="T43" i="16"/>
  <c r="S43" i="16"/>
  <c r="R43" i="16"/>
  <c r="Q43" i="16"/>
  <c r="P43" i="16"/>
  <c r="E43" i="16"/>
  <c r="U43" i="16" s="1"/>
  <c r="U42" i="16"/>
  <c r="T42" i="16"/>
  <c r="S42" i="16"/>
  <c r="R42" i="16"/>
  <c r="Q42" i="16"/>
  <c r="P42" i="16"/>
  <c r="E42" i="16"/>
  <c r="W40" i="16"/>
  <c r="V40" i="16"/>
  <c r="O40" i="16"/>
  <c r="N40" i="16"/>
  <c r="M40" i="16"/>
  <c r="S40" i="16" s="1"/>
  <c r="L40" i="16"/>
  <c r="R40" i="16" s="1"/>
  <c r="K40" i="16"/>
  <c r="J40" i="16"/>
  <c r="I40" i="16"/>
  <c r="H40" i="16"/>
  <c r="G40" i="16"/>
  <c r="F40" i="16"/>
  <c r="C40" i="16"/>
  <c r="B40" i="16"/>
  <c r="S39" i="16"/>
  <c r="R39" i="16"/>
  <c r="Q39" i="16"/>
  <c r="P39" i="16"/>
  <c r="E39" i="16"/>
  <c r="U38" i="16"/>
  <c r="T38" i="16"/>
  <c r="S38" i="16"/>
  <c r="R38" i="16"/>
  <c r="Q38" i="16"/>
  <c r="P38" i="16"/>
  <c r="E38" i="16"/>
  <c r="S37" i="16"/>
  <c r="R37" i="16"/>
  <c r="Q37" i="16"/>
  <c r="P37" i="16"/>
  <c r="E37" i="16"/>
  <c r="S36" i="16"/>
  <c r="R36" i="16"/>
  <c r="Q36" i="16"/>
  <c r="P36" i="16"/>
  <c r="E36" i="16"/>
  <c r="S35" i="16"/>
  <c r="R35" i="16"/>
  <c r="Q35" i="16"/>
  <c r="P35" i="16"/>
  <c r="E35" i="16"/>
  <c r="U35" i="16" s="1"/>
  <c r="W33" i="16"/>
  <c r="V33" i="16"/>
  <c r="O33" i="16"/>
  <c r="N33" i="16"/>
  <c r="M33" i="16"/>
  <c r="L33" i="16"/>
  <c r="R33" i="16" s="1"/>
  <c r="K33" i="16"/>
  <c r="J33" i="16"/>
  <c r="I33" i="16"/>
  <c r="H33" i="16"/>
  <c r="G33" i="16"/>
  <c r="F33" i="16"/>
  <c r="C33" i="16"/>
  <c r="B33" i="16"/>
  <c r="S32" i="16"/>
  <c r="R32" i="16"/>
  <c r="Q32" i="16"/>
  <c r="P32" i="16"/>
  <c r="E32" i="16"/>
  <c r="W30" i="16"/>
  <c r="V30" i="16"/>
  <c r="R30" i="16"/>
  <c r="O30" i="16"/>
  <c r="N30" i="16"/>
  <c r="M30" i="16"/>
  <c r="S30" i="16" s="1"/>
  <c r="L30" i="16"/>
  <c r="K30" i="16"/>
  <c r="J30" i="16"/>
  <c r="I30" i="16"/>
  <c r="H30" i="16"/>
  <c r="G30" i="16"/>
  <c r="F30" i="16"/>
  <c r="E30" i="16"/>
  <c r="C30" i="16"/>
  <c r="B30" i="16"/>
  <c r="U29" i="16"/>
  <c r="T29" i="16"/>
  <c r="S29" i="16"/>
  <c r="R29" i="16"/>
  <c r="Q29" i="16"/>
  <c r="P29" i="16"/>
  <c r="E29" i="16"/>
  <c r="S28" i="16"/>
  <c r="R28" i="16"/>
  <c r="Q28" i="16"/>
  <c r="P28" i="16"/>
  <c r="E28" i="16"/>
  <c r="S27" i="16"/>
  <c r="R27" i="16"/>
  <c r="Q27" i="16"/>
  <c r="P27" i="16"/>
  <c r="E27" i="16"/>
  <c r="U27" i="16" s="1"/>
  <c r="U26" i="16"/>
  <c r="T26" i="16"/>
  <c r="S26" i="16"/>
  <c r="R26" i="16"/>
  <c r="Q26" i="16"/>
  <c r="P26" i="16"/>
  <c r="E26" i="16"/>
  <c r="W24" i="16"/>
  <c r="V24" i="16"/>
  <c r="O24" i="16"/>
  <c r="N24" i="16"/>
  <c r="M24" i="16"/>
  <c r="S24" i="16" s="1"/>
  <c r="L24" i="16"/>
  <c r="R24" i="16" s="1"/>
  <c r="K24" i="16"/>
  <c r="J24" i="16"/>
  <c r="I24" i="16"/>
  <c r="H24" i="16"/>
  <c r="G24" i="16"/>
  <c r="F24" i="16"/>
  <c r="C24" i="16"/>
  <c r="B24" i="16"/>
  <c r="S23" i="16"/>
  <c r="R23" i="16"/>
  <c r="Q23" i="16"/>
  <c r="P23" i="16"/>
  <c r="E23" i="16"/>
  <c r="S22" i="16"/>
  <c r="R22" i="16"/>
  <c r="Q22" i="16"/>
  <c r="P22" i="16"/>
  <c r="E22" i="16"/>
  <c r="U22" i="16" s="1"/>
  <c r="U21" i="16"/>
  <c r="T21" i="16"/>
  <c r="S21" i="16"/>
  <c r="R21" i="16"/>
  <c r="Q21" i="16"/>
  <c r="P21" i="16"/>
  <c r="E21" i="16"/>
  <c r="S20" i="16"/>
  <c r="R20" i="16"/>
  <c r="Q20" i="16"/>
  <c r="P20" i="16"/>
  <c r="E20" i="16"/>
  <c r="S19" i="16"/>
  <c r="R19" i="16"/>
  <c r="Q19" i="16"/>
  <c r="P19" i="16"/>
  <c r="E19" i="16"/>
  <c r="S18" i="16"/>
  <c r="R18" i="16"/>
  <c r="Q18" i="16"/>
  <c r="P18" i="16"/>
  <c r="E18" i="16"/>
  <c r="U18" i="16" s="1"/>
  <c r="T17" i="16"/>
  <c r="S17" i="16"/>
  <c r="R17" i="16"/>
  <c r="Q17" i="16"/>
  <c r="P17" i="16"/>
  <c r="E17" i="16"/>
  <c r="U17" i="16" s="1"/>
  <c r="W15" i="16"/>
  <c r="V15" i="16"/>
  <c r="O15" i="16"/>
  <c r="N15" i="16"/>
  <c r="M15" i="16"/>
  <c r="L15" i="16"/>
  <c r="R15" i="16" s="1"/>
  <c r="K15" i="16"/>
  <c r="J15" i="16"/>
  <c r="I15" i="16"/>
  <c r="H15" i="16"/>
  <c r="G15" i="16"/>
  <c r="F15" i="16"/>
  <c r="C15" i="16"/>
  <c r="B15" i="16"/>
  <c r="S14" i="16"/>
  <c r="R14" i="16"/>
  <c r="Q14" i="16"/>
  <c r="P14" i="16"/>
  <c r="E14" i="16"/>
  <c r="S13" i="16"/>
  <c r="R13" i="16"/>
  <c r="Q13" i="16"/>
  <c r="P13" i="16"/>
  <c r="E13" i="16"/>
  <c r="S12" i="16"/>
  <c r="R12" i="16"/>
  <c r="Q12" i="16"/>
  <c r="P12" i="16"/>
  <c r="E12" i="16"/>
  <c r="S11" i="16"/>
  <c r="R11" i="16"/>
  <c r="Q11" i="16"/>
  <c r="P11" i="16"/>
  <c r="E11" i="16"/>
  <c r="S10" i="16"/>
  <c r="R10" i="16"/>
  <c r="Q10" i="16"/>
  <c r="P10" i="16"/>
  <c r="E10" i="16"/>
  <c r="S9" i="16"/>
  <c r="R9" i="16"/>
  <c r="Q9" i="16"/>
  <c r="P9" i="16"/>
  <c r="E9" i="16"/>
  <c r="S93" i="15"/>
  <c r="R93" i="15"/>
  <c r="Q93" i="15"/>
  <c r="P93" i="15"/>
  <c r="E93" i="15"/>
  <c r="S92" i="15"/>
  <c r="R92" i="15"/>
  <c r="Q92" i="15"/>
  <c r="P92" i="15"/>
  <c r="E92" i="15"/>
  <c r="S91" i="15"/>
  <c r="R91" i="15"/>
  <c r="Q91" i="15"/>
  <c r="P91" i="15"/>
  <c r="E91" i="15"/>
  <c r="S90" i="15"/>
  <c r="R90" i="15"/>
  <c r="Q90" i="15"/>
  <c r="P90" i="15"/>
  <c r="E90" i="15"/>
  <c r="U90" i="15" s="1"/>
  <c r="S89" i="15"/>
  <c r="R89" i="15"/>
  <c r="Q89" i="15"/>
  <c r="P89" i="15"/>
  <c r="E89" i="15"/>
  <c r="S88" i="15"/>
  <c r="R88" i="15"/>
  <c r="Q88" i="15"/>
  <c r="P88" i="15"/>
  <c r="E88" i="15"/>
  <c r="S87" i="15"/>
  <c r="R87" i="15"/>
  <c r="Q87" i="15"/>
  <c r="P87" i="15"/>
  <c r="E87" i="15"/>
  <c r="S86" i="15"/>
  <c r="R86" i="15"/>
  <c r="Q86" i="15"/>
  <c r="P86" i="15"/>
  <c r="E86" i="15"/>
  <c r="U86" i="15" s="1"/>
  <c r="W72" i="15"/>
  <c r="V72" i="15"/>
  <c r="O72" i="15"/>
  <c r="N72" i="15"/>
  <c r="M72" i="15"/>
  <c r="L72" i="15"/>
  <c r="K72" i="15"/>
  <c r="J72" i="15"/>
  <c r="I72" i="15"/>
  <c r="H72" i="15"/>
  <c r="G72" i="15"/>
  <c r="F72" i="15"/>
  <c r="C72" i="15"/>
  <c r="B72" i="15"/>
  <c r="E72" i="15" s="1"/>
  <c r="W71" i="15"/>
  <c r="V71" i="15"/>
  <c r="O71" i="15"/>
  <c r="N71" i="15"/>
  <c r="M71" i="15"/>
  <c r="S71" i="15" s="1"/>
  <c r="L71" i="15"/>
  <c r="R71" i="15" s="1"/>
  <c r="K71" i="15"/>
  <c r="J71" i="15"/>
  <c r="I71" i="15"/>
  <c r="H71" i="15"/>
  <c r="G71" i="15"/>
  <c r="F71" i="15"/>
  <c r="C71" i="15"/>
  <c r="E71" i="15" s="1"/>
  <c r="B71" i="15"/>
  <c r="W70" i="15"/>
  <c r="V70" i="15"/>
  <c r="O70" i="15"/>
  <c r="S70" i="15" s="1"/>
  <c r="N70" i="15"/>
  <c r="M70" i="15"/>
  <c r="L70" i="15"/>
  <c r="R70" i="15" s="1"/>
  <c r="K70" i="15"/>
  <c r="J70" i="15"/>
  <c r="I70" i="15"/>
  <c r="H70" i="15"/>
  <c r="P70" i="15" s="1"/>
  <c r="G70" i="15"/>
  <c r="F70" i="15"/>
  <c r="C70" i="15"/>
  <c r="B70" i="15"/>
  <c r="E70" i="15" s="1"/>
  <c r="S69" i="15"/>
  <c r="R69" i="15"/>
  <c r="Q69" i="15"/>
  <c r="P69" i="15"/>
  <c r="E69" i="15"/>
  <c r="U69" i="15" s="1"/>
  <c r="W67" i="15"/>
  <c r="V67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W66" i="15"/>
  <c r="V66" i="15"/>
  <c r="O66" i="15"/>
  <c r="N66" i="15"/>
  <c r="M66" i="15"/>
  <c r="S66" i="15" s="1"/>
  <c r="L66" i="15"/>
  <c r="R66" i="15" s="1"/>
  <c r="K66" i="15"/>
  <c r="J66" i="15"/>
  <c r="I66" i="15"/>
  <c r="Q66" i="15" s="1"/>
  <c r="H66" i="15"/>
  <c r="G66" i="15"/>
  <c r="F66" i="15"/>
  <c r="C66" i="15"/>
  <c r="B66" i="15"/>
  <c r="S65" i="15"/>
  <c r="R65" i="15"/>
  <c r="Q65" i="15"/>
  <c r="P65" i="15"/>
  <c r="E65" i="15"/>
  <c r="S64" i="15"/>
  <c r="R64" i="15"/>
  <c r="Q64" i="15"/>
  <c r="P64" i="15"/>
  <c r="E64" i="15"/>
  <c r="U64" i="15" s="1"/>
  <c r="U63" i="15"/>
  <c r="T63" i="15"/>
  <c r="S63" i="15"/>
  <c r="R63" i="15"/>
  <c r="Q63" i="15"/>
  <c r="P63" i="15"/>
  <c r="E63" i="15"/>
  <c r="S62" i="15"/>
  <c r="R62" i="15"/>
  <c r="Q62" i="15"/>
  <c r="P62" i="15"/>
  <c r="E62" i="15"/>
  <c r="S61" i="15"/>
  <c r="R61" i="15"/>
  <c r="Q61" i="15"/>
  <c r="P61" i="15"/>
  <c r="E61" i="15"/>
  <c r="V59" i="15"/>
  <c r="O59" i="15"/>
  <c r="N59" i="15"/>
  <c r="M59" i="15"/>
  <c r="S59" i="15" s="1"/>
  <c r="L59" i="15"/>
  <c r="R59" i="15" s="1"/>
  <c r="K59" i="15"/>
  <c r="J59" i="15"/>
  <c r="I59" i="15"/>
  <c r="H59" i="15"/>
  <c r="G59" i="15"/>
  <c r="F59" i="15"/>
  <c r="C59" i="15"/>
  <c r="B59" i="15"/>
  <c r="S58" i="15"/>
  <c r="R58" i="15"/>
  <c r="Q58" i="15"/>
  <c r="P58" i="15"/>
  <c r="E58" i="15"/>
  <c r="S57" i="15"/>
  <c r="R57" i="15"/>
  <c r="Q57" i="15"/>
  <c r="P57" i="15"/>
  <c r="E57" i="15"/>
  <c r="S56" i="15"/>
  <c r="R56" i="15"/>
  <c r="Q56" i="15"/>
  <c r="P56" i="15"/>
  <c r="E56" i="15"/>
  <c r="U56" i="15" s="1"/>
  <c r="S55" i="15"/>
  <c r="R55" i="15"/>
  <c r="Q55" i="15"/>
  <c r="P55" i="15"/>
  <c r="E55" i="15"/>
  <c r="W53" i="15"/>
  <c r="V53" i="15"/>
  <c r="O53" i="15"/>
  <c r="N53" i="15"/>
  <c r="M53" i="15"/>
  <c r="S53" i="15" s="1"/>
  <c r="L53" i="15"/>
  <c r="R53" i="15" s="1"/>
  <c r="K53" i="15"/>
  <c r="J53" i="15"/>
  <c r="I53" i="15"/>
  <c r="Q53" i="15" s="1"/>
  <c r="H53" i="15"/>
  <c r="G53" i="15"/>
  <c r="F53" i="15"/>
  <c r="C53" i="15"/>
  <c r="B53" i="15"/>
  <c r="S52" i="15"/>
  <c r="R52" i="15"/>
  <c r="Q52" i="15"/>
  <c r="P52" i="15"/>
  <c r="E52" i="15"/>
  <c r="S51" i="15"/>
  <c r="R51" i="15"/>
  <c r="Q51" i="15"/>
  <c r="P51" i="15"/>
  <c r="E51" i="15"/>
  <c r="U51" i="15" s="1"/>
  <c r="S50" i="15"/>
  <c r="R50" i="15"/>
  <c r="Q50" i="15"/>
  <c r="P50" i="15"/>
  <c r="E50" i="15"/>
  <c r="U49" i="15"/>
  <c r="T49" i="15"/>
  <c r="S49" i="15"/>
  <c r="R49" i="15"/>
  <c r="Q49" i="15"/>
  <c r="P49" i="15"/>
  <c r="E49" i="15"/>
  <c r="S48" i="15"/>
  <c r="R48" i="15"/>
  <c r="Q48" i="15"/>
  <c r="P48" i="15"/>
  <c r="E48" i="15"/>
  <c r="S47" i="15"/>
  <c r="R47" i="15"/>
  <c r="Q47" i="15"/>
  <c r="P47" i="15"/>
  <c r="E47" i="15"/>
  <c r="U47" i="15" s="1"/>
  <c r="S46" i="15"/>
  <c r="R46" i="15"/>
  <c r="Q46" i="15"/>
  <c r="P46" i="15"/>
  <c r="E46" i="15"/>
  <c r="T46" i="15" s="1"/>
  <c r="U45" i="15"/>
  <c r="T45" i="15"/>
  <c r="S45" i="15"/>
  <c r="R45" i="15"/>
  <c r="Q45" i="15"/>
  <c r="P45" i="15"/>
  <c r="E45" i="15"/>
  <c r="S44" i="15"/>
  <c r="R44" i="15"/>
  <c r="Q44" i="15"/>
  <c r="P44" i="15"/>
  <c r="E44" i="15"/>
  <c r="S43" i="15"/>
  <c r="R43" i="15"/>
  <c r="Q43" i="15"/>
  <c r="P43" i="15"/>
  <c r="E43" i="15"/>
  <c r="S42" i="15"/>
  <c r="R42" i="15"/>
  <c r="Q42" i="15"/>
  <c r="P42" i="15"/>
  <c r="E42" i="15"/>
  <c r="T42" i="15" s="1"/>
  <c r="W40" i="15"/>
  <c r="V40" i="15"/>
  <c r="O40" i="15"/>
  <c r="N40" i="15"/>
  <c r="M40" i="15"/>
  <c r="S40" i="15" s="1"/>
  <c r="L40" i="15"/>
  <c r="R40" i="15" s="1"/>
  <c r="K40" i="15"/>
  <c r="J40" i="15"/>
  <c r="I40" i="15"/>
  <c r="Q40" i="15" s="1"/>
  <c r="H40" i="15"/>
  <c r="G40" i="15"/>
  <c r="F40" i="15"/>
  <c r="C40" i="15"/>
  <c r="B40" i="15"/>
  <c r="S39" i="15"/>
  <c r="R39" i="15"/>
  <c r="Q39" i="15"/>
  <c r="P39" i="15"/>
  <c r="E39" i="15"/>
  <c r="S38" i="15"/>
  <c r="R38" i="15"/>
  <c r="Q38" i="15"/>
  <c r="P38" i="15"/>
  <c r="E38" i="15"/>
  <c r="U37" i="15"/>
  <c r="T37" i="15"/>
  <c r="S37" i="15"/>
  <c r="R37" i="15"/>
  <c r="Q37" i="15"/>
  <c r="P37" i="15"/>
  <c r="E37" i="15"/>
  <c r="S36" i="15"/>
  <c r="R36" i="15"/>
  <c r="Q36" i="15"/>
  <c r="U36" i="15" s="1"/>
  <c r="P36" i="15"/>
  <c r="T36" i="15" s="1"/>
  <c r="E36" i="15"/>
  <c r="S35" i="15"/>
  <c r="R35" i="15"/>
  <c r="Q35" i="15"/>
  <c r="P35" i="15"/>
  <c r="E35" i="15"/>
  <c r="W33" i="15"/>
  <c r="V33" i="15"/>
  <c r="O33" i="15"/>
  <c r="N33" i="15"/>
  <c r="M33" i="15"/>
  <c r="L33" i="15"/>
  <c r="K33" i="15"/>
  <c r="J33" i="15"/>
  <c r="I33" i="15"/>
  <c r="H33" i="15"/>
  <c r="G33" i="15"/>
  <c r="F33" i="15"/>
  <c r="C33" i="15"/>
  <c r="B33" i="15"/>
  <c r="E33" i="15" s="1"/>
  <c r="S32" i="15"/>
  <c r="R32" i="15"/>
  <c r="Q32" i="15"/>
  <c r="P32" i="15"/>
  <c r="E32" i="15"/>
  <c r="W30" i="15"/>
  <c r="V30" i="15"/>
  <c r="O30" i="15"/>
  <c r="N30" i="15"/>
  <c r="M30" i="15"/>
  <c r="S30" i="15" s="1"/>
  <c r="L30" i="15"/>
  <c r="K30" i="15"/>
  <c r="J30" i="15"/>
  <c r="I30" i="15"/>
  <c r="Q30" i="15" s="1"/>
  <c r="H30" i="15"/>
  <c r="G30" i="15"/>
  <c r="F30" i="15"/>
  <c r="C30" i="15"/>
  <c r="E30" i="15" s="1"/>
  <c r="B30" i="15"/>
  <c r="S29" i="15"/>
  <c r="R29" i="15"/>
  <c r="Q29" i="15"/>
  <c r="P29" i="15"/>
  <c r="E29" i="15"/>
  <c r="S28" i="15"/>
  <c r="R28" i="15"/>
  <c r="Q28" i="15"/>
  <c r="P28" i="15"/>
  <c r="E28" i="15"/>
  <c r="U28" i="15" s="1"/>
  <c r="U27" i="15"/>
  <c r="T27" i="15"/>
  <c r="S27" i="15"/>
  <c r="R27" i="15"/>
  <c r="Q27" i="15"/>
  <c r="P27" i="15"/>
  <c r="E27" i="15"/>
  <c r="U26" i="15"/>
  <c r="T26" i="15"/>
  <c r="S26" i="15"/>
  <c r="R26" i="15"/>
  <c r="Q26" i="15"/>
  <c r="P26" i="15"/>
  <c r="E26" i="15"/>
  <c r="W24" i="15"/>
  <c r="V24" i="15"/>
  <c r="S24" i="15"/>
  <c r="O24" i="15"/>
  <c r="N24" i="15"/>
  <c r="M24" i="15"/>
  <c r="L24" i="15"/>
  <c r="R24" i="15" s="1"/>
  <c r="K24" i="15"/>
  <c r="J24" i="15"/>
  <c r="I24" i="15"/>
  <c r="H24" i="15"/>
  <c r="P24" i="15" s="1"/>
  <c r="G24" i="15"/>
  <c r="F24" i="15"/>
  <c r="C24" i="15"/>
  <c r="B24" i="15"/>
  <c r="E24" i="15" s="1"/>
  <c r="S23" i="15"/>
  <c r="R23" i="15"/>
  <c r="Q23" i="15"/>
  <c r="P23" i="15"/>
  <c r="E23" i="15"/>
  <c r="U23" i="15" s="1"/>
  <c r="S22" i="15"/>
  <c r="R22" i="15"/>
  <c r="Q22" i="15"/>
  <c r="P22" i="15"/>
  <c r="E22" i="15"/>
  <c r="T21" i="15"/>
  <c r="S21" i="15"/>
  <c r="R21" i="15"/>
  <c r="Q21" i="15"/>
  <c r="P21" i="15"/>
  <c r="E21" i="15"/>
  <c r="U21" i="15" s="1"/>
  <c r="S20" i="15"/>
  <c r="R20" i="15"/>
  <c r="Q20" i="15"/>
  <c r="P20" i="15"/>
  <c r="E20" i="15"/>
  <c r="S19" i="15"/>
  <c r="R19" i="15"/>
  <c r="Q19" i="15"/>
  <c r="P19" i="15"/>
  <c r="E19" i="15"/>
  <c r="U19" i="15" s="1"/>
  <c r="U18" i="15"/>
  <c r="T18" i="15"/>
  <c r="S18" i="15"/>
  <c r="R18" i="15"/>
  <c r="Q18" i="15"/>
  <c r="P18" i="15"/>
  <c r="E18" i="15"/>
  <c r="T17" i="15"/>
  <c r="S17" i="15"/>
  <c r="R17" i="15"/>
  <c r="Q17" i="15"/>
  <c r="P17" i="15"/>
  <c r="E17" i="15"/>
  <c r="U17" i="15" s="1"/>
  <c r="W15" i="15"/>
  <c r="V15" i="15"/>
  <c r="S15" i="15"/>
  <c r="O15" i="15"/>
  <c r="N15" i="15"/>
  <c r="M15" i="15"/>
  <c r="L15" i="15"/>
  <c r="K15" i="15"/>
  <c r="J15" i="15"/>
  <c r="I15" i="15"/>
  <c r="H15" i="15"/>
  <c r="P15" i="15" s="1"/>
  <c r="G15" i="15"/>
  <c r="F15" i="15"/>
  <c r="C15" i="15"/>
  <c r="B15" i="15"/>
  <c r="E15" i="15" s="1"/>
  <c r="S14" i="15"/>
  <c r="R14" i="15"/>
  <c r="Q14" i="15"/>
  <c r="P14" i="15"/>
  <c r="E14" i="15"/>
  <c r="U14" i="15" s="1"/>
  <c r="U13" i="15"/>
  <c r="S13" i="15"/>
  <c r="R13" i="15"/>
  <c r="Q13" i="15"/>
  <c r="P13" i="15"/>
  <c r="T13" i="15" s="1"/>
  <c r="E13" i="15"/>
  <c r="U12" i="15"/>
  <c r="T12" i="15"/>
  <c r="S12" i="15"/>
  <c r="R12" i="15"/>
  <c r="Q12" i="15"/>
  <c r="P12" i="15"/>
  <c r="E12" i="15"/>
  <c r="S11" i="15"/>
  <c r="R11" i="15"/>
  <c r="Q11" i="15"/>
  <c r="P11" i="15"/>
  <c r="E11" i="15"/>
  <c r="S10" i="15"/>
  <c r="R10" i="15"/>
  <c r="Q10" i="15"/>
  <c r="P10" i="15"/>
  <c r="E10" i="15"/>
  <c r="U10" i="15" s="1"/>
  <c r="U9" i="15"/>
  <c r="T9" i="15"/>
  <c r="S9" i="15"/>
  <c r="R9" i="15"/>
  <c r="Q9" i="15"/>
  <c r="P9" i="15"/>
  <c r="E9" i="15"/>
  <c r="U93" i="14"/>
  <c r="T93" i="14"/>
  <c r="S93" i="14"/>
  <c r="R93" i="14"/>
  <c r="Q93" i="14"/>
  <c r="P93" i="14"/>
  <c r="E93" i="14"/>
  <c r="S92" i="14"/>
  <c r="R92" i="14"/>
  <c r="Q92" i="14"/>
  <c r="P92" i="14"/>
  <c r="E92" i="14"/>
  <c r="S91" i="14"/>
  <c r="R91" i="14"/>
  <c r="Q91" i="14"/>
  <c r="P91" i="14"/>
  <c r="E91" i="14"/>
  <c r="U91" i="14" s="1"/>
  <c r="U90" i="14"/>
  <c r="T90" i="14"/>
  <c r="S90" i="14"/>
  <c r="R90" i="14"/>
  <c r="Q90" i="14"/>
  <c r="P90" i="14"/>
  <c r="E90" i="14"/>
  <c r="U89" i="14"/>
  <c r="T89" i="14"/>
  <c r="S89" i="14"/>
  <c r="R89" i="14"/>
  <c r="Q89" i="14"/>
  <c r="P89" i="14"/>
  <c r="E89" i="14"/>
  <c r="S88" i="14"/>
  <c r="R88" i="14"/>
  <c r="Q88" i="14"/>
  <c r="P88" i="14"/>
  <c r="E88" i="14"/>
  <c r="S87" i="14"/>
  <c r="R87" i="14"/>
  <c r="Q87" i="14"/>
  <c r="P87" i="14"/>
  <c r="E87" i="14"/>
  <c r="U87" i="14" s="1"/>
  <c r="U86" i="14"/>
  <c r="T86" i="14"/>
  <c r="S86" i="14"/>
  <c r="R86" i="14"/>
  <c r="Q86" i="14"/>
  <c r="P86" i="14"/>
  <c r="E86" i="14"/>
  <c r="W72" i="14"/>
  <c r="V72" i="14"/>
  <c r="O72" i="14"/>
  <c r="N72" i="14"/>
  <c r="M72" i="14"/>
  <c r="L72" i="14"/>
  <c r="R72" i="14" s="1"/>
  <c r="K72" i="14"/>
  <c r="J72" i="14"/>
  <c r="I72" i="14"/>
  <c r="H72" i="14"/>
  <c r="P72" i="14" s="1"/>
  <c r="G72" i="14"/>
  <c r="F72" i="14"/>
  <c r="C72" i="14"/>
  <c r="B72" i="14"/>
  <c r="W71" i="14"/>
  <c r="V71" i="14"/>
  <c r="O71" i="14"/>
  <c r="S71" i="14" s="1"/>
  <c r="N71" i="14"/>
  <c r="M71" i="14"/>
  <c r="L71" i="14"/>
  <c r="K71" i="14"/>
  <c r="J71" i="14"/>
  <c r="I71" i="14"/>
  <c r="H71" i="14"/>
  <c r="G71" i="14"/>
  <c r="F71" i="14"/>
  <c r="C71" i="14"/>
  <c r="B71" i="14"/>
  <c r="W70" i="14"/>
  <c r="V70" i="14"/>
  <c r="O70" i="14"/>
  <c r="N70" i="14"/>
  <c r="M70" i="14"/>
  <c r="L70" i="14"/>
  <c r="K70" i="14"/>
  <c r="J70" i="14"/>
  <c r="I70" i="14"/>
  <c r="H70" i="14"/>
  <c r="G70" i="14"/>
  <c r="F70" i="14"/>
  <c r="C70" i="14"/>
  <c r="B70" i="14"/>
  <c r="E70" i="14" s="1"/>
  <c r="S69" i="14"/>
  <c r="R69" i="14"/>
  <c r="Q69" i="14"/>
  <c r="P69" i="14"/>
  <c r="E69" i="14"/>
  <c r="W67" i="14"/>
  <c r="V67" i="14"/>
  <c r="O67" i="14"/>
  <c r="N67" i="14"/>
  <c r="M67" i="14"/>
  <c r="L67" i="14"/>
  <c r="K67" i="14"/>
  <c r="J67" i="14"/>
  <c r="I67" i="14"/>
  <c r="H67" i="14"/>
  <c r="G67" i="14"/>
  <c r="F67" i="14"/>
  <c r="C67" i="14"/>
  <c r="B67" i="14"/>
  <c r="W66" i="14"/>
  <c r="V66" i="14"/>
  <c r="O66" i="14"/>
  <c r="N66" i="14"/>
  <c r="M66" i="14"/>
  <c r="S66" i="14" s="1"/>
  <c r="L66" i="14"/>
  <c r="R66" i="14" s="1"/>
  <c r="K66" i="14"/>
  <c r="J66" i="14"/>
  <c r="I66" i="14"/>
  <c r="H66" i="14"/>
  <c r="G66" i="14"/>
  <c r="F66" i="14"/>
  <c r="C66" i="14"/>
  <c r="B66" i="14"/>
  <c r="S65" i="14"/>
  <c r="R65" i="14"/>
  <c r="Q65" i="14"/>
  <c r="P65" i="14"/>
  <c r="E65" i="14"/>
  <c r="U65" i="14" s="1"/>
  <c r="U64" i="14"/>
  <c r="T64" i="14"/>
  <c r="S64" i="14"/>
  <c r="R64" i="14"/>
  <c r="Q64" i="14"/>
  <c r="P64" i="14"/>
  <c r="E64" i="14"/>
  <c r="T63" i="14"/>
  <c r="S63" i="14"/>
  <c r="R63" i="14"/>
  <c r="Q63" i="14"/>
  <c r="P63" i="14"/>
  <c r="E63" i="14"/>
  <c r="U63" i="14" s="1"/>
  <c r="S62" i="14"/>
  <c r="R62" i="14"/>
  <c r="Q62" i="14"/>
  <c r="P62" i="14"/>
  <c r="E62" i="14"/>
  <c r="S61" i="14"/>
  <c r="R61" i="14"/>
  <c r="Q61" i="14"/>
  <c r="P61" i="14"/>
  <c r="E61" i="14"/>
  <c r="V59" i="14"/>
  <c r="O59" i="14"/>
  <c r="N59" i="14"/>
  <c r="M59" i="14"/>
  <c r="S59" i="14" s="1"/>
  <c r="L59" i="14"/>
  <c r="R59" i="14" s="1"/>
  <c r="K59" i="14"/>
  <c r="J59" i="14"/>
  <c r="I59" i="14"/>
  <c r="H59" i="14"/>
  <c r="P59" i="14" s="1"/>
  <c r="G59" i="14"/>
  <c r="F59" i="14"/>
  <c r="C59" i="14"/>
  <c r="B59" i="14"/>
  <c r="S58" i="14"/>
  <c r="R58" i="14"/>
  <c r="Q58" i="14"/>
  <c r="P58" i="14"/>
  <c r="E58" i="14"/>
  <c r="S57" i="14"/>
  <c r="R57" i="14"/>
  <c r="Q57" i="14"/>
  <c r="P57" i="14"/>
  <c r="E57" i="14"/>
  <c r="U57" i="14" s="1"/>
  <c r="S56" i="14"/>
  <c r="R56" i="14"/>
  <c r="Q56" i="14"/>
  <c r="P56" i="14"/>
  <c r="E56" i="14"/>
  <c r="T55" i="14"/>
  <c r="S55" i="14"/>
  <c r="R55" i="14"/>
  <c r="Q55" i="14"/>
  <c r="P55" i="14"/>
  <c r="E55" i="14"/>
  <c r="U55" i="14" s="1"/>
  <c r="W53" i="14"/>
  <c r="V53" i="14"/>
  <c r="S53" i="14"/>
  <c r="O53" i="14"/>
  <c r="N53" i="14"/>
  <c r="M53" i="14"/>
  <c r="L53" i="14"/>
  <c r="R53" i="14" s="1"/>
  <c r="K53" i="14"/>
  <c r="J53" i="14"/>
  <c r="I53" i="14"/>
  <c r="H53" i="14"/>
  <c r="G53" i="14"/>
  <c r="F53" i="14"/>
  <c r="C53" i="14"/>
  <c r="B53" i="14"/>
  <c r="E53" i="14" s="1"/>
  <c r="S52" i="14"/>
  <c r="R52" i="14"/>
  <c r="Q52" i="14"/>
  <c r="P52" i="14"/>
  <c r="E52" i="14"/>
  <c r="U52" i="14" s="1"/>
  <c r="S51" i="14"/>
  <c r="R51" i="14"/>
  <c r="Q51" i="14"/>
  <c r="P51" i="14"/>
  <c r="E51" i="14"/>
  <c r="U50" i="14"/>
  <c r="T50" i="14"/>
  <c r="S50" i="14"/>
  <c r="R50" i="14"/>
  <c r="Q50" i="14"/>
  <c r="P50" i="14"/>
  <c r="E50" i="14"/>
  <c r="S49" i="14"/>
  <c r="R49" i="14"/>
  <c r="Q49" i="14"/>
  <c r="P49" i="14"/>
  <c r="E49" i="14"/>
  <c r="S48" i="14"/>
  <c r="R48" i="14"/>
  <c r="Q48" i="14"/>
  <c r="P48" i="14"/>
  <c r="E48" i="14"/>
  <c r="U48" i="14" s="1"/>
  <c r="U47" i="14"/>
  <c r="S47" i="14"/>
  <c r="R47" i="14"/>
  <c r="Q47" i="14"/>
  <c r="P47" i="14"/>
  <c r="E47" i="14"/>
  <c r="T47" i="14" s="1"/>
  <c r="U46" i="14"/>
  <c r="S46" i="14"/>
  <c r="R46" i="14"/>
  <c r="Q46" i="14"/>
  <c r="P46" i="14"/>
  <c r="E46" i="14"/>
  <c r="T46" i="14" s="1"/>
  <c r="S45" i="14"/>
  <c r="R45" i="14"/>
  <c r="Q45" i="14"/>
  <c r="P45" i="14"/>
  <c r="E45" i="14"/>
  <c r="S44" i="14"/>
  <c r="R44" i="14"/>
  <c r="Q44" i="14"/>
  <c r="P44" i="14"/>
  <c r="E44" i="14"/>
  <c r="U44" i="14" s="1"/>
  <c r="U43" i="14"/>
  <c r="T43" i="14"/>
  <c r="S43" i="14"/>
  <c r="R43" i="14"/>
  <c r="Q43" i="14"/>
  <c r="P43" i="14"/>
  <c r="E43" i="14"/>
  <c r="U42" i="14"/>
  <c r="S42" i="14"/>
  <c r="R42" i="14"/>
  <c r="Q42" i="14"/>
  <c r="P42" i="14"/>
  <c r="E42" i="14"/>
  <c r="T42" i="14" s="1"/>
  <c r="W40" i="14"/>
  <c r="V40" i="14"/>
  <c r="S40" i="14"/>
  <c r="O40" i="14"/>
  <c r="N40" i="14"/>
  <c r="M40" i="14"/>
  <c r="L40" i="14"/>
  <c r="R40" i="14" s="1"/>
  <c r="K40" i="14"/>
  <c r="J40" i="14"/>
  <c r="I40" i="14"/>
  <c r="Q40" i="14" s="1"/>
  <c r="H40" i="14"/>
  <c r="P40" i="14" s="1"/>
  <c r="G40" i="14"/>
  <c r="F40" i="14"/>
  <c r="C40" i="14"/>
  <c r="B40" i="14"/>
  <c r="E40" i="14" s="1"/>
  <c r="S39" i="14"/>
  <c r="R39" i="14"/>
  <c r="Q39" i="14"/>
  <c r="P39" i="14"/>
  <c r="E39" i="14"/>
  <c r="U39" i="14" s="1"/>
  <c r="S38" i="14"/>
  <c r="R38" i="14"/>
  <c r="Q38" i="14"/>
  <c r="P38" i="14"/>
  <c r="E38" i="14"/>
  <c r="U38" i="14" s="1"/>
  <c r="U37" i="14"/>
  <c r="S37" i="14"/>
  <c r="R37" i="14"/>
  <c r="Q37" i="14"/>
  <c r="P37" i="14"/>
  <c r="E37" i="14"/>
  <c r="T37" i="14" s="1"/>
  <c r="S36" i="14"/>
  <c r="R36" i="14"/>
  <c r="Q36" i="14"/>
  <c r="P36" i="14"/>
  <c r="E36" i="14"/>
  <c r="S35" i="14"/>
  <c r="R35" i="14"/>
  <c r="Q35" i="14"/>
  <c r="P35" i="14"/>
  <c r="E35" i="14"/>
  <c r="W33" i="14"/>
  <c r="V33" i="14"/>
  <c r="O33" i="14"/>
  <c r="N33" i="14"/>
  <c r="R33" i="14" s="1"/>
  <c r="M33" i="14"/>
  <c r="L33" i="14"/>
  <c r="K33" i="14"/>
  <c r="J33" i="14"/>
  <c r="I33" i="14"/>
  <c r="H33" i="14"/>
  <c r="G33" i="14"/>
  <c r="F33" i="14"/>
  <c r="C33" i="14"/>
  <c r="B33" i="14"/>
  <c r="E33" i="14" s="1"/>
  <c r="S32" i="14"/>
  <c r="R32" i="14"/>
  <c r="Q32" i="14"/>
  <c r="P32" i="14"/>
  <c r="T32" i="14" s="1"/>
  <c r="E32" i="14"/>
  <c r="W30" i="14"/>
  <c r="V30" i="14"/>
  <c r="S30" i="14"/>
  <c r="O30" i="14"/>
  <c r="N30" i="14"/>
  <c r="M30" i="14"/>
  <c r="L30" i="14"/>
  <c r="R30" i="14" s="1"/>
  <c r="K30" i="14"/>
  <c r="J30" i="14"/>
  <c r="I30" i="14"/>
  <c r="H30" i="14"/>
  <c r="G30" i="14"/>
  <c r="F30" i="14"/>
  <c r="C30" i="14"/>
  <c r="B30" i="14"/>
  <c r="E30" i="14" s="1"/>
  <c r="S29" i="14"/>
  <c r="R29" i="14"/>
  <c r="Q29" i="14"/>
  <c r="P29" i="14"/>
  <c r="E29" i="14"/>
  <c r="U29" i="14" s="1"/>
  <c r="S28" i="14"/>
  <c r="R28" i="14"/>
  <c r="Q28" i="14"/>
  <c r="P28" i="14"/>
  <c r="E28" i="14"/>
  <c r="U28" i="14" s="1"/>
  <c r="U27" i="14"/>
  <c r="S27" i="14"/>
  <c r="R27" i="14"/>
  <c r="Q27" i="14"/>
  <c r="P27" i="14"/>
  <c r="E27" i="14"/>
  <c r="T27" i="14" s="1"/>
  <c r="S26" i="14"/>
  <c r="R26" i="14"/>
  <c r="Q26" i="14"/>
  <c r="P26" i="14"/>
  <c r="E26" i="14"/>
  <c r="W24" i="14"/>
  <c r="V24" i="14"/>
  <c r="S24" i="14"/>
  <c r="O24" i="14"/>
  <c r="N24" i="14"/>
  <c r="M24" i="14"/>
  <c r="L24" i="14"/>
  <c r="R24" i="14" s="1"/>
  <c r="K24" i="14"/>
  <c r="J24" i="14"/>
  <c r="I24" i="14"/>
  <c r="H24" i="14"/>
  <c r="G24" i="14"/>
  <c r="F24" i="14"/>
  <c r="C24" i="14"/>
  <c r="B24" i="14"/>
  <c r="E24" i="14" s="1"/>
  <c r="U23" i="14"/>
  <c r="T23" i="14"/>
  <c r="S23" i="14"/>
  <c r="R23" i="14"/>
  <c r="Q23" i="14"/>
  <c r="P23" i="14"/>
  <c r="E23" i="14"/>
  <c r="U22" i="14"/>
  <c r="T22" i="14"/>
  <c r="S22" i="14"/>
  <c r="R22" i="14"/>
  <c r="Q22" i="14"/>
  <c r="P22" i="14"/>
  <c r="E22" i="14"/>
  <c r="S21" i="14"/>
  <c r="R21" i="14"/>
  <c r="Q21" i="14"/>
  <c r="P21" i="14"/>
  <c r="E21" i="14"/>
  <c r="S20" i="14"/>
  <c r="R20" i="14"/>
  <c r="Q20" i="14"/>
  <c r="P20" i="14"/>
  <c r="E20" i="14"/>
  <c r="U20" i="14" s="1"/>
  <c r="U19" i="14"/>
  <c r="T19" i="14"/>
  <c r="S19" i="14"/>
  <c r="R19" i="14"/>
  <c r="Q19" i="14"/>
  <c r="P19" i="14"/>
  <c r="E19" i="14"/>
  <c r="U18" i="14"/>
  <c r="T18" i="14"/>
  <c r="S18" i="14"/>
  <c r="R18" i="14"/>
  <c r="Q18" i="14"/>
  <c r="P18" i="14"/>
  <c r="E18" i="14"/>
  <c r="S17" i="14"/>
  <c r="R17" i="14"/>
  <c r="Q17" i="14"/>
  <c r="P17" i="14"/>
  <c r="E17" i="14"/>
  <c r="W15" i="14"/>
  <c r="V15" i="14"/>
  <c r="O15" i="14"/>
  <c r="N15" i="14"/>
  <c r="M15" i="14"/>
  <c r="L15" i="14"/>
  <c r="R15" i="14" s="1"/>
  <c r="K15" i="14"/>
  <c r="J15" i="14"/>
  <c r="I15" i="14"/>
  <c r="Q15" i="14" s="1"/>
  <c r="H15" i="14"/>
  <c r="G15" i="14"/>
  <c r="F15" i="14"/>
  <c r="C15" i="14"/>
  <c r="B15" i="14"/>
  <c r="S14" i="14"/>
  <c r="R14" i="14"/>
  <c r="Q14" i="14"/>
  <c r="P14" i="14"/>
  <c r="E14" i="14"/>
  <c r="S13" i="14"/>
  <c r="R13" i="14"/>
  <c r="Q13" i="14"/>
  <c r="P13" i="14"/>
  <c r="E13" i="14"/>
  <c r="S12" i="14"/>
  <c r="R12" i="14"/>
  <c r="Q12" i="14"/>
  <c r="P12" i="14"/>
  <c r="E12" i="14"/>
  <c r="S11" i="14"/>
  <c r="R11" i="14"/>
  <c r="Q11" i="14"/>
  <c r="P11" i="14"/>
  <c r="E11" i="14"/>
  <c r="U11" i="14" s="1"/>
  <c r="S10" i="14"/>
  <c r="R10" i="14"/>
  <c r="Q10" i="14"/>
  <c r="P10" i="14"/>
  <c r="E10" i="14"/>
  <c r="U10" i="14" s="1"/>
  <c r="T9" i="14"/>
  <c r="S9" i="14"/>
  <c r="R9" i="14"/>
  <c r="Q9" i="14"/>
  <c r="P9" i="14"/>
  <c r="E9" i="14"/>
  <c r="U9" i="14" s="1"/>
  <c r="S93" i="13"/>
  <c r="R93" i="13"/>
  <c r="Q93" i="13"/>
  <c r="P93" i="13"/>
  <c r="E93" i="13"/>
  <c r="S92" i="13"/>
  <c r="R92" i="13"/>
  <c r="Q92" i="13"/>
  <c r="P92" i="13"/>
  <c r="E92" i="13"/>
  <c r="U92" i="13" s="1"/>
  <c r="U91" i="13"/>
  <c r="T91" i="13"/>
  <c r="S91" i="13"/>
  <c r="R91" i="13"/>
  <c r="Q91" i="13"/>
  <c r="P91" i="13"/>
  <c r="E91" i="13"/>
  <c r="T90" i="13"/>
  <c r="S90" i="13"/>
  <c r="R90" i="13"/>
  <c r="Q90" i="13"/>
  <c r="P90" i="13"/>
  <c r="E90" i="13"/>
  <c r="U90" i="13" s="1"/>
  <c r="S89" i="13"/>
  <c r="R89" i="13"/>
  <c r="Q89" i="13"/>
  <c r="P89" i="13"/>
  <c r="E89" i="13"/>
  <c r="S88" i="13"/>
  <c r="R88" i="13"/>
  <c r="Q88" i="13"/>
  <c r="P88" i="13"/>
  <c r="E88" i="13"/>
  <c r="U88" i="13" s="1"/>
  <c r="U87" i="13"/>
  <c r="T87" i="13"/>
  <c r="S87" i="13"/>
  <c r="R87" i="13"/>
  <c r="Q87" i="13"/>
  <c r="P87" i="13"/>
  <c r="E87" i="13"/>
  <c r="S86" i="13"/>
  <c r="R86" i="13"/>
  <c r="Q86" i="13"/>
  <c r="P86" i="13"/>
  <c r="E86" i="13"/>
  <c r="U86" i="13" s="1"/>
  <c r="W72" i="13"/>
  <c r="V72" i="13"/>
  <c r="O72" i="13"/>
  <c r="N72" i="13"/>
  <c r="M72" i="13"/>
  <c r="L72" i="13"/>
  <c r="K72" i="13"/>
  <c r="J72" i="13"/>
  <c r="I72" i="13"/>
  <c r="H72" i="13"/>
  <c r="G72" i="13"/>
  <c r="F72" i="13"/>
  <c r="C72" i="13"/>
  <c r="B72" i="13"/>
  <c r="W71" i="13"/>
  <c r="V71" i="13"/>
  <c r="S71" i="13"/>
  <c r="R71" i="13"/>
  <c r="O71" i="13"/>
  <c r="N71" i="13"/>
  <c r="M71" i="13"/>
  <c r="L71" i="13"/>
  <c r="K71" i="13"/>
  <c r="J71" i="13"/>
  <c r="I71" i="13"/>
  <c r="Q71" i="13" s="1"/>
  <c r="H71" i="13"/>
  <c r="G71" i="13"/>
  <c r="F71" i="13"/>
  <c r="C71" i="13"/>
  <c r="B71" i="13"/>
  <c r="W70" i="13"/>
  <c r="V70" i="13"/>
  <c r="O70" i="13"/>
  <c r="N70" i="13"/>
  <c r="M70" i="13"/>
  <c r="S70" i="13" s="1"/>
  <c r="L70" i="13"/>
  <c r="R70" i="13" s="1"/>
  <c r="K70" i="13"/>
  <c r="J70" i="13"/>
  <c r="I70" i="13"/>
  <c r="Q70" i="13" s="1"/>
  <c r="H70" i="13"/>
  <c r="G70" i="13"/>
  <c r="F70" i="13"/>
  <c r="C70" i="13"/>
  <c r="E70" i="13" s="1"/>
  <c r="B70" i="13"/>
  <c r="S69" i="13"/>
  <c r="R69" i="13"/>
  <c r="Q69" i="13"/>
  <c r="P69" i="13"/>
  <c r="E69" i="13"/>
  <c r="W67" i="13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W66" i="13"/>
  <c r="V66" i="13"/>
  <c r="S66" i="13"/>
  <c r="R66" i="13"/>
  <c r="O66" i="13"/>
  <c r="N66" i="13"/>
  <c r="M66" i="13"/>
  <c r="L66" i="13"/>
  <c r="K66" i="13"/>
  <c r="J66" i="13"/>
  <c r="I66" i="13"/>
  <c r="H66" i="13"/>
  <c r="G66" i="13"/>
  <c r="F66" i="13"/>
  <c r="C66" i="13"/>
  <c r="B66" i="13"/>
  <c r="U65" i="13"/>
  <c r="T65" i="13"/>
  <c r="S65" i="13"/>
  <c r="R65" i="13"/>
  <c r="Q65" i="13"/>
  <c r="P65" i="13"/>
  <c r="E65" i="13"/>
  <c r="T64" i="13"/>
  <c r="S64" i="13"/>
  <c r="R64" i="13"/>
  <c r="Q64" i="13"/>
  <c r="P64" i="13"/>
  <c r="E64" i="13"/>
  <c r="U64" i="13" s="1"/>
  <c r="T63" i="13"/>
  <c r="S63" i="13"/>
  <c r="R63" i="13"/>
  <c r="Q63" i="13"/>
  <c r="P63" i="13"/>
  <c r="E63" i="13"/>
  <c r="U63" i="13" s="1"/>
  <c r="S62" i="13"/>
  <c r="R62" i="13"/>
  <c r="Q62" i="13"/>
  <c r="P62" i="13"/>
  <c r="E62" i="13"/>
  <c r="S61" i="13"/>
  <c r="R61" i="13"/>
  <c r="Q61" i="13"/>
  <c r="P61" i="13"/>
  <c r="E61" i="13"/>
  <c r="V59" i="13"/>
  <c r="O59" i="13"/>
  <c r="N59" i="13"/>
  <c r="M59" i="13"/>
  <c r="S59" i="13" s="1"/>
  <c r="L59" i="13"/>
  <c r="R59" i="13" s="1"/>
  <c r="K59" i="13"/>
  <c r="J59" i="13"/>
  <c r="I59" i="13"/>
  <c r="H59" i="13"/>
  <c r="G59" i="13"/>
  <c r="F59" i="13"/>
  <c r="C59" i="13"/>
  <c r="B59" i="13"/>
  <c r="S58" i="13"/>
  <c r="R58" i="13"/>
  <c r="Q58" i="13"/>
  <c r="P58" i="13"/>
  <c r="E58" i="13"/>
  <c r="T58" i="13" s="1"/>
  <c r="S57" i="13"/>
  <c r="R57" i="13"/>
  <c r="Q57" i="13"/>
  <c r="P57" i="13"/>
  <c r="E57" i="13"/>
  <c r="U56" i="13"/>
  <c r="S56" i="13"/>
  <c r="R56" i="13"/>
  <c r="Q56" i="13"/>
  <c r="P56" i="13"/>
  <c r="E56" i="13"/>
  <c r="T56" i="13" s="1"/>
  <c r="S55" i="13"/>
  <c r="R55" i="13"/>
  <c r="Q55" i="13"/>
  <c r="P55" i="13"/>
  <c r="E55" i="13"/>
  <c r="U55" i="13" s="1"/>
  <c r="W53" i="13"/>
  <c r="V53" i="13"/>
  <c r="O53" i="13"/>
  <c r="N53" i="13"/>
  <c r="M53" i="13"/>
  <c r="S53" i="13" s="1"/>
  <c r="L53" i="13"/>
  <c r="R53" i="13" s="1"/>
  <c r="K53" i="13"/>
  <c r="J53" i="13"/>
  <c r="I53" i="13"/>
  <c r="Q53" i="13" s="1"/>
  <c r="H53" i="13"/>
  <c r="G53" i="13"/>
  <c r="F53" i="13"/>
  <c r="E53" i="13"/>
  <c r="C53" i="13"/>
  <c r="B53" i="13"/>
  <c r="S52" i="13"/>
  <c r="R52" i="13"/>
  <c r="Q52" i="13"/>
  <c r="P52" i="13"/>
  <c r="E52" i="13"/>
  <c r="S51" i="13"/>
  <c r="R51" i="13"/>
  <c r="Q51" i="13"/>
  <c r="P51" i="13"/>
  <c r="E51" i="13"/>
  <c r="U51" i="13" s="1"/>
  <c r="S50" i="13"/>
  <c r="R50" i="13"/>
  <c r="Q50" i="13"/>
  <c r="P50" i="13"/>
  <c r="E50" i="13"/>
  <c r="U50" i="13" s="1"/>
  <c r="S49" i="13"/>
  <c r="R49" i="13"/>
  <c r="Q49" i="13"/>
  <c r="P49" i="13"/>
  <c r="E49" i="13"/>
  <c r="T49" i="13" s="1"/>
  <c r="U48" i="13"/>
  <c r="T48" i="13"/>
  <c r="S48" i="13"/>
  <c r="R48" i="13"/>
  <c r="Q48" i="13"/>
  <c r="P48" i="13"/>
  <c r="E48" i="13"/>
  <c r="S47" i="13"/>
  <c r="R47" i="13"/>
  <c r="Q47" i="13"/>
  <c r="P47" i="13"/>
  <c r="E47" i="13"/>
  <c r="T47" i="13" s="1"/>
  <c r="S46" i="13"/>
  <c r="R46" i="13"/>
  <c r="Q46" i="13"/>
  <c r="P46" i="13"/>
  <c r="E46" i="13"/>
  <c r="U46" i="13" s="1"/>
  <c r="U45" i="13"/>
  <c r="T45" i="13"/>
  <c r="S45" i="13"/>
  <c r="R45" i="13"/>
  <c r="Q45" i="13"/>
  <c r="P45" i="13"/>
  <c r="E45" i="13"/>
  <c r="S44" i="13"/>
  <c r="R44" i="13"/>
  <c r="Q44" i="13"/>
  <c r="P44" i="13"/>
  <c r="E44" i="13"/>
  <c r="T43" i="13"/>
  <c r="S43" i="13"/>
  <c r="R43" i="13"/>
  <c r="Q43" i="13"/>
  <c r="P43" i="13"/>
  <c r="E43" i="13"/>
  <c r="U43" i="13" s="1"/>
  <c r="S42" i="13"/>
  <c r="R42" i="13"/>
  <c r="Q42" i="13"/>
  <c r="P42" i="13"/>
  <c r="E42" i="13"/>
  <c r="U42" i="13" s="1"/>
  <c r="W40" i="13"/>
  <c r="V40" i="13"/>
  <c r="O40" i="13"/>
  <c r="N40" i="13"/>
  <c r="R40" i="13" s="1"/>
  <c r="M40" i="13"/>
  <c r="S40" i="13" s="1"/>
  <c r="L40" i="13"/>
  <c r="K40" i="13"/>
  <c r="J40" i="13"/>
  <c r="I40" i="13"/>
  <c r="H40" i="13"/>
  <c r="G40" i="13"/>
  <c r="F40" i="13"/>
  <c r="C40" i="13"/>
  <c r="E40" i="13" s="1"/>
  <c r="B40" i="13"/>
  <c r="S39" i="13"/>
  <c r="R39" i="13"/>
  <c r="Q39" i="13"/>
  <c r="P39" i="13"/>
  <c r="E39" i="13"/>
  <c r="T39" i="13" s="1"/>
  <c r="T38" i="13"/>
  <c r="S38" i="13"/>
  <c r="R38" i="13"/>
  <c r="Q38" i="13"/>
  <c r="P38" i="13"/>
  <c r="E38" i="13"/>
  <c r="U38" i="13" s="1"/>
  <c r="S37" i="13"/>
  <c r="R37" i="13"/>
  <c r="Q37" i="13"/>
  <c r="P37" i="13"/>
  <c r="E37" i="13"/>
  <c r="U37" i="13" s="1"/>
  <c r="U36" i="13"/>
  <c r="T36" i="13"/>
  <c r="S36" i="13"/>
  <c r="R36" i="13"/>
  <c r="Q36" i="13"/>
  <c r="P36" i="13"/>
  <c r="E36" i="13"/>
  <c r="S35" i="13"/>
  <c r="R35" i="13"/>
  <c r="Q35" i="13"/>
  <c r="U35" i="13" s="1"/>
  <c r="P35" i="13"/>
  <c r="E35" i="13"/>
  <c r="W33" i="13"/>
  <c r="V33" i="13"/>
  <c r="O33" i="13"/>
  <c r="N33" i="13"/>
  <c r="M33" i="13"/>
  <c r="S33" i="13" s="1"/>
  <c r="L33" i="13"/>
  <c r="R33" i="13" s="1"/>
  <c r="K33" i="13"/>
  <c r="J33" i="13"/>
  <c r="I33" i="13"/>
  <c r="Q33" i="13" s="1"/>
  <c r="H33" i="13"/>
  <c r="G33" i="13"/>
  <c r="F33" i="13"/>
  <c r="C33" i="13"/>
  <c r="B33" i="13"/>
  <c r="S32" i="13"/>
  <c r="R32" i="13"/>
  <c r="Q32" i="13"/>
  <c r="P32" i="13"/>
  <c r="E32" i="13"/>
  <c r="W30" i="13"/>
  <c r="V30" i="13"/>
  <c r="R30" i="13"/>
  <c r="O30" i="13"/>
  <c r="N30" i="13"/>
  <c r="M30" i="13"/>
  <c r="S30" i="13" s="1"/>
  <c r="L30" i="13"/>
  <c r="K30" i="13"/>
  <c r="J30" i="13"/>
  <c r="I30" i="13"/>
  <c r="H30" i="13"/>
  <c r="G30" i="13"/>
  <c r="F30" i="13"/>
  <c r="C30" i="13"/>
  <c r="E30" i="13" s="1"/>
  <c r="B30" i="13"/>
  <c r="S29" i="13"/>
  <c r="R29" i="13"/>
  <c r="Q29" i="13"/>
  <c r="P29" i="13"/>
  <c r="E29" i="13"/>
  <c r="T29" i="13" s="1"/>
  <c r="T28" i="13"/>
  <c r="S28" i="13"/>
  <c r="R28" i="13"/>
  <c r="Q28" i="13"/>
  <c r="P28" i="13"/>
  <c r="E28" i="13"/>
  <c r="U28" i="13" s="1"/>
  <c r="S27" i="13"/>
  <c r="R27" i="13"/>
  <c r="Q27" i="13"/>
  <c r="P27" i="13"/>
  <c r="E27" i="13"/>
  <c r="U27" i="13" s="1"/>
  <c r="U26" i="13"/>
  <c r="T26" i="13"/>
  <c r="S26" i="13"/>
  <c r="R26" i="13"/>
  <c r="Q26" i="13"/>
  <c r="P26" i="13"/>
  <c r="E26" i="13"/>
  <c r="W24" i="13"/>
  <c r="V24" i="13"/>
  <c r="O24" i="13"/>
  <c r="N24" i="13"/>
  <c r="M24" i="13"/>
  <c r="S24" i="13" s="1"/>
  <c r="L24" i="13"/>
  <c r="R24" i="13" s="1"/>
  <c r="K24" i="13"/>
  <c r="J24" i="13"/>
  <c r="I24" i="13"/>
  <c r="H24" i="13"/>
  <c r="P24" i="13" s="1"/>
  <c r="G24" i="13"/>
  <c r="F24" i="13"/>
  <c r="C24" i="13"/>
  <c r="B24" i="13"/>
  <c r="E24" i="13" s="1"/>
  <c r="T23" i="13"/>
  <c r="S23" i="13"/>
  <c r="R23" i="13"/>
  <c r="Q23" i="13"/>
  <c r="P23" i="13"/>
  <c r="E23" i="13"/>
  <c r="U23" i="13" s="1"/>
  <c r="S22" i="13"/>
  <c r="R22" i="13"/>
  <c r="Q22" i="13"/>
  <c r="P22" i="13"/>
  <c r="E22" i="13"/>
  <c r="U22" i="13" s="1"/>
  <c r="U21" i="13"/>
  <c r="T21" i="13"/>
  <c r="S21" i="13"/>
  <c r="R21" i="13"/>
  <c r="Q21" i="13"/>
  <c r="P21" i="13"/>
  <c r="E21" i="13"/>
  <c r="S20" i="13"/>
  <c r="R20" i="13"/>
  <c r="Q20" i="13"/>
  <c r="P20" i="13"/>
  <c r="E20" i="13"/>
  <c r="T20" i="13" s="1"/>
  <c r="T19" i="13"/>
  <c r="S19" i="13"/>
  <c r="R19" i="13"/>
  <c r="Q19" i="13"/>
  <c r="P19" i="13"/>
  <c r="E19" i="13"/>
  <c r="U19" i="13" s="1"/>
  <c r="S18" i="13"/>
  <c r="R18" i="13"/>
  <c r="Q18" i="13"/>
  <c r="P18" i="13"/>
  <c r="E18" i="13"/>
  <c r="U18" i="13" s="1"/>
  <c r="S17" i="13"/>
  <c r="R17" i="13"/>
  <c r="Q17" i="13"/>
  <c r="P17" i="13"/>
  <c r="E17" i="13"/>
  <c r="W15" i="13"/>
  <c r="V15" i="13"/>
  <c r="O15" i="13"/>
  <c r="N15" i="13"/>
  <c r="M15" i="13"/>
  <c r="S15" i="13" s="1"/>
  <c r="L15" i="13"/>
  <c r="K15" i="13"/>
  <c r="J15" i="13"/>
  <c r="I15" i="13"/>
  <c r="H15" i="13"/>
  <c r="G15" i="13"/>
  <c r="F15" i="13"/>
  <c r="E15" i="13"/>
  <c r="C15" i="13"/>
  <c r="B15" i="13"/>
  <c r="S14" i="13"/>
  <c r="R14" i="13"/>
  <c r="Q14" i="13"/>
  <c r="P14" i="13"/>
  <c r="E14" i="13"/>
  <c r="U14" i="13" s="1"/>
  <c r="S13" i="13"/>
  <c r="R13" i="13"/>
  <c r="Q13" i="13"/>
  <c r="P13" i="13"/>
  <c r="E13" i="13"/>
  <c r="U13" i="13" s="1"/>
  <c r="S12" i="13"/>
  <c r="R12" i="13"/>
  <c r="Q12" i="13"/>
  <c r="P12" i="13"/>
  <c r="E12" i="13"/>
  <c r="U12" i="13" s="1"/>
  <c r="S11" i="13"/>
  <c r="R11" i="13"/>
  <c r="Q11" i="13"/>
  <c r="P11" i="13"/>
  <c r="E11" i="13"/>
  <c r="S10" i="13"/>
  <c r="R10" i="13"/>
  <c r="Q10" i="13"/>
  <c r="P10" i="13"/>
  <c r="T10" i="13" s="1"/>
  <c r="E10" i="13"/>
  <c r="S9" i="13"/>
  <c r="R9" i="13"/>
  <c r="Q9" i="13"/>
  <c r="P9" i="13"/>
  <c r="E9" i="13"/>
  <c r="U93" i="12"/>
  <c r="T93" i="12"/>
  <c r="S93" i="12"/>
  <c r="R93" i="12"/>
  <c r="Q93" i="12"/>
  <c r="P93" i="12"/>
  <c r="E93" i="12"/>
  <c r="S92" i="12"/>
  <c r="R92" i="12"/>
  <c r="Q92" i="12"/>
  <c r="P92" i="12"/>
  <c r="E92" i="12"/>
  <c r="T91" i="12"/>
  <c r="S91" i="12"/>
  <c r="R91" i="12"/>
  <c r="Q91" i="12"/>
  <c r="P91" i="12"/>
  <c r="E91" i="12"/>
  <c r="U91" i="12" s="1"/>
  <c r="S90" i="12"/>
  <c r="R90" i="12"/>
  <c r="Q90" i="12"/>
  <c r="P90" i="12"/>
  <c r="E90" i="12"/>
  <c r="U90" i="12" s="1"/>
  <c r="U89" i="12"/>
  <c r="T89" i="12"/>
  <c r="S89" i="12"/>
  <c r="R89" i="12"/>
  <c r="Q89" i="12"/>
  <c r="P89" i="12"/>
  <c r="E89" i="12"/>
  <c r="S88" i="12"/>
  <c r="R88" i="12"/>
  <c r="Q88" i="12"/>
  <c r="P88" i="12"/>
  <c r="E88" i="12"/>
  <c r="T87" i="12"/>
  <c r="S87" i="12"/>
  <c r="R87" i="12"/>
  <c r="Q87" i="12"/>
  <c r="P87" i="12"/>
  <c r="E87" i="12"/>
  <c r="U87" i="12" s="1"/>
  <c r="S86" i="12"/>
  <c r="R86" i="12"/>
  <c r="Q86" i="12"/>
  <c r="P86" i="12"/>
  <c r="E86" i="12"/>
  <c r="U86" i="12" s="1"/>
  <c r="W72" i="12"/>
  <c r="V72" i="12"/>
  <c r="O72" i="12"/>
  <c r="N72" i="12"/>
  <c r="M72" i="12"/>
  <c r="S72" i="12" s="1"/>
  <c r="L72" i="12"/>
  <c r="K72" i="12"/>
  <c r="J72" i="12"/>
  <c r="I72" i="12"/>
  <c r="H72" i="12"/>
  <c r="G72" i="12"/>
  <c r="F72" i="12"/>
  <c r="C72" i="12"/>
  <c r="B72" i="12"/>
  <c r="W71" i="12"/>
  <c r="V71" i="12"/>
  <c r="O71" i="12"/>
  <c r="N71" i="12"/>
  <c r="M71" i="12"/>
  <c r="L71" i="12"/>
  <c r="K71" i="12"/>
  <c r="J71" i="12"/>
  <c r="I71" i="12"/>
  <c r="H71" i="12"/>
  <c r="G71" i="12"/>
  <c r="F71" i="12"/>
  <c r="C71" i="12"/>
  <c r="B71" i="12"/>
  <c r="E71" i="12" s="1"/>
  <c r="W70" i="12"/>
  <c r="V70" i="12"/>
  <c r="O70" i="12"/>
  <c r="N70" i="12"/>
  <c r="M70" i="12"/>
  <c r="S70" i="12" s="1"/>
  <c r="L70" i="12"/>
  <c r="K70" i="12"/>
  <c r="J70" i="12"/>
  <c r="I70" i="12"/>
  <c r="H70" i="12"/>
  <c r="G70" i="12"/>
  <c r="F70" i="12"/>
  <c r="C70" i="12"/>
  <c r="B70" i="12"/>
  <c r="S69" i="12"/>
  <c r="R69" i="12"/>
  <c r="Q69" i="12"/>
  <c r="P69" i="12"/>
  <c r="E69" i="12"/>
  <c r="W67" i="12"/>
  <c r="V67" i="12"/>
  <c r="O67" i="12"/>
  <c r="N67" i="12"/>
  <c r="M67" i="12"/>
  <c r="S67" i="12" s="1"/>
  <c r="L67" i="12"/>
  <c r="K67" i="12"/>
  <c r="J67" i="12"/>
  <c r="I67" i="12"/>
  <c r="H67" i="12"/>
  <c r="G67" i="12"/>
  <c r="F67" i="12"/>
  <c r="C67" i="12"/>
  <c r="B67" i="12"/>
  <c r="W66" i="12"/>
  <c r="V66" i="12"/>
  <c r="O66" i="12"/>
  <c r="N66" i="12"/>
  <c r="M66" i="12"/>
  <c r="S66" i="12" s="1"/>
  <c r="L66" i="12"/>
  <c r="R66" i="12" s="1"/>
  <c r="K66" i="12"/>
  <c r="J66" i="12"/>
  <c r="I66" i="12"/>
  <c r="H66" i="12"/>
  <c r="G66" i="12"/>
  <c r="F66" i="12"/>
  <c r="C66" i="12"/>
  <c r="B66" i="12"/>
  <c r="E66" i="12" s="1"/>
  <c r="U65" i="12"/>
  <c r="T65" i="12"/>
  <c r="S65" i="12"/>
  <c r="R65" i="12"/>
  <c r="Q65" i="12"/>
  <c r="P65" i="12"/>
  <c r="E65" i="12"/>
  <c r="S64" i="12"/>
  <c r="R64" i="12"/>
  <c r="Q64" i="12"/>
  <c r="P64" i="12"/>
  <c r="E64" i="12"/>
  <c r="U64" i="12" s="1"/>
  <c r="T63" i="12"/>
  <c r="S63" i="12"/>
  <c r="R63" i="12"/>
  <c r="Q63" i="12"/>
  <c r="P63" i="12"/>
  <c r="E63" i="12"/>
  <c r="U63" i="12" s="1"/>
  <c r="S62" i="12"/>
  <c r="R62" i="12"/>
  <c r="Q62" i="12"/>
  <c r="P62" i="12"/>
  <c r="E62" i="12"/>
  <c r="T61" i="12"/>
  <c r="S61" i="12"/>
  <c r="R61" i="12"/>
  <c r="Q61" i="12"/>
  <c r="P61" i="12"/>
  <c r="E61" i="12"/>
  <c r="U61" i="12" s="1"/>
  <c r="V59" i="12"/>
  <c r="O59" i="12"/>
  <c r="N59" i="12"/>
  <c r="M59" i="12"/>
  <c r="S59" i="12" s="1"/>
  <c r="L59" i="12"/>
  <c r="R59" i="12" s="1"/>
  <c r="K59" i="12"/>
  <c r="J59" i="12"/>
  <c r="I59" i="12"/>
  <c r="H59" i="12"/>
  <c r="G59" i="12"/>
  <c r="F59" i="12"/>
  <c r="C59" i="12"/>
  <c r="B59" i="12"/>
  <c r="S58" i="12"/>
  <c r="R58" i="12"/>
  <c r="Q58" i="12"/>
  <c r="P58" i="12"/>
  <c r="E58" i="12"/>
  <c r="T57" i="12"/>
  <c r="S57" i="12"/>
  <c r="R57" i="12"/>
  <c r="Q57" i="12"/>
  <c r="P57" i="12"/>
  <c r="E57" i="12"/>
  <c r="U57" i="12" s="1"/>
  <c r="S56" i="12"/>
  <c r="R56" i="12"/>
  <c r="Q56" i="12"/>
  <c r="P56" i="12"/>
  <c r="E56" i="12"/>
  <c r="U56" i="12" s="1"/>
  <c r="T55" i="12"/>
  <c r="S55" i="12"/>
  <c r="R55" i="12"/>
  <c r="Q55" i="12"/>
  <c r="P55" i="12"/>
  <c r="E55" i="12"/>
  <c r="U55" i="12" s="1"/>
  <c r="W53" i="12"/>
  <c r="V53" i="12"/>
  <c r="O53" i="12"/>
  <c r="N53" i="12"/>
  <c r="M53" i="12"/>
  <c r="L53" i="12"/>
  <c r="R53" i="12" s="1"/>
  <c r="K53" i="12"/>
  <c r="J53" i="12"/>
  <c r="I53" i="12"/>
  <c r="H53" i="12"/>
  <c r="G53" i="12"/>
  <c r="F53" i="12"/>
  <c r="C53" i="12"/>
  <c r="B53" i="12"/>
  <c r="E53" i="12" s="1"/>
  <c r="T52" i="12"/>
  <c r="S52" i="12"/>
  <c r="R52" i="12"/>
  <c r="Q52" i="12"/>
  <c r="P52" i="12"/>
  <c r="E52" i="12"/>
  <c r="U52" i="12" s="1"/>
  <c r="S51" i="12"/>
  <c r="R51" i="12"/>
  <c r="Q51" i="12"/>
  <c r="P51" i="12"/>
  <c r="E51" i="12"/>
  <c r="U51" i="12" s="1"/>
  <c r="T50" i="12"/>
  <c r="S50" i="12"/>
  <c r="R50" i="12"/>
  <c r="Q50" i="12"/>
  <c r="P50" i="12"/>
  <c r="E50" i="12"/>
  <c r="U50" i="12" s="1"/>
  <c r="S49" i="12"/>
  <c r="R49" i="12"/>
  <c r="Q49" i="12"/>
  <c r="P49" i="12"/>
  <c r="E49" i="12"/>
  <c r="T48" i="12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S46" i="12"/>
  <c r="R46" i="12"/>
  <c r="Q46" i="12"/>
  <c r="P46" i="12"/>
  <c r="E46" i="12"/>
  <c r="U45" i="12"/>
  <c r="S45" i="12"/>
  <c r="R45" i="12"/>
  <c r="Q45" i="12"/>
  <c r="P45" i="12"/>
  <c r="E45" i="12"/>
  <c r="T45" i="12" s="1"/>
  <c r="S44" i="12"/>
  <c r="R44" i="12"/>
  <c r="Q44" i="12"/>
  <c r="P44" i="12"/>
  <c r="E44" i="12"/>
  <c r="S43" i="12"/>
  <c r="R43" i="12"/>
  <c r="Q43" i="12"/>
  <c r="P43" i="12"/>
  <c r="E43" i="12"/>
  <c r="S42" i="12"/>
  <c r="R42" i="12"/>
  <c r="Q42" i="12"/>
  <c r="P42" i="12"/>
  <c r="E42" i="12"/>
  <c r="W40" i="12"/>
  <c r="V40" i="12"/>
  <c r="O40" i="12"/>
  <c r="N40" i="12"/>
  <c r="M40" i="12"/>
  <c r="S40" i="12" s="1"/>
  <c r="L40" i="12"/>
  <c r="K40" i="12"/>
  <c r="J40" i="12"/>
  <c r="I40" i="12"/>
  <c r="H40" i="12"/>
  <c r="G40" i="12"/>
  <c r="F40" i="12"/>
  <c r="E40" i="12"/>
  <c r="C40" i="12"/>
  <c r="B40" i="12"/>
  <c r="S39" i="12"/>
  <c r="R39" i="12"/>
  <c r="Q39" i="12"/>
  <c r="P39" i="12"/>
  <c r="E39" i="12"/>
  <c r="S38" i="12"/>
  <c r="R38" i="12"/>
  <c r="Q38" i="12"/>
  <c r="P38" i="12"/>
  <c r="E38" i="12"/>
  <c r="S37" i="12"/>
  <c r="R37" i="12"/>
  <c r="Q37" i="12"/>
  <c r="P37" i="12"/>
  <c r="E37" i="12"/>
  <c r="S36" i="12"/>
  <c r="R36" i="12"/>
  <c r="Q36" i="12"/>
  <c r="P36" i="12"/>
  <c r="E36" i="12"/>
  <c r="T36" i="12" s="1"/>
  <c r="S35" i="12"/>
  <c r="R35" i="12"/>
  <c r="Q35" i="12"/>
  <c r="P35" i="12"/>
  <c r="T35" i="12" s="1"/>
  <c r="E35" i="12"/>
  <c r="W33" i="12"/>
  <c r="V33" i="12"/>
  <c r="S33" i="12"/>
  <c r="O33" i="12"/>
  <c r="N33" i="12"/>
  <c r="M33" i="12"/>
  <c r="L33" i="12"/>
  <c r="R33" i="12" s="1"/>
  <c r="K33" i="12"/>
  <c r="J33" i="12"/>
  <c r="I33" i="12"/>
  <c r="H33" i="12"/>
  <c r="P33" i="12" s="1"/>
  <c r="G33" i="12"/>
  <c r="F33" i="12"/>
  <c r="C33" i="12"/>
  <c r="B33" i="12"/>
  <c r="E33" i="12" s="1"/>
  <c r="S32" i="12"/>
  <c r="R32" i="12"/>
  <c r="Q32" i="12"/>
  <c r="P32" i="12"/>
  <c r="T32" i="12" s="1"/>
  <c r="E32" i="12"/>
  <c r="W30" i="12"/>
  <c r="V30" i="12"/>
  <c r="O30" i="12"/>
  <c r="N30" i="12"/>
  <c r="M30" i="12"/>
  <c r="S30" i="12" s="1"/>
  <c r="L30" i="12"/>
  <c r="R30" i="12" s="1"/>
  <c r="K30" i="12"/>
  <c r="J30" i="12"/>
  <c r="I30" i="12"/>
  <c r="H30" i="12"/>
  <c r="P30" i="12" s="1"/>
  <c r="G30" i="12"/>
  <c r="F30" i="12"/>
  <c r="C30" i="12"/>
  <c r="B30" i="12"/>
  <c r="E30" i="12" s="1"/>
  <c r="T29" i="12"/>
  <c r="S29" i="12"/>
  <c r="R29" i="12"/>
  <c r="Q29" i="12"/>
  <c r="P29" i="12"/>
  <c r="E29" i="12"/>
  <c r="U29" i="12" s="1"/>
  <c r="S28" i="12"/>
  <c r="R28" i="12"/>
  <c r="Q28" i="12"/>
  <c r="P28" i="12"/>
  <c r="E28" i="12"/>
  <c r="U28" i="12" s="1"/>
  <c r="T27" i="12"/>
  <c r="S27" i="12"/>
  <c r="R27" i="12"/>
  <c r="Q27" i="12"/>
  <c r="P27" i="12"/>
  <c r="E27" i="12"/>
  <c r="U27" i="12" s="1"/>
  <c r="S26" i="12"/>
  <c r="R26" i="12"/>
  <c r="Q26" i="12"/>
  <c r="P26" i="12"/>
  <c r="E26" i="12"/>
  <c r="T26" i="12" s="1"/>
  <c r="W24" i="12"/>
  <c r="V24" i="12"/>
  <c r="O24" i="12"/>
  <c r="N24" i="12"/>
  <c r="M24" i="12"/>
  <c r="S24" i="12" s="1"/>
  <c r="L24" i="12"/>
  <c r="R24" i="12" s="1"/>
  <c r="K24" i="12"/>
  <c r="J24" i="12"/>
  <c r="I24" i="12"/>
  <c r="H24" i="12"/>
  <c r="G24" i="12"/>
  <c r="F24" i="12"/>
  <c r="C24" i="12"/>
  <c r="B24" i="12"/>
  <c r="S23" i="12"/>
  <c r="R23" i="12"/>
  <c r="Q23" i="12"/>
  <c r="P23" i="12"/>
  <c r="E23" i="12"/>
  <c r="U23" i="12" s="1"/>
  <c r="T22" i="12"/>
  <c r="S22" i="12"/>
  <c r="R22" i="12"/>
  <c r="Q22" i="12"/>
  <c r="P22" i="12"/>
  <c r="E22" i="12"/>
  <c r="U22" i="12" s="1"/>
  <c r="U21" i="12"/>
  <c r="S21" i="12"/>
  <c r="R21" i="12"/>
  <c r="Q21" i="12"/>
  <c r="P21" i="12"/>
  <c r="E21" i="12"/>
  <c r="T21" i="12" s="1"/>
  <c r="S20" i="12"/>
  <c r="R20" i="12"/>
  <c r="Q20" i="12"/>
  <c r="P20" i="12"/>
  <c r="E20" i="12"/>
  <c r="S19" i="12"/>
  <c r="R19" i="12"/>
  <c r="Q19" i="12"/>
  <c r="P19" i="12"/>
  <c r="E19" i="12"/>
  <c r="U19" i="12" s="1"/>
  <c r="S18" i="12"/>
  <c r="R18" i="12"/>
  <c r="Q18" i="12"/>
  <c r="P18" i="12"/>
  <c r="E18" i="12"/>
  <c r="U18" i="12" s="1"/>
  <c r="U17" i="12"/>
  <c r="S17" i="12"/>
  <c r="R17" i="12"/>
  <c r="Q17" i="12"/>
  <c r="P17" i="12"/>
  <c r="E17" i="12"/>
  <c r="T17" i="12" s="1"/>
  <c r="W15" i="12"/>
  <c r="V15" i="12"/>
  <c r="O15" i="12"/>
  <c r="S15" i="12" s="1"/>
  <c r="N15" i="12"/>
  <c r="M15" i="12"/>
  <c r="L15" i="12"/>
  <c r="R15" i="12" s="1"/>
  <c r="K15" i="12"/>
  <c r="J15" i="12"/>
  <c r="I15" i="12"/>
  <c r="H15" i="12"/>
  <c r="G15" i="12"/>
  <c r="F15" i="12"/>
  <c r="C15" i="12"/>
  <c r="B15" i="12"/>
  <c r="E15" i="12" s="1"/>
  <c r="S14" i="12"/>
  <c r="R14" i="12"/>
  <c r="Q14" i="12"/>
  <c r="P14" i="12"/>
  <c r="E14" i="12"/>
  <c r="U14" i="12" s="1"/>
  <c r="S13" i="12"/>
  <c r="R13" i="12"/>
  <c r="Q13" i="12"/>
  <c r="P13" i="12"/>
  <c r="T13" i="12" s="1"/>
  <c r="E13" i="12"/>
  <c r="S12" i="12"/>
  <c r="R12" i="12"/>
  <c r="Q12" i="12"/>
  <c r="P12" i="12"/>
  <c r="E12" i="12"/>
  <c r="T11" i="12"/>
  <c r="S11" i="12"/>
  <c r="R11" i="12"/>
  <c r="Q11" i="12"/>
  <c r="P11" i="12"/>
  <c r="E11" i="12"/>
  <c r="U11" i="12" s="1"/>
  <c r="S10" i="12"/>
  <c r="R10" i="12"/>
  <c r="Q10" i="12"/>
  <c r="P10" i="12"/>
  <c r="E10" i="12"/>
  <c r="S9" i="12"/>
  <c r="R9" i="12"/>
  <c r="Q9" i="12"/>
  <c r="P9" i="12"/>
  <c r="E9" i="12"/>
  <c r="T9" i="12" s="1"/>
  <c r="U93" i="11"/>
  <c r="S93" i="11"/>
  <c r="R93" i="11"/>
  <c r="Q93" i="11"/>
  <c r="P93" i="11"/>
  <c r="E93" i="11"/>
  <c r="T93" i="11" s="1"/>
  <c r="S92" i="11"/>
  <c r="R92" i="11"/>
  <c r="Q92" i="11"/>
  <c r="P92" i="11"/>
  <c r="E92" i="11"/>
  <c r="S91" i="11"/>
  <c r="R91" i="11"/>
  <c r="Q91" i="11"/>
  <c r="P91" i="11"/>
  <c r="E91" i="11"/>
  <c r="U91" i="11" s="1"/>
  <c r="S90" i="11"/>
  <c r="R90" i="11"/>
  <c r="Q90" i="11"/>
  <c r="P90" i="11"/>
  <c r="E90" i="11"/>
  <c r="U89" i="11"/>
  <c r="S89" i="11"/>
  <c r="R89" i="11"/>
  <c r="Q89" i="11"/>
  <c r="P89" i="11"/>
  <c r="E89" i="11"/>
  <c r="T89" i="11" s="1"/>
  <c r="S88" i="11"/>
  <c r="R88" i="11"/>
  <c r="Q88" i="11"/>
  <c r="P88" i="11"/>
  <c r="E88" i="11"/>
  <c r="U88" i="11" s="1"/>
  <c r="S87" i="11"/>
  <c r="R87" i="11"/>
  <c r="Q87" i="11"/>
  <c r="P87" i="11"/>
  <c r="E87" i="11"/>
  <c r="U87" i="11" s="1"/>
  <c r="T86" i="11"/>
  <c r="S86" i="11"/>
  <c r="R86" i="11"/>
  <c r="Q86" i="11"/>
  <c r="P86" i="11"/>
  <c r="E86" i="11"/>
  <c r="U86" i="11" s="1"/>
  <c r="W72" i="11"/>
  <c r="V72" i="11"/>
  <c r="O72" i="11"/>
  <c r="N72" i="11"/>
  <c r="M72" i="11"/>
  <c r="S72" i="11" s="1"/>
  <c r="L72" i="11"/>
  <c r="K72" i="11"/>
  <c r="J72" i="11"/>
  <c r="I72" i="11"/>
  <c r="H72" i="11"/>
  <c r="G72" i="11"/>
  <c r="F72" i="11"/>
  <c r="C72" i="11"/>
  <c r="B72" i="11"/>
  <c r="W71" i="11"/>
  <c r="V71" i="11"/>
  <c r="S71" i="11"/>
  <c r="O71" i="11"/>
  <c r="N71" i="11"/>
  <c r="M71" i="11"/>
  <c r="L71" i="11"/>
  <c r="R71" i="11" s="1"/>
  <c r="K71" i="11"/>
  <c r="J71" i="11"/>
  <c r="I71" i="11"/>
  <c r="H71" i="11"/>
  <c r="P71" i="11" s="1"/>
  <c r="G71" i="11"/>
  <c r="F71" i="11"/>
  <c r="C71" i="11"/>
  <c r="B71" i="11"/>
  <c r="E71" i="11" s="1"/>
  <c r="W70" i="11"/>
  <c r="V70" i="11"/>
  <c r="O70" i="11"/>
  <c r="N70" i="11"/>
  <c r="M70" i="11"/>
  <c r="S70" i="11" s="1"/>
  <c r="L70" i="11"/>
  <c r="R70" i="11" s="1"/>
  <c r="K70" i="11"/>
  <c r="J70" i="11"/>
  <c r="I70" i="11"/>
  <c r="H70" i="11"/>
  <c r="G70" i="11"/>
  <c r="F70" i="11"/>
  <c r="C70" i="11"/>
  <c r="B70" i="11"/>
  <c r="E70" i="11" s="1"/>
  <c r="S69" i="11"/>
  <c r="R69" i="11"/>
  <c r="Q69" i="11"/>
  <c r="P69" i="11"/>
  <c r="E69" i="11"/>
  <c r="W67" i="11"/>
  <c r="V67" i="11"/>
  <c r="O67" i="11"/>
  <c r="N67" i="11"/>
  <c r="M67" i="11"/>
  <c r="S67" i="11" s="1"/>
  <c r="L67" i="11"/>
  <c r="K67" i="11"/>
  <c r="J67" i="11"/>
  <c r="I67" i="11"/>
  <c r="H67" i="11"/>
  <c r="G67" i="11"/>
  <c r="F67" i="11"/>
  <c r="C67" i="11"/>
  <c r="B67" i="11"/>
  <c r="W66" i="11"/>
  <c r="V66" i="11"/>
  <c r="O66" i="11"/>
  <c r="N66" i="11"/>
  <c r="M66" i="11"/>
  <c r="S66" i="11" s="1"/>
  <c r="L66" i="11"/>
  <c r="R66" i="11" s="1"/>
  <c r="K66" i="11"/>
  <c r="J66" i="11"/>
  <c r="I66" i="11"/>
  <c r="Q66" i="11" s="1"/>
  <c r="H66" i="11"/>
  <c r="P66" i="11" s="1"/>
  <c r="G66" i="11"/>
  <c r="F66" i="11"/>
  <c r="C66" i="11"/>
  <c r="B66" i="11"/>
  <c r="E66" i="11" s="1"/>
  <c r="S65" i="11"/>
  <c r="R65" i="11"/>
  <c r="Q65" i="11"/>
  <c r="P65" i="11"/>
  <c r="E65" i="11"/>
  <c r="U65" i="11" s="1"/>
  <c r="S64" i="11"/>
  <c r="R64" i="11"/>
  <c r="Q64" i="11"/>
  <c r="P64" i="11"/>
  <c r="E64" i="11"/>
  <c r="U63" i="11"/>
  <c r="S63" i="11"/>
  <c r="R63" i="11"/>
  <c r="Q63" i="11"/>
  <c r="P63" i="11"/>
  <c r="E63" i="11"/>
  <c r="T63" i="11" s="1"/>
  <c r="T62" i="11"/>
  <c r="S62" i="11"/>
  <c r="R62" i="11"/>
  <c r="Q62" i="11"/>
  <c r="P62" i="11"/>
  <c r="E62" i="11"/>
  <c r="U62" i="11" s="1"/>
  <c r="S61" i="11"/>
  <c r="R61" i="11"/>
  <c r="Q61" i="11"/>
  <c r="P61" i="11"/>
  <c r="E61" i="11"/>
  <c r="V59" i="11"/>
  <c r="O59" i="11"/>
  <c r="N59" i="11"/>
  <c r="M59" i="11"/>
  <c r="S59" i="11" s="1"/>
  <c r="L59" i="11"/>
  <c r="R59" i="11" s="1"/>
  <c r="K59" i="11"/>
  <c r="J59" i="11"/>
  <c r="I59" i="11"/>
  <c r="H59" i="11"/>
  <c r="G59" i="11"/>
  <c r="F59" i="11"/>
  <c r="C59" i="11"/>
  <c r="E59" i="11" s="1"/>
  <c r="B59" i="11"/>
  <c r="S58" i="11"/>
  <c r="R58" i="11"/>
  <c r="Q58" i="11"/>
  <c r="P58" i="11"/>
  <c r="E58" i="11"/>
  <c r="U58" i="11" s="1"/>
  <c r="S57" i="11"/>
  <c r="R57" i="11"/>
  <c r="Q57" i="11"/>
  <c r="P57" i="11"/>
  <c r="E57" i="11"/>
  <c r="U57" i="11" s="1"/>
  <c r="S56" i="11"/>
  <c r="R56" i="11"/>
  <c r="Q56" i="11"/>
  <c r="P56" i="11"/>
  <c r="E56" i="11"/>
  <c r="U56" i="11" s="1"/>
  <c r="U55" i="11"/>
  <c r="S55" i="11"/>
  <c r="R55" i="11"/>
  <c r="Q55" i="11"/>
  <c r="P55" i="11"/>
  <c r="E55" i="11"/>
  <c r="T55" i="11" s="1"/>
  <c r="W53" i="11"/>
  <c r="V53" i="11"/>
  <c r="O53" i="11"/>
  <c r="N53" i="11"/>
  <c r="M53" i="11"/>
  <c r="S53" i="11" s="1"/>
  <c r="L53" i="11"/>
  <c r="K53" i="11"/>
  <c r="J53" i="11"/>
  <c r="I53" i="11"/>
  <c r="H53" i="11"/>
  <c r="G53" i="11"/>
  <c r="F53" i="11"/>
  <c r="C53" i="11"/>
  <c r="B53" i="11"/>
  <c r="S52" i="11"/>
  <c r="R52" i="11"/>
  <c r="Q52" i="11"/>
  <c r="P52" i="11"/>
  <c r="E52" i="11"/>
  <c r="U52" i="11" s="1"/>
  <c r="S51" i="11"/>
  <c r="R51" i="11"/>
  <c r="Q51" i="11"/>
  <c r="P51" i="11"/>
  <c r="E51" i="11"/>
  <c r="U51" i="11" s="1"/>
  <c r="S50" i="11"/>
  <c r="R50" i="11"/>
  <c r="Q50" i="11"/>
  <c r="P50" i="11"/>
  <c r="E50" i="11"/>
  <c r="T50" i="11" s="1"/>
  <c r="S49" i="11"/>
  <c r="R49" i="11"/>
  <c r="Q49" i="11"/>
  <c r="P49" i="11"/>
  <c r="E49" i="11"/>
  <c r="S48" i="11"/>
  <c r="R48" i="11"/>
  <c r="Q48" i="11"/>
  <c r="P48" i="11"/>
  <c r="E48" i="11"/>
  <c r="U48" i="11" s="1"/>
  <c r="S47" i="11"/>
  <c r="R47" i="11"/>
  <c r="Q47" i="11"/>
  <c r="P47" i="11"/>
  <c r="E47" i="11"/>
  <c r="U47" i="11" s="1"/>
  <c r="S46" i="11"/>
  <c r="R46" i="11"/>
  <c r="Q46" i="11"/>
  <c r="P46" i="11"/>
  <c r="E46" i="11"/>
  <c r="S45" i="11"/>
  <c r="R45" i="11"/>
  <c r="Q45" i="11"/>
  <c r="P45" i="11"/>
  <c r="E45" i="11"/>
  <c r="U45" i="11" s="1"/>
  <c r="S44" i="11"/>
  <c r="R44" i="11"/>
  <c r="Q44" i="11"/>
  <c r="P44" i="11"/>
  <c r="E44" i="11"/>
  <c r="S43" i="11"/>
  <c r="R43" i="11"/>
  <c r="Q43" i="11"/>
  <c r="P43" i="11"/>
  <c r="T43" i="11" s="1"/>
  <c r="E43" i="11"/>
  <c r="S42" i="11"/>
  <c r="R42" i="11"/>
  <c r="Q42" i="11"/>
  <c r="P42" i="11"/>
  <c r="E42" i="11"/>
  <c r="T42" i="11" s="1"/>
  <c r="W40" i="11"/>
  <c r="V40" i="11"/>
  <c r="O40" i="11"/>
  <c r="N40" i="11"/>
  <c r="M40" i="11"/>
  <c r="S40" i="11" s="1"/>
  <c r="L40" i="11"/>
  <c r="R40" i="11" s="1"/>
  <c r="K40" i="11"/>
  <c r="J40" i="11"/>
  <c r="I40" i="11"/>
  <c r="Q40" i="11" s="1"/>
  <c r="H40" i="11"/>
  <c r="P40" i="11" s="1"/>
  <c r="G40" i="11"/>
  <c r="F40" i="11"/>
  <c r="C40" i="11"/>
  <c r="B40" i="11"/>
  <c r="S39" i="11"/>
  <c r="R39" i="11"/>
  <c r="Q39" i="11"/>
  <c r="P39" i="11"/>
  <c r="E39" i="11"/>
  <c r="S38" i="11"/>
  <c r="R38" i="11"/>
  <c r="Q38" i="11"/>
  <c r="P38" i="11"/>
  <c r="E38" i="11"/>
  <c r="U37" i="11"/>
  <c r="S37" i="11"/>
  <c r="R37" i="11"/>
  <c r="Q37" i="11"/>
  <c r="P37" i="11"/>
  <c r="E37" i="11"/>
  <c r="T37" i="11" s="1"/>
  <c r="S36" i="11"/>
  <c r="R36" i="11"/>
  <c r="Q36" i="11"/>
  <c r="U36" i="11" s="1"/>
  <c r="P36" i="11"/>
  <c r="T36" i="11" s="1"/>
  <c r="E36" i="11"/>
  <c r="S35" i="11"/>
  <c r="R35" i="11"/>
  <c r="Q35" i="11"/>
  <c r="P35" i="11"/>
  <c r="E35" i="11"/>
  <c r="W33" i="11"/>
  <c r="V33" i="11"/>
  <c r="O33" i="11"/>
  <c r="N33" i="11"/>
  <c r="M33" i="11"/>
  <c r="S33" i="11" s="1"/>
  <c r="L33" i="11"/>
  <c r="R33" i="11" s="1"/>
  <c r="K33" i="11"/>
  <c r="J33" i="11"/>
  <c r="I33" i="11"/>
  <c r="H33" i="11"/>
  <c r="G33" i="11"/>
  <c r="F33" i="11"/>
  <c r="C33" i="11"/>
  <c r="B33" i="11"/>
  <c r="E33" i="11" s="1"/>
  <c r="S32" i="11"/>
  <c r="R32" i="11"/>
  <c r="Q32" i="11"/>
  <c r="P32" i="11"/>
  <c r="E32" i="11"/>
  <c r="T32" i="11" s="1"/>
  <c r="W30" i="11"/>
  <c r="V30" i="11"/>
  <c r="O30" i="11"/>
  <c r="N30" i="11"/>
  <c r="M30" i="11"/>
  <c r="S30" i="11" s="1"/>
  <c r="L30" i="11"/>
  <c r="R30" i="11" s="1"/>
  <c r="K30" i="11"/>
  <c r="J30" i="11"/>
  <c r="I30" i="11"/>
  <c r="H30" i="11"/>
  <c r="G30" i="11"/>
  <c r="F30" i="11"/>
  <c r="C30" i="11"/>
  <c r="E30" i="11" s="1"/>
  <c r="B30" i="11"/>
  <c r="S29" i="11"/>
  <c r="R29" i="11"/>
  <c r="Q29" i="11"/>
  <c r="P29" i="11"/>
  <c r="E29" i="11"/>
  <c r="T28" i="11"/>
  <c r="S28" i="11"/>
  <c r="R28" i="11"/>
  <c r="Q28" i="11"/>
  <c r="P28" i="11"/>
  <c r="E28" i="11"/>
  <c r="U28" i="11" s="1"/>
  <c r="S27" i="11"/>
  <c r="R27" i="11"/>
  <c r="Q27" i="11"/>
  <c r="P27" i="11"/>
  <c r="E27" i="11"/>
  <c r="T27" i="11" s="1"/>
  <c r="U26" i="11"/>
  <c r="T26" i="11"/>
  <c r="S26" i="11"/>
  <c r="R26" i="11"/>
  <c r="Q26" i="11"/>
  <c r="P26" i="11"/>
  <c r="E26" i="11"/>
  <c r="W24" i="11"/>
  <c r="V24" i="11"/>
  <c r="O24" i="11"/>
  <c r="N24" i="11"/>
  <c r="M24" i="11"/>
  <c r="S24" i="11" s="1"/>
  <c r="L24" i="11"/>
  <c r="K24" i="11"/>
  <c r="J24" i="11"/>
  <c r="I24" i="11"/>
  <c r="Q24" i="11" s="1"/>
  <c r="H24" i="11"/>
  <c r="G24" i="11"/>
  <c r="F24" i="11"/>
  <c r="C24" i="11"/>
  <c r="B24" i="11"/>
  <c r="S23" i="11"/>
  <c r="R23" i="11"/>
  <c r="Q23" i="11"/>
  <c r="P23" i="11"/>
  <c r="E23" i="11"/>
  <c r="U22" i="11"/>
  <c r="S22" i="11"/>
  <c r="R22" i="11"/>
  <c r="Q22" i="11"/>
  <c r="P22" i="11"/>
  <c r="E22" i="11"/>
  <c r="T22" i="11" s="1"/>
  <c r="T21" i="11"/>
  <c r="S21" i="11"/>
  <c r="R21" i="11"/>
  <c r="Q21" i="11"/>
  <c r="P21" i="11"/>
  <c r="E21" i="11"/>
  <c r="U21" i="11" s="1"/>
  <c r="S20" i="11"/>
  <c r="R20" i="11"/>
  <c r="Q20" i="11"/>
  <c r="P20" i="11"/>
  <c r="E20" i="11"/>
  <c r="S19" i="11"/>
  <c r="R19" i="11"/>
  <c r="Q19" i="11"/>
  <c r="P19" i="11"/>
  <c r="E19" i="11"/>
  <c r="U18" i="11"/>
  <c r="S18" i="11"/>
  <c r="R18" i="11"/>
  <c r="Q18" i="11"/>
  <c r="P18" i="11"/>
  <c r="E18" i="11"/>
  <c r="T18" i="11" s="1"/>
  <c r="S17" i="11"/>
  <c r="R17" i="11"/>
  <c r="Q17" i="11"/>
  <c r="U17" i="11" s="1"/>
  <c r="P17" i="11"/>
  <c r="T17" i="11" s="1"/>
  <c r="E17" i="11"/>
  <c r="W15" i="11"/>
  <c r="V15" i="11"/>
  <c r="O15" i="11"/>
  <c r="N15" i="11"/>
  <c r="M15" i="11"/>
  <c r="S15" i="11" s="1"/>
  <c r="L15" i="11"/>
  <c r="K15" i="11"/>
  <c r="J15" i="11"/>
  <c r="I15" i="11"/>
  <c r="H15" i="11"/>
  <c r="G15" i="11"/>
  <c r="F15" i="11"/>
  <c r="C15" i="11"/>
  <c r="B15" i="11"/>
  <c r="S14" i="11"/>
  <c r="R14" i="11"/>
  <c r="Q14" i="11"/>
  <c r="P14" i="11"/>
  <c r="E14" i="11"/>
  <c r="U13" i="11"/>
  <c r="S13" i="11"/>
  <c r="R13" i="11"/>
  <c r="Q13" i="11"/>
  <c r="P13" i="11"/>
  <c r="E13" i="11"/>
  <c r="T13" i="11" s="1"/>
  <c r="T12" i="11"/>
  <c r="S12" i="11"/>
  <c r="R12" i="11"/>
  <c r="Q12" i="11"/>
  <c r="P12" i="11"/>
  <c r="E12" i="11"/>
  <c r="U12" i="11" s="1"/>
  <c r="S11" i="11"/>
  <c r="R11" i="11"/>
  <c r="Q11" i="11"/>
  <c r="P11" i="11"/>
  <c r="E11" i="11"/>
  <c r="S10" i="11"/>
  <c r="R10" i="11"/>
  <c r="Q10" i="11"/>
  <c r="P10" i="11"/>
  <c r="T10" i="11" s="1"/>
  <c r="E10" i="11"/>
  <c r="U9" i="11"/>
  <c r="S9" i="11"/>
  <c r="R9" i="11"/>
  <c r="Q9" i="11"/>
  <c r="P9" i="11"/>
  <c r="E9" i="11"/>
  <c r="T93" i="10"/>
  <c r="S93" i="10"/>
  <c r="R93" i="10"/>
  <c r="Q93" i="10"/>
  <c r="P93" i="10"/>
  <c r="E93" i="10"/>
  <c r="U93" i="10" s="1"/>
  <c r="S92" i="10"/>
  <c r="R92" i="10"/>
  <c r="Q92" i="10"/>
  <c r="P92" i="10"/>
  <c r="E92" i="10"/>
  <c r="T91" i="10"/>
  <c r="S91" i="10"/>
  <c r="R91" i="10"/>
  <c r="Q91" i="10"/>
  <c r="P91" i="10"/>
  <c r="E91" i="10"/>
  <c r="U91" i="10" s="1"/>
  <c r="S90" i="10"/>
  <c r="R90" i="10"/>
  <c r="Q90" i="10"/>
  <c r="P90" i="10"/>
  <c r="E90" i="10"/>
  <c r="T90" i="10" s="1"/>
  <c r="T89" i="10"/>
  <c r="S89" i="10"/>
  <c r="R89" i="10"/>
  <c r="Q89" i="10"/>
  <c r="P89" i="10"/>
  <c r="E89" i="10"/>
  <c r="U89" i="10" s="1"/>
  <c r="S88" i="10"/>
  <c r="R88" i="10"/>
  <c r="Q88" i="10"/>
  <c r="P88" i="10"/>
  <c r="E88" i="10"/>
  <c r="S87" i="10"/>
  <c r="R87" i="10"/>
  <c r="Q87" i="10"/>
  <c r="P87" i="10"/>
  <c r="E87" i="10"/>
  <c r="U86" i="10"/>
  <c r="S86" i="10"/>
  <c r="R86" i="10"/>
  <c r="Q86" i="10"/>
  <c r="P86" i="10"/>
  <c r="E86" i="10"/>
  <c r="T86" i="10" s="1"/>
  <c r="W72" i="10"/>
  <c r="V72" i="10"/>
  <c r="O72" i="10"/>
  <c r="N72" i="10"/>
  <c r="M72" i="10"/>
  <c r="S72" i="10" s="1"/>
  <c r="L72" i="10"/>
  <c r="R72" i="10" s="1"/>
  <c r="K72" i="10"/>
  <c r="J72" i="10"/>
  <c r="I72" i="10"/>
  <c r="H72" i="10"/>
  <c r="P72" i="10" s="1"/>
  <c r="G72" i="10"/>
  <c r="F72" i="10"/>
  <c r="C72" i="10"/>
  <c r="B72" i="10"/>
  <c r="W71" i="10"/>
  <c r="V71" i="10"/>
  <c r="S71" i="10"/>
  <c r="O71" i="10"/>
  <c r="N71" i="10"/>
  <c r="M71" i="10"/>
  <c r="L71" i="10"/>
  <c r="K71" i="10"/>
  <c r="J71" i="10"/>
  <c r="I71" i="10"/>
  <c r="H71" i="10"/>
  <c r="G71" i="10"/>
  <c r="F71" i="10"/>
  <c r="C71" i="10"/>
  <c r="B71" i="10"/>
  <c r="E71" i="10" s="1"/>
  <c r="W70" i="10"/>
  <c r="V70" i="10"/>
  <c r="O70" i="10"/>
  <c r="N70" i="10"/>
  <c r="M70" i="10"/>
  <c r="S70" i="10" s="1"/>
  <c r="L70" i="10"/>
  <c r="K70" i="10"/>
  <c r="J70" i="10"/>
  <c r="I70" i="10"/>
  <c r="H70" i="10"/>
  <c r="G70" i="10"/>
  <c r="F70" i="10"/>
  <c r="C70" i="10"/>
  <c r="E70" i="10" s="1"/>
  <c r="B70" i="10"/>
  <c r="S69" i="10"/>
  <c r="R69" i="10"/>
  <c r="Q69" i="10"/>
  <c r="P69" i="10"/>
  <c r="E69" i="10"/>
  <c r="W67" i="10"/>
  <c r="V67" i="10"/>
  <c r="O67" i="10"/>
  <c r="N67" i="10"/>
  <c r="M67" i="10"/>
  <c r="S67" i="10" s="1"/>
  <c r="L67" i="10"/>
  <c r="K67" i="10"/>
  <c r="J67" i="10"/>
  <c r="I67" i="10"/>
  <c r="H67" i="10"/>
  <c r="G67" i="10"/>
  <c r="F67" i="10"/>
  <c r="C67" i="10"/>
  <c r="B67" i="10"/>
  <c r="W66" i="10"/>
  <c r="V66" i="10"/>
  <c r="S66" i="10"/>
  <c r="O66" i="10"/>
  <c r="N66" i="10"/>
  <c r="M66" i="10"/>
  <c r="L66" i="10"/>
  <c r="R66" i="10" s="1"/>
  <c r="K66" i="10"/>
  <c r="J66" i="10"/>
  <c r="I66" i="10"/>
  <c r="H66" i="10"/>
  <c r="G66" i="10"/>
  <c r="F66" i="10"/>
  <c r="C66" i="10"/>
  <c r="B66" i="10"/>
  <c r="E66" i="10" s="1"/>
  <c r="U65" i="10"/>
  <c r="T65" i="10"/>
  <c r="S65" i="10"/>
  <c r="R65" i="10"/>
  <c r="Q65" i="10"/>
  <c r="P65" i="10"/>
  <c r="E65" i="10"/>
  <c r="S64" i="10"/>
  <c r="R64" i="10"/>
  <c r="Q64" i="10"/>
  <c r="P64" i="10"/>
  <c r="E64" i="10"/>
  <c r="T63" i="10"/>
  <c r="S63" i="10"/>
  <c r="R63" i="10"/>
  <c r="Q63" i="10"/>
  <c r="P63" i="10"/>
  <c r="E63" i="10"/>
  <c r="U63" i="10" s="1"/>
  <c r="S62" i="10"/>
  <c r="R62" i="10"/>
  <c r="Q62" i="10"/>
  <c r="P62" i="10"/>
  <c r="E62" i="10"/>
  <c r="U61" i="10"/>
  <c r="T61" i="10"/>
  <c r="S61" i="10"/>
  <c r="R61" i="10"/>
  <c r="Q61" i="10"/>
  <c r="P61" i="10"/>
  <c r="E61" i="10"/>
  <c r="V59" i="10"/>
  <c r="S59" i="10"/>
  <c r="O59" i="10"/>
  <c r="N59" i="10"/>
  <c r="M59" i="10"/>
  <c r="L59" i="10"/>
  <c r="R59" i="10" s="1"/>
  <c r="K59" i="10"/>
  <c r="J59" i="10"/>
  <c r="I59" i="10"/>
  <c r="H59" i="10"/>
  <c r="G59" i="10"/>
  <c r="F59" i="10"/>
  <c r="C59" i="10"/>
  <c r="B59" i="10"/>
  <c r="E59" i="10" s="1"/>
  <c r="S58" i="10"/>
  <c r="R58" i="10"/>
  <c r="Q58" i="10"/>
  <c r="P58" i="10"/>
  <c r="E58" i="10"/>
  <c r="U57" i="10"/>
  <c r="S57" i="10"/>
  <c r="R57" i="10"/>
  <c r="Q57" i="10"/>
  <c r="P57" i="10"/>
  <c r="E57" i="10"/>
  <c r="T57" i="10" s="1"/>
  <c r="S56" i="10"/>
  <c r="R56" i="10"/>
  <c r="Q56" i="10"/>
  <c r="P56" i="10"/>
  <c r="E56" i="10"/>
  <c r="S55" i="10"/>
  <c r="R55" i="10"/>
  <c r="Q55" i="10"/>
  <c r="P55" i="10"/>
  <c r="E55" i="10"/>
  <c r="U55" i="10" s="1"/>
  <c r="W53" i="10"/>
  <c r="V53" i="10"/>
  <c r="O53" i="10"/>
  <c r="N53" i="10"/>
  <c r="M53" i="10"/>
  <c r="S53" i="10" s="1"/>
  <c r="L53" i="10"/>
  <c r="R53" i="10" s="1"/>
  <c r="K53" i="10"/>
  <c r="J53" i="10"/>
  <c r="I53" i="10"/>
  <c r="H53" i="10"/>
  <c r="G53" i="10"/>
  <c r="F53" i="10"/>
  <c r="C53" i="10"/>
  <c r="B53" i="10"/>
  <c r="S52" i="10"/>
  <c r="R52" i="10"/>
  <c r="Q52" i="10"/>
  <c r="P52" i="10"/>
  <c r="E52" i="10"/>
  <c r="U52" i="10" s="1"/>
  <c r="U51" i="10"/>
  <c r="S51" i="10"/>
  <c r="R51" i="10"/>
  <c r="Q51" i="10"/>
  <c r="P51" i="10"/>
  <c r="E51" i="10"/>
  <c r="T51" i="10" s="1"/>
  <c r="S50" i="10"/>
  <c r="R50" i="10"/>
  <c r="Q50" i="10"/>
  <c r="P50" i="10"/>
  <c r="E50" i="10"/>
  <c r="S49" i="10"/>
  <c r="R49" i="10"/>
  <c r="Q49" i="10"/>
  <c r="P49" i="10"/>
  <c r="E49" i="10"/>
  <c r="T48" i="10"/>
  <c r="S48" i="10"/>
  <c r="R48" i="10"/>
  <c r="Q48" i="10"/>
  <c r="P48" i="10"/>
  <c r="E48" i="10"/>
  <c r="U48" i="10" s="1"/>
  <c r="S47" i="10"/>
  <c r="R47" i="10"/>
  <c r="Q47" i="10"/>
  <c r="P47" i="10"/>
  <c r="E47" i="10"/>
  <c r="S46" i="10"/>
  <c r="R46" i="10"/>
  <c r="Q46" i="10"/>
  <c r="P46" i="10"/>
  <c r="E46" i="10"/>
  <c r="S45" i="10"/>
  <c r="R45" i="10"/>
  <c r="Q45" i="10"/>
  <c r="P45" i="10"/>
  <c r="E45" i="10"/>
  <c r="T44" i="10"/>
  <c r="S44" i="10"/>
  <c r="R44" i="10"/>
  <c r="Q44" i="10"/>
  <c r="P44" i="10"/>
  <c r="E44" i="10"/>
  <c r="U44" i="10" s="1"/>
  <c r="S43" i="10"/>
  <c r="R43" i="10"/>
  <c r="Q43" i="10"/>
  <c r="P43" i="10"/>
  <c r="E43" i="10"/>
  <c r="U43" i="10" s="1"/>
  <c r="S42" i="10"/>
  <c r="R42" i="10"/>
  <c r="Q42" i="10"/>
  <c r="P42" i="10"/>
  <c r="E42" i="10"/>
  <c r="W40" i="10"/>
  <c r="V40" i="10"/>
  <c r="O40" i="10"/>
  <c r="N40" i="10"/>
  <c r="M40" i="10"/>
  <c r="S40" i="10" s="1"/>
  <c r="L40" i="10"/>
  <c r="K40" i="10"/>
  <c r="J40" i="10"/>
  <c r="I40" i="10"/>
  <c r="H40" i="10"/>
  <c r="G40" i="10"/>
  <c r="F40" i="10"/>
  <c r="C40" i="10"/>
  <c r="B40" i="10"/>
  <c r="E40" i="10" s="1"/>
  <c r="T39" i="10"/>
  <c r="S39" i="10"/>
  <c r="R39" i="10"/>
  <c r="Q39" i="10"/>
  <c r="P39" i="10"/>
  <c r="E39" i="10"/>
  <c r="U39" i="10" s="1"/>
  <c r="S38" i="10"/>
  <c r="R38" i="10"/>
  <c r="Q38" i="10"/>
  <c r="P38" i="10"/>
  <c r="E38" i="10"/>
  <c r="T38" i="10" s="1"/>
  <c r="U37" i="10"/>
  <c r="T37" i="10"/>
  <c r="S37" i="10"/>
  <c r="R37" i="10"/>
  <c r="Q37" i="10"/>
  <c r="P37" i="10"/>
  <c r="E37" i="10"/>
  <c r="S36" i="10"/>
  <c r="R36" i="10"/>
  <c r="Q36" i="10"/>
  <c r="P36" i="10"/>
  <c r="E36" i="10"/>
  <c r="S35" i="10"/>
  <c r="R35" i="10"/>
  <c r="Q35" i="10"/>
  <c r="P35" i="10"/>
  <c r="E35" i="10"/>
  <c r="W33" i="10"/>
  <c r="V33" i="10"/>
  <c r="O33" i="10"/>
  <c r="N33" i="10"/>
  <c r="M33" i="10"/>
  <c r="S33" i="10" s="1"/>
  <c r="L33" i="10"/>
  <c r="R33" i="10" s="1"/>
  <c r="K33" i="10"/>
  <c r="J33" i="10"/>
  <c r="I33" i="10"/>
  <c r="H33" i="10"/>
  <c r="G33" i="10"/>
  <c r="F33" i="10"/>
  <c r="C33" i="10"/>
  <c r="B33" i="10"/>
  <c r="E33" i="10" s="1"/>
  <c r="S32" i="10"/>
  <c r="R32" i="10"/>
  <c r="Q32" i="10"/>
  <c r="P32" i="10"/>
  <c r="T32" i="10" s="1"/>
  <c r="E32" i="10"/>
  <c r="W30" i="10"/>
  <c r="V30" i="10"/>
  <c r="S30" i="10"/>
  <c r="O30" i="10"/>
  <c r="N30" i="10"/>
  <c r="M30" i="10"/>
  <c r="L30" i="10"/>
  <c r="R30" i="10" s="1"/>
  <c r="K30" i="10"/>
  <c r="J30" i="10"/>
  <c r="I30" i="10"/>
  <c r="H30" i="10"/>
  <c r="G30" i="10"/>
  <c r="F30" i="10"/>
  <c r="C30" i="10"/>
  <c r="B30" i="10"/>
  <c r="E30" i="10" s="1"/>
  <c r="S29" i="10"/>
  <c r="R29" i="10"/>
  <c r="Q29" i="10"/>
  <c r="P29" i="10"/>
  <c r="E29" i="10"/>
  <c r="U29" i="10" s="1"/>
  <c r="S28" i="10"/>
  <c r="R28" i="10"/>
  <c r="Q28" i="10"/>
  <c r="P28" i="10"/>
  <c r="E28" i="10"/>
  <c r="T28" i="10" s="1"/>
  <c r="S27" i="10"/>
  <c r="R27" i="10"/>
  <c r="Q27" i="10"/>
  <c r="P27" i="10"/>
  <c r="E27" i="10"/>
  <c r="S26" i="10"/>
  <c r="R26" i="10"/>
  <c r="Q26" i="10"/>
  <c r="P26" i="10"/>
  <c r="E26" i="10"/>
  <c r="W24" i="10"/>
  <c r="V24" i="10"/>
  <c r="R24" i="10"/>
  <c r="O24" i="10"/>
  <c r="N24" i="10"/>
  <c r="M24" i="10"/>
  <c r="S24" i="10" s="1"/>
  <c r="L24" i="10"/>
  <c r="K24" i="10"/>
  <c r="J24" i="10"/>
  <c r="I24" i="10"/>
  <c r="Q24" i="10" s="1"/>
  <c r="H24" i="10"/>
  <c r="P24" i="10" s="1"/>
  <c r="G24" i="10"/>
  <c r="F24" i="10"/>
  <c r="C24" i="10"/>
  <c r="B24" i="10"/>
  <c r="E24" i="10" s="1"/>
  <c r="S23" i="10"/>
  <c r="R23" i="10"/>
  <c r="Q23" i="10"/>
  <c r="P23" i="10"/>
  <c r="E23" i="10"/>
  <c r="T23" i="10" s="1"/>
  <c r="S22" i="10"/>
  <c r="R22" i="10"/>
  <c r="Q22" i="10"/>
  <c r="P22" i="10"/>
  <c r="E22" i="10"/>
  <c r="S21" i="10"/>
  <c r="R21" i="10"/>
  <c r="Q21" i="10"/>
  <c r="P21" i="10"/>
  <c r="E21" i="10"/>
  <c r="S20" i="10"/>
  <c r="R20" i="10"/>
  <c r="Q20" i="10"/>
  <c r="P20" i="10"/>
  <c r="E20" i="10"/>
  <c r="T20" i="10" s="1"/>
  <c r="U19" i="10"/>
  <c r="S19" i="10"/>
  <c r="R19" i="10"/>
  <c r="Q19" i="10"/>
  <c r="P19" i="10"/>
  <c r="E19" i="10"/>
  <c r="T19" i="10" s="1"/>
  <c r="S18" i="10"/>
  <c r="R18" i="10"/>
  <c r="Q18" i="10"/>
  <c r="P18" i="10"/>
  <c r="E18" i="10"/>
  <c r="S17" i="10"/>
  <c r="R17" i="10"/>
  <c r="Q17" i="10"/>
  <c r="P17" i="10"/>
  <c r="E17" i="10"/>
  <c r="W15" i="10"/>
  <c r="V15" i="10"/>
  <c r="O15" i="10"/>
  <c r="N15" i="10"/>
  <c r="M15" i="10"/>
  <c r="S15" i="10" s="1"/>
  <c r="L15" i="10"/>
  <c r="R15" i="10" s="1"/>
  <c r="K15" i="10"/>
  <c r="J15" i="10"/>
  <c r="I15" i="10"/>
  <c r="Q15" i="10" s="1"/>
  <c r="H15" i="10"/>
  <c r="G15" i="10"/>
  <c r="F15" i="10"/>
  <c r="C15" i="10"/>
  <c r="E15" i="10" s="1"/>
  <c r="B15" i="10"/>
  <c r="S14" i="10"/>
  <c r="R14" i="10"/>
  <c r="Q14" i="10"/>
  <c r="P14" i="10"/>
  <c r="E14" i="10"/>
  <c r="U14" i="10" s="1"/>
  <c r="T13" i="10"/>
  <c r="S13" i="10"/>
  <c r="R13" i="10"/>
  <c r="Q13" i="10"/>
  <c r="P13" i="10"/>
  <c r="E13" i="10"/>
  <c r="U13" i="10" s="1"/>
  <c r="S12" i="10"/>
  <c r="R12" i="10"/>
  <c r="Q12" i="10"/>
  <c r="P12" i="10"/>
  <c r="E12" i="10"/>
  <c r="U11" i="10"/>
  <c r="S11" i="10"/>
  <c r="R11" i="10"/>
  <c r="Q11" i="10"/>
  <c r="P11" i="10"/>
  <c r="E11" i="10"/>
  <c r="T11" i="10" s="1"/>
  <c r="S10" i="10"/>
  <c r="R10" i="10"/>
  <c r="Q10" i="10"/>
  <c r="U10" i="10" s="1"/>
  <c r="P10" i="10"/>
  <c r="T10" i="10" s="1"/>
  <c r="E10" i="10"/>
  <c r="S9" i="10"/>
  <c r="R9" i="10"/>
  <c r="Q9" i="10"/>
  <c r="P9" i="10"/>
  <c r="E9" i="10"/>
  <c r="S93" i="9"/>
  <c r="R93" i="9"/>
  <c r="Q93" i="9"/>
  <c r="P93" i="9"/>
  <c r="E93" i="9"/>
  <c r="S92" i="9"/>
  <c r="R92" i="9"/>
  <c r="Q92" i="9"/>
  <c r="P92" i="9"/>
  <c r="E92" i="9"/>
  <c r="T92" i="9" s="1"/>
  <c r="U91" i="9"/>
  <c r="T91" i="9"/>
  <c r="S91" i="9"/>
  <c r="R91" i="9"/>
  <c r="Q91" i="9"/>
  <c r="P91" i="9"/>
  <c r="E91" i="9"/>
  <c r="S90" i="9"/>
  <c r="R90" i="9"/>
  <c r="Q90" i="9"/>
  <c r="P90" i="9"/>
  <c r="E90" i="9"/>
  <c r="S89" i="9"/>
  <c r="R89" i="9"/>
  <c r="Q89" i="9"/>
  <c r="P89" i="9"/>
  <c r="E89" i="9"/>
  <c r="S88" i="9"/>
  <c r="R88" i="9"/>
  <c r="Q88" i="9"/>
  <c r="P88" i="9"/>
  <c r="E88" i="9"/>
  <c r="T88" i="9" s="1"/>
  <c r="U87" i="9"/>
  <c r="T87" i="9"/>
  <c r="S87" i="9"/>
  <c r="R87" i="9"/>
  <c r="Q87" i="9"/>
  <c r="P87" i="9"/>
  <c r="E87" i="9"/>
  <c r="S86" i="9"/>
  <c r="R86" i="9"/>
  <c r="Q86" i="9"/>
  <c r="P86" i="9"/>
  <c r="E86" i="9"/>
  <c r="W72" i="9"/>
  <c r="V72" i="9"/>
  <c r="O72" i="9"/>
  <c r="N72" i="9"/>
  <c r="M72" i="9"/>
  <c r="L72" i="9"/>
  <c r="K72" i="9"/>
  <c r="J72" i="9"/>
  <c r="I72" i="9"/>
  <c r="H72" i="9"/>
  <c r="G72" i="9"/>
  <c r="F72" i="9"/>
  <c r="C72" i="9"/>
  <c r="B72" i="9"/>
  <c r="W71" i="9"/>
  <c r="V71" i="9"/>
  <c r="O71" i="9"/>
  <c r="N71" i="9"/>
  <c r="M71" i="9"/>
  <c r="L71" i="9"/>
  <c r="K71" i="9"/>
  <c r="J71" i="9"/>
  <c r="I71" i="9"/>
  <c r="H71" i="9"/>
  <c r="G71" i="9"/>
  <c r="F71" i="9"/>
  <c r="C71" i="9"/>
  <c r="B71" i="9"/>
  <c r="E71" i="9" s="1"/>
  <c r="W70" i="9"/>
  <c r="V70" i="9"/>
  <c r="O70" i="9"/>
  <c r="N70" i="9"/>
  <c r="M70" i="9"/>
  <c r="S70" i="9" s="1"/>
  <c r="L70" i="9"/>
  <c r="K70" i="9"/>
  <c r="J70" i="9"/>
  <c r="I70" i="9"/>
  <c r="Q70" i="9" s="1"/>
  <c r="H70" i="9"/>
  <c r="G70" i="9"/>
  <c r="F70" i="9"/>
  <c r="E70" i="9"/>
  <c r="C70" i="9"/>
  <c r="B70" i="9"/>
  <c r="S69" i="9"/>
  <c r="R69" i="9"/>
  <c r="Q69" i="9"/>
  <c r="P69" i="9"/>
  <c r="E69" i="9"/>
  <c r="U69" i="9" s="1"/>
  <c r="W67" i="9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W66" i="9"/>
  <c r="V66" i="9"/>
  <c r="O66" i="9"/>
  <c r="N66" i="9"/>
  <c r="M66" i="9"/>
  <c r="S66" i="9" s="1"/>
  <c r="L66" i="9"/>
  <c r="R66" i="9" s="1"/>
  <c r="K66" i="9"/>
  <c r="J66" i="9"/>
  <c r="I66" i="9"/>
  <c r="Q66" i="9" s="1"/>
  <c r="H66" i="9"/>
  <c r="G66" i="9"/>
  <c r="F66" i="9"/>
  <c r="C66" i="9"/>
  <c r="E66" i="9" s="1"/>
  <c r="B66" i="9"/>
  <c r="S65" i="9"/>
  <c r="R65" i="9"/>
  <c r="Q65" i="9"/>
  <c r="P65" i="9"/>
  <c r="E65" i="9"/>
  <c r="S64" i="9"/>
  <c r="R64" i="9"/>
  <c r="Q64" i="9"/>
  <c r="P64" i="9"/>
  <c r="E64" i="9"/>
  <c r="U64" i="9" s="1"/>
  <c r="S63" i="9"/>
  <c r="R63" i="9"/>
  <c r="Q63" i="9"/>
  <c r="P63" i="9"/>
  <c r="E63" i="9"/>
  <c r="U62" i="9"/>
  <c r="S62" i="9"/>
  <c r="R62" i="9"/>
  <c r="Q62" i="9"/>
  <c r="P62" i="9"/>
  <c r="E62" i="9"/>
  <c r="T62" i="9" s="1"/>
  <c r="T61" i="9"/>
  <c r="S61" i="9"/>
  <c r="R61" i="9"/>
  <c r="Q61" i="9"/>
  <c r="P61" i="9"/>
  <c r="E61" i="9"/>
  <c r="U61" i="9" s="1"/>
  <c r="V59" i="9"/>
  <c r="O59" i="9"/>
  <c r="N59" i="9"/>
  <c r="M59" i="9"/>
  <c r="S59" i="9" s="1"/>
  <c r="L59" i="9"/>
  <c r="R59" i="9" s="1"/>
  <c r="K59" i="9"/>
  <c r="J59" i="9"/>
  <c r="I59" i="9"/>
  <c r="H59" i="9"/>
  <c r="G59" i="9"/>
  <c r="F59" i="9"/>
  <c r="C59" i="9"/>
  <c r="B59" i="9"/>
  <c r="S58" i="9"/>
  <c r="R58" i="9"/>
  <c r="Q58" i="9"/>
  <c r="P58" i="9"/>
  <c r="E58" i="9"/>
  <c r="S57" i="9"/>
  <c r="R57" i="9"/>
  <c r="Q57" i="9"/>
  <c r="P57" i="9"/>
  <c r="E57" i="9"/>
  <c r="U57" i="9" s="1"/>
  <c r="S56" i="9"/>
  <c r="R56" i="9"/>
  <c r="Q56" i="9"/>
  <c r="P56" i="9"/>
  <c r="E56" i="9"/>
  <c r="U56" i="9" s="1"/>
  <c r="S55" i="9"/>
  <c r="R55" i="9"/>
  <c r="Q55" i="9"/>
  <c r="P55" i="9"/>
  <c r="E55" i="9"/>
  <c r="W53" i="9"/>
  <c r="V53" i="9"/>
  <c r="O53" i="9"/>
  <c r="N53" i="9"/>
  <c r="M53" i="9"/>
  <c r="S53" i="9" s="1"/>
  <c r="L53" i="9"/>
  <c r="R53" i="9" s="1"/>
  <c r="K53" i="9"/>
  <c r="J53" i="9"/>
  <c r="I53" i="9"/>
  <c r="Q53" i="9" s="1"/>
  <c r="H53" i="9"/>
  <c r="G53" i="9"/>
  <c r="F53" i="9"/>
  <c r="E53" i="9"/>
  <c r="C53" i="9"/>
  <c r="B53" i="9"/>
  <c r="U52" i="9"/>
  <c r="T52" i="9"/>
  <c r="S52" i="9"/>
  <c r="R52" i="9"/>
  <c r="Q52" i="9"/>
  <c r="P52" i="9"/>
  <c r="E52" i="9"/>
  <c r="S51" i="9"/>
  <c r="R51" i="9"/>
  <c r="Q51" i="9"/>
  <c r="P51" i="9"/>
  <c r="E51" i="9"/>
  <c r="S50" i="9"/>
  <c r="R50" i="9"/>
  <c r="Q50" i="9"/>
  <c r="P50" i="9"/>
  <c r="E50" i="9"/>
  <c r="U49" i="9"/>
  <c r="S49" i="9"/>
  <c r="R49" i="9"/>
  <c r="Q49" i="9"/>
  <c r="P49" i="9"/>
  <c r="E49" i="9"/>
  <c r="T49" i="9" s="1"/>
  <c r="T48" i="9"/>
  <c r="S48" i="9"/>
  <c r="R48" i="9"/>
  <c r="Q48" i="9"/>
  <c r="P48" i="9"/>
  <c r="E48" i="9"/>
  <c r="U48" i="9" s="1"/>
  <c r="S47" i="9"/>
  <c r="R47" i="9"/>
  <c r="Q47" i="9"/>
  <c r="P47" i="9"/>
  <c r="E47" i="9"/>
  <c r="U47" i="9" s="1"/>
  <c r="S46" i="9"/>
  <c r="R46" i="9"/>
  <c r="Q46" i="9"/>
  <c r="P46" i="9"/>
  <c r="E46" i="9"/>
  <c r="U45" i="9"/>
  <c r="S45" i="9"/>
  <c r="R45" i="9"/>
  <c r="Q45" i="9"/>
  <c r="P45" i="9"/>
  <c r="E45" i="9"/>
  <c r="T45" i="9" s="1"/>
  <c r="S44" i="9"/>
  <c r="R44" i="9"/>
  <c r="Q44" i="9"/>
  <c r="P44" i="9"/>
  <c r="E44" i="9"/>
  <c r="U44" i="9" s="1"/>
  <c r="T43" i="9"/>
  <c r="S43" i="9"/>
  <c r="R43" i="9"/>
  <c r="Q43" i="9"/>
  <c r="P43" i="9"/>
  <c r="E43" i="9"/>
  <c r="U43" i="9" s="1"/>
  <c r="S42" i="9"/>
  <c r="R42" i="9"/>
  <c r="Q42" i="9"/>
  <c r="P42" i="9"/>
  <c r="E42" i="9"/>
  <c r="W40" i="9"/>
  <c r="V40" i="9"/>
  <c r="O40" i="9"/>
  <c r="N40" i="9"/>
  <c r="M40" i="9"/>
  <c r="S40" i="9" s="1"/>
  <c r="L40" i="9"/>
  <c r="K40" i="9"/>
  <c r="J40" i="9"/>
  <c r="I40" i="9"/>
  <c r="Q40" i="9" s="1"/>
  <c r="H40" i="9"/>
  <c r="G40" i="9"/>
  <c r="F40" i="9"/>
  <c r="C40" i="9"/>
  <c r="E40" i="9" s="1"/>
  <c r="B40" i="9"/>
  <c r="T39" i="9"/>
  <c r="S39" i="9"/>
  <c r="R39" i="9"/>
  <c r="Q39" i="9"/>
  <c r="P39" i="9"/>
  <c r="E39" i="9"/>
  <c r="U39" i="9" s="1"/>
  <c r="S38" i="9"/>
  <c r="R38" i="9"/>
  <c r="Q38" i="9"/>
  <c r="P38" i="9"/>
  <c r="T38" i="9" s="1"/>
  <c r="E38" i="9"/>
  <c r="S37" i="9"/>
  <c r="R37" i="9"/>
  <c r="Q37" i="9"/>
  <c r="P37" i="9"/>
  <c r="E37" i="9"/>
  <c r="S36" i="9"/>
  <c r="R36" i="9"/>
  <c r="Q36" i="9"/>
  <c r="P36" i="9"/>
  <c r="E36" i="9"/>
  <c r="T36" i="9" s="1"/>
  <c r="S35" i="9"/>
  <c r="R35" i="9"/>
  <c r="Q35" i="9"/>
  <c r="P35" i="9"/>
  <c r="T35" i="9" s="1"/>
  <c r="E35" i="9"/>
  <c r="W33" i="9"/>
  <c r="V33" i="9"/>
  <c r="S33" i="9"/>
  <c r="O33" i="9"/>
  <c r="N33" i="9"/>
  <c r="M33" i="9"/>
  <c r="L33" i="9"/>
  <c r="R33" i="9" s="1"/>
  <c r="K33" i="9"/>
  <c r="J33" i="9"/>
  <c r="I33" i="9"/>
  <c r="H33" i="9"/>
  <c r="G33" i="9"/>
  <c r="F33" i="9"/>
  <c r="C33" i="9"/>
  <c r="B33" i="9"/>
  <c r="E33" i="9" s="1"/>
  <c r="S32" i="9"/>
  <c r="R32" i="9"/>
  <c r="Q32" i="9"/>
  <c r="P32" i="9"/>
  <c r="E32" i="9"/>
  <c r="W30" i="9"/>
  <c r="V30" i="9"/>
  <c r="R30" i="9"/>
  <c r="O30" i="9"/>
  <c r="N30" i="9"/>
  <c r="M30" i="9"/>
  <c r="S30" i="9" s="1"/>
  <c r="L30" i="9"/>
  <c r="K30" i="9"/>
  <c r="J30" i="9"/>
  <c r="I30" i="9"/>
  <c r="H30" i="9"/>
  <c r="P30" i="9" s="1"/>
  <c r="G30" i="9"/>
  <c r="F30" i="9"/>
  <c r="C30" i="9"/>
  <c r="B30" i="9"/>
  <c r="E30" i="9" s="1"/>
  <c r="S29" i="9"/>
  <c r="R29" i="9"/>
  <c r="Q29" i="9"/>
  <c r="P29" i="9"/>
  <c r="E29" i="9"/>
  <c r="U29" i="9" s="1"/>
  <c r="T28" i="9"/>
  <c r="S28" i="9"/>
  <c r="R28" i="9"/>
  <c r="Q28" i="9"/>
  <c r="P28" i="9"/>
  <c r="E28" i="9"/>
  <c r="U28" i="9" s="1"/>
  <c r="S27" i="9"/>
  <c r="R27" i="9"/>
  <c r="Q27" i="9"/>
  <c r="P27" i="9"/>
  <c r="E27" i="9"/>
  <c r="U26" i="9"/>
  <c r="S26" i="9"/>
  <c r="R26" i="9"/>
  <c r="Q26" i="9"/>
  <c r="P26" i="9"/>
  <c r="E26" i="9"/>
  <c r="T26" i="9" s="1"/>
  <c r="W24" i="9"/>
  <c r="V24" i="9"/>
  <c r="O24" i="9"/>
  <c r="Q24" i="9" s="1"/>
  <c r="N24" i="9"/>
  <c r="M24" i="9"/>
  <c r="S24" i="9" s="1"/>
  <c r="L24" i="9"/>
  <c r="R24" i="9" s="1"/>
  <c r="K24" i="9"/>
  <c r="J24" i="9"/>
  <c r="I24" i="9"/>
  <c r="H24" i="9"/>
  <c r="P24" i="9" s="1"/>
  <c r="G24" i="9"/>
  <c r="F24" i="9"/>
  <c r="C24" i="9"/>
  <c r="B24" i="9"/>
  <c r="E24" i="9" s="1"/>
  <c r="S23" i="9"/>
  <c r="R23" i="9"/>
  <c r="Q23" i="9"/>
  <c r="P23" i="9"/>
  <c r="E23" i="9"/>
  <c r="U23" i="9" s="1"/>
  <c r="S22" i="9"/>
  <c r="R22" i="9"/>
  <c r="Q22" i="9"/>
  <c r="P22" i="9"/>
  <c r="E22" i="9"/>
  <c r="U21" i="9"/>
  <c r="S21" i="9"/>
  <c r="R21" i="9"/>
  <c r="Q21" i="9"/>
  <c r="P21" i="9"/>
  <c r="E21" i="9"/>
  <c r="T21" i="9" s="1"/>
  <c r="S20" i="9"/>
  <c r="R20" i="9"/>
  <c r="Q20" i="9"/>
  <c r="P20" i="9"/>
  <c r="E20" i="9"/>
  <c r="S19" i="9"/>
  <c r="R19" i="9"/>
  <c r="Q19" i="9"/>
  <c r="P19" i="9"/>
  <c r="E19" i="9"/>
  <c r="U19" i="9" s="1"/>
  <c r="S18" i="9"/>
  <c r="R18" i="9"/>
  <c r="Q18" i="9"/>
  <c r="P18" i="9"/>
  <c r="E18" i="9"/>
  <c r="U17" i="9"/>
  <c r="S17" i="9"/>
  <c r="R17" i="9"/>
  <c r="Q17" i="9"/>
  <c r="P17" i="9"/>
  <c r="E17" i="9"/>
  <c r="T17" i="9" s="1"/>
  <c r="W15" i="9"/>
  <c r="V15" i="9"/>
  <c r="O15" i="9"/>
  <c r="N15" i="9"/>
  <c r="M15" i="9"/>
  <c r="L15" i="9"/>
  <c r="R15" i="9" s="1"/>
  <c r="K15" i="9"/>
  <c r="J15" i="9"/>
  <c r="I15" i="9"/>
  <c r="H15" i="9"/>
  <c r="P15" i="9" s="1"/>
  <c r="G15" i="9"/>
  <c r="F15" i="9"/>
  <c r="C15" i="9"/>
  <c r="B15" i="9"/>
  <c r="E15" i="9" s="1"/>
  <c r="S14" i="9"/>
  <c r="R14" i="9"/>
  <c r="Q14" i="9"/>
  <c r="P14" i="9"/>
  <c r="E14" i="9"/>
  <c r="U14" i="9" s="1"/>
  <c r="S13" i="9"/>
  <c r="R13" i="9"/>
  <c r="Q13" i="9"/>
  <c r="P13" i="9"/>
  <c r="E13" i="9"/>
  <c r="U12" i="9"/>
  <c r="S12" i="9"/>
  <c r="R12" i="9"/>
  <c r="Q12" i="9"/>
  <c r="P12" i="9"/>
  <c r="E12" i="9"/>
  <c r="T12" i="9" s="1"/>
  <c r="S11" i="9"/>
  <c r="R11" i="9"/>
  <c r="Q11" i="9"/>
  <c r="P11" i="9"/>
  <c r="E11" i="9"/>
  <c r="U11" i="9" s="1"/>
  <c r="S10" i="9"/>
  <c r="R10" i="9"/>
  <c r="Q10" i="9"/>
  <c r="P10" i="9"/>
  <c r="T10" i="9" s="1"/>
  <c r="E10" i="9"/>
  <c r="U10" i="9" s="1"/>
  <c r="S9" i="9"/>
  <c r="R9" i="9"/>
  <c r="Q9" i="9"/>
  <c r="P9" i="9"/>
  <c r="E9" i="9"/>
  <c r="S93" i="8"/>
  <c r="R93" i="8"/>
  <c r="Q93" i="8"/>
  <c r="P93" i="8"/>
  <c r="E93" i="8"/>
  <c r="T93" i="8" s="1"/>
  <c r="U92" i="8"/>
  <c r="S92" i="8"/>
  <c r="R92" i="8"/>
  <c r="Q92" i="8"/>
  <c r="P92" i="8"/>
  <c r="E92" i="8"/>
  <c r="T92" i="8" s="1"/>
  <c r="S91" i="8"/>
  <c r="R91" i="8"/>
  <c r="Q91" i="8"/>
  <c r="P91" i="8"/>
  <c r="E91" i="8"/>
  <c r="S90" i="8"/>
  <c r="R90" i="8"/>
  <c r="Q90" i="8"/>
  <c r="P90" i="8"/>
  <c r="E90" i="8"/>
  <c r="S89" i="8"/>
  <c r="R89" i="8"/>
  <c r="Q89" i="8"/>
  <c r="P89" i="8"/>
  <c r="E89" i="8"/>
  <c r="T89" i="8" s="1"/>
  <c r="U88" i="8"/>
  <c r="S88" i="8"/>
  <c r="R88" i="8"/>
  <c r="Q88" i="8"/>
  <c r="P88" i="8"/>
  <c r="E88" i="8"/>
  <c r="T88" i="8" s="1"/>
  <c r="S87" i="8"/>
  <c r="R87" i="8"/>
  <c r="Q87" i="8"/>
  <c r="P87" i="8"/>
  <c r="E87" i="8"/>
  <c r="S86" i="8"/>
  <c r="R86" i="8"/>
  <c r="Q86" i="8"/>
  <c r="P86" i="8"/>
  <c r="E86" i="8"/>
  <c r="W72" i="8"/>
  <c r="V72" i="8"/>
  <c r="O72" i="8"/>
  <c r="N72" i="8"/>
  <c r="M72" i="8"/>
  <c r="L72" i="8"/>
  <c r="R72" i="8" s="1"/>
  <c r="K72" i="8"/>
  <c r="J72" i="8"/>
  <c r="I72" i="8"/>
  <c r="H72" i="8"/>
  <c r="G72" i="8"/>
  <c r="F72" i="8"/>
  <c r="C72" i="8"/>
  <c r="B72" i="8"/>
  <c r="W71" i="8"/>
  <c r="V71" i="8"/>
  <c r="O71" i="8"/>
  <c r="N71" i="8"/>
  <c r="M71" i="8"/>
  <c r="S71" i="8" s="1"/>
  <c r="L71" i="8"/>
  <c r="R71" i="8" s="1"/>
  <c r="K71" i="8"/>
  <c r="J71" i="8"/>
  <c r="I71" i="8"/>
  <c r="H71" i="8"/>
  <c r="G71" i="8"/>
  <c r="F71" i="8"/>
  <c r="C71" i="8"/>
  <c r="B71" i="8"/>
  <c r="E71" i="8" s="1"/>
  <c r="W70" i="8"/>
  <c r="V70" i="8"/>
  <c r="O70" i="8"/>
  <c r="N70" i="8"/>
  <c r="M70" i="8"/>
  <c r="S70" i="8" s="1"/>
  <c r="L70" i="8"/>
  <c r="R70" i="8" s="1"/>
  <c r="K70" i="8"/>
  <c r="J70" i="8"/>
  <c r="I70" i="8"/>
  <c r="H70" i="8"/>
  <c r="G70" i="8"/>
  <c r="F70" i="8"/>
  <c r="C70" i="8"/>
  <c r="E70" i="8" s="1"/>
  <c r="B70" i="8"/>
  <c r="S69" i="8"/>
  <c r="R69" i="8"/>
  <c r="Q69" i="8"/>
  <c r="P69" i="8"/>
  <c r="E69" i="8"/>
  <c r="W67" i="8"/>
  <c r="V67" i="8"/>
  <c r="O67" i="8"/>
  <c r="N67" i="8"/>
  <c r="M67" i="8"/>
  <c r="S67" i="8" s="1"/>
  <c r="L67" i="8"/>
  <c r="K67" i="8"/>
  <c r="J67" i="8"/>
  <c r="I67" i="8"/>
  <c r="Q67" i="8" s="1"/>
  <c r="H67" i="8"/>
  <c r="G67" i="8"/>
  <c r="F67" i="8"/>
  <c r="C67" i="8"/>
  <c r="B67" i="8"/>
  <c r="W66" i="8"/>
  <c r="V66" i="8"/>
  <c r="S66" i="8"/>
  <c r="O66" i="8"/>
  <c r="N66" i="8"/>
  <c r="M66" i="8"/>
  <c r="L66" i="8"/>
  <c r="R66" i="8" s="1"/>
  <c r="K66" i="8"/>
  <c r="J66" i="8"/>
  <c r="I66" i="8"/>
  <c r="Q66" i="8" s="1"/>
  <c r="H66" i="8"/>
  <c r="P66" i="8" s="1"/>
  <c r="G66" i="8"/>
  <c r="F66" i="8"/>
  <c r="C66" i="8"/>
  <c r="E66" i="8" s="1"/>
  <c r="B66" i="8"/>
  <c r="S65" i="8"/>
  <c r="R65" i="8"/>
  <c r="Q65" i="8"/>
  <c r="P65" i="8"/>
  <c r="E65" i="8"/>
  <c r="U65" i="8" s="1"/>
  <c r="S64" i="8"/>
  <c r="R64" i="8"/>
  <c r="Q64" i="8"/>
  <c r="P64" i="8"/>
  <c r="E64" i="8"/>
  <c r="U63" i="8"/>
  <c r="S63" i="8"/>
  <c r="R63" i="8"/>
  <c r="Q63" i="8"/>
  <c r="P63" i="8"/>
  <c r="E63" i="8"/>
  <c r="T63" i="8" s="1"/>
  <c r="T62" i="8"/>
  <c r="S62" i="8"/>
  <c r="R62" i="8"/>
  <c r="Q62" i="8"/>
  <c r="P62" i="8"/>
  <c r="E62" i="8"/>
  <c r="U62" i="8" s="1"/>
  <c r="S61" i="8"/>
  <c r="R61" i="8"/>
  <c r="Q61" i="8"/>
  <c r="P61" i="8"/>
  <c r="E61" i="8"/>
  <c r="V59" i="8"/>
  <c r="O59" i="8"/>
  <c r="N59" i="8"/>
  <c r="M59" i="8"/>
  <c r="S59" i="8" s="1"/>
  <c r="L59" i="8"/>
  <c r="R59" i="8" s="1"/>
  <c r="K59" i="8"/>
  <c r="J59" i="8"/>
  <c r="I59" i="8"/>
  <c r="H59" i="8"/>
  <c r="G59" i="8"/>
  <c r="F59" i="8"/>
  <c r="C59" i="8"/>
  <c r="B59" i="8"/>
  <c r="S58" i="8"/>
  <c r="R58" i="8"/>
  <c r="Q58" i="8"/>
  <c r="P58" i="8"/>
  <c r="E58" i="8"/>
  <c r="U58" i="8" s="1"/>
  <c r="S57" i="8"/>
  <c r="R57" i="8"/>
  <c r="Q57" i="8"/>
  <c r="P57" i="8"/>
  <c r="E57" i="8"/>
  <c r="U57" i="8" s="1"/>
  <c r="S56" i="8"/>
  <c r="R56" i="8"/>
  <c r="Q56" i="8"/>
  <c r="P56" i="8"/>
  <c r="E56" i="8"/>
  <c r="U56" i="8" s="1"/>
  <c r="S55" i="8"/>
  <c r="R55" i="8"/>
  <c r="Q55" i="8"/>
  <c r="P55" i="8"/>
  <c r="E55" i="8"/>
  <c r="W53" i="8"/>
  <c r="V53" i="8"/>
  <c r="O53" i="8"/>
  <c r="N53" i="8"/>
  <c r="M53" i="8"/>
  <c r="L53" i="8"/>
  <c r="K53" i="8"/>
  <c r="J53" i="8"/>
  <c r="I53" i="8"/>
  <c r="H53" i="8"/>
  <c r="G53" i="8"/>
  <c r="F53" i="8"/>
  <c r="C53" i="8"/>
  <c r="B53" i="8"/>
  <c r="S52" i="8"/>
  <c r="R52" i="8"/>
  <c r="Q52" i="8"/>
  <c r="P52" i="8"/>
  <c r="E52" i="8"/>
  <c r="U52" i="8" s="1"/>
  <c r="S51" i="8"/>
  <c r="R51" i="8"/>
  <c r="Q51" i="8"/>
  <c r="P51" i="8"/>
  <c r="T51" i="8" s="1"/>
  <c r="E51" i="8"/>
  <c r="U51" i="8" s="1"/>
  <c r="S50" i="8"/>
  <c r="R50" i="8"/>
  <c r="Q50" i="8"/>
  <c r="P50" i="8"/>
  <c r="E50" i="8"/>
  <c r="T50" i="8" s="1"/>
  <c r="U49" i="8"/>
  <c r="T49" i="8"/>
  <c r="S49" i="8"/>
  <c r="R49" i="8"/>
  <c r="Q49" i="8"/>
  <c r="P49" i="8"/>
  <c r="E49" i="8"/>
  <c r="S48" i="8"/>
  <c r="R48" i="8"/>
  <c r="Q48" i="8"/>
  <c r="P48" i="8"/>
  <c r="E48" i="8"/>
  <c r="U48" i="8" s="1"/>
  <c r="S47" i="8"/>
  <c r="R47" i="8"/>
  <c r="Q47" i="8"/>
  <c r="P47" i="8"/>
  <c r="E47" i="8"/>
  <c r="S46" i="8"/>
  <c r="R46" i="8"/>
  <c r="Q46" i="8"/>
  <c r="P46" i="8"/>
  <c r="E46" i="8"/>
  <c r="T46" i="8" s="1"/>
  <c r="U45" i="8"/>
  <c r="T45" i="8"/>
  <c r="S45" i="8"/>
  <c r="R45" i="8"/>
  <c r="Q45" i="8"/>
  <c r="P45" i="8"/>
  <c r="E45" i="8"/>
  <c r="S44" i="8"/>
  <c r="R44" i="8"/>
  <c r="Q44" i="8"/>
  <c r="P44" i="8"/>
  <c r="E44" i="8"/>
  <c r="U44" i="8" s="1"/>
  <c r="S43" i="8"/>
  <c r="R43" i="8"/>
  <c r="Q43" i="8"/>
  <c r="P43" i="8"/>
  <c r="E43" i="8"/>
  <c r="U42" i="8"/>
  <c r="S42" i="8"/>
  <c r="R42" i="8"/>
  <c r="Q42" i="8"/>
  <c r="P42" i="8"/>
  <c r="E42" i="8"/>
  <c r="T42" i="8" s="1"/>
  <c r="W40" i="8"/>
  <c r="V40" i="8"/>
  <c r="O40" i="8"/>
  <c r="N40" i="8"/>
  <c r="M40" i="8"/>
  <c r="L40" i="8"/>
  <c r="R40" i="8" s="1"/>
  <c r="K40" i="8"/>
  <c r="J40" i="8"/>
  <c r="I40" i="8"/>
  <c r="H40" i="8"/>
  <c r="P40" i="8" s="1"/>
  <c r="G40" i="8"/>
  <c r="F40" i="8"/>
  <c r="C40" i="8"/>
  <c r="B40" i="8"/>
  <c r="S39" i="8"/>
  <c r="R39" i="8"/>
  <c r="Q39" i="8"/>
  <c r="P39" i="8"/>
  <c r="E39" i="8"/>
  <c r="U39" i="8" s="1"/>
  <c r="S38" i="8"/>
  <c r="R38" i="8"/>
  <c r="Q38" i="8"/>
  <c r="P38" i="8"/>
  <c r="T38" i="8" s="1"/>
  <c r="E38" i="8"/>
  <c r="S37" i="8"/>
  <c r="R37" i="8"/>
  <c r="Q37" i="8"/>
  <c r="P37" i="8"/>
  <c r="E37" i="8"/>
  <c r="S36" i="8"/>
  <c r="R36" i="8"/>
  <c r="Q36" i="8"/>
  <c r="P36" i="8"/>
  <c r="T36" i="8" s="1"/>
  <c r="E36" i="8"/>
  <c r="S35" i="8"/>
  <c r="R35" i="8"/>
  <c r="Q35" i="8"/>
  <c r="P35" i="8"/>
  <c r="E35" i="8"/>
  <c r="W33" i="8"/>
  <c r="V33" i="8"/>
  <c r="O33" i="8"/>
  <c r="S33" i="8" s="1"/>
  <c r="N33" i="8"/>
  <c r="M33" i="8"/>
  <c r="L33" i="8"/>
  <c r="K33" i="8"/>
  <c r="J33" i="8"/>
  <c r="I33" i="8"/>
  <c r="H33" i="8"/>
  <c r="G33" i="8"/>
  <c r="F33" i="8"/>
  <c r="C33" i="8"/>
  <c r="B33" i="8"/>
  <c r="E33" i="8" s="1"/>
  <c r="S32" i="8"/>
  <c r="R32" i="8"/>
  <c r="Q32" i="8"/>
  <c r="P32" i="8"/>
  <c r="E32" i="8"/>
  <c r="W30" i="8"/>
  <c r="V30" i="8"/>
  <c r="O30" i="8"/>
  <c r="N30" i="8"/>
  <c r="M30" i="8"/>
  <c r="L30" i="8"/>
  <c r="K30" i="8"/>
  <c r="J30" i="8"/>
  <c r="I30" i="8"/>
  <c r="H30" i="8"/>
  <c r="G30" i="8"/>
  <c r="F30" i="8"/>
  <c r="C30" i="8"/>
  <c r="B30" i="8"/>
  <c r="S29" i="8"/>
  <c r="R29" i="8"/>
  <c r="Q29" i="8"/>
  <c r="P29" i="8"/>
  <c r="E29" i="8"/>
  <c r="U29" i="8" s="1"/>
  <c r="S28" i="8"/>
  <c r="R28" i="8"/>
  <c r="Q28" i="8"/>
  <c r="P28" i="8"/>
  <c r="T28" i="8" s="1"/>
  <c r="E28" i="8"/>
  <c r="U28" i="8" s="1"/>
  <c r="S27" i="8"/>
  <c r="R27" i="8"/>
  <c r="Q27" i="8"/>
  <c r="P27" i="8"/>
  <c r="E27" i="8"/>
  <c r="T26" i="8"/>
  <c r="S26" i="8"/>
  <c r="R26" i="8"/>
  <c r="Q26" i="8"/>
  <c r="P26" i="8"/>
  <c r="E26" i="8"/>
  <c r="U26" i="8" s="1"/>
  <c r="W24" i="8"/>
  <c r="V24" i="8"/>
  <c r="O24" i="8"/>
  <c r="N24" i="8"/>
  <c r="M24" i="8"/>
  <c r="L24" i="8"/>
  <c r="R24" i="8" s="1"/>
  <c r="K24" i="8"/>
  <c r="J24" i="8"/>
  <c r="I24" i="8"/>
  <c r="H24" i="8"/>
  <c r="G24" i="8"/>
  <c r="F24" i="8"/>
  <c r="C24" i="8"/>
  <c r="B24" i="8"/>
  <c r="E24" i="8" s="1"/>
  <c r="T23" i="8"/>
  <c r="S23" i="8"/>
  <c r="R23" i="8"/>
  <c r="Q23" i="8"/>
  <c r="P23" i="8"/>
  <c r="E23" i="8"/>
  <c r="U23" i="8" s="1"/>
  <c r="U22" i="8"/>
  <c r="S22" i="8"/>
  <c r="R22" i="8"/>
  <c r="Q22" i="8"/>
  <c r="P22" i="8"/>
  <c r="E22" i="8"/>
  <c r="T22" i="8" s="1"/>
  <c r="U21" i="8"/>
  <c r="S21" i="8"/>
  <c r="R21" i="8"/>
  <c r="Q21" i="8"/>
  <c r="P21" i="8"/>
  <c r="E21" i="8"/>
  <c r="T21" i="8" s="1"/>
  <c r="S20" i="8"/>
  <c r="R20" i="8"/>
  <c r="Q20" i="8"/>
  <c r="P20" i="8"/>
  <c r="E20" i="8"/>
  <c r="U20" i="8" s="1"/>
  <c r="T19" i="8"/>
  <c r="S19" i="8"/>
  <c r="R19" i="8"/>
  <c r="Q19" i="8"/>
  <c r="P19" i="8"/>
  <c r="E19" i="8"/>
  <c r="U19" i="8" s="1"/>
  <c r="U18" i="8"/>
  <c r="S18" i="8"/>
  <c r="R18" i="8"/>
  <c r="Q18" i="8"/>
  <c r="P18" i="8"/>
  <c r="E18" i="8"/>
  <c r="T18" i="8" s="1"/>
  <c r="S17" i="8"/>
  <c r="R17" i="8"/>
  <c r="Q17" i="8"/>
  <c r="U17" i="8" s="1"/>
  <c r="P17" i="8"/>
  <c r="E17" i="8"/>
  <c r="W15" i="8"/>
  <c r="V15" i="8"/>
  <c r="O15" i="8"/>
  <c r="N15" i="8"/>
  <c r="M15" i="8"/>
  <c r="L15" i="8"/>
  <c r="R15" i="8" s="1"/>
  <c r="K15" i="8"/>
  <c r="J15" i="8"/>
  <c r="I15" i="8"/>
  <c r="H15" i="8"/>
  <c r="G15" i="8"/>
  <c r="F15" i="8"/>
  <c r="C15" i="8"/>
  <c r="B15" i="8"/>
  <c r="E15" i="8" s="1"/>
  <c r="S14" i="8"/>
  <c r="R14" i="8"/>
  <c r="Q14" i="8"/>
  <c r="P14" i="8"/>
  <c r="T14" i="8" s="1"/>
  <c r="E14" i="8"/>
  <c r="S13" i="8"/>
  <c r="R13" i="8"/>
  <c r="Q13" i="8"/>
  <c r="U13" i="8" s="1"/>
  <c r="P13" i="8"/>
  <c r="E13" i="8"/>
  <c r="T13" i="8" s="1"/>
  <c r="S12" i="8"/>
  <c r="R12" i="8"/>
  <c r="Q12" i="8"/>
  <c r="P12" i="8"/>
  <c r="E12" i="8"/>
  <c r="S11" i="8"/>
  <c r="R11" i="8"/>
  <c r="Q11" i="8"/>
  <c r="P11" i="8"/>
  <c r="E11" i="8"/>
  <c r="U11" i="8" s="1"/>
  <c r="S10" i="8"/>
  <c r="R10" i="8"/>
  <c r="Q10" i="8"/>
  <c r="P10" i="8"/>
  <c r="T10" i="8" s="1"/>
  <c r="E10" i="8"/>
  <c r="S9" i="8"/>
  <c r="R9" i="8"/>
  <c r="Q9" i="8"/>
  <c r="P9" i="8"/>
  <c r="E9" i="8"/>
  <c r="U9" i="8" s="1"/>
  <c r="U93" i="7"/>
  <c r="S93" i="7"/>
  <c r="R93" i="7"/>
  <c r="Q93" i="7"/>
  <c r="P93" i="7"/>
  <c r="E93" i="7"/>
  <c r="T93" i="7" s="1"/>
  <c r="S92" i="7"/>
  <c r="R92" i="7"/>
  <c r="Q92" i="7"/>
  <c r="P92" i="7"/>
  <c r="E92" i="7"/>
  <c r="U92" i="7" s="1"/>
  <c r="S91" i="7"/>
  <c r="R91" i="7"/>
  <c r="Q91" i="7"/>
  <c r="P91" i="7"/>
  <c r="E91" i="7"/>
  <c r="U91" i="7" s="1"/>
  <c r="S90" i="7"/>
  <c r="R90" i="7"/>
  <c r="Q90" i="7"/>
  <c r="P90" i="7"/>
  <c r="E90" i="7"/>
  <c r="U89" i="7"/>
  <c r="T89" i="7"/>
  <c r="S89" i="7"/>
  <c r="R89" i="7"/>
  <c r="Q89" i="7"/>
  <c r="P89" i="7"/>
  <c r="E89" i="7"/>
  <c r="S88" i="7"/>
  <c r="R88" i="7"/>
  <c r="Q88" i="7"/>
  <c r="P88" i="7"/>
  <c r="E88" i="7"/>
  <c r="U88" i="7" s="1"/>
  <c r="S87" i="7"/>
  <c r="R87" i="7"/>
  <c r="Q87" i="7"/>
  <c r="P87" i="7"/>
  <c r="E87" i="7"/>
  <c r="U87" i="7" s="1"/>
  <c r="U86" i="7"/>
  <c r="S86" i="7"/>
  <c r="R86" i="7"/>
  <c r="Q86" i="7"/>
  <c r="P86" i="7"/>
  <c r="E86" i="7"/>
  <c r="T86" i="7" s="1"/>
  <c r="W72" i="7"/>
  <c r="V72" i="7"/>
  <c r="O72" i="7"/>
  <c r="N72" i="7"/>
  <c r="M72" i="7"/>
  <c r="L72" i="7"/>
  <c r="K72" i="7"/>
  <c r="J72" i="7"/>
  <c r="I72" i="7"/>
  <c r="H72" i="7"/>
  <c r="G72" i="7"/>
  <c r="F72" i="7"/>
  <c r="C72" i="7"/>
  <c r="B72" i="7"/>
  <c r="W71" i="7"/>
  <c r="V71" i="7"/>
  <c r="S71" i="7"/>
  <c r="O71" i="7"/>
  <c r="N71" i="7"/>
  <c r="M71" i="7"/>
  <c r="L71" i="7"/>
  <c r="R71" i="7" s="1"/>
  <c r="K71" i="7"/>
  <c r="J71" i="7"/>
  <c r="I71" i="7"/>
  <c r="H71" i="7"/>
  <c r="G71" i="7"/>
  <c r="F71" i="7"/>
  <c r="C71" i="7"/>
  <c r="B71" i="7"/>
  <c r="E71" i="7" s="1"/>
  <c r="W70" i="7"/>
  <c r="V70" i="7"/>
  <c r="S70" i="7"/>
  <c r="R70" i="7"/>
  <c r="O70" i="7"/>
  <c r="N70" i="7"/>
  <c r="M70" i="7"/>
  <c r="L70" i="7"/>
  <c r="K70" i="7"/>
  <c r="J70" i="7"/>
  <c r="I70" i="7"/>
  <c r="H70" i="7"/>
  <c r="G70" i="7"/>
  <c r="F70" i="7"/>
  <c r="C70" i="7"/>
  <c r="B70" i="7"/>
  <c r="E70" i="7" s="1"/>
  <c r="S69" i="7"/>
  <c r="R69" i="7"/>
  <c r="Q69" i="7"/>
  <c r="P69" i="7"/>
  <c r="E69" i="7"/>
  <c r="W67" i="7"/>
  <c r="V67" i="7"/>
  <c r="O67" i="7"/>
  <c r="N67" i="7"/>
  <c r="M67" i="7"/>
  <c r="S67" i="7" s="1"/>
  <c r="L67" i="7"/>
  <c r="K67" i="7"/>
  <c r="J67" i="7"/>
  <c r="I67" i="7"/>
  <c r="H67" i="7"/>
  <c r="G67" i="7"/>
  <c r="F67" i="7"/>
  <c r="C67" i="7"/>
  <c r="B67" i="7"/>
  <c r="W66" i="7"/>
  <c r="V66" i="7"/>
  <c r="O66" i="7"/>
  <c r="N66" i="7"/>
  <c r="M66" i="7"/>
  <c r="S66" i="7" s="1"/>
  <c r="L66" i="7"/>
  <c r="R66" i="7" s="1"/>
  <c r="K66" i="7"/>
  <c r="J66" i="7"/>
  <c r="I66" i="7"/>
  <c r="Q66" i="7" s="1"/>
  <c r="H66" i="7"/>
  <c r="G66" i="7"/>
  <c r="F66" i="7"/>
  <c r="C66" i="7"/>
  <c r="B66" i="7"/>
  <c r="S65" i="7"/>
  <c r="R65" i="7"/>
  <c r="Q65" i="7"/>
  <c r="P65" i="7"/>
  <c r="E65" i="7"/>
  <c r="U65" i="7" s="1"/>
  <c r="S64" i="7"/>
  <c r="R64" i="7"/>
  <c r="Q64" i="7"/>
  <c r="P64" i="7"/>
  <c r="E64" i="7"/>
  <c r="S63" i="7"/>
  <c r="R63" i="7"/>
  <c r="Q63" i="7"/>
  <c r="P63" i="7"/>
  <c r="E63" i="7"/>
  <c r="S62" i="7"/>
  <c r="R62" i="7"/>
  <c r="Q62" i="7"/>
  <c r="P62" i="7"/>
  <c r="E62" i="7"/>
  <c r="U62" i="7" s="1"/>
  <c r="S61" i="7"/>
  <c r="R61" i="7"/>
  <c r="Q61" i="7"/>
  <c r="P61" i="7"/>
  <c r="E61" i="7"/>
  <c r="V59" i="7"/>
  <c r="O59" i="7"/>
  <c r="N59" i="7"/>
  <c r="M59" i="7"/>
  <c r="S59" i="7" s="1"/>
  <c r="L59" i="7"/>
  <c r="R59" i="7" s="1"/>
  <c r="K59" i="7"/>
  <c r="J59" i="7"/>
  <c r="I59" i="7"/>
  <c r="H59" i="7"/>
  <c r="G59" i="7"/>
  <c r="F59" i="7"/>
  <c r="C59" i="7"/>
  <c r="B59" i="7"/>
  <c r="S58" i="7"/>
  <c r="R58" i="7"/>
  <c r="Q58" i="7"/>
  <c r="P58" i="7"/>
  <c r="E58" i="7"/>
  <c r="U58" i="7" s="1"/>
  <c r="S57" i="7"/>
  <c r="R57" i="7"/>
  <c r="Q57" i="7"/>
  <c r="P57" i="7"/>
  <c r="E57" i="7"/>
  <c r="U57" i="7" s="1"/>
  <c r="S56" i="7"/>
  <c r="R56" i="7"/>
  <c r="Q56" i="7"/>
  <c r="P56" i="7"/>
  <c r="E56" i="7"/>
  <c r="U55" i="7"/>
  <c r="T55" i="7"/>
  <c r="S55" i="7"/>
  <c r="R55" i="7"/>
  <c r="Q55" i="7"/>
  <c r="P55" i="7"/>
  <c r="E55" i="7"/>
  <c r="W53" i="7"/>
  <c r="V53" i="7"/>
  <c r="S53" i="7"/>
  <c r="O53" i="7"/>
  <c r="N53" i="7"/>
  <c r="M53" i="7"/>
  <c r="L53" i="7"/>
  <c r="R53" i="7" s="1"/>
  <c r="K53" i="7"/>
  <c r="J53" i="7"/>
  <c r="I53" i="7"/>
  <c r="H53" i="7"/>
  <c r="P53" i="7" s="1"/>
  <c r="G53" i="7"/>
  <c r="F53" i="7"/>
  <c r="C53" i="7"/>
  <c r="B53" i="7"/>
  <c r="E53" i="7" s="1"/>
  <c r="S52" i="7"/>
  <c r="R52" i="7"/>
  <c r="Q52" i="7"/>
  <c r="P52" i="7"/>
  <c r="E52" i="7"/>
  <c r="U52" i="7" s="1"/>
  <c r="S51" i="7"/>
  <c r="R51" i="7"/>
  <c r="Q51" i="7"/>
  <c r="P51" i="7"/>
  <c r="E51" i="7"/>
  <c r="T51" i="7" s="1"/>
  <c r="U50" i="7"/>
  <c r="T50" i="7"/>
  <c r="S50" i="7"/>
  <c r="R50" i="7"/>
  <c r="Q50" i="7"/>
  <c r="P50" i="7"/>
  <c r="E50" i="7"/>
  <c r="S49" i="7"/>
  <c r="R49" i="7"/>
  <c r="Q49" i="7"/>
  <c r="P49" i="7"/>
  <c r="E49" i="7"/>
  <c r="U49" i="7" s="1"/>
  <c r="S48" i="7"/>
  <c r="R48" i="7"/>
  <c r="Q48" i="7"/>
  <c r="P48" i="7"/>
  <c r="E48" i="7"/>
  <c r="U48" i="7" s="1"/>
  <c r="S47" i="7"/>
  <c r="R47" i="7"/>
  <c r="Q47" i="7"/>
  <c r="P47" i="7"/>
  <c r="E47" i="7"/>
  <c r="T47" i="7" s="1"/>
  <c r="U46" i="7"/>
  <c r="T46" i="7"/>
  <c r="S46" i="7"/>
  <c r="R46" i="7"/>
  <c r="Q46" i="7"/>
  <c r="P46" i="7"/>
  <c r="E46" i="7"/>
  <c r="S45" i="7"/>
  <c r="R45" i="7"/>
  <c r="Q45" i="7"/>
  <c r="P45" i="7"/>
  <c r="E45" i="7"/>
  <c r="U45" i="7" s="1"/>
  <c r="S44" i="7"/>
  <c r="R44" i="7"/>
  <c r="Q44" i="7"/>
  <c r="P44" i="7"/>
  <c r="E44" i="7"/>
  <c r="U44" i="7" s="1"/>
  <c r="U43" i="7"/>
  <c r="S43" i="7"/>
  <c r="R43" i="7"/>
  <c r="Q43" i="7"/>
  <c r="P43" i="7"/>
  <c r="E43" i="7"/>
  <c r="U42" i="7"/>
  <c r="S42" i="7"/>
  <c r="R42" i="7"/>
  <c r="Q42" i="7"/>
  <c r="P42" i="7"/>
  <c r="E42" i="7"/>
  <c r="T42" i="7" s="1"/>
  <c r="W40" i="7"/>
  <c r="V40" i="7"/>
  <c r="O40" i="7"/>
  <c r="N40" i="7"/>
  <c r="M40" i="7"/>
  <c r="L40" i="7"/>
  <c r="R40" i="7" s="1"/>
  <c r="K40" i="7"/>
  <c r="J40" i="7"/>
  <c r="I40" i="7"/>
  <c r="H40" i="7"/>
  <c r="G40" i="7"/>
  <c r="F40" i="7"/>
  <c r="C40" i="7"/>
  <c r="B40" i="7"/>
  <c r="E40" i="7" s="1"/>
  <c r="S39" i="7"/>
  <c r="R39" i="7"/>
  <c r="Q39" i="7"/>
  <c r="P39" i="7"/>
  <c r="E39" i="7"/>
  <c r="U39" i="7" s="1"/>
  <c r="S38" i="7"/>
  <c r="R38" i="7"/>
  <c r="Q38" i="7"/>
  <c r="U38" i="7" s="1"/>
  <c r="P38" i="7"/>
  <c r="E38" i="7"/>
  <c r="T38" i="7" s="1"/>
  <c r="T37" i="7"/>
  <c r="S37" i="7"/>
  <c r="R37" i="7"/>
  <c r="Q37" i="7"/>
  <c r="P37" i="7"/>
  <c r="E37" i="7"/>
  <c r="U37" i="7" s="1"/>
  <c r="S36" i="7"/>
  <c r="R36" i="7"/>
  <c r="Q36" i="7"/>
  <c r="P36" i="7"/>
  <c r="E36" i="7"/>
  <c r="U36" i="7" s="1"/>
  <c r="S35" i="7"/>
  <c r="R35" i="7"/>
  <c r="Q35" i="7"/>
  <c r="P35" i="7"/>
  <c r="E35" i="7"/>
  <c r="W33" i="7"/>
  <c r="V33" i="7"/>
  <c r="O33" i="7"/>
  <c r="N33" i="7"/>
  <c r="R33" i="7" s="1"/>
  <c r="M33" i="7"/>
  <c r="S33" i="7" s="1"/>
  <c r="L33" i="7"/>
  <c r="K33" i="7"/>
  <c r="J33" i="7"/>
  <c r="I33" i="7"/>
  <c r="H33" i="7"/>
  <c r="G33" i="7"/>
  <c r="F33" i="7"/>
  <c r="E33" i="7"/>
  <c r="C33" i="7"/>
  <c r="B33" i="7"/>
  <c r="S32" i="7"/>
  <c r="R32" i="7"/>
  <c r="Q32" i="7"/>
  <c r="P32" i="7"/>
  <c r="E32" i="7"/>
  <c r="W30" i="7"/>
  <c r="V30" i="7"/>
  <c r="S30" i="7"/>
  <c r="O30" i="7"/>
  <c r="N30" i="7"/>
  <c r="M30" i="7"/>
  <c r="L30" i="7"/>
  <c r="R30" i="7" s="1"/>
  <c r="K30" i="7"/>
  <c r="J30" i="7"/>
  <c r="I30" i="7"/>
  <c r="H30" i="7"/>
  <c r="G30" i="7"/>
  <c r="F30" i="7"/>
  <c r="C30" i="7"/>
  <c r="B30" i="7"/>
  <c r="E30" i="7" s="1"/>
  <c r="S29" i="7"/>
  <c r="R29" i="7"/>
  <c r="Q29" i="7"/>
  <c r="P29" i="7"/>
  <c r="E29" i="7"/>
  <c r="U29" i="7" s="1"/>
  <c r="U28" i="7"/>
  <c r="S28" i="7"/>
  <c r="R28" i="7"/>
  <c r="Q28" i="7"/>
  <c r="P28" i="7"/>
  <c r="E28" i="7"/>
  <c r="T28" i="7" s="1"/>
  <c r="S27" i="7"/>
  <c r="R27" i="7"/>
  <c r="Q27" i="7"/>
  <c r="P27" i="7"/>
  <c r="E27" i="7"/>
  <c r="S26" i="7"/>
  <c r="R26" i="7"/>
  <c r="Q26" i="7"/>
  <c r="P26" i="7"/>
  <c r="E26" i="7"/>
  <c r="U26" i="7" s="1"/>
  <c r="W24" i="7"/>
  <c r="V24" i="7"/>
  <c r="O24" i="7"/>
  <c r="S24" i="7" s="1"/>
  <c r="N24" i="7"/>
  <c r="R24" i="7" s="1"/>
  <c r="M24" i="7"/>
  <c r="L24" i="7"/>
  <c r="K24" i="7"/>
  <c r="J24" i="7"/>
  <c r="I24" i="7"/>
  <c r="H24" i="7"/>
  <c r="P24" i="7" s="1"/>
  <c r="G24" i="7"/>
  <c r="F24" i="7"/>
  <c r="C24" i="7"/>
  <c r="B24" i="7"/>
  <c r="U23" i="7"/>
  <c r="S23" i="7"/>
  <c r="R23" i="7"/>
  <c r="Q23" i="7"/>
  <c r="P23" i="7"/>
  <c r="E23" i="7"/>
  <c r="T23" i="7" s="1"/>
  <c r="S22" i="7"/>
  <c r="R22" i="7"/>
  <c r="Q22" i="7"/>
  <c r="P22" i="7"/>
  <c r="E22" i="7"/>
  <c r="S21" i="7"/>
  <c r="R21" i="7"/>
  <c r="Q21" i="7"/>
  <c r="P21" i="7"/>
  <c r="E21" i="7"/>
  <c r="U21" i="7" s="1"/>
  <c r="S20" i="7"/>
  <c r="R20" i="7"/>
  <c r="Q20" i="7"/>
  <c r="P20" i="7"/>
  <c r="E20" i="7"/>
  <c r="U20" i="7" s="1"/>
  <c r="S19" i="7"/>
  <c r="R19" i="7"/>
  <c r="Q19" i="7"/>
  <c r="P19" i="7"/>
  <c r="E19" i="7"/>
  <c r="S18" i="7"/>
  <c r="R18" i="7"/>
  <c r="Q18" i="7"/>
  <c r="P18" i="7"/>
  <c r="E18" i="7"/>
  <c r="S17" i="7"/>
  <c r="R17" i="7"/>
  <c r="Q17" i="7"/>
  <c r="P17" i="7"/>
  <c r="E17" i="7"/>
  <c r="U17" i="7" s="1"/>
  <c r="W15" i="7"/>
  <c r="V15" i="7"/>
  <c r="S15" i="7"/>
  <c r="O15" i="7"/>
  <c r="N15" i="7"/>
  <c r="R15" i="7" s="1"/>
  <c r="M15" i="7"/>
  <c r="L15" i="7"/>
  <c r="K15" i="7"/>
  <c r="J15" i="7"/>
  <c r="I15" i="7"/>
  <c r="H15" i="7"/>
  <c r="P15" i="7" s="1"/>
  <c r="G15" i="7"/>
  <c r="F15" i="7"/>
  <c r="C15" i="7"/>
  <c r="B15" i="7"/>
  <c r="U14" i="7"/>
  <c r="S14" i="7"/>
  <c r="R14" i="7"/>
  <c r="Q14" i="7"/>
  <c r="P14" i="7"/>
  <c r="E14" i="7"/>
  <c r="T14" i="7" s="1"/>
  <c r="S13" i="7"/>
  <c r="R13" i="7"/>
  <c r="Q13" i="7"/>
  <c r="P13" i="7"/>
  <c r="E13" i="7"/>
  <c r="S12" i="7"/>
  <c r="R12" i="7"/>
  <c r="Q12" i="7"/>
  <c r="P12" i="7"/>
  <c r="E12" i="7"/>
  <c r="U12" i="7" s="1"/>
  <c r="S11" i="7"/>
  <c r="R11" i="7"/>
  <c r="Q11" i="7"/>
  <c r="P11" i="7"/>
  <c r="E11" i="7"/>
  <c r="U11" i="7" s="1"/>
  <c r="S10" i="7"/>
  <c r="R10" i="7"/>
  <c r="Q10" i="7"/>
  <c r="P10" i="7"/>
  <c r="E10" i="7"/>
  <c r="T10" i="7" s="1"/>
  <c r="U9" i="7"/>
  <c r="S9" i="7"/>
  <c r="R9" i="7"/>
  <c r="Q9" i="7"/>
  <c r="P9" i="7"/>
  <c r="E9" i="7"/>
  <c r="T9" i="7" s="1"/>
  <c r="S93" i="6"/>
  <c r="R93" i="6"/>
  <c r="Q93" i="6"/>
  <c r="P93" i="6"/>
  <c r="E93" i="6"/>
  <c r="U93" i="6" s="1"/>
  <c r="S92" i="6"/>
  <c r="R92" i="6"/>
  <c r="Q92" i="6"/>
  <c r="P92" i="6"/>
  <c r="E92" i="6"/>
  <c r="U92" i="6" s="1"/>
  <c r="S91" i="6"/>
  <c r="R91" i="6"/>
  <c r="Q91" i="6"/>
  <c r="P91" i="6"/>
  <c r="E91" i="6"/>
  <c r="U90" i="6"/>
  <c r="T90" i="6"/>
  <c r="S90" i="6"/>
  <c r="R90" i="6"/>
  <c r="Q90" i="6"/>
  <c r="P90" i="6"/>
  <c r="E90" i="6"/>
  <c r="S89" i="6"/>
  <c r="R89" i="6"/>
  <c r="Q89" i="6"/>
  <c r="P89" i="6"/>
  <c r="E89" i="6"/>
  <c r="U89" i="6" s="1"/>
  <c r="S88" i="6"/>
  <c r="R88" i="6"/>
  <c r="Q88" i="6"/>
  <c r="P88" i="6"/>
  <c r="E88" i="6"/>
  <c r="U88" i="6" s="1"/>
  <c r="U87" i="6"/>
  <c r="S87" i="6"/>
  <c r="R87" i="6"/>
  <c r="Q87" i="6"/>
  <c r="P87" i="6"/>
  <c r="E87" i="6"/>
  <c r="T87" i="6" s="1"/>
  <c r="U86" i="6"/>
  <c r="T86" i="6"/>
  <c r="S86" i="6"/>
  <c r="R86" i="6"/>
  <c r="Q86" i="6"/>
  <c r="P86" i="6"/>
  <c r="E86" i="6"/>
  <c r="W72" i="6"/>
  <c r="V72" i="6"/>
  <c r="O72" i="6"/>
  <c r="S72" i="6" s="1"/>
  <c r="N72" i="6"/>
  <c r="M72" i="6"/>
  <c r="L72" i="6"/>
  <c r="K72" i="6"/>
  <c r="J72" i="6"/>
  <c r="I72" i="6"/>
  <c r="H72" i="6"/>
  <c r="G72" i="6"/>
  <c r="F72" i="6"/>
  <c r="C72" i="6"/>
  <c r="B72" i="6"/>
  <c r="E72" i="6" s="1"/>
  <c r="W71" i="6"/>
  <c r="V71" i="6"/>
  <c r="O71" i="6"/>
  <c r="N71" i="6"/>
  <c r="R71" i="6" s="1"/>
  <c r="M71" i="6"/>
  <c r="L71" i="6"/>
  <c r="K71" i="6"/>
  <c r="J71" i="6"/>
  <c r="I71" i="6"/>
  <c r="H71" i="6"/>
  <c r="G71" i="6"/>
  <c r="F71" i="6"/>
  <c r="C71" i="6"/>
  <c r="B71" i="6"/>
  <c r="E71" i="6" s="1"/>
  <c r="W70" i="6"/>
  <c r="V70" i="6"/>
  <c r="O70" i="6"/>
  <c r="N70" i="6"/>
  <c r="M70" i="6"/>
  <c r="S70" i="6" s="1"/>
  <c r="L70" i="6"/>
  <c r="K70" i="6"/>
  <c r="J70" i="6"/>
  <c r="I70" i="6"/>
  <c r="H70" i="6"/>
  <c r="G70" i="6"/>
  <c r="F70" i="6"/>
  <c r="C70" i="6"/>
  <c r="B70" i="6"/>
  <c r="E70" i="6" s="1"/>
  <c r="S69" i="6"/>
  <c r="R69" i="6"/>
  <c r="Q69" i="6"/>
  <c r="P69" i="6"/>
  <c r="E69" i="6"/>
  <c r="W67" i="6"/>
  <c r="V67" i="6"/>
  <c r="O67" i="6"/>
  <c r="N67" i="6"/>
  <c r="M67" i="6"/>
  <c r="L67" i="6"/>
  <c r="K67" i="6"/>
  <c r="J67" i="6"/>
  <c r="I67" i="6"/>
  <c r="H67" i="6"/>
  <c r="G67" i="6"/>
  <c r="F67" i="6"/>
  <c r="C67" i="6"/>
  <c r="B67" i="6"/>
  <c r="E67" i="6" s="1"/>
  <c r="W66" i="6"/>
  <c r="V66" i="6"/>
  <c r="R66" i="6"/>
  <c r="O66" i="6"/>
  <c r="N66" i="6"/>
  <c r="M66" i="6"/>
  <c r="S66" i="6" s="1"/>
  <c r="L66" i="6"/>
  <c r="K66" i="6"/>
  <c r="J66" i="6"/>
  <c r="I66" i="6"/>
  <c r="H66" i="6"/>
  <c r="G66" i="6"/>
  <c r="F66" i="6"/>
  <c r="C66" i="6"/>
  <c r="B66" i="6"/>
  <c r="E66" i="6" s="1"/>
  <c r="S65" i="6"/>
  <c r="R65" i="6"/>
  <c r="Q65" i="6"/>
  <c r="P65" i="6"/>
  <c r="E65" i="6"/>
  <c r="S64" i="6"/>
  <c r="R64" i="6"/>
  <c r="Q64" i="6"/>
  <c r="P64" i="6"/>
  <c r="E64" i="6"/>
  <c r="S63" i="6"/>
  <c r="R63" i="6"/>
  <c r="Q63" i="6"/>
  <c r="P63" i="6"/>
  <c r="E63" i="6"/>
  <c r="U63" i="6" s="1"/>
  <c r="S62" i="6"/>
  <c r="R62" i="6"/>
  <c r="Q62" i="6"/>
  <c r="P62" i="6"/>
  <c r="E62" i="6"/>
  <c r="U62" i="6" s="1"/>
  <c r="S61" i="6"/>
  <c r="R61" i="6"/>
  <c r="Q61" i="6"/>
  <c r="P61" i="6"/>
  <c r="E61" i="6"/>
  <c r="U61" i="6" s="1"/>
  <c r="V59" i="6"/>
  <c r="O59" i="6"/>
  <c r="N59" i="6"/>
  <c r="M59" i="6"/>
  <c r="S59" i="6" s="1"/>
  <c r="L59" i="6"/>
  <c r="R59" i="6" s="1"/>
  <c r="K59" i="6"/>
  <c r="J59" i="6"/>
  <c r="I59" i="6"/>
  <c r="H59" i="6"/>
  <c r="P59" i="6" s="1"/>
  <c r="G59" i="6"/>
  <c r="F59" i="6"/>
  <c r="C59" i="6"/>
  <c r="B59" i="6"/>
  <c r="S58" i="6"/>
  <c r="R58" i="6"/>
  <c r="Q58" i="6"/>
  <c r="P58" i="6"/>
  <c r="E58" i="6"/>
  <c r="U58" i="6" s="1"/>
  <c r="S57" i="6"/>
  <c r="R57" i="6"/>
  <c r="Q57" i="6"/>
  <c r="P57" i="6"/>
  <c r="E57" i="6"/>
  <c r="T57" i="6" s="1"/>
  <c r="U56" i="6"/>
  <c r="T56" i="6"/>
  <c r="S56" i="6"/>
  <c r="R56" i="6"/>
  <c r="Q56" i="6"/>
  <c r="P56" i="6"/>
  <c r="E56" i="6"/>
  <c r="S55" i="6"/>
  <c r="R55" i="6"/>
  <c r="Q55" i="6"/>
  <c r="P55" i="6"/>
  <c r="E55" i="6"/>
  <c r="U55" i="6" s="1"/>
  <c r="W53" i="6"/>
  <c r="V53" i="6"/>
  <c r="O53" i="6"/>
  <c r="N53" i="6"/>
  <c r="M53" i="6"/>
  <c r="L53" i="6"/>
  <c r="K53" i="6"/>
  <c r="J53" i="6"/>
  <c r="I53" i="6"/>
  <c r="H53" i="6"/>
  <c r="G53" i="6"/>
  <c r="F53" i="6"/>
  <c r="C53" i="6"/>
  <c r="B53" i="6"/>
  <c r="E53" i="6" s="1"/>
  <c r="S52" i="6"/>
  <c r="R52" i="6"/>
  <c r="Q52" i="6"/>
  <c r="P52" i="6"/>
  <c r="E52" i="6"/>
  <c r="S51" i="6"/>
  <c r="R51" i="6"/>
  <c r="Q51" i="6"/>
  <c r="P51" i="6"/>
  <c r="T51" i="6" s="1"/>
  <c r="E51" i="6"/>
  <c r="S50" i="6"/>
  <c r="R50" i="6"/>
  <c r="Q50" i="6"/>
  <c r="P50" i="6"/>
  <c r="E50" i="6"/>
  <c r="U50" i="6" s="1"/>
  <c r="S49" i="6"/>
  <c r="R49" i="6"/>
  <c r="Q49" i="6"/>
  <c r="P49" i="6"/>
  <c r="E49" i="6"/>
  <c r="U49" i="6" s="1"/>
  <c r="U48" i="6"/>
  <c r="S48" i="6"/>
  <c r="R48" i="6"/>
  <c r="Q48" i="6"/>
  <c r="P48" i="6"/>
  <c r="E48" i="6"/>
  <c r="T48" i="6" s="1"/>
  <c r="U47" i="6"/>
  <c r="S47" i="6"/>
  <c r="R47" i="6"/>
  <c r="Q47" i="6"/>
  <c r="P47" i="6"/>
  <c r="E47" i="6"/>
  <c r="T47" i="6" s="1"/>
  <c r="S46" i="6"/>
  <c r="R46" i="6"/>
  <c r="Q46" i="6"/>
  <c r="P46" i="6"/>
  <c r="E46" i="6"/>
  <c r="U46" i="6" s="1"/>
  <c r="S45" i="6"/>
  <c r="R45" i="6"/>
  <c r="Q45" i="6"/>
  <c r="P45" i="6"/>
  <c r="E45" i="6"/>
  <c r="U45" i="6" s="1"/>
  <c r="U44" i="6"/>
  <c r="S44" i="6"/>
  <c r="R44" i="6"/>
  <c r="Q44" i="6"/>
  <c r="P44" i="6"/>
  <c r="E44" i="6"/>
  <c r="T44" i="6" s="1"/>
  <c r="S43" i="6"/>
  <c r="R43" i="6"/>
  <c r="Q43" i="6"/>
  <c r="P43" i="6"/>
  <c r="E43" i="6"/>
  <c r="S42" i="6"/>
  <c r="R42" i="6"/>
  <c r="Q42" i="6"/>
  <c r="P42" i="6"/>
  <c r="E42" i="6"/>
  <c r="U42" i="6" s="1"/>
  <c r="W40" i="6"/>
  <c r="V40" i="6"/>
  <c r="R40" i="6"/>
  <c r="O40" i="6"/>
  <c r="S40" i="6" s="1"/>
  <c r="N40" i="6"/>
  <c r="M40" i="6"/>
  <c r="L40" i="6"/>
  <c r="K40" i="6"/>
  <c r="J40" i="6"/>
  <c r="I40" i="6"/>
  <c r="Q40" i="6" s="1"/>
  <c r="H40" i="6"/>
  <c r="G40" i="6"/>
  <c r="F40" i="6"/>
  <c r="C40" i="6"/>
  <c r="B40" i="6"/>
  <c r="E40" i="6" s="1"/>
  <c r="S39" i="6"/>
  <c r="R39" i="6"/>
  <c r="Q39" i="6"/>
  <c r="P39" i="6"/>
  <c r="E39" i="6"/>
  <c r="T39" i="6" s="1"/>
  <c r="S38" i="6"/>
  <c r="R38" i="6"/>
  <c r="Q38" i="6"/>
  <c r="P38" i="6"/>
  <c r="T38" i="6" s="1"/>
  <c r="E38" i="6"/>
  <c r="S37" i="6"/>
  <c r="R37" i="6"/>
  <c r="Q37" i="6"/>
  <c r="P37" i="6"/>
  <c r="E37" i="6"/>
  <c r="U37" i="6" s="1"/>
  <c r="S36" i="6"/>
  <c r="R36" i="6"/>
  <c r="Q36" i="6"/>
  <c r="P36" i="6"/>
  <c r="E36" i="6"/>
  <c r="S35" i="6"/>
  <c r="R35" i="6"/>
  <c r="Q35" i="6"/>
  <c r="P35" i="6"/>
  <c r="E35" i="6"/>
  <c r="U35" i="6" s="1"/>
  <c r="W33" i="6"/>
  <c r="V33" i="6"/>
  <c r="O33" i="6"/>
  <c r="N33" i="6"/>
  <c r="M33" i="6"/>
  <c r="S33" i="6" s="1"/>
  <c r="L33" i="6"/>
  <c r="R33" i="6" s="1"/>
  <c r="K33" i="6"/>
  <c r="J33" i="6"/>
  <c r="I33" i="6"/>
  <c r="Q33" i="6" s="1"/>
  <c r="H33" i="6"/>
  <c r="G33" i="6"/>
  <c r="F33" i="6"/>
  <c r="C33" i="6"/>
  <c r="E33" i="6" s="1"/>
  <c r="B33" i="6"/>
  <c r="S32" i="6"/>
  <c r="R32" i="6"/>
  <c r="Q32" i="6"/>
  <c r="P32" i="6"/>
  <c r="E32" i="6"/>
  <c r="W30" i="6"/>
  <c r="V30" i="6"/>
  <c r="R30" i="6"/>
  <c r="O30" i="6"/>
  <c r="N30" i="6"/>
  <c r="M30" i="6"/>
  <c r="S30" i="6" s="1"/>
  <c r="L30" i="6"/>
  <c r="K30" i="6"/>
  <c r="J30" i="6"/>
  <c r="I30" i="6"/>
  <c r="H30" i="6"/>
  <c r="G30" i="6"/>
  <c r="F30" i="6"/>
  <c r="C30" i="6"/>
  <c r="B30" i="6"/>
  <c r="S29" i="6"/>
  <c r="R29" i="6"/>
  <c r="Q29" i="6"/>
  <c r="P29" i="6"/>
  <c r="E29" i="6"/>
  <c r="S28" i="6"/>
  <c r="R28" i="6"/>
  <c r="Q28" i="6"/>
  <c r="P28" i="6"/>
  <c r="E28" i="6"/>
  <c r="S27" i="6"/>
  <c r="R27" i="6"/>
  <c r="Q27" i="6"/>
  <c r="P27" i="6"/>
  <c r="E27" i="6"/>
  <c r="U27" i="6" s="1"/>
  <c r="S26" i="6"/>
  <c r="R26" i="6"/>
  <c r="Q26" i="6"/>
  <c r="P26" i="6"/>
  <c r="E26" i="6"/>
  <c r="U26" i="6" s="1"/>
  <c r="W24" i="6"/>
  <c r="V24" i="6"/>
  <c r="O24" i="6"/>
  <c r="N24" i="6"/>
  <c r="M24" i="6"/>
  <c r="S24" i="6" s="1"/>
  <c r="L24" i="6"/>
  <c r="R24" i="6" s="1"/>
  <c r="K24" i="6"/>
  <c r="J24" i="6"/>
  <c r="I24" i="6"/>
  <c r="H24" i="6"/>
  <c r="G24" i="6"/>
  <c r="F24" i="6"/>
  <c r="C24" i="6"/>
  <c r="E24" i="6" s="1"/>
  <c r="B24" i="6"/>
  <c r="S23" i="6"/>
  <c r="R23" i="6"/>
  <c r="Q23" i="6"/>
  <c r="P23" i="6"/>
  <c r="E23" i="6"/>
  <c r="S22" i="6"/>
  <c r="R22" i="6"/>
  <c r="Q22" i="6"/>
  <c r="P22" i="6"/>
  <c r="E22" i="6"/>
  <c r="U22" i="6" s="1"/>
  <c r="S21" i="6"/>
  <c r="R21" i="6"/>
  <c r="Q21" i="6"/>
  <c r="P21" i="6"/>
  <c r="E21" i="6"/>
  <c r="U21" i="6" s="1"/>
  <c r="S20" i="6"/>
  <c r="R20" i="6"/>
  <c r="Q20" i="6"/>
  <c r="P20" i="6"/>
  <c r="E20" i="6"/>
  <c r="S19" i="6"/>
  <c r="R19" i="6"/>
  <c r="Q19" i="6"/>
  <c r="P19" i="6"/>
  <c r="E19" i="6"/>
  <c r="S18" i="6"/>
  <c r="R18" i="6"/>
  <c r="Q18" i="6"/>
  <c r="P18" i="6"/>
  <c r="E18" i="6"/>
  <c r="U18" i="6" s="1"/>
  <c r="S17" i="6"/>
  <c r="R17" i="6"/>
  <c r="Q17" i="6"/>
  <c r="P17" i="6"/>
  <c r="E17" i="6"/>
  <c r="U17" i="6" s="1"/>
  <c r="W15" i="6"/>
  <c r="V15" i="6"/>
  <c r="O15" i="6"/>
  <c r="N15" i="6"/>
  <c r="M15" i="6"/>
  <c r="S15" i="6" s="1"/>
  <c r="L15" i="6"/>
  <c r="K15" i="6"/>
  <c r="J15" i="6"/>
  <c r="I15" i="6"/>
  <c r="H15" i="6"/>
  <c r="G15" i="6"/>
  <c r="F15" i="6"/>
  <c r="C15" i="6"/>
  <c r="E15" i="6" s="1"/>
  <c r="B15" i="6"/>
  <c r="S14" i="6"/>
  <c r="R14" i="6"/>
  <c r="Q14" i="6"/>
  <c r="P14" i="6"/>
  <c r="T14" i="6" s="1"/>
  <c r="E14" i="6"/>
  <c r="S13" i="6"/>
  <c r="R13" i="6"/>
  <c r="Q13" i="6"/>
  <c r="P13" i="6"/>
  <c r="E13" i="6"/>
  <c r="S12" i="6"/>
  <c r="R12" i="6"/>
  <c r="Q12" i="6"/>
  <c r="P12" i="6"/>
  <c r="E12" i="6"/>
  <c r="U12" i="6" s="1"/>
  <c r="U11" i="6"/>
  <c r="S11" i="6"/>
  <c r="R11" i="6"/>
  <c r="Q11" i="6"/>
  <c r="P11" i="6"/>
  <c r="E11" i="6"/>
  <c r="T11" i="6" s="1"/>
  <c r="S10" i="6"/>
  <c r="R10" i="6"/>
  <c r="Q10" i="6"/>
  <c r="U10" i="6" s="1"/>
  <c r="P10" i="6"/>
  <c r="T10" i="6" s="1"/>
  <c r="E10" i="6"/>
  <c r="S9" i="6"/>
  <c r="R9" i="6"/>
  <c r="Q9" i="6"/>
  <c r="P9" i="6"/>
  <c r="E9" i="6"/>
  <c r="S93" i="5"/>
  <c r="R93" i="5"/>
  <c r="Q93" i="5"/>
  <c r="P93" i="5"/>
  <c r="E93" i="5"/>
  <c r="U93" i="5" s="1"/>
  <c r="U92" i="5"/>
  <c r="S92" i="5"/>
  <c r="R92" i="5"/>
  <c r="Q92" i="5"/>
  <c r="P92" i="5"/>
  <c r="E92" i="5"/>
  <c r="T92" i="5" s="1"/>
  <c r="T91" i="5"/>
  <c r="S91" i="5"/>
  <c r="R91" i="5"/>
  <c r="Q91" i="5"/>
  <c r="P91" i="5"/>
  <c r="E91" i="5"/>
  <c r="U91" i="5" s="1"/>
  <c r="S90" i="5"/>
  <c r="R90" i="5"/>
  <c r="Q90" i="5"/>
  <c r="P90" i="5"/>
  <c r="E90" i="5"/>
  <c r="U90" i="5" s="1"/>
  <c r="S89" i="5"/>
  <c r="R89" i="5"/>
  <c r="Q89" i="5"/>
  <c r="P89" i="5"/>
  <c r="E89" i="5"/>
  <c r="U89" i="5" s="1"/>
  <c r="U88" i="5"/>
  <c r="S88" i="5"/>
  <c r="R88" i="5"/>
  <c r="Q88" i="5"/>
  <c r="P88" i="5"/>
  <c r="E88" i="5"/>
  <c r="T88" i="5" s="1"/>
  <c r="S87" i="5"/>
  <c r="R87" i="5"/>
  <c r="Q87" i="5"/>
  <c r="P87" i="5"/>
  <c r="E87" i="5"/>
  <c r="S86" i="5"/>
  <c r="R86" i="5"/>
  <c r="Q86" i="5"/>
  <c r="P86" i="5"/>
  <c r="E86" i="5"/>
  <c r="U86" i="5" s="1"/>
  <c r="W72" i="5"/>
  <c r="V72" i="5"/>
  <c r="O72" i="5"/>
  <c r="S72" i="5" s="1"/>
  <c r="N72" i="5"/>
  <c r="M72" i="5"/>
  <c r="L72" i="5"/>
  <c r="K72" i="5"/>
  <c r="J72" i="5"/>
  <c r="I72" i="5"/>
  <c r="H72" i="5"/>
  <c r="G72" i="5"/>
  <c r="F72" i="5"/>
  <c r="C72" i="5"/>
  <c r="B72" i="5"/>
  <c r="E72" i="5" s="1"/>
  <c r="W71" i="5"/>
  <c r="V71" i="5"/>
  <c r="O71" i="5"/>
  <c r="N71" i="5"/>
  <c r="R71" i="5" s="1"/>
  <c r="M71" i="5"/>
  <c r="L71" i="5"/>
  <c r="K71" i="5"/>
  <c r="J71" i="5"/>
  <c r="I71" i="5"/>
  <c r="H71" i="5"/>
  <c r="G71" i="5"/>
  <c r="F71" i="5"/>
  <c r="E71" i="5"/>
  <c r="C71" i="5"/>
  <c r="B71" i="5"/>
  <c r="W70" i="5"/>
  <c r="V70" i="5"/>
  <c r="O70" i="5"/>
  <c r="N70" i="5"/>
  <c r="M70" i="5"/>
  <c r="S70" i="5" s="1"/>
  <c r="L70" i="5"/>
  <c r="K70" i="5"/>
  <c r="J70" i="5"/>
  <c r="I70" i="5"/>
  <c r="H70" i="5"/>
  <c r="G70" i="5"/>
  <c r="F70" i="5"/>
  <c r="C70" i="5"/>
  <c r="B70" i="5"/>
  <c r="S69" i="5"/>
  <c r="R69" i="5"/>
  <c r="Q69" i="5"/>
  <c r="P69" i="5"/>
  <c r="E69" i="5"/>
  <c r="W67" i="5"/>
  <c r="V67" i="5"/>
  <c r="O67" i="5"/>
  <c r="S67" i="5" s="1"/>
  <c r="N67" i="5"/>
  <c r="M67" i="5"/>
  <c r="L67" i="5"/>
  <c r="K67" i="5"/>
  <c r="J67" i="5"/>
  <c r="I67" i="5"/>
  <c r="H67" i="5"/>
  <c r="G67" i="5"/>
  <c r="F67" i="5"/>
  <c r="C67" i="5"/>
  <c r="B67" i="5"/>
  <c r="E67" i="5" s="1"/>
  <c r="W66" i="5"/>
  <c r="V66" i="5"/>
  <c r="R66" i="5"/>
  <c r="O66" i="5"/>
  <c r="N66" i="5"/>
  <c r="M66" i="5"/>
  <c r="S66" i="5" s="1"/>
  <c r="L66" i="5"/>
  <c r="K66" i="5"/>
  <c r="J66" i="5"/>
  <c r="I66" i="5"/>
  <c r="H66" i="5"/>
  <c r="P66" i="5" s="1"/>
  <c r="G66" i="5"/>
  <c r="F66" i="5"/>
  <c r="C66" i="5"/>
  <c r="B66" i="5"/>
  <c r="E66" i="5" s="1"/>
  <c r="U65" i="5"/>
  <c r="S65" i="5"/>
  <c r="R65" i="5"/>
  <c r="Q65" i="5"/>
  <c r="P65" i="5"/>
  <c r="E65" i="5"/>
  <c r="T65" i="5" s="1"/>
  <c r="S64" i="5"/>
  <c r="R64" i="5"/>
  <c r="Q64" i="5"/>
  <c r="P64" i="5"/>
  <c r="E64" i="5"/>
  <c r="S63" i="5"/>
  <c r="R63" i="5"/>
  <c r="Q63" i="5"/>
  <c r="P63" i="5"/>
  <c r="E63" i="5"/>
  <c r="U63" i="5" s="1"/>
  <c r="S62" i="5"/>
  <c r="R62" i="5"/>
  <c r="Q62" i="5"/>
  <c r="P62" i="5"/>
  <c r="E62" i="5"/>
  <c r="T62" i="5" s="1"/>
  <c r="T61" i="5"/>
  <c r="S61" i="5"/>
  <c r="R61" i="5"/>
  <c r="Q61" i="5"/>
  <c r="P61" i="5"/>
  <c r="E61" i="5"/>
  <c r="U61" i="5" s="1"/>
  <c r="V59" i="5"/>
  <c r="O59" i="5"/>
  <c r="N59" i="5"/>
  <c r="M59" i="5"/>
  <c r="S59" i="5" s="1"/>
  <c r="L59" i="5"/>
  <c r="R59" i="5" s="1"/>
  <c r="K59" i="5"/>
  <c r="J59" i="5"/>
  <c r="I59" i="5"/>
  <c r="H59" i="5"/>
  <c r="G59" i="5"/>
  <c r="F59" i="5"/>
  <c r="C59" i="5"/>
  <c r="B59" i="5"/>
  <c r="E59" i="5" s="1"/>
  <c r="S58" i="5"/>
  <c r="R58" i="5"/>
  <c r="Q58" i="5"/>
  <c r="P58" i="5"/>
  <c r="E58" i="5"/>
  <c r="T58" i="5" s="1"/>
  <c r="U57" i="5"/>
  <c r="S57" i="5"/>
  <c r="R57" i="5"/>
  <c r="Q57" i="5"/>
  <c r="P57" i="5"/>
  <c r="E57" i="5"/>
  <c r="T57" i="5" s="1"/>
  <c r="S56" i="5"/>
  <c r="R56" i="5"/>
  <c r="Q56" i="5"/>
  <c r="P56" i="5"/>
  <c r="E56" i="5"/>
  <c r="S55" i="5"/>
  <c r="R55" i="5"/>
  <c r="Q55" i="5"/>
  <c r="P55" i="5"/>
  <c r="E55" i="5"/>
  <c r="U55" i="5" s="1"/>
  <c r="W53" i="5"/>
  <c r="V53" i="5"/>
  <c r="O53" i="5"/>
  <c r="N53" i="5"/>
  <c r="R53" i="5" s="1"/>
  <c r="M53" i="5"/>
  <c r="L53" i="5"/>
  <c r="K53" i="5"/>
  <c r="J53" i="5"/>
  <c r="I53" i="5"/>
  <c r="H53" i="5"/>
  <c r="G53" i="5"/>
  <c r="F53" i="5"/>
  <c r="E53" i="5"/>
  <c r="C53" i="5"/>
  <c r="B53" i="5"/>
  <c r="U52" i="5"/>
  <c r="S52" i="5"/>
  <c r="R52" i="5"/>
  <c r="Q52" i="5"/>
  <c r="P52" i="5"/>
  <c r="E52" i="5"/>
  <c r="T52" i="5" s="1"/>
  <c r="S51" i="5"/>
  <c r="R51" i="5"/>
  <c r="Q51" i="5"/>
  <c r="P51" i="5"/>
  <c r="E51" i="5"/>
  <c r="S50" i="5"/>
  <c r="R50" i="5"/>
  <c r="Q50" i="5"/>
  <c r="P50" i="5"/>
  <c r="E50" i="5"/>
  <c r="U50" i="5" s="1"/>
  <c r="S49" i="5"/>
  <c r="R49" i="5"/>
  <c r="Q49" i="5"/>
  <c r="P49" i="5"/>
  <c r="E49" i="5"/>
  <c r="T49" i="5" s="1"/>
  <c r="T48" i="5"/>
  <c r="S48" i="5"/>
  <c r="R48" i="5"/>
  <c r="Q48" i="5"/>
  <c r="P48" i="5"/>
  <c r="E48" i="5"/>
  <c r="U48" i="5" s="1"/>
  <c r="S47" i="5"/>
  <c r="R47" i="5"/>
  <c r="Q47" i="5"/>
  <c r="P47" i="5"/>
  <c r="E47" i="5"/>
  <c r="S46" i="5"/>
  <c r="R46" i="5"/>
  <c r="Q46" i="5"/>
  <c r="P46" i="5"/>
  <c r="E46" i="5"/>
  <c r="U46" i="5" s="1"/>
  <c r="U45" i="5"/>
  <c r="S45" i="5"/>
  <c r="R45" i="5"/>
  <c r="Q45" i="5"/>
  <c r="P45" i="5"/>
  <c r="E45" i="5"/>
  <c r="T45" i="5" s="1"/>
  <c r="S44" i="5"/>
  <c r="R44" i="5"/>
  <c r="Q44" i="5"/>
  <c r="P44" i="5"/>
  <c r="E44" i="5"/>
  <c r="S43" i="5"/>
  <c r="R43" i="5"/>
  <c r="Q43" i="5"/>
  <c r="P43" i="5"/>
  <c r="E43" i="5"/>
  <c r="S42" i="5"/>
  <c r="R42" i="5"/>
  <c r="Q42" i="5"/>
  <c r="P42" i="5"/>
  <c r="E42" i="5"/>
  <c r="U42" i="5" s="1"/>
  <c r="W40" i="5"/>
  <c r="V40" i="5"/>
  <c r="O40" i="5"/>
  <c r="N40" i="5"/>
  <c r="M40" i="5"/>
  <c r="S40" i="5" s="1"/>
  <c r="L40" i="5"/>
  <c r="K40" i="5"/>
  <c r="J40" i="5"/>
  <c r="I40" i="5"/>
  <c r="H40" i="5"/>
  <c r="G40" i="5"/>
  <c r="F40" i="5"/>
  <c r="C40" i="5"/>
  <c r="E40" i="5" s="1"/>
  <c r="B40" i="5"/>
  <c r="S39" i="5"/>
  <c r="R39" i="5"/>
  <c r="Q39" i="5"/>
  <c r="P39" i="5"/>
  <c r="E39" i="5"/>
  <c r="S38" i="5"/>
  <c r="R38" i="5"/>
  <c r="Q38" i="5"/>
  <c r="P38" i="5"/>
  <c r="E38" i="5"/>
  <c r="S37" i="5"/>
  <c r="R37" i="5"/>
  <c r="Q37" i="5"/>
  <c r="P37" i="5"/>
  <c r="E37" i="5"/>
  <c r="U37" i="5" s="1"/>
  <c r="S36" i="5"/>
  <c r="R36" i="5"/>
  <c r="Q36" i="5"/>
  <c r="P36" i="5"/>
  <c r="E36" i="5"/>
  <c r="S35" i="5"/>
  <c r="R35" i="5"/>
  <c r="Q35" i="5"/>
  <c r="P35" i="5"/>
  <c r="T35" i="5" s="1"/>
  <c r="E35" i="5"/>
  <c r="W33" i="5"/>
  <c r="V33" i="5"/>
  <c r="O33" i="5"/>
  <c r="S33" i="5" s="1"/>
  <c r="N33" i="5"/>
  <c r="M33" i="5"/>
  <c r="L33" i="5"/>
  <c r="R33" i="5" s="1"/>
  <c r="K33" i="5"/>
  <c r="J33" i="5"/>
  <c r="I33" i="5"/>
  <c r="H33" i="5"/>
  <c r="P33" i="5" s="1"/>
  <c r="G33" i="5"/>
  <c r="F33" i="5"/>
  <c r="C33" i="5"/>
  <c r="B33" i="5"/>
  <c r="E33" i="5" s="1"/>
  <c r="S32" i="5"/>
  <c r="R32" i="5"/>
  <c r="Q32" i="5"/>
  <c r="P32" i="5"/>
  <c r="E32" i="5"/>
  <c r="U32" i="5" s="1"/>
  <c r="W30" i="5"/>
  <c r="V30" i="5"/>
  <c r="O30" i="5"/>
  <c r="N30" i="5"/>
  <c r="M30" i="5"/>
  <c r="L30" i="5"/>
  <c r="R30" i="5" s="1"/>
  <c r="K30" i="5"/>
  <c r="J30" i="5"/>
  <c r="I30" i="5"/>
  <c r="H30" i="5"/>
  <c r="G30" i="5"/>
  <c r="F30" i="5"/>
  <c r="E30" i="5"/>
  <c r="C30" i="5"/>
  <c r="B30" i="5"/>
  <c r="S29" i="5"/>
  <c r="R29" i="5"/>
  <c r="Q29" i="5"/>
  <c r="P29" i="5"/>
  <c r="E29" i="5"/>
  <c r="S28" i="5"/>
  <c r="R28" i="5"/>
  <c r="Q28" i="5"/>
  <c r="P28" i="5"/>
  <c r="E28" i="5"/>
  <c r="S27" i="5"/>
  <c r="R27" i="5"/>
  <c r="Q27" i="5"/>
  <c r="P27" i="5"/>
  <c r="E27" i="5"/>
  <c r="U27" i="5" s="1"/>
  <c r="S26" i="5"/>
  <c r="R26" i="5"/>
  <c r="Q26" i="5"/>
  <c r="P26" i="5"/>
  <c r="E26" i="5"/>
  <c r="W24" i="5"/>
  <c r="V24" i="5"/>
  <c r="O24" i="5"/>
  <c r="N24" i="5"/>
  <c r="M24" i="5"/>
  <c r="S24" i="5" s="1"/>
  <c r="L24" i="5"/>
  <c r="R24" i="5" s="1"/>
  <c r="K24" i="5"/>
  <c r="J24" i="5"/>
  <c r="I24" i="5"/>
  <c r="H24" i="5"/>
  <c r="G24" i="5"/>
  <c r="F24" i="5"/>
  <c r="C24" i="5"/>
  <c r="B24" i="5"/>
  <c r="S23" i="5"/>
  <c r="R23" i="5"/>
  <c r="Q23" i="5"/>
  <c r="P23" i="5"/>
  <c r="E23" i="5"/>
  <c r="S22" i="5"/>
  <c r="R22" i="5"/>
  <c r="Q22" i="5"/>
  <c r="P22" i="5"/>
  <c r="E22" i="5"/>
  <c r="U22" i="5" s="1"/>
  <c r="S21" i="5"/>
  <c r="R21" i="5"/>
  <c r="Q21" i="5"/>
  <c r="P21" i="5"/>
  <c r="E21" i="5"/>
  <c r="U20" i="5"/>
  <c r="T20" i="5"/>
  <c r="S20" i="5"/>
  <c r="R20" i="5"/>
  <c r="Q20" i="5"/>
  <c r="P20" i="5"/>
  <c r="E20" i="5"/>
  <c r="S19" i="5"/>
  <c r="R19" i="5"/>
  <c r="Q19" i="5"/>
  <c r="P19" i="5"/>
  <c r="E19" i="5"/>
  <c r="S18" i="5"/>
  <c r="R18" i="5"/>
  <c r="Q18" i="5"/>
  <c r="P18" i="5"/>
  <c r="E18" i="5"/>
  <c r="U18" i="5" s="1"/>
  <c r="U17" i="5"/>
  <c r="S17" i="5"/>
  <c r="R17" i="5"/>
  <c r="Q17" i="5"/>
  <c r="P17" i="5"/>
  <c r="E17" i="5"/>
  <c r="T17" i="5" s="1"/>
  <c r="W15" i="5"/>
  <c r="V15" i="5"/>
  <c r="O15" i="5"/>
  <c r="N15" i="5"/>
  <c r="M15" i="5"/>
  <c r="L15" i="5"/>
  <c r="R15" i="5" s="1"/>
  <c r="K15" i="5"/>
  <c r="J15" i="5"/>
  <c r="I15" i="5"/>
  <c r="H15" i="5"/>
  <c r="P15" i="5" s="1"/>
  <c r="G15" i="5"/>
  <c r="F15" i="5"/>
  <c r="C15" i="5"/>
  <c r="E15" i="5" s="1"/>
  <c r="B15" i="5"/>
  <c r="S14" i="5"/>
  <c r="R14" i="5"/>
  <c r="Q14" i="5"/>
  <c r="P14" i="5"/>
  <c r="E14" i="5"/>
  <c r="S13" i="5"/>
  <c r="R13" i="5"/>
  <c r="Q13" i="5"/>
  <c r="P13" i="5"/>
  <c r="E13" i="5"/>
  <c r="U13" i="5" s="1"/>
  <c r="U12" i="5"/>
  <c r="S12" i="5"/>
  <c r="R12" i="5"/>
  <c r="Q12" i="5"/>
  <c r="P12" i="5"/>
  <c r="E12" i="5"/>
  <c r="T12" i="5" s="1"/>
  <c r="U11" i="5"/>
  <c r="T11" i="5"/>
  <c r="S11" i="5"/>
  <c r="R11" i="5"/>
  <c r="Q11" i="5"/>
  <c r="P11" i="5"/>
  <c r="E11" i="5"/>
  <c r="S10" i="5"/>
  <c r="R10" i="5"/>
  <c r="Q10" i="5"/>
  <c r="P10" i="5"/>
  <c r="E10" i="5"/>
  <c r="S9" i="5"/>
  <c r="R9" i="5"/>
  <c r="Q9" i="5"/>
  <c r="P9" i="5"/>
  <c r="E9" i="5"/>
  <c r="U93" i="4"/>
  <c r="S93" i="4"/>
  <c r="R93" i="4"/>
  <c r="Q93" i="4"/>
  <c r="P93" i="4"/>
  <c r="E93" i="4"/>
  <c r="T93" i="4" s="1"/>
  <c r="T92" i="4"/>
  <c r="S92" i="4"/>
  <c r="R92" i="4"/>
  <c r="Q92" i="4"/>
  <c r="P92" i="4"/>
  <c r="E92" i="4"/>
  <c r="U92" i="4" s="1"/>
  <c r="S91" i="4"/>
  <c r="R91" i="4"/>
  <c r="Q91" i="4"/>
  <c r="P91" i="4"/>
  <c r="E91" i="4"/>
  <c r="S90" i="4"/>
  <c r="R90" i="4"/>
  <c r="Q90" i="4"/>
  <c r="P90" i="4"/>
  <c r="E90" i="4"/>
  <c r="U90" i="4" s="1"/>
  <c r="U89" i="4"/>
  <c r="S89" i="4"/>
  <c r="R89" i="4"/>
  <c r="Q89" i="4"/>
  <c r="P89" i="4"/>
  <c r="E89" i="4"/>
  <c r="T89" i="4" s="1"/>
  <c r="S88" i="4"/>
  <c r="R88" i="4"/>
  <c r="Q88" i="4"/>
  <c r="P88" i="4"/>
  <c r="E88" i="4"/>
  <c r="S87" i="4"/>
  <c r="R87" i="4"/>
  <c r="Q87" i="4"/>
  <c r="P87" i="4"/>
  <c r="E87" i="4"/>
  <c r="S86" i="4"/>
  <c r="R86" i="4"/>
  <c r="Q86" i="4"/>
  <c r="P86" i="4"/>
  <c r="E86" i="4"/>
  <c r="U86" i="4" s="1"/>
  <c r="W72" i="4"/>
  <c r="V72" i="4"/>
  <c r="O72" i="4"/>
  <c r="N72" i="4"/>
  <c r="M72" i="4"/>
  <c r="S72" i="4" s="1"/>
  <c r="L72" i="4"/>
  <c r="K72" i="4"/>
  <c r="J72" i="4"/>
  <c r="I72" i="4"/>
  <c r="H72" i="4"/>
  <c r="G72" i="4"/>
  <c r="F72" i="4"/>
  <c r="C72" i="4"/>
  <c r="B72" i="4"/>
  <c r="E72" i="4" s="1"/>
  <c r="W71" i="4"/>
  <c r="V71" i="4"/>
  <c r="O71" i="4"/>
  <c r="N71" i="4"/>
  <c r="M71" i="4"/>
  <c r="S71" i="4" s="1"/>
  <c r="L71" i="4"/>
  <c r="R71" i="4" s="1"/>
  <c r="K71" i="4"/>
  <c r="J71" i="4"/>
  <c r="I71" i="4"/>
  <c r="H71" i="4"/>
  <c r="G71" i="4"/>
  <c r="F71" i="4"/>
  <c r="C71" i="4"/>
  <c r="B71" i="4"/>
  <c r="W70" i="4"/>
  <c r="V70" i="4"/>
  <c r="O70" i="4"/>
  <c r="N70" i="4"/>
  <c r="M70" i="4"/>
  <c r="S70" i="4" s="1"/>
  <c r="L70" i="4"/>
  <c r="R70" i="4" s="1"/>
  <c r="K70" i="4"/>
  <c r="J70" i="4"/>
  <c r="I70" i="4"/>
  <c r="Q70" i="4" s="1"/>
  <c r="H70" i="4"/>
  <c r="G70" i="4"/>
  <c r="F70" i="4"/>
  <c r="C70" i="4"/>
  <c r="B70" i="4"/>
  <c r="S69" i="4"/>
  <c r="R69" i="4"/>
  <c r="Q69" i="4"/>
  <c r="P69" i="4"/>
  <c r="E69" i="4"/>
  <c r="U69" i="4" s="1"/>
  <c r="W67" i="4"/>
  <c r="V67" i="4"/>
  <c r="O67" i="4"/>
  <c r="N67" i="4"/>
  <c r="M67" i="4"/>
  <c r="S67" i="4" s="1"/>
  <c r="L67" i="4"/>
  <c r="K67" i="4"/>
  <c r="J67" i="4"/>
  <c r="I67" i="4"/>
  <c r="H67" i="4"/>
  <c r="G67" i="4"/>
  <c r="F67" i="4"/>
  <c r="C67" i="4"/>
  <c r="B67" i="4"/>
  <c r="W66" i="4"/>
  <c r="V66" i="4"/>
  <c r="O66" i="4"/>
  <c r="N66" i="4"/>
  <c r="M66" i="4"/>
  <c r="S66" i="4" s="1"/>
  <c r="L66" i="4"/>
  <c r="R66" i="4" s="1"/>
  <c r="K66" i="4"/>
  <c r="J66" i="4"/>
  <c r="I66" i="4"/>
  <c r="H66" i="4"/>
  <c r="G66" i="4"/>
  <c r="F66" i="4"/>
  <c r="C66" i="4"/>
  <c r="B66" i="4"/>
  <c r="S65" i="4"/>
  <c r="R65" i="4"/>
  <c r="Q65" i="4"/>
  <c r="P65" i="4"/>
  <c r="E65" i="4"/>
  <c r="S64" i="4"/>
  <c r="R64" i="4"/>
  <c r="Q64" i="4"/>
  <c r="P64" i="4"/>
  <c r="E64" i="4"/>
  <c r="U64" i="4" s="1"/>
  <c r="S63" i="4"/>
  <c r="R63" i="4"/>
  <c r="Q63" i="4"/>
  <c r="P63" i="4"/>
  <c r="E63" i="4"/>
  <c r="U62" i="4"/>
  <c r="T62" i="4"/>
  <c r="S62" i="4"/>
  <c r="R62" i="4"/>
  <c r="Q62" i="4"/>
  <c r="P62" i="4"/>
  <c r="E62" i="4"/>
  <c r="S61" i="4"/>
  <c r="R61" i="4"/>
  <c r="Q61" i="4"/>
  <c r="P61" i="4"/>
  <c r="E61" i="4"/>
  <c r="V59" i="4"/>
  <c r="O59" i="4"/>
  <c r="N59" i="4"/>
  <c r="M59" i="4"/>
  <c r="S59" i="4" s="1"/>
  <c r="L59" i="4"/>
  <c r="R59" i="4" s="1"/>
  <c r="K59" i="4"/>
  <c r="J59" i="4"/>
  <c r="I59" i="4"/>
  <c r="H59" i="4"/>
  <c r="G59" i="4"/>
  <c r="F59" i="4"/>
  <c r="E59" i="4"/>
  <c r="C59" i="4"/>
  <c r="B59" i="4"/>
  <c r="S58" i="4"/>
  <c r="R58" i="4"/>
  <c r="Q58" i="4"/>
  <c r="P58" i="4"/>
  <c r="E58" i="4"/>
  <c r="S57" i="4"/>
  <c r="R57" i="4"/>
  <c r="Q57" i="4"/>
  <c r="P57" i="4"/>
  <c r="E57" i="4"/>
  <c r="S56" i="4"/>
  <c r="R56" i="4"/>
  <c r="Q56" i="4"/>
  <c r="P56" i="4"/>
  <c r="E56" i="4"/>
  <c r="U56" i="4" s="1"/>
  <c r="S55" i="4"/>
  <c r="R55" i="4"/>
  <c r="Q55" i="4"/>
  <c r="P55" i="4"/>
  <c r="E55" i="4"/>
  <c r="W53" i="4"/>
  <c r="V53" i="4"/>
  <c r="O53" i="4"/>
  <c r="N53" i="4"/>
  <c r="M53" i="4"/>
  <c r="S53" i="4" s="1"/>
  <c r="L53" i="4"/>
  <c r="R53" i="4" s="1"/>
  <c r="K53" i="4"/>
  <c r="J53" i="4"/>
  <c r="I53" i="4"/>
  <c r="H53" i="4"/>
  <c r="G53" i="4"/>
  <c r="F53" i="4"/>
  <c r="C53" i="4"/>
  <c r="B53" i="4"/>
  <c r="S52" i="4"/>
  <c r="R52" i="4"/>
  <c r="Q52" i="4"/>
  <c r="P52" i="4"/>
  <c r="E52" i="4"/>
  <c r="S51" i="4"/>
  <c r="R51" i="4"/>
  <c r="Q51" i="4"/>
  <c r="P51" i="4"/>
  <c r="E51" i="4"/>
  <c r="U51" i="4" s="1"/>
  <c r="S50" i="4"/>
  <c r="R50" i="4"/>
  <c r="Q50" i="4"/>
  <c r="P50" i="4"/>
  <c r="E50" i="4"/>
  <c r="U49" i="4"/>
  <c r="T49" i="4"/>
  <c r="S49" i="4"/>
  <c r="R49" i="4"/>
  <c r="Q49" i="4"/>
  <c r="P49" i="4"/>
  <c r="E49" i="4"/>
  <c r="S48" i="4"/>
  <c r="R48" i="4"/>
  <c r="Q48" i="4"/>
  <c r="P48" i="4"/>
  <c r="E48" i="4"/>
  <c r="S47" i="4"/>
  <c r="R47" i="4"/>
  <c r="Q47" i="4"/>
  <c r="P47" i="4"/>
  <c r="E47" i="4"/>
  <c r="U47" i="4" s="1"/>
  <c r="U46" i="4"/>
  <c r="S46" i="4"/>
  <c r="R46" i="4"/>
  <c r="Q46" i="4"/>
  <c r="P46" i="4"/>
  <c r="E46" i="4"/>
  <c r="T46" i="4" s="1"/>
  <c r="U45" i="4"/>
  <c r="T45" i="4"/>
  <c r="S45" i="4"/>
  <c r="R45" i="4"/>
  <c r="Q45" i="4"/>
  <c r="P45" i="4"/>
  <c r="E45" i="4"/>
  <c r="S44" i="4"/>
  <c r="R44" i="4"/>
  <c r="Q44" i="4"/>
  <c r="P44" i="4"/>
  <c r="E44" i="4"/>
  <c r="S43" i="4"/>
  <c r="R43" i="4"/>
  <c r="Q43" i="4"/>
  <c r="P43" i="4"/>
  <c r="E43" i="4"/>
  <c r="U42" i="4"/>
  <c r="S42" i="4"/>
  <c r="R42" i="4"/>
  <c r="Q42" i="4"/>
  <c r="P42" i="4"/>
  <c r="E42" i="4"/>
  <c r="T42" i="4" s="1"/>
  <c r="W40" i="4"/>
  <c r="V40" i="4"/>
  <c r="O40" i="4"/>
  <c r="N40" i="4"/>
  <c r="M40" i="4"/>
  <c r="S40" i="4" s="1"/>
  <c r="L40" i="4"/>
  <c r="K40" i="4"/>
  <c r="J40" i="4"/>
  <c r="I40" i="4"/>
  <c r="H40" i="4"/>
  <c r="P40" i="4" s="1"/>
  <c r="G40" i="4"/>
  <c r="F40" i="4"/>
  <c r="C40" i="4"/>
  <c r="E40" i="4" s="1"/>
  <c r="B40" i="4"/>
  <c r="S39" i="4"/>
  <c r="R39" i="4"/>
  <c r="Q39" i="4"/>
  <c r="P39" i="4"/>
  <c r="E39" i="4"/>
  <c r="S38" i="4"/>
  <c r="R38" i="4"/>
  <c r="Q38" i="4"/>
  <c r="P38" i="4"/>
  <c r="E38" i="4"/>
  <c r="U38" i="4" s="1"/>
  <c r="U37" i="4"/>
  <c r="S37" i="4"/>
  <c r="R37" i="4"/>
  <c r="Q37" i="4"/>
  <c r="P37" i="4"/>
  <c r="E37" i="4"/>
  <c r="T37" i="4" s="1"/>
  <c r="S36" i="4"/>
  <c r="R36" i="4"/>
  <c r="Q36" i="4"/>
  <c r="P36" i="4"/>
  <c r="E36" i="4"/>
  <c r="S35" i="4"/>
  <c r="R35" i="4"/>
  <c r="Q35" i="4"/>
  <c r="P35" i="4"/>
  <c r="E35" i="4"/>
  <c r="W33" i="4"/>
  <c r="V33" i="4"/>
  <c r="S33" i="4"/>
  <c r="R33" i="4"/>
  <c r="O33" i="4"/>
  <c r="N33" i="4"/>
  <c r="M33" i="4"/>
  <c r="L33" i="4"/>
  <c r="K33" i="4"/>
  <c r="J33" i="4"/>
  <c r="I33" i="4"/>
  <c r="Q33" i="4" s="1"/>
  <c r="H33" i="4"/>
  <c r="G33" i="4"/>
  <c r="F33" i="4"/>
  <c r="C33" i="4"/>
  <c r="B33" i="4"/>
  <c r="E33" i="4" s="1"/>
  <c r="S32" i="4"/>
  <c r="R32" i="4"/>
  <c r="Q32" i="4"/>
  <c r="U32" i="4" s="1"/>
  <c r="P32" i="4"/>
  <c r="E32" i="4"/>
  <c r="T32" i="4" s="1"/>
  <c r="W30" i="4"/>
  <c r="V30" i="4"/>
  <c r="O30" i="4"/>
  <c r="N30" i="4"/>
  <c r="M30" i="4"/>
  <c r="S30" i="4" s="1"/>
  <c r="L30" i="4"/>
  <c r="R30" i="4" s="1"/>
  <c r="K30" i="4"/>
  <c r="J30" i="4"/>
  <c r="I30" i="4"/>
  <c r="H30" i="4"/>
  <c r="G30" i="4"/>
  <c r="F30" i="4"/>
  <c r="C30" i="4"/>
  <c r="B30" i="4"/>
  <c r="S29" i="4"/>
  <c r="R29" i="4"/>
  <c r="Q29" i="4"/>
  <c r="P29" i="4"/>
  <c r="E29" i="4"/>
  <c r="S28" i="4"/>
  <c r="R28" i="4"/>
  <c r="Q28" i="4"/>
  <c r="P28" i="4"/>
  <c r="E28" i="4"/>
  <c r="U28" i="4" s="1"/>
  <c r="S27" i="4"/>
  <c r="R27" i="4"/>
  <c r="Q27" i="4"/>
  <c r="P27" i="4"/>
  <c r="E27" i="4"/>
  <c r="S26" i="4"/>
  <c r="R26" i="4"/>
  <c r="Q26" i="4"/>
  <c r="P26" i="4"/>
  <c r="E26" i="4"/>
  <c r="W24" i="4"/>
  <c r="V24" i="4"/>
  <c r="O24" i="4"/>
  <c r="N24" i="4"/>
  <c r="M24" i="4"/>
  <c r="S24" i="4" s="1"/>
  <c r="L24" i="4"/>
  <c r="R24" i="4" s="1"/>
  <c r="K24" i="4"/>
  <c r="J24" i="4"/>
  <c r="I24" i="4"/>
  <c r="H24" i="4"/>
  <c r="G24" i="4"/>
  <c r="F24" i="4"/>
  <c r="C24" i="4"/>
  <c r="B24" i="4"/>
  <c r="E24" i="4" s="1"/>
  <c r="S23" i="4"/>
  <c r="R23" i="4"/>
  <c r="Q23" i="4"/>
  <c r="P23" i="4"/>
  <c r="E23" i="4"/>
  <c r="U23" i="4" s="1"/>
  <c r="U22" i="4"/>
  <c r="S22" i="4"/>
  <c r="R22" i="4"/>
  <c r="Q22" i="4"/>
  <c r="P22" i="4"/>
  <c r="E22" i="4"/>
  <c r="T22" i="4" s="1"/>
  <c r="S21" i="4"/>
  <c r="R21" i="4"/>
  <c r="Q21" i="4"/>
  <c r="P21" i="4"/>
  <c r="E21" i="4"/>
  <c r="S20" i="4"/>
  <c r="R20" i="4"/>
  <c r="Q20" i="4"/>
  <c r="P20" i="4"/>
  <c r="E20" i="4"/>
  <c r="S19" i="4"/>
  <c r="R19" i="4"/>
  <c r="Q19" i="4"/>
  <c r="P19" i="4"/>
  <c r="E19" i="4"/>
  <c r="U19" i="4" s="1"/>
  <c r="S18" i="4"/>
  <c r="R18" i="4"/>
  <c r="Q18" i="4"/>
  <c r="P18" i="4"/>
  <c r="E18" i="4"/>
  <c r="S17" i="4"/>
  <c r="R17" i="4"/>
  <c r="Q17" i="4"/>
  <c r="P17" i="4"/>
  <c r="T17" i="4" s="1"/>
  <c r="E17" i="4"/>
  <c r="W15" i="4"/>
  <c r="V15" i="4"/>
  <c r="S15" i="4"/>
  <c r="O15" i="4"/>
  <c r="N15" i="4"/>
  <c r="M15" i="4"/>
  <c r="L15" i="4"/>
  <c r="R15" i="4" s="1"/>
  <c r="K15" i="4"/>
  <c r="J15" i="4"/>
  <c r="I15" i="4"/>
  <c r="Q15" i="4" s="1"/>
  <c r="H15" i="4"/>
  <c r="G15" i="4"/>
  <c r="F15" i="4"/>
  <c r="C15" i="4"/>
  <c r="B15" i="4"/>
  <c r="E15" i="4" s="1"/>
  <c r="S14" i="4"/>
  <c r="R14" i="4"/>
  <c r="Q14" i="4"/>
  <c r="P14" i="4"/>
  <c r="E14" i="4"/>
  <c r="S13" i="4"/>
  <c r="R13" i="4"/>
  <c r="Q13" i="4"/>
  <c r="P13" i="4"/>
  <c r="E13" i="4"/>
  <c r="U12" i="4"/>
  <c r="S12" i="4"/>
  <c r="R12" i="4"/>
  <c r="Q12" i="4"/>
  <c r="P12" i="4"/>
  <c r="E12" i="4"/>
  <c r="T12" i="4" s="1"/>
  <c r="S11" i="4"/>
  <c r="R11" i="4"/>
  <c r="Q11" i="4"/>
  <c r="P11" i="4"/>
  <c r="E11" i="4"/>
  <c r="S10" i="4"/>
  <c r="R10" i="4"/>
  <c r="Q10" i="4"/>
  <c r="P10" i="4"/>
  <c r="E10" i="4"/>
  <c r="U10" i="4" s="1"/>
  <c r="S9" i="4"/>
  <c r="R9" i="4"/>
  <c r="Q9" i="4"/>
  <c r="P9" i="4"/>
  <c r="E9" i="4"/>
  <c r="U9" i="4" s="1"/>
  <c r="U93" i="3"/>
  <c r="T93" i="3"/>
  <c r="S93" i="3"/>
  <c r="R93" i="3"/>
  <c r="Q93" i="3"/>
  <c r="P93" i="3"/>
  <c r="E93" i="3"/>
  <c r="S92" i="3"/>
  <c r="R92" i="3"/>
  <c r="Q92" i="3"/>
  <c r="P92" i="3"/>
  <c r="E92" i="3"/>
  <c r="S91" i="3"/>
  <c r="R91" i="3"/>
  <c r="Q91" i="3"/>
  <c r="P91" i="3"/>
  <c r="E91" i="3"/>
  <c r="U91" i="3" s="1"/>
  <c r="U90" i="3"/>
  <c r="S90" i="3"/>
  <c r="R90" i="3"/>
  <c r="Q90" i="3"/>
  <c r="P90" i="3"/>
  <c r="E90" i="3"/>
  <c r="T90" i="3" s="1"/>
  <c r="U89" i="3"/>
  <c r="T89" i="3"/>
  <c r="S89" i="3"/>
  <c r="R89" i="3"/>
  <c r="Q89" i="3"/>
  <c r="P89" i="3"/>
  <c r="E89" i="3"/>
  <c r="S88" i="3"/>
  <c r="R88" i="3"/>
  <c r="Q88" i="3"/>
  <c r="P88" i="3"/>
  <c r="E88" i="3"/>
  <c r="S87" i="3"/>
  <c r="R87" i="3"/>
  <c r="Q87" i="3"/>
  <c r="P87" i="3"/>
  <c r="E87" i="3"/>
  <c r="U87" i="3" s="1"/>
  <c r="U86" i="3"/>
  <c r="S86" i="3"/>
  <c r="R86" i="3"/>
  <c r="Q86" i="3"/>
  <c r="P86" i="3"/>
  <c r="E86" i="3"/>
  <c r="T86" i="3" s="1"/>
  <c r="W72" i="3"/>
  <c r="V72" i="3"/>
  <c r="O72" i="3"/>
  <c r="N72" i="3"/>
  <c r="M72" i="3"/>
  <c r="L72" i="3"/>
  <c r="K72" i="3"/>
  <c r="J72" i="3"/>
  <c r="I72" i="3"/>
  <c r="H72" i="3"/>
  <c r="G72" i="3"/>
  <c r="F72" i="3"/>
  <c r="C72" i="3"/>
  <c r="B72" i="3"/>
  <c r="W71" i="3"/>
  <c r="V71" i="3"/>
  <c r="O71" i="3"/>
  <c r="N71" i="3"/>
  <c r="M71" i="3"/>
  <c r="L71" i="3"/>
  <c r="K71" i="3"/>
  <c r="J71" i="3"/>
  <c r="I71" i="3"/>
  <c r="H71" i="3"/>
  <c r="G71" i="3"/>
  <c r="F71" i="3"/>
  <c r="C71" i="3"/>
  <c r="B71" i="3"/>
  <c r="W70" i="3"/>
  <c r="V70" i="3"/>
  <c r="O70" i="3"/>
  <c r="N70" i="3"/>
  <c r="M70" i="3"/>
  <c r="L70" i="3"/>
  <c r="K70" i="3"/>
  <c r="J70" i="3"/>
  <c r="I70" i="3"/>
  <c r="H70" i="3"/>
  <c r="G70" i="3"/>
  <c r="F70" i="3"/>
  <c r="C70" i="3"/>
  <c r="B70" i="3"/>
  <c r="E70" i="3" s="1"/>
  <c r="U69" i="3"/>
  <c r="S69" i="3"/>
  <c r="R69" i="3"/>
  <c r="Q69" i="3"/>
  <c r="P69" i="3"/>
  <c r="T69" i="3" s="1"/>
  <c r="E69" i="3"/>
  <c r="W67" i="3"/>
  <c r="V67" i="3"/>
  <c r="O67" i="3"/>
  <c r="N67" i="3"/>
  <c r="M67" i="3"/>
  <c r="L67" i="3"/>
  <c r="K67" i="3"/>
  <c r="J67" i="3"/>
  <c r="I67" i="3"/>
  <c r="H67" i="3"/>
  <c r="P67" i="3" s="1"/>
  <c r="G67" i="3"/>
  <c r="F67" i="3"/>
  <c r="C67" i="3"/>
  <c r="B67" i="3"/>
  <c r="W66" i="3"/>
  <c r="V66" i="3"/>
  <c r="S66" i="3"/>
  <c r="O66" i="3"/>
  <c r="N66" i="3"/>
  <c r="M66" i="3"/>
  <c r="L66" i="3"/>
  <c r="R66" i="3" s="1"/>
  <c r="K66" i="3"/>
  <c r="J66" i="3"/>
  <c r="I66" i="3"/>
  <c r="H66" i="3"/>
  <c r="P66" i="3" s="1"/>
  <c r="G66" i="3"/>
  <c r="F66" i="3"/>
  <c r="C66" i="3"/>
  <c r="B66" i="3"/>
  <c r="E66" i="3" s="1"/>
  <c r="S65" i="3"/>
  <c r="R65" i="3"/>
  <c r="Q65" i="3"/>
  <c r="P65" i="3"/>
  <c r="E65" i="3"/>
  <c r="U65" i="3" s="1"/>
  <c r="S64" i="3"/>
  <c r="R64" i="3"/>
  <c r="Q64" i="3"/>
  <c r="P64" i="3"/>
  <c r="E64" i="3"/>
  <c r="T64" i="3" s="1"/>
  <c r="U63" i="3"/>
  <c r="T63" i="3"/>
  <c r="S63" i="3"/>
  <c r="R63" i="3"/>
  <c r="Q63" i="3"/>
  <c r="P63" i="3"/>
  <c r="E63" i="3"/>
  <c r="S62" i="3"/>
  <c r="R62" i="3"/>
  <c r="Q62" i="3"/>
  <c r="P62" i="3"/>
  <c r="E62" i="3"/>
  <c r="S61" i="3"/>
  <c r="R61" i="3"/>
  <c r="Q61" i="3"/>
  <c r="P61" i="3"/>
  <c r="E61" i="3"/>
  <c r="V59" i="3"/>
  <c r="O59" i="3"/>
  <c r="N59" i="3"/>
  <c r="M59" i="3"/>
  <c r="S59" i="3" s="1"/>
  <c r="L59" i="3"/>
  <c r="R59" i="3" s="1"/>
  <c r="K59" i="3"/>
  <c r="J59" i="3"/>
  <c r="I59" i="3"/>
  <c r="Q59" i="3" s="1"/>
  <c r="H59" i="3"/>
  <c r="P59" i="3" s="1"/>
  <c r="G59" i="3"/>
  <c r="F59" i="3"/>
  <c r="C59" i="3"/>
  <c r="B59" i="3"/>
  <c r="S58" i="3"/>
  <c r="R58" i="3"/>
  <c r="Q58" i="3"/>
  <c r="P58" i="3"/>
  <c r="E58" i="3"/>
  <c r="S57" i="3"/>
  <c r="R57" i="3"/>
  <c r="Q57" i="3"/>
  <c r="P57" i="3"/>
  <c r="E57" i="3"/>
  <c r="U57" i="3" s="1"/>
  <c r="U56" i="3"/>
  <c r="T56" i="3"/>
  <c r="S56" i="3"/>
  <c r="R56" i="3"/>
  <c r="Q56" i="3"/>
  <c r="P56" i="3"/>
  <c r="E56" i="3"/>
  <c r="U55" i="3"/>
  <c r="T55" i="3"/>
  <c r="S55" i="3"/>
  <c r="R55" i="3"/>
  <c r="Q55" i="3"/>
  <c r="P55" i="3"/>
  <c r="E55" i="3"/>
  <c r="W53" i="3"/>
  <c r="V53" i="3"/>
  <c r="S53" i="3"/>
  <c r="O53" i="3"/>
  <c r="N53" i="3"/>
  <c r="M53" i="3"/>
  <c r="L53" i="3"/>
  <c r="R53" i="3" s="1"/>
  <c r="K53" i="3"/>
  <c r="J53" i="3"/>
  <c r="I53" i="3"/>
  <c r="H53" i="3"/>
  <c r="P53" i="3" s="1"/>
  <c r="G53" i="3"/>
  <c r="F53" i="3"/>
  <c r="C53" i="3"/>
  <c r="B53" i="3"/>
  <c r="S52" i="3"/>
  <c r="R52" i="3"/>
  <c r="Q52" i="3"/>
  <c r="P52" i="3"/>
  <c r="E52" i="3"/>
  <c r="U52" i="3" s="1"/>
  <c r="S51" i="3"/>
  <c r="R51" i="3"/>
  <c r="Q51" i="3"/>
  <c r="P51" i="3"/>
  <c r="E51" i="3"/>
  <c r="U50" i="3"/>
  <c r="S50" i="3"/>
  <c r="R50" i="3"/>
  <c r="Q50" i="3"/>
  <c r="P50" i="3"/>
  <c r="E50" i="3"/>
  <c r="T50" i="3" s="1"/>
  <c r="S49" i="3"/>
  <c r="R49" i="3"/>
  <c r="Q49" i="3"/>
  <c r="P49" i="3"/>
  <c r="E49" i="3"/>
  <c r="S48" i="3"/>
  <c r="R48" i="3"/>
  <c r="Q48" i="3"/>
  <c r="P48" i="3"/>
  <c r="E48" i="3"/>
  <c r="U48" i="3" s="1"/>
  <c r="S47" i="3"/>
  <c r="R47" i="3"/>
  <c r="Q47" i="3"/>
  <c r="P47" i="3"/>
  <c r="E47" i="3"/>
  <c r="U47" i="3" s="1"/>
  <c r="U46" i="3"/>
  <c r="T46" i="3"/>
  <c r="S46" i="3"/>
  <c r="R46" i="3"/>
  <c r="Q46" i="3"/>
  <c r="P46" i="3"/>
  <c r="E46" i="3"/>
  <c r="S45" i="3"/>
  <c r="R45" i="3"/>
  <c r="Q45" i="3"/>
  <c r="P45" i="3"/>
  <c r="E45" i="3"/>
  <c r="S44" i="3"/>
  <c r="R44" i="3"/>
  <c r="Q44" i="3"/>
  <c r="P44" i="3"/>
  <c r="E44" i="3"/>
  <c r="U44" i="3" s="1"/>
  <c r="U43" i="3"/>
  <c r="T43" i="3"/>
  <c r="S43" i="3"/>
  <c r="R43" i="3"/>
  <c r="Q43" i="3"/>
  <c r="P43" i="3"/>
  <c r="E43" i="3"/>
  <c r="U42" i="3"/>
  <c r="T42" i="3"/>
  <c r="S42" i="3"/>
  <c r="R42" i="3"/>
  <c r="Q42" i="3"/>
  <c r="P42" i="3"/>
  <c r="E42" i="3"/>
  <c r="W40" i="3"/>
  <c r="V40" i="3"/>
  <c r="O40" i="3"/>
  <c r="S40" i="3" s="1"/>
  <c r="N40" i="3"/>
  <c r="M40" i="3"/>
  <c r="L40" i="3"/>
  <c r="R40" i="3" s="1"/>
  <c r="K40" i="3"/>
  <c r="J40" i="3"/>
  <c r="I40" i="3"/>
  <c r="H40" i="3"/>
  <c r="P40" i="3" s="1"/>
  <c r="G40" i="3"/>
  <c r="F40" i="3"/>
  <c r="C40" i="3"/>
  <c r="B40" i="3"/>
  <c r="E40" i="3" s="1"/>
  <c r="S39" i="3"/>
  <c r="R39" i="3"/>
  <c r="Q39" i="3"/>
  <c r="P39" i="3"/>
  <c r="E39" i="3"/>
  <c r="U39" i="3" s="1"/>
  <c r="U38" i="3"/>
  <c r="S38" i="3"/>
  <c r="R38" i="3"/>
  <c r="Q38" i="3"/>
  <c r="P38" i="3"/>
  <c r="T38" i="3" s="1"/>
  <c r="E38" i="3"/>
  <c r="U37" i="3"/>
  <c r="T37" i="3"/>
  <c r="S37" i="3"/>
  <c r="R37" i="3"/>
  <c r="Q37" i="3"/>
  <c r="P37" i="3"/>
  <c r="E37" i="3"/>
  <c r="S36" i="3"/>
  <c r="R36" i="3"/>
  <c r="Q36" i="3"/>
  <c r="P36" i="3"/>
  <c r="E36" i="3"/>
  <c r="S35" i="3"/>
  <c r="R35" i="3"/>
  <c r="Q35" i="3"/>
  <c r="P35" i="3"/>
  <c r="E35" i="3"/>
  <c r="W33" i="3"/>
  <c r="V33" i="3"/>
  <c r="O33" i="3"/>
  <c r="N33" i="3"/>
  <c r="M33" i="3"/>
  <c r="S33" i="3" s="1"/>
  <c r="L33" i="3"/>
  <c r="K33" i="3"/>
  <c r="J33" i="3"/>
  <c r="I33" i="3"/>
  <c r="Q33" i="3" s="1"/>
  <c r="H33" i="3"/>
  <c r="G33" i="3"/>
  <c r="F33" i="3"/>
  <c r="C33" i="3"/>
  <c r="B33" i="3"/>
  <c r="E33" i="3" s="1"/>
  <c r="S32" i="3"/>
  <c r="R32" i="3"/>
  <c r="Q32" i="3"/>
  <c r="U32" i="3" s="1"/>
  <c r="P32" i="3"/>
  <c r="E32" i="3"/>
  <c r="W30" i="3"/>
  <c r="V30" i="3"/>
  <c r="O30" i="3"/>
  <c r="N30" i="3"/>
  <c r="M30" i="3"/>
  <c r="S30" i="3" s="1"/>
  <c r="L30" i="3"/>
  <c r="R30" i="3" s="1"/>
  <c r="K30" i="3"/>
  <c r="J30" i="3"/>
  <c r="I30" i="3"/>
  <c r="H30" i="3"/>
  <c r="G30" i="3"/>
  <c r="F30" i="3"/>
  <c r="C30" i="3"/>
  <c r="B30" i="3"/>
  <c r="S29" i="3"/>
  <c r="R29" i="3"/>
  <c r="Q29" i="3"/>
  <c r="P29" i="3"/>
  <c r="E29" i="3"/>
  <c r="U29" i="3" s="1"/>
  <c r="U28" i="3"/>
  <c r="T28" i="3"/>
  <c r="S28" i="3"/>
  <c r="R28" i="3"/>
  <c r="Q28" i="3"/>
  <c r="P28" i="3"/>
  <c r="E28" i="3"/>
  <c r="U27" i="3"/>
  <c r="T27" i="3"/>
  <c r="S27" i="3"/>
  <c r="R27" i="3"/>
  <c r="Q27" i="3"/>
  <c r="P27" i="3"/>
  <c r="E27" i="3"/>
  <c r="S26" i="3"/>
  <c r="R26" i="3"/>
  <c r="Q26" i="3"/>
  <c r="P26" i="3"/>
  <c r="E26" i="3"/>
  <c r="W24" i="3"/>
  <c r="V24" i="3"/>
  <c r="R24" i="3"/>
  <c r="O24" i="3"/>
  <c r="N24" i="3"/>
  <c r="M24" i="3"/>
  <c r="S24" i="3" s="1"/>
  <c r="L24" i="3"/>
  <c r="K24" i="3"/>
  <c r="J24" i="3"/>
  <c r="I24" i="3"/>
  <c r="H24" i="3"/>
  <c r="G24" i="3"/>
  <c r="F24" i="3"/>
  <c r="C24" i="3"/>
  <c r="B24" i="3"/>
  <c r="S23" i="3"/>
  <c r="R23" i="3"/>
  <c r="Q23" i="3"/>
  <c r="P23" i="3"/>
  <c r="E23" i="3"/>
  <c r="S22" i="3"/>
  <c r="R22" i="3"/>
  <c r="Q22" i="3"/>
  <c r="P22" i="3"/>
  <c r="E22" i="3"/>
  <c r="S21" i="3"/>
  <c r="R21" i="3"/>
  <c r="Q21" i="3"/>
  <c r="P21" i="3"/>
  <c r="E21" i="3"/>
  <c r="S20" i="3"/>
  <c r="R20" i="3"/>
  <c r="Q20" i="3"/>
  <c r="P20" i="3"/>
  <c r="E20" i="3"/>
  <c r="U20" i="3" s="1"/>
  <c r="S19" i="3"/>
  <c r="R19" i="3"/>
  <c r="Q19" i="3"/>
  <c r="P19" i="3"/>
  <c r="E19" i="3"/>
  <c r="S18" i="3"/>
  <c r="R18" i="3"/>
  <c r="Q18" i="3"/>
  <c r="P18" i="3"/>
  <c r="E18" i="3"/>
  <c r="S17" i="3"/>
  <c r="R17" i="3"/>
  <c r="Q17" i="3"/>
  <c r="P17" i="3"/>
  <c r="E17" i="3"/>
  <c r="W15" i="3"/>
  <c r="V15" i="3"/>
  <c r="O15" i="3"/>
  <c r="S15" i="3" s="1"/>
  <c r="N15" i="3"/>
  <c r="R15" i="3" s="1"/>
  <c r="M15" i="3"/>
  <c r="L15" i="3"/>
  <c r="K15" i="3"/>
  <c r="J15" i="3"/>
  <c r="I15" i="3"/>
  <c r="H15" i="3"/>
  <c r="G15" i="3"/>
  <c r="F15" i="3"/>
  <c r="C15" i="3"/>
  <c r="B15" i="3"/>
  <c r="E15" i="3" s="1"/>
  <c r="S14" i="3"/>
  <c r="R14" i="3"/>
  <c r="Q14" i="3"/>
  <c r="P14" i="3"/>
  <c r="T14" i="3" s="1"/>
  <c r="E14" i="3"/>
  <c r="U13" i="3"/>
  <c r="S13" i="3"/>
  <c r="R13" i="3"/>
  <c r="Q13" i="3"/>
  <c r="P13" i="3"/>
  <c r="E13" i="3"/>
  <c r="T13" i="3" s="1"/>
  <c r="S12" i="3"/>
  <c r="R12" i="3"/>
  <c r="Q12" i="3"/>
  <c r="P12" i="3"/>
  <c r="E12" i="3"/>
  <c r="S11" i="3"/>
  <c r="R11" i="3"/>
  <c r="Q11" i="3"/>
  <c r="P11" i="3"/>
  <c r="E11" i="3"/>
  <c r="U11" i="3" s="1"/>
  <c r="S10" i="3"/>
  <c r="R10" i="3"/>
  <c r="Q10" i="3"/>
  <c r="P10" i="3"/>
  <c r="T10" i="3" s="1"/>
  <c r="E10" i="3"/>
  <c r="U9" i="3"/>
  <c r="T9" i="3"/>
  <c r="S9" i="3"/>
  <c r="R9" i="3"/>
  <c r="Q9" i="3"/>
  <c r="P9" i="3"/>
  <c r="E9" i="3"/>
  <c r="S93" i="2"/>
  <c r="R93" i="2"/>
  <c r="Q93" i="2"/>
  <c r="P93" i="2"/>
  <c r="E93" i="2"/>
  <c r="S92" i="2"/>
  <c r="R92" i="2"/>
  <c r="Q92" i="2"/>
  <c r="P92" i="2"/>
  <c r="E92" i="2"/>
  <c r="U92" i="2" s="1"/>
  <c r="U91" i="2"/>
  <c r="T91" i="2"/>
  <c r="S91" i="2"/>
  <c r="R91" i="2"/>
  <c r="Q91" i="2"/>
  <c r="P91" i="2"/>
  <c r="E91" i="2"/>
  <c r="U90" i="2"/>
  <c r="T90" i="2"/>
  <c r="S90" i="2"/>
  <c r="R90" i="2"/>
  <c r="Q90" i="2"/>
  <c r="P90" i="2"/>
  <c r="E90" i="2"/>
  <c r="S89" i="2"/>
  <c r="R89" i="2"/>
  <c r="Q89" i="2"/>
  <c r="P89" i="2"/>
  <c r="E89" i="2"/>
  <c r="S88" i="2"/>
  <c r="R88" i="2"/>
  <c r="Q88" i="2"/>
  <c r="P88" i="2"/>
  <c r="E88" i="2"/>
  <c r="U88" i="2" s="1"/>
  <c r="U87" i="2"/>
  <c r="T87" i="2"/>
  <c r="S87" i="2"/>
  <c r="R87" i="2"/>
  <c r="Q87" i="2"/>
  <c r="P87" i="2"/>
  <c r="E87" i="2"/>
  <c r="U86" i="2"/>
  <c r="T86" i="2"/>
  <c r="S86" i="2"/>
  <c r="R86" i="2"/>
  <c r="Q86" i="2"/>
  <c r="P86" i="2"/>
  <c r="E86" i="2"/>
  <c r="W72" i="2"/>
  <c r="V72" i="2"/>
  <c r="O72" i="2"/>
  <c r="N72" i="2"/>
  <c r="M72" i="2"/>
  <c r="S72" i="2" s="1"/>
  <c r="L72" i="2"/>
  <c r="K72" i="2"/>
  <c r="J72" i="2"/>
  <c r="I72" i="2"/>
  <c r="H72" i="2"/>
  <c r="G72" i="2"/>
  <c r="F72" i="2"/>
  <c r="C72" i="2"/>
  <c r="B72" i="2"/>
  <c r="W71" i="2"/>
  <c r="V71" i="2"/>
  <c r="S71" i="2"/>
  <c r="O71" i="2"/>
  <c r="N71" i="2"/>
  <c r="R71" i="2" s="1"/>
  <c r="M71" i="2"/>
  <c r="L71" i="2"/>
  <c r="K71" i="2"/>
  <c r="J71" i="2"/>
  <c r="I71" i="2"/>
  <c r="H71" i="2"/>
  <c r="P71" i="2" s="1"/>
  <c r="G71" i="2"/>
  <c r="F71" i="2"/>
  <c r="C71" i="2"/>
  <c r="B71" i="2"/>
  <c r="E71" i="2" s="1"/>
  <c r="W70" i="2"/>
  <c r="V70" i="2"/>
  <c r="O70" i="2"/>
  <c r="N70" i="2"/>
  <c r="R70" i="2" s="1"/>
  <c r="M70" i="2"/>
  <c r="S70" i="2" s="1"/>
  <c r="L70" i="2"/>
  <c r="K70" i="2"/>
  <c r="J70" i="2"/>
  <c r="I70" i="2"/>
  <c r="H70" i="2"/>
  <c r="G70" i="2"/>
  <c r="F70" i="2"/>
  <c r="E70" i="2"/>
  <c r="C70" i="2"/>
  <c r="B70" i="2"/>
  <c r="S69" i="2"/>
  <c r="R69" i="2"/>
  <c r="Q69" i="2"/>
  <c r="P69" i="2"/>
  <c r="T69" i="2" s="1"/>
  <c r="E69" i="2"/>
  <c r="W67" i="2"/>
  <c r="V67" i="2"/>
  <c r="O67" i="2"/>
  <c r="N67" i="2"/>
  <c r="M67" i="2"/>
  <c r="S67" i="2" s="1"/>
  <c r="L67" i="2"/>
  <c r="R67" i="2" s="1"/>
  <c r="K67" i="2"/>
  <c r="J67" i="2"/>
  <c r="I67" i="2"/>
  <c r="H67" i="2"/>
  <c r="G67" i="2"/>
  <c r="F67" i="2"/>
  <c r="C67" i="2"/>
  <c r="B67" i="2"/>
  <c r="W66" i="2"/>
  <c r="V66" i="2"/>
  <c r="S66" i="2"/>
  <c r="O66" i="2"/>
  <c r="N66" i="2"/>
  <c r="M66" i="2"/>
  <c r="L66" i="2"/>
  <c r="R66" i="2" s="1"/>
  <c r="K66" i="2"/>
  <c r="J66" i="2"/>
  <c r="I66" i="2"/>
  <c r="Q66" i="2" s="1"/>
  <c r="H66" i="2"/>
  <c r="G66" i="2"/>
  <c r="F66" i="2"/>
  <c r="C66" i="2"/>
  <c r="B66" i="2"/>
  <c r="U65" i="2"/>
  <c r="T65" i="2"/>
  <c r="S65" i="2"/>
  <c r="R65" i="2"/>
  <c r="Q65" i="2"/>
  <c r="P65" i="2"/>
  <c r="E65" i="2"/>
  <c r="U64" i="2"/>
  <c r="T64" i="2"/>
  <c r="S64" i="2"/>
  <c r="R64" i="2"/>
  <c r="Q64" i="2"/>
  <c r="P64" i="2"/>
  <c r="E64" i="2"/>
  <c r="S63" i="2"/>
  <c r="R63" i="2"/>
  <c r="Q63" i="2"/>
  <c r="P63" i="2"/>
  <c r="E63" i="2"/>
  <c r="S62" i="2"/>
  <c r="R62" i="2"/>
  <c r="Q62" i="2"/>
  <c r="P62" i="2"/>
  <c r="E62" i="2"/>
  <c r="U62" i="2" s="1"/>
  <c r="U61" i="2"/>
  <c r="T61" i="2"/>
  <c r="S61" i="2"/>
  <c r="R61" i="2"/>
  <c r="Q61" i="2"/>
  <c r="P61" i="2"/>
  <c r="E61" i="2"/>
  <c r="V59" i="2"/>
  <c r="S59" i="2"/>
  <c r="O59" i="2"/>
  <c r="N59" i="2"/>
  <c r="M59" i="2"/>
  <c r="L59" i="2"/>
  <c r="R59" i="2" s="1"/>
  <c r="K59" i="2"/>
  <c r="J59" i="2"/>
  <c r="I59" i="2"/>
  <c r="H59" i="2"/>
  <c r="G59" i="2"/>
  <c r="F59" i="2"/>
  <c r="C59" i="2"/>
  <c r="B59" i="2"/>
  <c r="E59" i="2" s="1"/>
  <c r="S58" i="2"/>
  <c r="R58" i="2"/>
  <c r="Q58" i="2"/>
  <c r="P58" i="2"/>
  <c r="E58" i="2"/>
  <c r="U58" i="2" s="1"/>
  <c r="S57" i="2"/>
  <c r="R57" i="2"/>
  <c r="Q57" i="2"/>
  <c r="P57" i="2"/>
  <c r="E57" i="2"/>
  <c r="U57" i="2" s="1"/>
  <c r="U56" i="2"/>
  <c r="T56" i="2"/>
  <c r="S56" i="2"/>
  <c r="R56" i="2"/>
  <c r="Q56" i="2"/>
  <c r="P56" i="2"/>
  <c r="E56" i="2"/>
  <c r="S55" i="2"/>
  <c r="R55" i="2"/>
  <c r="Q55" i="2"/>
  <c r="P55" i="2"/>
  <c r="E55" i="2"/>
  <c r="W53" i="2"/>
  <c r="V53" i="2"/>
  <c r="O53" i="2"/>
  <c r="N53" i="2"/>
  <c r="M53" i="2"/>
  <c r="S53" i="2" s="1"/>
  <c r="L53" i="2"/>
  <c r="R53" i="2" s="1"/>
  <c r="K53" i="2"/>
  <c r="J53" i="2"/>
  <c r="I53" i="2"/>
  <c r="H53" i="2"/>
  <c r="G53" i="2"/>
  <c r="F53" i="2"/>
  <c r="C53" i="2"/>
  <c r="B53" i="2"/>
  <c r="E53" i="2" s="1"/>
  <c r="U52" i="2"/>
  <c r="T52" i="2"/>
  <c r="S52" i="2"/>
  <c r="R52" i="2"/>
  <c r="Q52" i="2"/>
  <c r="P52" i="2"/>
  <c r="E52" i="2"/>
  <c r="S51" i="2"/>
  <c r="R51" i="2"/>
  <c r="Q51" i="2"/>
  <c r="U51" i="2" s="1"/>
  <c r="P51" i="2"/>
  <c r="E51" i="2"/>
  <c r="S50" i="2"/>
  <c r="R50" i="2"/>
  <c r="Q50" i="2"/>
  <c r="P50" i="2"/>
  <c r="E50" i="2"/>
  <c r="S49" i="2"/>
  <c r="R49" i="2"/>
  <c r="Q49" i="2"/>
  <c r="P49" i="2"/>
  <c r="E49" i="2"/>
  <c r="U49" i="2" s="1"/>
  <c r="U48" i="2"/>
  <c r="T48" i="2"/>
  <c r="S48" i="2"/>
  <c r="R48" i="2"/>
  <c r="Q48" i="2"/>
  <c r="P48" i="2"/>
  <c r="E48" i="2"/>
  <c r="S47" i="2"/>
  <c r="R47" i="2"/>
  <c r="Q47" i="2"/>
  <c r="P47" i="2"/>
  <c r="E47" i="2"/>
  <c r="U47" i="2" s="1"/>
  <c r="S46" i="2"/>
  <c r="R46" i="2"/>
  <c r="Q46" i="2"/>
  <c r="P46" i="2"/>
  <c r="E46" i="2"/>
  <c r="S45" i="2"/>
  <c r="R45" i="2"/>
  <c r="Q45" i="2"/>
  <c r="P45" i="2"/>
  <c r="E45" i="2"/>
  <c r="U45" i="2" s="1"/>
  <c r="S44" i="2"/>
  <c r="R44" i="2"/>
  <c r="Q44" i="2"/>
  <c r="P44" i="2"/>
  <c r="E44" i="2"/>
  <c r="U43" i="2"/>
  <c r="S43" i="2"/>
  <c r="R43" i="2"/>
  <c r="Q43" i="2"/>
  <c r="P43" i="2"/>
  <c r="E43" i="2"/>
  <c r="T43" i="2" s="1"/>
  <c r="S42" i="2"/>
  <c r="R42" i="2"/>
  <c r="Q42" i="2"/>
  <c r="P42" i="2"/>
  <c r="E42" i="2"/>
  <c r="W40" i="2"/>
  <c r="V40" i="2"/>
  <c r="S40" i="2"/>
  <c r="R40" i="2"/>
  <c r="O40" i="2"/>
  <c r="N40" i="2"/>
  <c r="M40" i="2"/>
  <c r="L40" i="2"/>
  <c r="K40" i="2"/>
  <c r="J40" i="2"/>
  <c r="I40" i="2"/>
  <c r="H40" i="2"/>
  <c r="P40" i="2" s="1"/>
  <c r="G40" i="2"/>
  <c r="F40" i="2"/>
  <c r="C40" i="2"/>
  <c r="B40" i="2"/>
  <c r="U39" i="2"/>
  <c r="T39" i="2"/>
  <c r="S39" i="2"/>
  <c r="R39" i="2"/>
  <c r="Q39" i="2"/>
  <c r="P39" i="2"/>
  <c r="E39" i="2"/>
  <c r="T38" i="2"/>
  <c r="S38" i="2"/>
  <c r="R38" i="2"/>
  <c r="Q38" i="2"/>
  <c r="P38" i="2"/>
  <c r="E38" i="2"/>
  <c r="U38" i="2" s="1"/>
  <c r="S37" i="2"/>
  <c r="R37" i="2"/>
  <c r="Q37" i="2"/>
  <c r="P37" i="2"/>
  <c r="E37" i="2"/>
  <c r="S36" i="2"/>
  <c r="R36" i="2"/>
  <c r="Q36" i="2"/>
  <c r="P36" i="2"/>
  <c r="E36" i="2"/>
  <c r="U35" i="2"/>
  <c r="T35" i="2"/>
  <c r="S35" i="2"/>
  <c r="R35" i="2"/>
  <c r="Q35" i="2"/>
  <c r="P35" i="2"/>
  <c r="E35" i="2"/>
  <c r="W33" i="2"/>
  <c r="V33" i="2"/>
  <c r="O33" i="2"/>
  <c r="N33" i="2"/>
  <c r="M33" i="2"/>
  <c r="S33" i="2" s="1"/>
  <c r="L33" i="2"/>
  <c r="R33" i="2" s="1"/>
  <c r="K33" i="2"/>
  <c r="J33" i="2"/>
  <c r="I33" i="2"/>
  <c r="H33" i="2"/>
  <c r="G33" i="2"/>
  <c r="F33" i="2"/>
  <c r="C33" i="2"/>
  <c r="E33" i="2" s="1"/>
  <c r="B33" i="2"/>
  <c r="S32" i="2"/>
  <c r="R32" i="2"/>
  <c r="Q32" i="2"/>
  <c r="P32" i="2"/>
  <c r="E32" i="2"/>
  <c r="W30" i="2"/>
  <c r="V30" i="2"/>
  <c r="S30" i="2"/>
  <c r="O30" i="2"/>
  <c r="N30" i="2"/>
  <c r="M30" i="2"/>
  <c r="L30" i="2"/>
  <c r="R30" i="2" s="1"/>
  <c r="K30" i="2"/>
  <c r="J30" i="2"/>
  <c r="I30" i="2"/>
  <c r="Q30" i="2" s="1"/>
  <c r="H30" i="2"/>
  <c r="G30" i="2"/>
  <c r="F30" i="2"/>
  <c r="C30" i="2"/>
  <c r="B30" i="2"/>
  <c r="U29" i="2"/>
  <c r="T29" i="2"/>
  <c r="S29" i="2"/>
  <c r="R29" i="2"/>
  <c r="Q29" i="2"/>
  <c r="P29" i="2"/>
  <c r="E29" i="2"/>
  <c r="U28" i="2"/>
  <c r="T28" i="2"/>
  <c r="S28" i="2"/>
  <c r="R28" i="2"/>
  <c r="Q28" i="2"/>
  <c r="P28" i="2"/>
  <c r="E28" i="2"/>
  <c r="S27" i="2"/>
  <c r="R27" i="2"/>
  <c r="Q27" i="2"/>
  <c r="P27" i="2"/>
  <c r="E27" i="2"/>
  <c r="S26" i="2"/>
  <c r="R26" i="2"/>
  <c r="Q26" i="2"/>
  <c r="P26" i="2"/>
  <c r="E26" i="2"/>
  <c r="U26" i="2" s="1"/>
  <c r="W24" i="2"/>
  <c r="V24" i="2"/>
  <c r="R24" i="2"/>
  <c r="O24" i="2"/>
  <c r="N24" i="2"/>
  <c r="M24" i="2"/>
  <c r="S24" i="2" s="1"/>
  <c r="L24" i="2"/>
  <c r="K24" i="2"/>
  <c r="J24" i="2"/>
  <c r="I24" i="2"/>
  <c r="Q24" i="2" s="1"/>
  <c r="H24" i="2"/>
  <c r="P24" i="2" s="1"/>
  <c r="G24" i="2"/>
  <c r="F24" i="2"/>
  <c r="C24" i="2"/>
  <c r="B24" i="2"/>
  <c r="E24" i="2" s="1"/>
  <c r="U23" i="2"/>
  <c r="T23" i="2"/>
  <c r="S23" i="2"/>
  <c r="R23" i="2"/>
  <c r="Q23" i="2"/>
  <c r="P23" i="2"/>
  <c r="E23" i="2"/>
  <c r="S22" i="2"/>
  <c r="R22" i="2"/>
  <c r="Q22" i="2"/>
  <c r="P22" i="2"/>
  <c r="E22" i="2"/>
  <c r="S21" i="2"/>
  <c r="R21" i="2"/>
  <c r="Q21" i="2"/>
  <c r="P21" i="2"/>
  <c r="E21" i="2"/>
  <c r="U21" i="2" s="1"/>
  <c r="U20" i="2"/>
  <c r="T20" i="2"/>
  <c r="S20" i="2"/>
  <c r="R20" i="2"/>
  <c r="Q20" i="2"/>
  <c r="P20" i="2"/>
  <c r="E20" i="2"/>
  <c r="U19" i="2"/>
  <c r="T19" i="2"/>
  <c r="S19" i="2"/>
  <c r="R19" i="2"/>
  <c r="Q19" i="2"/>
  <c r="P19" i="2"/>
  <c r="E19" i="2"/>
  <c r="S18" i="2"/>
  <c r="R18" i="2"/>
  <c r="Q18" i="2"/>
  <c r="P18" i="2"/>
  <c r="E18" i="2"/>
  <c r="S17" i="2"/>
  <c r="R17" i="2"/>
  <c r="Q17" i="2"/>
  <c r="P17" i="2"/>
  <c r="E17" i="2"/>
  <c r="U17" i="2" s="1"/>
  <c r="W15" i="2"/>
  <c r="V15" i="2"/>
  <c r="O15" i="2"/>
  <c r="N15" i="2"/>
  <c r="M15" i="2"/>
  <c r="S15" i="2" s="1"/>
  <c r="L15" i="2"/>
  <c r="R15" i="2" s="1"/>
  <c r="K15" i="2"/>
  <c r="J15" i="2"/>
  <c r="I15" i="2"/>
  <c r="H15" i="2"/>
  <c r="G15" i="2"/>
  <c r="F15" i="2"/>
  <c r="C15" i="2"/>
  <c r="B15" i="2"/>
  <c r="U14" i="2"/>
  <c r="S14" i="2"/>
  <c r="R14" i="2"/>
  <c r="Q14" i="2"/>
  <c r="P14" i="2"/>
  <c r="E14" i="2"/>
  <c r="T14" i="2" s="1"/>
  <c r="S13" i="2"/>
  <c r="R13" i="2"/>
  <c r="Q13" i="2"/>
  <c r="P13" i="2"/>
  <c r="E13" i="2"/>
  <c r="S12" i="2"/>
  <c r="R12" i="2"/>
  <c r="Q12" i="2"/>
  <c r="P12" i="2"/>
  <c r="E12" i="2"/>
  <c r="U12" i="2" s="1"/>
  <c r="S11" i="2"/>
  <c r="R11" i="2"/>
  <c r="Q11" i="2"/>
  <c r="P11" i="2"/>
  <c r="E11" i="2"/>
  <c r="S10" i="2"/>
  <c r="R10" i="2"/>
  <c r="Q10" i="2"/>
  <c r="P10" i="2"/>
  <c r="E10" i="2"/>
  <c r="S9" i="2"/>
  <c r="R9" i="2"/>
  <c r="Q9" i="2"/>
  <c r="P9" i="2"/>
  <c r="E9" i="2"/>
  <c r="S93" i="1"/>
  <c r="R93" i="1"/>
  <c r="Q93" i="1"/>
  <c r="P93" i="1"/>
  <c r="E93" i="1"/>
  <c r="U93" i="1" s="1"/>
  <c r="U92" i="1"/>
  <c r="T92" i="1"/>
  <c r="S92" i="1"/>
  <c r="R92" i="1"/>
  <c r="Q92" i="1"/>
  <c r="P92" i="1"/>
  <c r="E92" i="1"/>
  <c r="U91" i="1"/>
  <c r="T91" i="1"/>
  <c r="S91" i="1"/>
  <c r="R91" i="1"/>
  <c r="Q91" i="1"/>
  <c r="P91" i="1"/>
  <c r="E91" i="1"/>
  <c r="S90" i="1"/>
  <c r="R90" i="1"/>
  <c r="Q90" i="1"/>
  <c r="P90" i="1"/>
  <c r="E90" i="1"/>
  <c r="S89" i="1"/>
  <c r="R89" i="1"/>
  <c r="Q89" i="1"/>
  <c r="P89" i="1"/>
  <c r="E89" i="1"/>
  <c r="U89" i="1" s="1"/>
  <c r="U88" i="1"/>
  <c r="T88" i="1"/>
  <c r="S88" i="1"/>
  <c r="R88" i="1"/>
  <c r="Q88" i="1"/>
  <c r="P88" i="1"/>
  <c r="E88" i="1"/>
  <c r="U87" i="1"/>
  <c r="T87" i="1"/>
  <c r="S87" i="1"/>
  <c r="R87" i="1"/>
  <c r="Q87" i="1"/>
  <c r="P87" i="1"/>
  <c r="E87" i="1"/>
  <c r="S86" i="1"/>
  <c r="R86" i="1"/>
  <c r="Q86" i="1"/>
  <c r="P86" i="1"/>
  <c r="E86" i="1"/>
  <c r="W72" i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W71" i="1"/>
  <c r="V71" i="1"/>
  <c r="O71" i="1"/>
  <c r="N71" i="1"/>
  <c r="M71" i="1"/>
  <c r="S71" i="1" s="1"/>
  <c r="L71" i="1"/>
  <c r="R71" i="1" s="1"/>
  <c r="K71" i="1"/>
  <c r="Q71" i="1" s="1"/>
  <c r="J71" i="1"/>
  <c r="I71" i="1"/>
  <c r="H71" i="1"/>
  <c r="G71" i="1"/>
  <c r="F71" i="1"/>
  <c r="C71" i="1"/>
  <c r="B71" i="1"/>
  <c r="E71" i="1" s="1"/>
  <c r="W70" i="1"/>
  <c r="V70" i="1"/>
  <c r="O70" i="1"/>
  <c r="N70" i="1"/>
  <c r="M70" i="1"/>
  <c r="L70" i="1"/>
  <c r="R70" i="1" s="1"/>
  <c r="K70" i="1"/>
  <c r="J70" i="1"/>
  <c r="I70" i="1"/>
  <c r="H70" i="1"/>
  <c r="G70" i="1"/>
  <c r="F70" i="1"/>
  <c r="C70" i="1"/>
  <c r="B70" i="1"/>
  <c r="S69" i="1"/>
  <c r="R69" i="1"/>
  <c r="Q69" i="1"/>
  <c r="P69" i="1"/>
  <c r="E69" i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W66" i="1"/>
  <c r="V66" i="1"/>
  <c r="R66" i="1"/>
  <c r="O66" i="1"/>
  <c r="N66" i="1"/>
  <c r="M66" i="1"/>
  <c r="S66" i="1" s="1"/>
  <c r="L66" i="1"/>
  <c r="K66" i="1"/>
  <c r="J66" i="1"/>
  <c r="I66" i="1"/>
  <c r="H66" i="1"/>
  <c r="G66" i="1"/>
  <c r="F66" i="1"/>
  <c r="E66" i="1"/>
  <c r="C66" i="1"/>
  <c r="B66" i="1"/>
  <c r="T65" i="1"/>
  <c r="S65" i="1"/>
  <c r="R65" i="1"/>
  <c r="Q65" i="1"/>
  <c r="P65" i="1"/>
  <c r="E65" i="1"/>
  <c r="U65" i="1" s="1"/>
  <c r="S64" i="1"/>
  <c r="R64" i="1"/>
  <c r="Q64" i="1"/>
  <c r="P64" i="1"/>
  <c r="E64" i="1"/>
  <c r="S63" i="1"/>
  <c r="R63" i="1"/>
  <c r="Q63" i="1"/>
  <c r="P63" i="1"/>
  <c r="E63" i="1"/>
  <c r="U63" i="1" s="1"/>
  <c r="U62" i="1"/>
  <c r="T62" i="1"/>
  <c r="S62" i="1"/>
  <c r="R62" i="1"/>
  <c r="Q62" i="1"/>
  <c r="P62" i="1"/>
  <c r="E62" i="1"/>
  <c r="S61" i="1"/>
  <c r="R61" i="1"/>
  <c r="Q61" i="1"/>
  <c r="P61" i="1"/>
  <c r="E61" i="1"/>
  <c r="U61" i="1" s="1"/>
  <c r="V59" i="1"/>
  <c r="O59" i="1"/>
  <c r="N59" i="1"/>
  <c r="M59" i="1"/>
  <c r="S59" i="1" s="1"/>
  <c r="L59" i="1"/>
  <c r="R59" i="1" s="1"/>
  <c r="K59" i="1"/>
  <c r="J59" i="1"/>
  <c r="I59" i="1"/>
  <c r="H59" i="1"/>
  <c r="G59" i="1"/>
  <c r="F59" i="1"/>
  <c r="C59" i="1"/>
  <c r="B59" i="1"/>
  <c r="S58" i="1"/>
  <c r="R58" i="1"/>
  <c r="Q58" i="1"/>
  <c r="P58" i="1"/>
  <c r="E58" i="1"/>
  <c r="U58" i="1" s="1"/>
  <c r="U57" i="1"/>
  <c r="T57" i="1"/>
  <c r="S57" i="1"/>
  <c r="R57" i="1"/>
  <c r="Q57" i="1"/>
  <c r="P57" i="1"/>
  <c r="E57" i="1"/>
  <c r="S56" i="1"/>
  <c r="R56" i="1"/>
  <c r="Q56" i="1"/>
  <c r="P56" i="1"/>
  <c r="E56" i="1"/>
  <c r="S55" i="1"/>
  <c r="R55" i="1"/>
  <c r="Q55" i="1"/>
  <c r="P55" i="1"/>
  <c r="E55" i="1"/>
  <c r="U55" i="1" s="1"/>
  <c r="W53" i="1"/>
  <c r="V53" i="1"/>
  <c r="O53" i="1"/>
  <c r="N53" i="1"/>
  <c r="R53" i="1" s="1"/>
  <c r="M53" i="1"/>
  <c r="L53" i="1"/>
  <c r="K53" i="1"/>
  <c r="J53" i="1"/>
  <c r="I53" i="1"/>
  <c r="H53" i="1"/>
  <c r="G53" i="1"/>
  <c r="F53" i="1"/>
  <c r="E53" i="1"/>
  <c r="C53" i="1"/>
  <c r="B53" i="1"/>
  <c r="S52" i="1"/>
  <c r="R52" i="1"/>
  <c r="Q52" i="1"/>
  <c r="P52" i="1"/>
  <c r="T52" i="1" s="1"/>
  <c r="E52" i="1"/>
  <c r="U52" i="1" s="1"/>
  <c r="S51" i="1"/>
  <c r="R51" i="1"/>
  <c r="Q51" i="1"/>
  <c r="P51" i="1"/>
  <c r="E51" i="1"/>
  <c r="S50" i="1"/>
  <c r="R50" i="1"/>
  <c r="Q50" i="1"/>
  <c r="P50" i="1"/>
  <c r="E50" i="1"/>
  <c r="U50" i="1" s="1"/>
  <c r="U49" i="1"/>
  <c r="T49" i="1"/>
  <c r="S49" i="1"/>
  <c r="R49" i="1"/>
  <c r="Q49" i="1"/>
  <c r="P49" i="1"/>
  <c r="E49" i="1"/>
  <c r="S48" i="1"/>
  <c r="R48" i="1"/>
  <c r="Q48" i="1"/>
  <c r="P48" i="1"/>
  <c r="E48" i="1"/>
  <c r="U48" i="1" s="1"/>
  <c r="S47" i="1"/>
  <c r="R47" i="1"/>
  <c r="Q47" i="1"/>
  <c r="P47" i="1"/>
  <c r="E47" i="1"/>
  <c r="S46" i="1"/>
  <c r="R46" i="1"/>
  <c r="Q46" i="1"/>
  <c r="P46" i="1"/>
  <c r="E46" i="1"/>
  <c r="U46" i="1" s="1"/>
  <c r="U45" i="1"/>
  <c r="T45" i="1"/>
  <c r="S45" i="1"/>
  <c r="R45" i="1"/>
  <c r="Q45" i="1"/>
  <c r="P45" i="1"/>
  <c r="E45" i="1"/>
  <c r="S44" i="1"/>
  <c r="R44" i="1"/>
  <c r="Q44" i="1"/>
  <c r="P44" i="1"/>
  <c r="E44" i="1"/>
  <c r="S43" i="1"/>
  <c r="R43" i="1"/>
  <c r="Q43" i="1"/>
  <c r="P43" i="1"/>
  <c r="E43" i="1"/>
  <c r="S42" i="1"/>
  <c r="R42" i="1"/>
  <c r="Q42" i="1"/>
  <c r="P42" i="1"/>
  <c r="E42" i="1"/>
  <c r="U42" i="1" s="1"/>
  <c r="W40" i="1"/>
  <c r="V40" i="1"/>
  <c r="O40" i="1"/>
  <c r="N40" i="1"/>
  <c r="M40" i="1"/>
  <c r="S40" i="1" s="1"/>
  <c r="L40" i="1"/>
  <c r="K40" i="1"/>
  <c r="J40" i="1"/>
  <c r="I40" i="1"/>
  <c r="H40" i="1"/>
  <c r="G40" i="1"/>
  <c r="F40" i="1"/>
  <c r="C40" i="1"/>
  <c r="B40" i="1"/>
  <c r="E40" i="1" s="1"/>
  <c r="S39" i="1"/>
  <c r="R39" i="1"/>
  <c r="Q39" i="1"/>
  <c r="P39" i="1"/>
  <c r="E39" i="1"/>
  <c r="S38" i="1"/>
  <c r="R38" i="1"/>
  <c r="Q38" i="1"/>
  <c r="P38" i="1"/>
  <c r="E38" i="1"/>
  <c r="U38" i="1" s="1"/>
  <c r="S37" i="1"/>
  <c r="R37" i="1"/>
  <c r="Q37" i="1"/>
  <c r="P37" i="1"/>
  <c r="E37" i="1"/>
  <c r="S36" i="1"/>
  <c r="R36" i="1"/>
  <c r="Q36" i="1"/>
  <c r="P36" i="1"/>
  <c r="E36" i="1"/>
  <c r="S35" i="1"/>
  <c r="R35" i="1"/>
  <c r="Q35" i="1"/>
  <c r="U35" i="1" s="1"/>
  <c r="P35" i="1"/>
  <c r="E35" i="1"/>
  <c r="W33" i="1"/>
  <c r="V33" i="1"/>
  <c r="S33" i="1"/>
  <c r="O33" i="1"/>
  <c r="N33" i="1"/>
  <c r="M33" i="1"/>
  <c r="L33" i="1"/>
  <c r="K33" i="1"/>
  <c r="J33" i="1"/>
  <c r="I33" i="1"/>
  <c r="H33" i="1"/>
  <c r="P33" i="1" s="1"/>
  <c r="G33" i="1"/>
  <c r="F33" i="1"/>
  <c r="C33" i="1"/>
  <c r="B33" i="1"/>
  <c r="S32" i="1"/>
  <c r="R32" i="1"/>
  <c r="Q32" i="1"/>
  <c r="P32" i="1"/>
  <c r="E32" i="1"/>
  <c r="W30" i="1"/>
  <c r="V30" i="1"/>
  <c r="O30" i="1"/>
  <c r="N30" i="1"/>
  <c r="M30" i="1"/>
  <c r="S30" i="1" s="1"/>
  <c r="L30" i="1"/>
  <c r="K30" i="1"/>
  <c r="J30" i="1"/>
  <c r="I30" i="1"/>
  <c r="H30" i="1"/>
  <c r="G30" i="1"/>
  <c r="F30" i="1"/>
  <c r="C30" i="1"/>
  <c r="B30" i="1"/>
  <c r="E30" i="1" s="1"/>
  <c r="U29" i="1"/>
  <c r="T29" i="1"/>
  <c r="S29" i="1"/>
  <c r="R29" i="1"/>
  <c r="Q29" i="1"/>
  <c r="P29" i="1"/>
  <c r="E29" i="1"/>
  <c r="S28" i="1"/>
  <c r="R28" i="1"/>
  <c r="Q28" i="1"/>
  <c r="P28" i="1"/>
  <c r="E28" i="1"/>
  <c r="S27" i="1"/>
  <c r="R27" i="1"/>
  <c r="Q27" i="1"/>
  <c r="P27" i="1"/>
  <c r="E27" i="1"/>
  <c r="S26" i="1"/>
  <c r="R26" i="1"/>
  <c r="Q26" i="1"/>
  <c r="P26" i="1"/>
  <c r="E26" i="1"/>
  <c r="T26" i="1" s="1"/>
  <c r="W24" i="1"/>
  <c r="V24" i="1"/>
  <c r="O24" i="1"/>
  <c r="N24" i="1"/>
  <c r="M24" i="1"/>
  <c r="S24" i="1" s="1"/>
  <c r="L24" i="1"/>
  <c r="R24" i="1" s="1"/>
  <c r="K24" i="1"/>
  <c r="J24" i="1"/>
  <c r="I24" i="1"/>
  <c r="Q24" i="1" s="1"/>
  <c r="H24" i="1"/>
  <c r="P24" i="1" s="1"/>
  <c r="G24" i="1"/>
  <c r="F24" i="1"/>
  <c r="C24" i="1"/>
  <c r="B24" i="1"/>
  <c r="S23" i="1"/>
  <c r="R23" i="1"/>
  <c r="Q23" i="1"/>
  <c r="P23" i="1"/>
  <c r="E23" i="1"/>
  <c r="U23" i="1" s="1"/>
  <c r="S22" i="1"/>
  <c r="R22" i="1"/>
  <c r="Q22" i="1"/>
  <c r="P22" i="1"/>
  <c r="E22" i="1"/>
  <c r="U21" i="1"/>
  <c r="T21" i="1"/>
  <c r="S21" i="1"/>
  <c r="R21" i="1"/>
  <c r="Q21" i="1"/>
  <c r="P21" i="1"/>
  <c r="E21" i="1"/>
  <c r="U20" i="1"/>
  <c r="S20" i="1"/>
  <c r="R20" i="1"/>
  <c r="Q20" i="1"/>
  <c r="P20" i="1"/>
  <c r="E20" i="1"/>
  <c r="S19" i="1"/>
  <c r="R19" i="1"/>
  <c r="Q19" i="1"/>
  <c r="P19" i="1"/>
  <c r="E19" i="1"/>
  <c r="U19" i="1" s="1"/>
  <c r="S18" i="1"/>
  <c r="R18" i="1"/>
  <c r="Q18" i="1"/>
  <c r="P18" i="1"/>
  <c r="E18" i="1"/>
  <c r="S17" i="1"/>
  <c r="R17" i="1"/>
  <c r="Q17" i="1"/>
  <c r="U17" i="1" s="1"/>
  <c r="P17" i="1"/>
  <c r="T17" i="1" s="1"/>
  <c r="E17" i="1"/>
  <c r="W15" i="1"/>
  <c r="V15" i="1"/>
  <c r="O15" i="1"/>
  <c r="N15" i="1"/>
  <c r="M15" i="1"/>
  <c r="S15" i="1" s="1"/>
  <c r="L15" i="1"/>
  <c r="R15" i="1" s="1"/>
  <c r="K15" i="1"/>
  <c r="J15" i="1"/>
  <c r="I15" i="1"/>
  <c r="H15" i="1"/>
  <c r="G15" i="1"/>
  <c r="F15" i="1"/>
  <c r="C15" i="1"/>
  <c r="B15" i="1"/>
  <c r="S14" i="1"/>
  <c r="R14" i="1"/>
  <c r="Q14" i="1"/>
  <c r="P14" i="1"/>
  <c r="T14" i="1" s="1"/>
  <c r="E14" i="1"/>
  <c r="S13" i="1"/>
  <c r="R13" i="1"/>
  <c r="Q13" i="1"/>
  <c r="P13" i="1"/>
  <c r="E13" i="1"/>
  <c r="T12" i="1"/>
  <c r="S12" i="1"/>
  <c r="R12" i="1"/>
  <c r="Q12" i="1"/>
  <c r="P12" i="1"/>
  <c r="E12" i="1"/>
  <c r="U12" i="1" s="1"/>
  <c r="S11" i="1"/>
  <c r="R11" i="1"/>
  <c r="Q11" i="1"/>
  <c r="P11" i="1"/>
  <c r="T11" i="1" s="1"/>
  <c r="E11" i="1"/>
  <c r="U11" i="1" s="1"/>
  <c r="S10" i="1"/>
  <c r="R10" i="1"/>
  <c r="Q10" i="1"/>
  <c r="P10" i="1"/>
  <c r="E10" i="1"/>
  <c r="U10" i="1" s="1"/>
  <c r="S9" i="1"/>
  <c r="R9" i="1"/>
  <c r="Q9" i="1"/>
  <c r="P9" i="1"/>
  <c r="E9" i="1"/>
  <c r="T91" i="6" l="1"/>
  <c r="U91" i="6"/>
  <c r="T19" i="7"/>
  <c r="U19" i="7"/>
  <c r="T62" i="13"/>
  <c r="U62" i="13"/>
  <c r="E15" i="1"/>
  <c r="E15" i="2"/>
  <c r="U58" i="4"/>
  <c r="T58" i="4"/>
  <c r="T20" i="6"/>
  <c r="U20" i="6"/>
  <c r="T65" i="6"/>
  <c r="U65" i="6"/>
  <c r="U63" i="7"/>
  <c r="T63" i="7"/>
  <c r="U12" i="8"/>
  <c r="T12" i="8"/>
  <c r="U44" i="12"/>
  <c r="T44" i="12"/>
  <c r="T58" i="12"/>
  <c r="U58" i="12"/>
  <c r="T62" i="12"/>
  <c r="U62" i="12"/>
  <c r="T44" i="13"/>
  <c r="U44" i="13"/>
  <c r="U13" i="14"/>
  <c r="T13" i="14"/>
  <c r="U104" i="8"/>
  <c r="T104" i="8"/>
  <c r="U100" i="2"/>
  <c r="T100" i="2"/>
  <c r="U23" i="3"/>
  <c r="T23" i="3"/>
  <c r="U23" i="6"/>
  <c r="T23" i="6"/>
  <c r="Q66" i="1"/>
  <c r="U102" i="8"/>
  <c r="T102" i="8"/>
  <c r="U14" i="1"/>
  <c r="T44" i="2"/>
  <c r="P59" i="2"/>
  <c r="U22" i="3"/>
  <c r="T22" i="3"/>
  <c r="P33" i="3"/>
  <c r="U51" i="3"/>
  <c r="T51" i="3"/>
  <c r="P15" i="4"/>
  <c r="T18" i="4"/>
  <c r="U18" i="4"/>
  <c r="P33" i="4"/>
  <c r="Q15" i="5"/>
  <c r="T21" i="5"/>
  <c r="U21" i="5"/>
  <c r="T36" i="5"/>
  <c r="U36" i="5"/>
  <c r="T29" i="6"/>
  <c r="U29" i="6"/>
  <c r="U18" i="7"/>
  <c r="T18" i="7"/>
  <c r="T56" i="7"/>
  <c r="U56" i="7"/>
  <c r="T55" i="8"/>
  <c r="U55" i="8"/>
  <c r="U20" i="9"/>
  <c r="T20" i="9"/>
  <c r="U69" i="11"/>
  <c r="T69" i="11"/>
  <c r="U92" i="11"/>
  <c r="T92" i="11"/>
  <c r="U20" i="12"/>
  <c r="T20" i="12"/>
  <c r="U39" i="12"/>
  <c r="T39" i="12"/>
  <c r="U19" i="19"/>
  <c r="T19" i="19"/>
  <c r="U44" i="19"/>
  <c r="T44" i="19"/>
  <c r="U61" i="20"/>
  <c r="T61" i="20"/>
  <c r="T63" i="4"/>
  <c r="U63" i="4"/>
  <c r="U44" i="5"/>
  <c r="T44" i="5"/>
  <c r="T55" i="4"/>
  <c r="U55" i="4"/>
  <c r="P66" i="6"/>
  <c r="U65" i="9"/>
  <c r="T65" i="9"/>
  <c r="U11" i="2"/>
  <c r="T11" i="2"/>
  <c r="Q40" i="2"/>
  <c r="Q70" i="2"/>
  <c r="U19" i="3"/>
  <c r="T19" i="3"/>
  <c r="U88" i="4"/>
  <c r="T88" i="4"/>
  <c r="U19" i="6"/>
  <c r="T19" i="6"/>
  <c r="P30" i="6"/>
  <c r="U64" i="6"/>
  <c r="T64" i="6"/>
  <c r="U13" i="7"/>
  <c r="T13" i="7"/>
  <c r="Q15" i="7"/>
  <c r="T69" i="7"/>
  <c r="U69" i="7"/>
  <c r="T37" i="8"/>
  <c r="U37" i="8"/>
  <c r="U87" i="10"/>
  <c r="T87" i="10"/>
  <c r="U19" i="11"/>
  <c r="T19" i="11"/>
  <c r="U26" i="4"/>
  <c r="T26" i="4"/>
  <c r="T13" i="4"/>
  <c r="U13" i="4"/>
  <c r="T27" i="4"/>
  <c r="U27" i="4"/>
  <c r="E30" i="4"/>
  <c r="T30" i="4" s="1"/>
  <c r="T36" i="4"/>
  <c r="T50" i="4"/>
  <c r="U50" i="4"/>
  <c r="E67" i="4"/>
  <c r="U27" i="7"/>
  <c r="T27" i="7"/>
  <c r="T32" i="7"/>
  <c r="P70" i="7"/>
  <c r="P71" i="7"/>
  <c r="T90" i="7"/>
  <c r="U90" i="7"/>
  <c r="U47" i="8"/>
  <c r="T47" i="8"/>
  <c r="U27" i="10"/>
  <c r="T27" i="10"/>
  <c r="U46" i="10"/>
  <c r="T46" i="10"/>
  <c r="T56" i="10"/>
  <c r="U56" i="10"/>
  <c r="T64" i="10"/>
  <c r="U64" i="10"/>
  <c r="U38" i="11"/>
  <c r="T38" i="11"/>
  <c r="U64" i="11"/>
  <c r="T64" i="11"/>
  <c r="U90" i="16"/>
  <c r="T90" i="16"/>
  <c r="T26" i="5"/>
  <c r="U26" i="5"/>
  <c r="U21" i="4"/>
  <c r="T21" i="4"/>
  <c r="U39" i="5"/>
  <c r="T39" i="5"/>
  <c r="T18" i="20"/>
  <c r="U18" i="20"/>
  <c r="Q30" i="1"/>
  <c r="T44" i="1"/>
  <c r="Q15" i="2"/>
  <c r="R72" i="4"/>
  <c r="S30" i="5"/>
  <c r="Q30" i="5"/>
  <c r="R70" i="5"/>
  <c r="S71" i="5"/>
  <c r="U87" i="5"/>
  <c r="T87" i="5"/>
  <c r="U28" i="6"/>
  <c r="T28" i="6"/>
  <c r="T64" i="7"/>
  <c r="U64" i="7"/>
  <c r="T69" i="10"/>
  <c r="U69" i="10"/>
  <c r="U56" i="14"/>
  <c r="T56" i="14"/>
  <c r="T50" i="17"/>
  <c r="U50" i="17"/>
  <c r="R40" i="5"/>
  <c r="T58" i="9"/>
  <c r="U58" i="9"/>
  <c r="U26" i="1"/>
  <c r="U39" i="1"/>
  <c r="T39" i="1"/>
  <c r="U18" i="3"/>
  <c r="T18" i="3"/>
  <c r="U64" i="3"/>
  <c r="S71" i="3"/>
  <c r="U29" i="5"/>
  <c r="T29" i="5"/>
  <c r="E70" i="5"/>
  <c r="P40" i="6"/>
  <c r="U43" i="6"/>
  <c r="T43" i="6"/>
  <c r="T52" i="6"/>
  <c r="U52" i="6"/>
  <c r="U22" i="7"/>
  <c r="T22" i="7"/>
  <c r="Q24" i="7"/>
  <c r="T17" i="8"/>
  <c r="U9" i="10"/>
  <c r="T9" i="10"/>
  <c r="U22" i="10"/>
  <c r="T22" i="10"/>
  <c r="T51" i="14"/>
  <c r="U51" i="14"/>
  <c r="T50" i="15"/>
  <c r="U50" i="15"/>
  <c r="Q33" i="1"/>
  <c r="T36" i="1"/>
  <c r="R40" i="1"/>
  <c r="U44" i="1"/>
  <c r="Q53" i="1"/>
  <c r="P66" i="1"/>
  <c r="E70" i="1"/>
  <c r="S70" i="1"/>
  <c r="E30" i="2"/>
  <c r="T30" i="2" s="1"/>
  <c r="U44" i="2"/>
  <c r="E66" i="2"/>
  <c r="U69" i="2"/>
  <c r="P70" i="2"/>
  <c r="Q71" i="2"/>
  <c r="U14" i="3"/>
  <c r="Q15" i="3"/>
  <c r="P24" i="3"/>
  <c r="P30" i="3"/>
  <c r="R70" i="3"/>
  <c r="P71" i="3"/>
  <c r="U36" i="4"/>
  <c r="Q40" i="4"/>
  <c r="E66" i="4"/>
  <c r="E70" i="4"/>
  <c r="E71" i="4"/>
  <c r="U71" i="4" s="1"/>
  <c r="E24" i="5"/>
  <c r="U49" i="5"/>
  <c r="Q53" i="5"/>
  <c r="U62" i="5"/>
  <c r="Q66" i="5"/>
  <c r="P71" i="5"/>
  <c r="R15" i="6"/>
  <c r="Q30" i="6"/>
  <c r="U38" i="6"/>
  <c r="U39" i="6"/>
  <c r="Q66" i="6"/>
  <c r="S71" i="6"/>
  <c r="U10" i="7"/>
  <c r="U32" i="7"/>
  <c r="P33" i="7"/>
  <c r="S40" i="7"/>
  <c r="E59" i="7"/>
  <c r="E66" i="7"/>
  <c r="E67" i="7"/>
  <c r="Q70" i="7"/>
  <c r="Q71" i="7"/>
  <c r="T32" i="8"/>
  <c r="U64" i="8"/>
  <c r="T64" i="8"/>
  <c r="U90" i="9"/>
  <c r="T90" i="9"/>
  <c r="U42" i="10"/>
  <c r="T42" i="10"/>
  <c r="U14" i="11"/>
  <c r="T14" i="11"/>
  <c r="T11" i="13"/>
  <c r="U22" i="15"/>
  <c r="T22" i="15"/>
  <c r="U20" i="16"/>
  <c r="T20" i="16"/>
  <c r="U29" i="19"/>
  <c r="T29" i="19"/>
  <c r="U100" i="8"/>
  <c r="T100" i="8"/>
  <c r="P15" i="1"/>
  <c r="T15" i="1" s="1"/>
  <c r="U36" i="1"/>
  <c r="T48" i="1"/>
  <c r="T61" i="1"/>
  <c r="Q67" i="1"/>
  <c r="S72" i="1"/>
  <c r="P33" i="2"/>
  <c r="Q24" i="3"/>
  <c r="S70" i="3"/>
  <c r="P30" i="4"/>
  <c r="P30" i="5"/>
  <c r="T30" i="5" s="1"/>
  <c r="P40" i="5"/>
  <c r="P70" i="5"/>
  <c r="Q71" i="5"/>
  <c r="P24" i="6"/>
  <c r="P53" i="6"/>
  <c r="R70" i="6"/>
  <c r="P71" i="6"/>
  <c r="Q33" i="7"/>
  <c r="U33" i="7" s="1"/>
  <c r="P40" i="7"/>
  <c r="U51" i="7"/>
  <c r="S24" i="8"/>
  <c r="P33" i="8"/>
  <c r="U91" i="8"/>
  <c r="T91" i="8"/>
  <c r="T12" i="12"/>
  <c r="U12" i="12"/>
  <c r="Q24" i="12"/>
  <c r="U46" i="12"/>
  <c r="T46" i="12"/>
  <c r="T49" i="12"/>
  <c r="U49" i="12"/>
  <c r="U61" i="13"/>
  <c r="T61" i="13"/>
  <c r="P40" i="15"/>
  <c r="U37" i="16"/>
  <c r="T37" i="16"/>
  <c r="U89" i="16"/>
  <c r="T89" i="16"/>
  <c r="U52" i="19"/>
  <c r="T52" i="19"/>
  <c r="Q15" i="1"/>
  <c r="E24" i="1"/>
  <c r="U24" i="1" s="1"/>
  <c r="R30" i="1"/>
  <c r="P71" i="1"/>
  <c r="T10" i="2"/>
  <c r="Q33" i="2"/>
  <c r="U36" i="2"/>
  <c r="E40" i="2"/>
  <c r="U10" i="3"/>
  <c r="E53" i="3"/>
  <c r="R67" i="3"/>
  <c r="U17" i="4"/>
  <c r="Q30" i="4"/>
  <c r="Q59" i="4"/>
  <c r="U35" i="5"/>
  <c r="Q40" i="5"/>
  <c r="U40" i="5" s="1"/>
  <c r="Q70" i="5"/>
  <c r="U14" i="6"/>
  <c r="P15" i="6"/>
  <c r="Q24" i="6"/>
  <c r="Q53" i="6"/>
  <c r="T69" i="6"/>
  <c r="Q71" i="6"/>
  <c r="E15" i="7"/>
  <c r="E24" i="7"/>
  <c r="Q40" i="7"/>
  <c r="U40" i="7" s="1"/>
  <c r="U14" i="8"/>
  <c r="S15" i="8"/>
  <c r="P24" i="8"/>
  <c r="Q70" i="8"/>
  <c r="U86" i="9"/>
  <c r="T86" i="9"/>
  <c r="P15" i="10"/>
  <c r="U18" i="10"/>
  <c r="T18" i="10"/>
  <c r="T47" i="10"/>
  <c r="U47" i="10"/>
  <c r="U50" i="10"/>
  <c r="T50" i="10"/>
  <c r="Q15" i="11"/>
  <c r="U15" i="11" s="1"/>
  <c r="U49" i="11"/>
  <c r="T49" i="11"/>
  <c r="Q40" i="12"/>
  <c r="T92" i="12"/>
  <c r="U92" i="12"/>
  <c r="Q15" i="13"/>
  <c r="Q40" i="13"/>
  <c r="U57" i="13"/>
  <c r="T57" i="13"/>
  <c r="Q53" i="20"/>
  <c r="U53" i="20" s="1"/>
  <c r="T20" i="1"/>
  <c r="U28" i="1"/>
  <c r="R33" i="1"/>
  <c r="T35" i="1"/>
  <c r="Q40" i="1"/>
  <c r="P70" i="1"/>
  <c r="T70" i="1" s="1"/>
  <c r="U10" i="2"/>
  <c r="P15" i="2"/>
  <c r="T15" i="2" s="1"/>
  <c r="R33" i="3"/>
  <c r="Q70" i="3"/>
  <c r="P24" i="4"/>
  <c r="R40" i="4"/>
  <c r="P66" i="4"/>
  <c r="P71" i="4"/>
  <c r="S15" i="5"/>
  <c r="P24" i="5"/>
  <c r="P59" i="5"/>
  <c r="U13" i="6"/>
  <c r="Q15" i="6"/>
  <c r="E30" i="6"/>
  <c r="U32" i="6"/>
  <c r="U69" i="6"/>
  <c r="P70" i="6"/>
  <c r="P30" i="7"/>
  <c r="P15" i="8"/>
  <c r="Q24" i="8"/>
  <c r="T27" i="8"/>
  <c r="U27" i="8"/>
  <c r="T46" i="11"/>
  <c r="U46" i="11"/>
  <c r="U90" i="11"/>
  <c r="T90" i="11"/>
  <c r="U42" i="12"/>
  <c r="T42" i="12"/>
  <c r="Q70" i="12"/>
  <c r="T88" i="12"/>
  <c r="U88" i="12"/>
  <c r="Q66" i="13"/>
  <c r="Q66" i="14"/>
  <c r="U62" i="15"/>
  <c r="T62" i="15"/>
  <c r="T63" i="17"/>
  <c r="U63" i="17"/>
  <c r="T12" i="18"/>
  <c r="U12" i="18"/>
  <c r="U87" i="18"/>
  <c r="T87" i="18"/>
  <c r="S53" i="1"/>
  <c r="Q59" i="1"/>
  <c r="R67" i="1"/>
  <c r="Q70" i="1"/>
  <c r="T51" i="2"/>
  <c r="Q53" i="2"/>
  <c r="E24" i="3"/>
  <c r="T24" i="3" s="1"/>
  <c r="E30" i="3"/>
  <c r="T32" i="3"/>
  <c r="E71" i="3"/>
  <c r="R71" i="3"/>
  <c r="U14" i="4"/>
  <c r="Q53" i="4"/>
  <c r="Q66" i="4"/>
  <c r="P70" i="4"/>
  <c r="Q71" i="4"/>
  <c r="Q24" i="5"/>
  <c r="S53" i="5"/>
  <c r="Q59" i="5"/>
  <c r="P33" i="6"/>
  <c r="U36" i="6"/>
  <c r="U51" i="6"/>
  <c r="Q70" i="6"/>
  <c r="U70" i="6" s="1"/>
  <c r="Q30" i="7"/>
  <c r="Q59" i="7"/>
  <c r="P66" i="7"/>
  <c r="Q67" i="7"/>
  <c r="U10" i="8"/>
  <c r="Q15" i="8"/>
  <c r="U87" i="8"/>
  <c r="T87" i="8"/>
  <c r="R70" i="10"/>
  <c r="U23" i="11"/>
  <c r="T23" i="11"/>
  <c r="U37" i="12"/>
  <c r="T37" i="12"/>
  <c r="Q30" i="13"/>
  <c r="T69" i="13"/>
  <c r="U69" i="13"/>
  <c r="U14" i="14"/>
  <c r="T14" i="14"/>
  <c r="T58" i="15"/>
  <c r="U58" i="15"/>
  <c r="U20" i="17"/>
  <c r="T20" i="17"/>
  <c r="P30" i="8"/>
  <c r="E40" i="8"/>
  <c r="S40" i="8"/>
  <c r="P53" i="8"/>
  <c r="T53" i="8" s="1"/>
  <c r="E59" i="8"/>
  <c r="P71" i="8"/>
  <c r="Q72" i="8"/>
  <c r="U89" i="8"/>
  <c r="U93" i="8"/>
  <c r="Q15" i="9"/>
  <c r="U15" i="9" s="1"/>
  <c r="T29" i="9"/>
  <c r="Q30" i="9"/>
  <c r="U35" i="9"/>
  <c r="T44" i="9"/>
  <c r="T69" i="9"/>
  <c r="Q71" i="9"/>
  <c r="U20" i="10"/>
  <c r="U32" i="10"/>
  <c r="P33" i="10"/>
  <c r="R40" i="10"/>
  <c r="T52" i="10"/>
  <c r="P66" i="10"/>
  <c r="U90" i="10"/>
  <c r="U10" i="11"/>
  <c r="U27" i="11"/>
  <c r="P30" i="11"/>
  <c r="P53" i="11"/>
  <c r="P70" i="11"/>
  <c r="Q71" i="11"/>
  <c r="T88" i="11"/>
  <c r="T18" i="12"/>
  <c r="U26" i="12"/>
  <c r="Q30" i="12"/>
  <c r="S53" i="12"/>
  <c r="P59" i="12"/>
  <c r="R67" i="12"/>
  <c r="R71" i="12"/>
  <c r="R72" i="12"/>
  <c r="U11" i="13"/>
  <c r="T12" i="13"/>
  <c r="T14" i="13"/>
  <c r="Q24" i="13"/>
  <c r="U24" i="13" s="1"/>
  <c r="U29" i="13"/>
  <c r="U32" i="13"/>
  <c r="U39" i="13"/>
  <c r="T52" i="13"/>
  <c r="E66" i="13"/>
  <c r="P71" i="13"/>
  <c r="T86" i="13"/>
  <c r="T10" i="14"/>
  <c r="S15" i="14"/>
  <c r="T28" i="14"/>
  <c r="U32" i="14"/>
  <c r="Q59" i="14"/>
  <c r="U46" i="15"/>
  <c r="U55" i="15"/>
  <c r="T55" i="15"/>
  <c r="U92" i="15"/>
  <c r="T92" i="15"/>
  <c r="P24" i="16"/>
  <c r="Q30" i="16"/>
  <c r="T18" i="17"/>
  <c r="U46" i="17"/>
  <c r="U61" i="18"/>
  <c r="T61" i="18"/>
  <c r="T42" i="19"/>
  <c r="U61" i="19"/>
  <c r="T61" i="19"/>
  <c r="T49" i="20"/>
  <c r="U49" i="20"/>
  <c r="U51" i="20"/>
  <c r="R70" i="20"/>
  <c r="U108" i="14"/>
  <c r="T108" i="14"/>
  <c r="U105" i="3"/>
  <c r="T105" i="3"/>
  <c r="Q30" i="8"/>
  <c r="R33" i="8"/>
  <c r="U46" i="8"/>
  <c r="U50" i="8"/>
  <c r="P70" i="8"/>
  <c r="Q71" i="8"/>
  <c r="T14" i="9"/>
  <c r="T19" i="9"/>
  <c r="T23" i="9"/>
  <c r="T56" i="9"/>
  <c r="T64" i="9"/>
  <c r="P70" i="9"/>
  <c r="U88" i="9"/>
  <c r="U92" i="9"/>
  <c r="U23" i="10"/>
  <c r="U28" i="10"/>
  <c r="Q33" i="10"/>
  <c r="U38" i="10"/>
  <c r="Q66" i="10"/>
  <c r="R71" i="10"/>
  <c r="P15" i="11"/>
  <c r="P24" i="11"/>
  <c r="Q30" i="11"/>
  <c r="U50" i="11"/>
  <c r="Q70" i="11"/>
  <c r="P24" i="12"/>
  <c r="U32" i="12"/>
  <c r="R40" i="12"/>
  <c r="Q59" i="12"/>
  <c r="E70" i="12"/>
  <c r="U70" i="12" s="1"/>
  <c r="R70" i="12"/>
  <c r="S71" i="12"/>
  <c r="U10" i="13"/>
  <c r="P15" i="13"/>
  <c r="P33" i="13"/>
  <c r="U52" i="13"/>
  <c r="R67" i="13"/>
  <c r="P70" i="13"/>
  <c r="P15" i="14"/>
  <c r="Q33" i="14"/>
  <c r="S70" i="14"/>
  <c r="U42" i="15"/>
  <c r="U89" i="15"/>
  <c r="T89" i="15"/>
  <c r="U12" i="16"/>
  <c r="T12" i="16"/>
  <c r="E15" i="16"/>
  <c r="S15" i="16"/>
  <c r="U49" i="16"/>
  <c r="T49" i="16"/>
  <c r="T32" i="17"/>
  <c r="T44" i="17"/>
  <c r="Q66" i="18"/>
  <c r="E67" i="19"/>
  <c r="U22" i="20"/>
  <c r="T103" i="3"/>
  <c r="U103" i="3"/>
  <c r="S95" i="15"/>
  <c r="M112" i="15"/>
  <c r="S112" i="15" s="1"/>
  <c r="P33" i="9"/>
  <c r="P30" i="10"/>
  <c r="P71" i="10"/>
  <c r="P33" i="11"/>
  <c r="E40" i="11"/>
  <c r="T51" i="11"/>
  <c r="P15" i="12"/>
  <c r="Q33" i="12"/>
  <c r="P53" i="12"/>
  <c r="Q67" i="12"/>
  <c r="Q72" i="12"/>
  <c r="U72" i="12" s="1"/>
  <c r="P30" i="14"/>
  <c r="P66" i="15"/>
  <c r="Q71" i="15"/>
  <c r="U86" i="16"/>
  <c r="T86" i="16"/>
  <c r="U26" i="17"/>
  <c r="T26" i="17"/>
  <c r="U39" i="18"/>
  <c r="T39" i="18"/>
  <c r="U52" i="18"/>
  <c r="T52" i="18"/>
  <c r="P24" i="19"/>
  <c r="P53" i="19"/>
  <c r="P24" i="20"/>
  <c r="P40" i="20"/>
  <c r="T43" i="20"/>
  <c r="Q66" i="20"/>
  <c r="T69" i="20"/>
  <c r="U69" i="20"/>
  <c r="R30" i="8"/>
  <c r="U32" i="8"/>
  <c r="Q33" i="8"/>
  <c r="U36" i="8"/>
  <c r="Q40" i="8"/>
  <c r="U40" i="8" s="1"/>
  <c r="T43" i="8"/>
  <c r="R53" i="8"/>
  <c r="P59" i="8"/>
  <c r="S72" i="8"/>
  <c r="T11" i="9"/>
  <c r="S15" i="9"/>
  <c r="Q33" i="9"/>
  <c r="R40" i="9"/>
  <c r="U51" i="9"/>
  <c r="S71" i="9"/>
  <c r="T14" i="10"/>
  <c r="T35" i="10"/>
  <c r="P40" i="10"/>
  <c r="Q59" i="10"/>
  <c r="P70" i="10"/>
  <c r="Q71" i="10"/>
  <c r="U71" i="10" s="1"/>
  <c r="U32" i="11"/>
  <c r="Q33" i="11"/>
  <c r="U33" i="11" s="1"/>
  <c r="R53" i="11"/>
  <c r="U10" i="12"/>
  <c r="Q15" i="12"/>
  <c r="U36" i="12"/>
  <c r="Q53" i="12"/>
  <c r="P66" i="12"/>
  <c r="U69" i="12"/>
  <c r="P71" i="12"/>
  <c r="T17" i="13"/>
  <c r="P66" i="13"/>
  <c r="E71" i="13"/>
  <c r="Q24" i="14"/>
  <c r="T38" i="14"/>
  <c r="U38" i="15"/>
  <c r="U88" i="15"/>
  <c r="T88" i="15"/>
  <c r="U11" i="16"/>
  <c r="T11" i="16"/>
  <c r="T36" i="18"/>
  <c r="U36" i="18"/>
  <c r="T49" i="18"/>
  <c r="U49" i="18"/>
  <c r="P53" i="18"/>
  <c r="U113" i="14"/>
  <c r="T113" i="14"/>
  <c r="E30" i="8"/>
  <c r="S30" i="8"/>
  <c r="U38" i="8"/>
  <c r="T56" i="8"/>
  <c r="U36" i="9"/>
  <c r="U38" i="9"/>
  <c r="T51" i="9"/>
  <c r="R70" i="9"/>
  <c r="R71" i="9"/>
  <c r="Q40" i="10"/>
  <c r="T55" i="10"/>
  <c r="Q70" i="10"/>
  <c r="E15" i="11"/>
  <c r="R15" i="11"/>
  <c r="E24" i="11"/>
  <c r="U24" i="11" s="1"/>
  <c r="R24" i="11"/>
  <c r="U42" i="11"/>
  <c r="T45" i="11"/>
  <c r="E53" i="11"/>
  <c r="T56" i="11"/>
  <c r="Q59" i="11"/>
  <c r="U13" i="12"/>
  <c r="E24" i="12"/>
  <c r="T24" i="12" s="1"/>
  <c r="U35" i="12"/>
  <c r="U38" i="12"/>
  <c r="P40" i="12"/>
  <c r="Q66" i="12"/>
  <c r="P70" i="12"/>
  <c r="Q71" i="12"/>
  <c r="U71" i="12" s="1"/>
  <c r="R15" i="13"/>
  <c r="U17" i="13"/>
  <c r="U20" i="13"/>
  <c r="P30" i="13"/>
  <c r="E33" i="13"/>
  <c r="P40" i="13"/>
  <c r="E15" i="14"/>
  <c r="S33" i="14"/>
  <c r="R33" i="15"/>
  <c r="E59" i="15"/>
  <c r="U59" i="15" s="1"/>
  <c r="Q70" i="15"/>
  <c r="U93" i="15"/>
  <c r="T93" i="15"/>
  <c r="E24" i="16"/>
  <c r="E66" i="16"/>
  <c r="U9" i="17"/>
  <c r="T9" i="17"/>
  <c r="E71" i="18"/>
  <c r="U71" i="18" s="1"/>
  <c r="U48" i="19"/>
  <c r="T48" i="19"/>
  <c r="U65" i="19"/>
  <c r="T65" i="19"/>
  <c r="U14" i="20"/>
  <c r="T14" i="20"/>
  <c r="U38" i="20"/>
  <c r="T38" i="20"/>
  <c r="U63" i="20"/>
  <c r="T63" i="20"/>
  <c r="T65" i="20"/>
  <c r="T98" i="12"/>
  <c r="P59" i="16"/>
  <c r="P15" i="17"/>
  <c r="T15" i="17" s="1"/>
  <c r="U32" i="17"/>
  <c r="T36" i="17"/>
  <c r="E66" i="17"/>
  <c r="R70" i="17"/>
  <c r="S71" i="17"/>
  <c r="P33" i="18"/>
  <c r="S40" i="18"/>
  <c r="R72" i="18"/>
  <c r="S33" i="19"/>
  <c r="Q40" i="19"/>
  <c r="P70" i="19"/>
  <c r="Q71" i="19"/>
  <c r="Q72" i="19"/>
  <c r="U10" i="20"/>
  <c r="S15" i="20"/>
  <c r="P30" i="20"/>
  <c r="T30" i="20" s="1"/>
  <c r="P71" i="20"/>
  <c r="P66" i="14"/>
  <c r="R70" i="14"/>
  <c r="P71" i="14"/>
  <c r="Q15" i="15"/>
  <c r="P30" i="15"/>
  <c r="P30" i="16"/>
  <c r="E33" i="16"/>
  <c r="T33" i="16" s="1"/>
  <c r="P40" i="16"/>
  <c r="E70" i="16"/>
  <c r="U70" i="16" s="1"/>
  <c r="E71" i="16"/>
  <c r="E72" i="16"/>
  <c r="Q15" i="17"/>
  <c r="U36" i="17"/>
  <c r="P40" i="17"/>
  <c r="Q67" i="18"/>
  <c r="U67" i="18" s="1"/>
  <c r="E70" i="18"/>
  <c r="E30" i="19"/>
  <c r="T30" i="19" s="1"/>
  <c r="U32" i="19"/>
  <c r="Q70" i="19"/>
  <c r="T10" i="20"/>
  <c r="P15" i="20"/>
  <c r="Q30" i="20"/>
  <c r="E66" i="20"/>
  <c r="P70" i="20"/>
  <c r="Q71" i="20"/>
  <c r="U71" i="20" s="1"/>
  <c r="E79" i="17"/>
  <c r="T69" i="14"/>
  <c r="S33" i="15"/>
  <c r="E40" i="15"/>
  <c r="E66" i="15"/>
  <c r="P15" i="16"/>
  <c r="Q24" i="16"/>
  <c r="Q67" i="16"/>
  <c r="U67" i="16" s="1"/>
  <c r="P24" i="17"/>
  <c r="Q59" i="17"/>
  <c r="P66" i="17"/>
  <c r="P71" i="17"/>
  <c r="E15" i="18"/>
  <c r="T35" i="18"/>
  <c r="T38" i="18"/>
  <c r="P40" i="18"/>
  <c r="T40" i="18" s="1"/>
  <c r="P33" i="19"/>
  <c r="Q66" i="19"/>
  <c r="Q24" i="20"/>
  <c r="T28" i="20"/>
  <c r="P33" i="20"/>
  <c r="E40" i="20"/>
  <c r="P53" i="20"/>
  <c r="T107" i="1"/>
  <c r="T113" i="18"/>
  <c r="T107" i="5"/>
  <c r="U109" i="5"/>
  <c r="E59" i="14"/>
  <c r="U69" i="14"/>
  <c r="Q70" i="14"/>
  <c r="U70" i="14" s="1"/>
  <c r="E72" i="14"/>
  <c r="R15" i="15"/>
  <c r="T32" i="15"/>
  <c r="P33" i="15"/>
  <c r="Q15" i="16"/>
  <c r="U32" i="16"/>
  <c r="T51" i="16"/>
  <c r="R15" i="17"/>
  <c r="P30" i="17"/>
  <c r="Q66" i="17"/>
  <c r="P70" i="17"/>
  <c r="Q71" i="17"/>
  <c r="P30" i="18"/>
  <c r="U35" i="18"/>
  <c r="P70" i="18"/>
  <c r="Q71" i="18"/>
  <c r="T10" i="19"/>
  <c r="Q33" i="19"/>
  <c r="U33" i="19" s="1"/>
  <c r="R30" i="20"/>
  <c r="U32" i="20"/>
  <c r="Q33" i="20"/>
  <c r="T100" i="20"/>
  <c r="S95" i="10"/>
  <c r="T97" i="6"/>
  <c r="T99" i="6"/>
  <c r="T101" i="6"/>
  <c r="T103" i="6"/>
  <c r="T105" i="6"/>
  <c r="T107" i="6"/>
  <c r="T107" i="4"/>
  <c r="P33" i="14"/>
  <c r="E66" i="14"/>
  <c r="E71" i="14"/>
  <c r="R71" i="14"/>
  <c r="R30" i="15"/>
  <c r="U32" i="15"/>
  <c r="Q33" i="15"/>
  <c r="P53" i="15"/>
  <c r="Q59" i="15"/>
  <c r="P71" i="15"/>
  <c r="U13" i="16"/>
  <c r="P33" i="16"/>
  <c r="E59" i="16"/>
  <c r="P70" i="16"/>
  <c r="P71" i="16"/>
  <c r="Q30" i="17"/>
  <c r="E72" i="17"/>
  <c r="R72" i="17"/>
  <c r="U14" i="18"/>
  <c r="U17" i="18"/>
  <c r="U21" i="18"/>
  <c r="U26" i="18"/>
  <c r="Q30" i="18"/>
  <c r="U45" i="18"/>
  <c r="S67" i="18"/>
  <c r="Q70" i="18"/>
  <c r="U10" i="19"/>
  <c r="P15" i="19"/>
  <c r="T15" i="19" s="1"/>
  <c r="P30" i="19"/>
  <c r="R40" i="19"/>
  <c r="U11" i="20"/>
  <c r="E15" i="20"/>
  <c r="R15" i="20"/>
  <c r="T19" i="20"/>
  <c r="T23" i="20"/>
  <c r="S30" i="20"/>
  <c r="U42" i="20"/>
  <c r="U45" i="20"/>
  <c r="T48" i="20"/>
  <c r="P66" i="20"/>
  <c r="U87" i="20"/>
  <c r="U91" i="20"/>
  <c r="E79" i="14"/>
  <c r="U47" i="20"/>
  <c r="S53" i="20"/>
  <c r="R53" i="20"/>
  <c r="P59" i="20"/>
  <c r="Q72" i="20"/>
  <c r="S72" i="20"/>
  <c r="Q59" i="20"/>
  <c r="E67" i="20"/>
  <c r="P67" i="20"/>
  <c r="T67" i="20" s="1"/>
  <c r="R67" i="20"/>
  <c r="S95" i="20"/>
  <c r="T108" i="20"/>
  <c r="T96" i="20"/>
  <c r="Q53" i="19"/>
  <c r="S67" i="19"/>
  <c r="E59" i="19"/>
  <c r="T57" i="19"/>
  <c r="Q59" i="19"/>
  <c r="P67" i="19"/>
  <c r="R67" i="19"/>
  <c r="S72" i="19"/>
  <c r="Q67" i="19"/>
  <c r="E72" i="19"/>
  <c r="P72" i="19"/>
  <c r="R72" i="19"/>
  <c r="R95" i="19"/>
  <c r="S95" i="19"/>
  <c r="Q53" i="18"/>
  <c r="R67" i="18"/>
  <c r="T57" i="18"/>
  <c r="E59" i="18"/>
  <c r="U59" i="18" s="1"/>
  <c r="P59" i="18"/>
  <c r="E72" i="18"/>
  <c r="Q59" i="18"/>
  <c r="E67" i="18"/>
  <c r="Q72" i="18"/>
  <c r="U106" i="18"/>
  <c r="T107" i="18"/>
  <c r="T108" i="18"/>
  <c r="Q67" i="17"/>
  <c r="P53" i="17"/>
  <c r="T53" i="17" s="1"/>
  <c r="R53" i="17"/>
  <c r="Q72" i="17"/>
  <c r="U72" i="17" s="1"/>
  <c r="S72" i="17"/>
  <c r="E53" i="17"/>
  <c r="Q53" i="17"/>
  <c r="S53" i="17"/>
  <c r="E67" i="17"/>
  <c r="T58" i="17"/>
  <c r="S67" i="17"/>
  <c r="R67" i="17"/>
  <c r="P72" i="17"/>
  <c r="T103" i="17"/>
  <c r="P72" i="16"/>
  <c r="R72" i="16"/>
  <c r="S53" i="16"/>
  <c r="Q59" i="16"/>
  <c r="Q72" i="16"/>
  <c r="S72" i="16"/>
  <c r="P67" i="16"/>
  <c r="R67" i="16"/>
  <c r="U100" i="16"/>
  <c r="T101" i="16"/>
  <c r="T102" i="16"/>
  <c r="U96" i="16"/>
  <c r="T97" i="16"/>
  <c r="T98" i="16"/>
  <c r="P72" i="15"/>
  <c r="E67" i="15"/>
  <c r="P67" i="15"/>
  <c r="Q72" i="15"/>
  <c r="U72" i="15" s="1"/>
  <c r="E53" i="15"/>
  <c r="Q67" i="15"/>
  <c r="U67" i="15" s="1"/>
  <c r="S67" i="15"/>
  <c r="S72" i="15"/>
  <c r="P59" i="15"/>
  <c r="R67" i="15"/>
  <c r="R72" i="15"/>
  <c r="T97" i="15"/>
  <c r="P53" i="14"/>
  <c r="P67" i="14"/>
  <c r="T67" i="14" s="1"/>
  <c r="R67" i="14"/>
  <c r="Q72" i="14"/>
  <c r="S72" i="14"/>
  <c r="E67" i="14"/>
  <c r="Q67" i="14"/>
  <c r="S67" i="14"/>
  <c r="T104" i="14"/>
  <c r="U47" i="13"/>
  <c r="P53" i="13"/>
  <c r="S67" i="13"/>
  <c r="E59" i="13"/>
  <c r="P59" i="13"/>
  <c r="P67" i="13"/>
  <c r="S72" i="13"/>
  <c r="Q59" i="13"/>
  <c r="P72" i="13"/>
  <c r="R72" i="13"/>
  <c r="U105" i="13"/>
  <c r="T106" i="13"/>
  <c r="T107" i="13"/>
  <c r="U97" i="13"/>
  <c r="T98" i="13"/>
  <c r="T99" i="13"/>
  <c r="E95" i="13"/>
  <c r="T95" i="13" s="1"/>
  <c r="E67" i="12"/>
  <c r="P67" i="12"/>
  <c r="E72" i="12"/>
  <c r="P72" i="12"/>
  <c r="E59" i="12"/>
  <c r="T106" i="12"/>
  <c r="E79" i="12"/>
  <c r="Q53" i="11"/>
  <c r="U53" i="11" s="1"/>
  <c r="E72" i="11"/>
  <c r="R72" i="11"/>
  <c r="T47" i="11"/>
  <c r="E67" i="11"/>
  <c r="P59" i="11"/>
  <c r="T58" i="11"/>
  <c r="P72" i="11"/>
  <c r="P67" i="11"/>
  <c r="T67" i="11" s="1"/>
  <c r="R67" i="11"/>
  <c r="Q72" i="11"/>
  <c r="Q67" i="11"/>
  <c r="T101" i="11"/>
  <c r="E79" i="11"/>
  <c r="E53" i="10"/>
  <c r="P53" i="10"/>
  <c r="Q67" i="10"/>
  <c r="U67" i="10" s="1"/>
  <c r="P59" i="10"/>
  <c r="Q72" i="10"/>
  <c r="E67" i="10"/>
  <c r="P67" i="10"/>
  <c r="R67" i="10"/>
  <c r="L112" i="10"/>
  <c r="R112" i="10" s="1"/>
  <c r="T110" i="10"/>
  <c r="T47" i="9"/>
  <c r="P53" i="9"/>
  <c r="P67" i="9"/>
  <c r="R67" i="9"/>
  <c r="P72" i="9"/>
  <c r="R72" i="9"/>
  <c r="T57" i="9"/>
  <c r="E59" i="9"/>
  <c r="P59" i="9"/>
  <c r="Q59" i="9"/>
  <c r="S67" i="9"/>
  <c r="S72" i="9"/>
  <c r="E67" i="9"/>
  <c r="E72" i="9"/>
  <c r="T100" i="9"/>
  <c r="T101" i="9"/>
  <c r="U102" i="9"/>
  <c r="T103" i="9"/>
  <c r="T104" i="9"/>
  <c r="T105" i="9"/>
  <c r="E79" i="9"/>
  <c r="E53" i="8"/>
  <c r="Q53" i="8"/>
  <c r="U53" i="8" s="1"/>
  <c r="S53" i="8"/>
  <c r="P67" i="8"/>
  <c r="R67" i="8"/>
  <c r="T58" i="8"/>
  <c r="Q59" i="8"/>
  <c r="E72" i="8"/>
  <c r="P72" i="8"/>
  <c r="L112" i="8"/>
  <c r="R112" i="8" s="1"/>
  <c r="U47" i="7"/>
  <c r="Q53" i="7"/>
  <c r="U53" i="7" s="1"/>
  <c r="P72" i="7"/>
  <c r="R72" i="7"/>
  <c r="P59" i="7"/>
  <c r="P67" i="7"/>
  <c r="R67" i="7"/>
  <c r="E72" i="7"/>
  <c r="Q72" i="7"/>
  <c r="S72" i="7"/>
  <c r="T96" i="7"/>
  <c r="T101" i="7"/>
  <c r="T102" i="7"/>
  <c r="U103" i="7"/>
  <c r="T104" i="7"/>
  <c r="U105" i="7"/>
  <c r="T106" i="7"/>
  <c r="U107" i="7"/>
  <c r="T108" i="7"/>
  <c r="T109" i="7"/>
  <c r="T110" i="7"/>
  <c r="R53" i="6"/>
  <c r="S53" i="6"/>
  <c r="Q67" i="6"/>
  <c r="U67" i="6" s="1"/>
  <c r="Q59" i="6"/>
  <c r="U57" i="6"/>
  <c r="S67" i="6"/>
  <c r="P67" i="6"/>
  <c r="R67" i="6"/>
  <c r="P72" i="6"/>
  <c r="R72" i="6"/>
  <c r="E59" i="6"/>
  <c r="T59" i="6" s="1"/>
  <c r="Q72" i="6"/>
  <c r="T109" i="6"/>
  <c r="R72" i="5"/>
  <c r="P53" i="5"/>
  <c r="P72" i="5"/>
  <c r="Q67" i="5"/>
  <c r="U67" i="5" s="1"/>
  <c r="Q72" i="5"/>
  <c r="U58" i="5"/>
  <c r="R67" i="5"/>
  <c r="S95" i="5"/>
  <c r="T96" i="5"/>
  <c r="E79" i="5"/>
  <c r="E53" i="4"/>
  <c r="P53" i="4"/>
  <c r="P67" i="4"/>
  <c r="Q67" i="4"/>
  <c r="U67" i="4" s="1"/>
  <c r="P72" i="4"/>
  <c r="P59" i="4"/>
  <c r="R67" i="4"/>
  <c r="Q72" i="4"/>
  <c r="U72" i="4" s="1"/>
  <c r="U96" i="4"/>
  <c r="T97" i="4"/>
  <c r="U98" i="4"/>
  <c r="T99" i="4"/>
  <c r="U100" i="4"/>
  <c r="T101" i="4"/>
  <c r="T102" i="4"/>
  <c r="T103" i="4"/>
  <c r="U104" i="4"/>
  <c r="T105" i="4"/>
  <c r="T47" i="3"/>
  <c r="Q53" i="3"/>
  <c r="E72" i="3"/>
  <c r="E59" i="3"/>
  <c r="U59" i="3" s="1"/>
  <c r="E67" i="3"/>
  <c r="Q67" i="3"/>
  <c r="U67" i="3" s="1"/>
  <c r="S67" i="3"/>
  <c r="P72" i="3"/>
  <c r="T72" i="3" s="1"/>
  <c r="R72" i="3"/>
  <c r="Q72" i="3"/>
  <c r="U72" i="3" s="1"/>
  <c r="S72" i="3"/>
  <c r="T109" i="3"/>
  <c r="T110" i="3"/>
  <c r="T47" i="2"/>
  <c r="T57" i="2"/>
  <c r="E67" i="2"/>
  <c r="P67" i="2"/>
  <c r="E72" i="2"/>
  <c r="P72" i="2"/>
  <c r="T72" i="2" s="1"/>
  <c r="R72" i="2"/>
  <c r="Q67" i="2"/>
  <c r="U67" i="2" s="1"/>
  <c r="Q72" i="2"/>
  <c r="U72" i="2" s="1"/>
  <c r="U99" i="2"/>
  <c r="E67" i="1"/>
  <c r="R72" i="1"/>
  <c r="P53" i="1"/>
  <c r="T53" i="1" s="1"/>
  <c r="T58" i="1"/>
  <c r="S67" i="1"/>
  <c r="E72" i="1"/>
  <c r="P72" i="1"/>
  <c r="T72" i="1" s="1"/>
  <c r="P67" i="1"/>
  <c r="Q72" i="1"/>
  <c r="E59" i="1"/>
  <c r="T97" i="1"/>
  <c r="U98" i="1"/>
  <c r="T99" i="1"/>
  <c r="T103" i="1"/>
  <c r="E79" i="1"/>
  <c r="U37" i="1"/>
  <c r="T37" i="1"/>
  <c r="U69" i="1"/>
  <c r="T69" i="1"/>
  <c r="U86" i="1"/>
  <c r="T86" i="1"/>
  <c r="U90" i="1"/>
  <c r="T90" i="1"/>
  <c r="T67" i="2"/>
  <c r="U15" i="2"/>
  <c r="U9" i="2"/>
  <c r="T9" i="2"/>
  <c r="U46" i="2"/>
  <c r="T46" i="2"/>
  <c r="U13" i="1"/>
  <c r="T13" i="1"/>
  <c r="U18" i="1"/>
  <c r="T18" i="1"/>
  <c r="U27" i="1"/>
  <c r="T27" i="1"/>
  <c r="U30" i="1"/>
  <c r="E33" i="1"/>
  <c r="P40" i="1"/>
  <c r="U53" i="1"/>
  <c r="T43" i="1"/>
  <c r="U43" i="1"/>
  <c r="U56" i="1"/>
  <c r="T56" i="1"/>
  <c r="U13" i="2"/>
  <c r="T13" i="2"/>
  <c r="T24" i="2"/>
  <c r="U24" i="2"/>
  <c r="U27" i="2"/>
  <c r="T27" i="2"/>
  <c r="Q59" i="2"/>
  <c r="P66" i="2"/>
  <c r="P15" i="3"/>
  <c r="U36" i="3"/>
  <c r="T36" i="3"/>
  <c r="Q40" i="3"/>
  <c r="U40" i="3" s="1"/>
  <c r="Q66" i="3"/>
  <c r="U20" i="4"/>
  <c r="T20" i="4"/>
  <c r="Q24" i="4"/>
  <c r="U24" i="4" s="1"/>
  <c r="U29" i="4"/>
  <c r="T29" i="4"/>
  <c r="U39" i="4"/>
  <c r="T39" i="4"/>
  <c r="U57" i="4"/>
  <c r="T57" i="4"/>
  <c r="U66" i="4"/>
  <c r="T66" i="4"/>
  <c r="U61" i="4"/>
  <c r="T61" i="4"/>
  <c r="U70" i="4"/>
  <c r="T70" i="4"/>
  <c r="T71" i="4"/>
  <c r="U14" i="5"/>
  <c r="T14" i="5"/>
  <c r="U24" i="5"/>
  <c r="T24" i="5"/>
  <c r="Q33" i="5"/>
  <c r="T53" i="5"/>
  <c r="U53" i="5"/>
  <c r="U43" i="5"/>
  <c r="T43" i="5"/>
  <c r="U70" i="5"/>
  <c r="T70" i="5"/>
  <c r="U71" i="5"/>
  <c r="T71" i="5"/>
  <c r="T30" i="6"/>
  <c r="U30" i="6"/>
  <c r="U59" i="6"/>
  <c r="U70" i="7"/>
  <c r="T70" i="7"/>
  <c r="U71" i="7"/>
  <c r="T71" i="7"/>
  <c r="U33" i="3"/>
  <c r="T33" i="3"/>
  <c r="U45" i="3"/>
  <c r="T45" i="3"/>
  <c r="U49" i="3"/>
  <c r="T49" i="3"/>
  <c r="U11" i="4"/>
  <c r="T11" i="4"/>
  <c r="U52" i="4"/>
  <c r="T52" i="4"/>
  <c r="U10" i="5"/>
  <c r="T10" i="5"/>
  <c r="U28" i="5"/>
  <c r="T28" i="5"/>
  <c r="T59" i="5"/>
  <c r="U59" i="5"/>
  <c r="U71" i="6"/>
  <c r="T71" i="6"/>
  <c r="U59" i="7"/>
  <c r="T59" i="7"/>
  <c r="T30" i="8"/>
  <c r="U30" i="8"/>
  <c r="U67" i="1"/>
  <c r="T67" i="1"/>
  <c r="U72" i="1"/>
  <c r="U15" i="1"/>
  <c r="U9" i="1"/>
  <c r="T9" i="1"/>
  <c r="U22" i="1"/>
  <c r="T22" i="1"/>
  <c r="U33" i="2"/>
  <c r="T33" i="2"/>
  <c r="U50" i="2"/>
  <c r="T50" i="2"/>
  <c r="U71" i="2"/>
  <c r="T71" i="2"/>
  <c r="T19" i="1"/>
  <c r="U24" i="3"/>
  <c r="T71" i="3"/>
  <c r="U92" i="3"/>
  <c r="T92" i="3"/>
  <c r="U33" i="4"/>
  <c r="T33" i="4"/>
  <c r="U40" i="4"/>
  <c r="T40" i="4"/>
  <c r="U35" i="4"/>
  <c r="T35" i="4"/>
  <c r="U48" i="4"/>
  <c r="T48" i="4"/>
  <c r="U59" i="4"/>
  <c r="T59" i="4"/>
  <c r="U91" i="4"/>
  <c r="T91" i="4"/>
  <c r="U23" i="5"/>
  <c r="T23" i="5"/>
  <c r="U51" i="5"/>
  <c r="T51" i="5"/>
  <c r="U64" i="5"/>
  <c r="T64" i="5"/>
  <c r="U69" i="5"/>
  <c r="T69" i="5"/>
  <c r="U33" i="6"/>
  <c r="T33" i="6"/>
  <c r="U24" i="7"/>
  <c r="T24" i="7"/>
  <c r="U64" i="1"/>
  <c r="T64" i="1"/>
  <c r="U63" i="2"/>
  <c r="T63" i="2"/>
  <c r="T28" i="1"/>
  <c r="U18" i="2"/>
  <c r="T18" i="2"/>
  <c r="U22" i="2"/>
  <c r="T22" i="2"/>
  <c r="U42" i="2"/>
  <c r="T42" i="2"/>
  <c r="U12" i="3"/>
  <c r="T12" i="3"/>
  <c r="U26" i="3"/>
  <c r="T26" i="3"/>
  <c r="U30" i="3"/>
  <c r="T30" i="3"/>
  <c r="T10" i="1"/>
  <c r="T23" i="1"/>
  <c r="P30" i="1"/>
  <c r="T30" i="1" s="1"/>
  <c r="U32" i="1"/>
  <c r="T32" i="1"/>
  <c r="T38" i="1"/>
  <c r="T47" i="1"/>
  <c r="U47" i="1"/>
  <c r="U51" i="1"/>
  <c r="T51" i="1"/>
  <c r="T59" i="1"/>
  <c r="U59" i="1"/>
  <c r="P59" i="1"/>
  <c r="U70" i="1"/>
  <c r="U71" i="1"/>
  <c r="T71" i="1"/>
  <c r="U30" i="2"/>
  <c r="P30" i="2"/>
  <c r="U32" i="2"/>
  <c r="T32" i="2"/>
  <c r="U37" i="2"/>
  <c r="T37" i="2"/>
  <c r="P53" i="2"/>
  <c r="U55" i="2"/>
  <c r="T55" i="2"/>
  <c r="U59" i="2"/>
  <c r="T59" i="2"/>
  <c r="U70" i="2"/>
  <c r="T70" i="2"/>
  <c r="U89" i="2"/>
  <c r="T89" i="2"/>
  <c r="U93" i="2"/>
  <c r="T93" i="2"/>
  <c r="U17" i="3"/>
  <c r="T17" i="3"/>
  <c r="U21" i="3"/>
  <c r="T21" i="3"/>
  <c r="Q30" i="3"/>
  <c r="U58" i="3"/>
  <c r="T58" i="3"/>
  <c r="U62" i="3"/>
  <c r="T62" i="3"/>
  <c r="U70" i="3"/>
  <c r="P70" i="3"/>
  <c r="T70" i="3" s="1"/>
  <c r="Q71" i="3"/>
  <c r="U71" i="3" s="1"/>
  <c r="U88" i="3"/>
  <c r="T88" i="3"/>
  <c r="T24" i="4"/>
  <c r="U44" i="4"/>
  <c r="T44" i="4"/>
  <c r="U65" i="4"/>
  <c r="T65" i="4"/>
  <c r="U87" i="4"/>
  <c r="T87" i="4"/>
  <c r="U19" i="5"/>
  <c r="T19" i="5"/>
  <c r="U30" i="5"/>
  <c r="T33" i="5"/>
  <c r="U33" i="5"/>
  <c r="U38" i="5"/>
  <c r="T38" i="5"/>
  <c r="U47" i="5"/>
  <c r="T47" i="5"/>
  <c r="U56" i="5"/>
  <c r="T56" i="5"/>
  <c r="P67" i="5"/>
  <c r="T67" i="5" s="1"/>
  <c r="U30" i="7"/>
  <c r="T30" i="7"/>
  <c r="T24" i="8"/>
  <c r="U24" i="8"/>
  <c r="U33" i="8"/>
  <c r="T33" i="8"/>
  <c r="U72" i="6"/>
  <c r="T72" i="6"/>
  <c r="T67" i="6"/>
  <c r="T15" i="6"/>
  <c r="U15" i="6"/>
  <c r="T24" i="6"/>
  <c r="U24" i="6"/>
  <c r="T70" i="6"/>
  <c r="T33" i="7"/>
  <c r="T40" i="8"/>
  <c r="U59" i="8"/>
  <c r="T59" i="8"/>
  <c r="U66" i="8"/>
  <c r="T66" i="8"/>
  <c r="U69" i="8"/>
  <c r="T69" i="8"/>
  <c r="U86" i="8"/>
  <c r="T86" i="8"/>
  <c r="U90" i="8"/>
  <c r="T90" i="8"/>
  <c r="T67" i="9"/>
  <c r="T72" i="9"/>
  <c r="T15" i="9"/>
  <c r="U9" i="9"/>
  <c r="T9" i="9"/>
  <c r="U18" i="9"/>
  <c r="T18" i="9"/>
  <c r="U22" i="9"/>
  <c r="T22" i="9"/>
  <c r="T33" i="9"/>
  <c r="U33" i="9"/>
  <c r="U70" i="9"/>
  <c r="T70" i="9"/>
  <c r="T24" i="10"/>
  <c r="U24" i="10"/>
  <c r="U33" i="10"/>
  <c r="T33" i="10"/>
  <c r="U36" i="10"/>
  <c r="T36" i="10"/>
  <c r="U62" i="10"/>
  <c r="T62" i="10"/>
  <c r="T71" i="10"/>
  <c r="U20" i="11"/>
  <c r="T20" i="11"/>
  <c r="U30" i="11"/>
  <c r="T30" i="11"/>
  <c r="T33" i="11"/>
  <c r="U40" i="11"/>
  <c r="T40" i="11"/>
  <c r="U35" i="11"/>
  <c r="T35" i="11"/>
  <c r="U71" i="11"/>
  <c r="T71" i="11"/>
  <c r="T33" i="12"/>
  <c r="U33" i="12"/>
  <c r="U33" i="13"/>
  <c r="T33" i="13"/>
  <c r="T40" i="3"/>
  <c r="U66" i="3"/>
  <c r="T66" i="3"/>
  <c r="U53" i="4"/>
  <c r="T53" i="4"/>
  <c r="U72" i="5"/>
  <c r="T72" i="5"/>
  <c r="U15" i="5"/>
  <c r="T15" i="5"/>
  <c r="T86" i="5"/>
  <c r="T90" i="5"/>
  <c r="T9" i="6"/>
  <c r="T13" i="6"/>
  <c r="T18" i="6"/>
  <c r="T22" i="6"/>
  <c r="T27" i="6"/>
  <c r="T32" i="6"/>
  <c r="T37" i="6"/>
  <c r="T42" i="6"/>
  <c r="T46" i="6"/>
  <c r="T50" i="6"/>
  <c r="T55" i="6"/>
  <c r="T63" i="6"/>
  <c r="T89" i="6"/>
  <c r="T93" i="6"/>
  <c r="T12" i="7"/>
  <c r="T17" i="7"/>
  <c r="T21" i="7"/>
  <c r="T26" i="7"/>
  <c r="T40" i="7"/>
  <c r="T36" i="7"/>
  <c r="T45" i="7"/>
  <c r="T49" i="7"/>
  <c r="T58" i="7"/>
  <c r="U66" i="7"/>
  <c r="T66" i="7"/>
  <c r="T62" i="7"/>
  <c r="T88" i="7"/>
  <c r="T92" i="7"/>
  <c r="T11" i="8"/>
  <c r="T20" i="8"/>
  <c r="T29" i="8"/>
  <c r="T35" i="8"/>
  <c r="T39" i="8"/>
  <c r="T44" i="8"/>
  <c r="T48" i="8"/>
  <c r="T52" i="8"/>
  <c r="T57" i="8"/>
  <c r="T61" i="8"/>
  <c r="T65" i="8"/>
  <c r="E67" i="8"/>
  <c r="U24" i="9"/>
  <c r="T24" i="9"/>
  <c r="U27" i="9"/>
  <c r="T27" i="9"/>
  <c r="U42" i="9"/>
  <c r="T42" i="9"/>
  <c r="U46" i="9"/>
  <c r="T46" i="9"/>
  <c r="U50" i="9"/>
  <c r="T50" i="9"/>
  <c r="T30" i="10"/>
  <c r="U30" i="10"/>
  <c r="U58" i="10"/>
  <c r="T58" i="10"/>
  <c r="U92" i="10"/>
  <c r="T92" i="10"/>
  <c r="U70" i="11"/>
  <c r="T70" i="11"/>
  <c r="U30" i="13"/>
  <c r="T30" i="13"/>
  <c r="U70" i="13"/>
  <c r="T70" i="13"/>
  <c r="T42" i="1"/>
  <c r="T46" i="1"/>
  <c r="T50" i="1"/>
  <c r="T55" i="1"/>
  <c r="T63" i="1"/>
  <c r="T89" i="1"/>
  <c r="T93" i="1"/>
  <c r="T12" i="2"/>
  <c r="T17" i="2"/>
  <c r="T21" i="2"/>
  <c r="T26" i="2"/>
  <c r="U40" i="2"/>
  <c r="T40" i="2"/>
  <c r="T36" i="2"/>
  <c r="T45" i="2"/>
  <c r="T49" i="2"/>
  <c r="T58" i="2"/>
  <c r="U66" i="2"/>
  <c r="T66" i="2"/>
  <c r="T62" i="2"/>
  <c r="T88" i="2"/>
  <c r="T92" i="2"/>
  <c r="T11" i="3"/>
  <c r="T20" i="3"/>
  <c r="T29" i="3"/>
  <c r="T35" i="3"/>
  <c r="T39" i="3"/>
  <c r="U53" i="3"/>
  <c r="T53" i="3"/>
  <c r="T44" i="3"/>
  <c r="T48" i="3"/>
  <c r="T52" i="3"/>
  <c r="T57" i="3"/>
  <c r="T61" i="3"/>
  <c r="T65" i="3"/>
  <c r="T87" i="3"/>
  <c r="T91" i="3"/>
  <c r="T72" i="4"/>
  <c r="T67" i="4"/>
  <c r="T15" i="4"/>
  <c r="U15" i="4"/>
  <c r="T10" i="4"/>
  <c r="T14" i="4"/>
  <c r="T19" i="4"/>
  <c r="T23" i="4"/>
  <c r="T28" i="4"/>
  <c r="T38" i="4"/>
  <c r="T43" i="4"/>
  <c r="T47" i="4"/>
  <c r="T51" i="4"/>
  <c r="T56" i="4"/>
  <c r="T64" i="4"/>
  <c r="T69" i="4"/>
  <c r="T86" i="4"/>
  <c r="T90" i="4"/>
  <c r="T9" i="5"/>
  <c r="T13" i="5"/>
  <c r="T18" i="5"/>
  <c r="T22" i="5"/>
  <c r="T27" i="5"/>
  <c r="T32" i="5"/>
  <c r="T37" i="5"/>
  <c r="T42" i="5"/>
  <c r="T46" i="5"/>
  <c r="T50" i="5"/>
  <c r="T55" i="5"/>
  <c r="T63" i="5"/>
  <c r="T89" i="5"/>
  <c r="T93" i="5"/>
  <c r="U9" i="6"/>
  <c r="T12" i="6"/>
  <c r="T17" i="6"/>
  <c r="T21" i="6"/>
  <c r="T26" i="6"/>
  <c r="U40" i="6"/>
  <c r="T40" i="6"/>
  <c r="T36" i="6"/>
  <c r="T45" i="6"/>
  <c r="T49" i="6"/>
  <c r="T58" i="6"/>
  <c r="U66" i="6"/>
  <c r="T66" i="6"/>
  <c r="T62" i="6"/>
  <c r="T88" i="6"/>
  <c r="T92" i="6"/>
  <c r="T11" i="7"/>
  <c r="T20" i="7"/>
  <c r="T29" i="7"/>
  <c r="T35" i="7"/>
  <c r="T39" i="7"/>
  <c r="T53" i="7"/>
  <c r="T44" i="7"/>
  <c r="T48" i="7"/>
  <c r="T52" i="7"/>
  <c r="T57" i="7"/>
  <c r="T61" i="7"/>
  <c r="T65" i="7"/>
  <c r="T87" i="7"/>
  <c r="T91" i="7"/>
  <c r="U72" i="8"/>
  <c r="U67" i="8"/>
  <c r="T72" i="8"/>
  <c r="T67" i="8"/>
  <c r="T15" i="8"/>
  <c r="U15" i="8"/>
  <c r="U35" i="8"/>
  <c r="U61" i="8"/>
  <c r="U70" i="8"/>
  <c r="T70" i="8"/>
  <c r="U71" i="8"/>
  <c r="T71" i="8"/>
  <c r="P40" i="9"/>
  <c r="P66" i="9"/>
  <c r="Q67" i="9"/>
  <c r="U67" i="9" s="1"/>
  <c r="U71" i="9"/>
  <c r="P71" i="9"/>
  <c r="T71" i="9" s="1"/>
  <c r="Q72" i="9"/>
  <c r="U72" i="9" s="1"/>
  <c r="U12" i="10"/>
  <c r="T12" i="10"/>
  <c r="Q30" i="10"/>
  <c r="U45" i="10"/>
  <c r="T45" i="10"/>
  <c r="U49" i="10"/>
  <c r="T49" i="10"/>
  <c r="U59" i="10"/>
  <c r="T59" i="10"/>
  <c r="U70" i="10"/>
  <c r="T70" i="10"/>
  <c r="U88" i="10"/>
  <c r="T88" i="10"/>
  <c r="U29" i="11"/>
  <c r="T29" i="11"/>
  <c r="U44" i="11"/>
  <c r="T44" i="11"/>
  <c r="U59" i="12"/>
  <c r="T59" i="12"/>
  <c r="T40" i="1"/>
  <c r="U40" i="1"/>
  <c r="U66" i="1"/>
  <c r="T66" i="1"/>
  <c r="U53" i="2"/>
  <c r="T53" i="2"/>
  <c r="T67" i="3"/>
  <c r="U15" i="3"/>
  <c r="T15" i="3"/>
  <c r="U35" i="3"/>
  <c r="U61" i="3"/>
  <c r="T9" i="4"/>
  <c r="U43" i="4"/>
  <c r="U9" i="5"/>
  <c r="T40" i="5"/>
  <c r="U66" i="5"/>
  <c r="T66" i="5"/>
  <c r="T35" i="6"/>
  <c r="U53" i="6"/>
  <c r="T53" i="6"/>
  <c r="T61" i="6"/>
  <c r="U67" i="7"/>
  <c r="T67" i="7"/>
  <c r="U72" i="7"/>
  <c r="U15" i="7"/>
  <c r="T15" i="7"/>
  <c r="T72" i="7"/>
  <c r="U35" i="7"/>
  <c r="T43" i="7"/>
  <c r="U61" i="7"/>
  <c r="T9" i="8"/>
  <c r="U43" i="8"/>
  <c r="U13" i="9"/>
  <c r="T13" i="9"/>
  <c r="U32" i="9"/>
  <c r="T32" i="9"/>
  <c r="U37" i="9"/>
  <c r="T37" i="9"/>
  <c r="U55" i="9"/>
  <c r="T55" i="9"/>
  <c r="T59" i="9"/>
  <c r="U59" i="9"/>
  <c r="U63" i="9"/>
  <c r="T63" i="9"/>
  <c r="U89" i="9"/>
  <c r="T89" i="9"/>
  <c r="U93" i="9"/>
  <c r="T93" i="9"/>
  <c r="U17" i="10"/>
  <c r="T17" i="10"/>
  <c r="U21" i="10"/>
  <c r="T21" i="10"/>
  <c r="U26" i="10"/>
  <c r="T26" i="10"/>
  <c r="Q53" i="10"/>
  <c r="E72" i="10"/>
  <c r="U11" i="11"/>
  <c r="T11" i="11"/>
  <c r="U39" i="11"/>
  <c r="T39" i="11"/>
  <c r="U71" i="13"/>
  <c r="T71" i="13"/>
  <c r="U59" i="11"/>
  <c r="T59" i="11"/>
  <c r="U66" i="11"/>
  <c r="T66" i="11"/>
  <c r="T30" i="12"/>
  <c r="U30" i="12"/>
  <c r="U53" i="12"/>
  <c r="T53" i="12"/>
  <c r="T71" i="12"/>
  <c r="T67" i="13"/>
  <c r="T72" i="13"/>
  <c r="U15" i="13"/>
  <c r="T15" i="13"/>
  <c r="T24" i="13"/>
  <c r="U12" i="14"/>
  <c r="T12" i="14"/>
  <c r="T33" i="14"/>
  <c r="U33" i="14"/>
  <c r="U45" i="14"/>
  <c r="T45" i="14"/>
  <c r="U49" i="14"/>
  <c r="T49" i="14"/>
  <c r="U59" i="14"/>
  <c r="T59" i="14"/>
  <c r="U20" i="15"/>
  <c r="T20" i="15"/>
  <c r="U24" i="15"/>
  <c r="T24" i="15"/>
  <c r="U30" i="15"/>
  <c r="T30" i="15"/>
  <c r="U33" i="15"/>
  <c r="T33" i="15"/>
  <c r="T59" i="15"/>
  <c r="T24" i="16"/>
  <c r="U24" i="16"/>
  <c r="T30" i="16"/>
  <c r="U30" i="16"/>
  <c r="U36" i="16"/>
  <c r="T36" i="16"/>
  <c r="U40" i="10"/>
  <c r="T40" i="10"/>
  <c r="U66" i="10"/>
  <c r="T66" i="10"/>
  <c r="T53" i="11"/>
  <c r="T48" i="11"/>
  <c r="T52" i="11"/>
  <c r="T57" i="11"/>
  <c r="T61" i="11"/>
  <c r="T65" i="11"/>
  <c r="T87" i="11"/>
  <c r="T91" i="11"/>
  <c r="U67" i="12"/>
  <c r="T72" i="12"/>
  <c r="T67" i="12"/>
  <c r="T15" i="12"/>
  <c r="U15" i="12"/>
  <c r="T10" i="12"/>
  <c r="T14" i="12"/>
  <c r="T19" i="12"/>
  <c r="T23" i="12"/>
  <c r="T28" i="12"/>
  <c r="T38" i="12"/>
  <c r="T43" i="12"/>
  <c r="T47" i="12"/>
  <c r="T51" i="12"/>
  <c r="T56" i="12"/>
  <c r="T64" i="12"/>
  <c r="T69" i="12"/>
  <c r="T86" i="12"/>
  <c r="T90" i="12"/>
  <c r="T9" i="13"/>
  <c r="T13" i="13"/>
  <c r="T18" i="13"/>
  <c r="T22" i="13"/>
  <c r="T27" i="13"/>
  <c r="T32" i="13"/>
  <c r="T37" i="13"/>
  <c r="T42" i="13"/>
  <c r="T46" i="13"/>
  <c r="U49" i="13"/>
  <c r="T51" i="13"/>
  <c r="T55" i="13"/>
  <c r="U58" i="13"/>
  <c r="E67" i="13"/>
  <c r="E72" i="13"/>
  <c r="T24" i="14"/>
  <c r="U24" i="14"/>
  <c r="P24" i="14"/>
  <c r="U26" i="14"/>
  <c r="T26" i="14"/>
  <c r="T30" i="14"/>
  <c r="U30" i="14"/>
  <c r="Q53" i="14"/>
  <c r="T71" i="14"/>
  <c r="Q24" i="15"/>
  <c r="Q33" i="16"/>
  <c r="U44" i="16"/>
  <c r="T44" i="16"/>
  <c r="U59" i="16"/>
  <c r="T59" i="16"/>
  <c r="U70" i="18"/>
  <c r="T70" i="18"/>
  <c r="T40" i="9"/>
  <c r="U40" i="9"/>
  <c r="U66" i="9"/>
  <c r="T66" i="9"/>
  <c r="T29" i="10"/>
  <c r="U53" i="10"/>
  <c r="T53" i="10"/>
  <c r="U67" i="11"/>
  <c r="U72" i="11"/>
  <c r="T72" i="11"/>
  <c r="T15" i="11"/>
  <c r="U61" i="11"/>
  <c r="U43" i="12"/>
  <c r="U9" i="13"/>
  <c r="T40" i="13"/>
  <c r="U40" i="13"/>
  <c r="T59" i="13"/>
  <c r="U59" i="13"/>
  <c r="Q67" i="13"/>
  <c r="U67" i="13" s="1"/>
  <c r="Q72" i="13"/>
  <c r="U72" i="13" s="1"/>
  <c r="U93" i="13"/>
  <c r="T93" i="13"/>
  <c r="U17" i="14"/>
  <c r="T17" i="14"/>
  <c r="U21" i="14"/>
  <c r="T21" i="14"/>
  <c r="Q30" i="14"/>
  <c r="U58" i="14"/>
  <c r="T58" i="14"/>
  <c r="U62" i="14"/>
  <c r="T62" i="14"/>
  <c r="T70" i="14"/>
  <c r="P70" i="14"/>
  <c r="Q71" i="14"/>
  <c r="U71" i="14" s="1"/>
  <c r="U29" i="15"/>
  <c r="T29" i="15"/>
  <c r="U39" i="15"/>
  <c r="T39" i="15"/>
  <c r="U44" i="15"/>
  <c r="T44" i="15"/>
  <c r="U48" i="15"/>
  <c r="T48" i="15"/>
  <c r="U52" i="15"/>
  <c r="T52" i="15"/>
  <c r="U57" i="15"/>
  <c r="T57" i="15"/>
  <c r="U66" i="15"/>
  <c r="T66" i="15"/>
  <c r="U61" i="15"/>
  <c r="T61" i="15"/>
  <c r="U65" i="15"/>
  <c r="T65" i="15"/>
  <c r="U87" i="15"/>
  <c r="T87" i="15"/>
  <c r="U91" i="15"/>
  <c r="T91" i="15"/>
  <c r="U10" i="16"/>
  <c r="T10" i="16"/>
  <c r="U14" i="16"/>
  <c r="T14" i="16"/>
  <c r="U19" i="16"/>
  <c r="T19" i="16"/>
  <c r="U23" i="16"/>
  <c r="T23" i="16"/>
  <c r="U28" i="16"/>
  <c r="T28" i="16"/>
  <c r="U30" i="9"/>
  <c r="T30" i="9"/>
  <c r="T53" i="9"/>
  <c r="U53" i="9"/>
  <c r="U72" i="10"/>
  <c r="T72" i="10"/>
  <c r="T67" i="10"/>
  <c r="T15" i="10"/>
  <c r="U15" i="10"/>
  <c r="U35" i="10"/>
  <c r="T43" i="10"/>
  <c r="T9" i="11"/>
  <c r="U43" i="11"/>
  <c r="U9" i="12"/>
  <c r="U40" i="12"/>
  <c r="T40" i="12"/>
  <c r="U66" i="12"/>
  <c r="T66" i="12"/>
  <c r="T35" i="13"/>
  <c r="T53" i="13"/>
  <c r="U53" i="13"/>
  <c r="T50" i="13"/>
  <c r="U89" i="13"/>
  <c r="T89" i="13"/>
  <c r="U36" i="14"/>
  <c r="T36" i="14"/>
  <c r="U88" i="14"/>
  <c r="T88" i="14"/>
  <c r="U92" i="14"/>
  <c r="T92" i="14"/>
  <c r="U11" i="15"/>
  <c r="T11" i="15"/>
  <c r="U40" i="15"/>
  <c r="T40" i="15"/>
  <c r="U35" i="15"/>
  <c r="T35" i="15"/>
  <c r="U70" i="15"/>
  <c r="T70" i="15"/>
  <c r="U71" i="15"/>
  <c r="T71" i="15"/>
  <c r="T39" i="16"/>
  <c r="U39" i="16"/>
  <c r="U57" i="16"/>
  <c r="T57" i="16"/>
  <c r="U65" i="16"/>
  <c r="T65" i="16"/>
  <c r="T70" i="16"/>
  <c r="U71" i="16"/>
  <c r="T71" i="16"/>
  <c r="U87" i="16"/>
  <c r="T87" i="16"/>
  <c r="U24" i="17"/>
  <c r="T24" i="17"/>
  <c r="T33" i="17"/>
  <c r="T40" i="17"/>
  <c r="U40" i="17"/>
  <c r="U35" i="17"/>
  <c r="U64" i="17"/>
  <c r="T64" i="17"/>
  <c r="U71" i="17"/>
  <c r="T71" i="17"/>
  <c r="U86" i="17"/>
  <c r="T86" i="17"/>
  <c r="U90" i="17"/>
  <c r="T90" i="17"/>
  <c r="U72" i="18"/>
  <c r="T15" i="18"/>
  <c r="U15" i="18"/>
  <c r="U9" i="18"/>
  <c r="T9" i="18"/>
  <c r="U13" i="18"/>
  <c r="T13" i="18"/>
  <c r="U27" i="18"/>
  <c r="T27" i="18"/>
  <c r="T30" i="18"/>
  <c r="U30" i="18"/>
  <c r="T33" i="18"/>
  <c r="U42" i="18"/>
  <c r="T42" i="18"/>
  <c r="U46" i="18"/>
  <c r="T46" i="18"/>
  <c r="U50" i="18"/>
  <c r="T50" i="18"/>
  <c r="U67" i="19"/>
  <c r="T67" i="19"/>
  <c r="U72" i="19"/>
  <c r="T72" i="19"/>
  <c r="U15" i="19"/>
  <c r="U9" i="19"/>
  <c r="U12" i="19"/>
  <c r="T12" i="19"/>
  <c r="U21" i="19"/>
  <c r="T21" i="19"/>
  <c r="U24" i="19"/>
  <c r="T24" i="19"/>
  <c r="T33" i="19"/>
  <c r="U55" i="19"/>
  <c r="T55" i="19"/>
  <c r="U59" i="19"/>
  <c r="T59" i="19"/>
  <c r="U30" i="20"/>
  <c r="U40" i="14"/>
  <c r="T40" i="14"/>
  <c r="U66" i="14"/>
  <c r="T66" i="14"/>
  <c r="U53" i="15"/>
  <c r="T53" i="15"/>
  <c r="U72" i="16"/>
  <c r="T72" i="16"/>
  <c r="T67" i="16"/>
  <c r="T15" i="16"/>
  <c r="U15" i="16"/>
  <c r="U48" i="16"/>
  <c r="T48" i="16"/>
  <c r="U52" i="16"/>
  <c r="T52" i="16"/>
  <c r="T62" i="16"/>
  <c r="U91" i="16"/>
  <c r="T91" i="16"/>
  <c r="Q24" i="17"/>
  <c r="Q33" i="17"/>
  <c r="U33" i="17" s="1"/>
  <c r="T35" i="17"/>
  <c r="T39" i="17"/>
  <c r="U53" i="17"/>
  <c r="U43" i="17"/>
  <c r="T43" i="17"/>
  <c r="U47" i="17"/>
  <c r="T47" i="17"/>
  <c r="U51" i="17"/>
  <c r="T51" i="17"/>
  <c r="T57" i="17"/>
  <c r="U66" i="17"/>
  <c r="T66" i="17"/>
  <c r="U61" i="17"/>
  <c r="P67" i="17"/>
  <c r="T67" i="17" s="1"/>
  <c r="U69" i="17"/>
  <c r="T69" i="17"/>
  <c r="Q33" i="18"/>
  <c r="U33" i="18" s="1"/>
  <c r="U37" i="18"/>
  <c r="T37" i="18"/>
  <c r="U53" i="18"/>
  <c r="T53" i="18"/>
  <c r="U43" i="18"/>
  <c r="T56" i="18"/>
  <c r="T64" i="18"/>
  <c r="T9" i="19"/>
  <c r="T18" i="19"/>
  <c r="T27" i="19"/>
  <c r="Q30" i="19"/>
  <c r="T32" i="19"/>
  <c r="U36" i="19"/>
  <c r="T36" i="19"/>
  <c r="T50" i="19"/>
  <c r="T24" i="20"/>
  <c r="U24" i="20"/>
  <c r="U66" i="13"/>
  <c r="T66" i="13"/>
  <c r="T88" i="13"/>
  <c r="T92" i="13"/>
  <c r="T11" i="14"/>
  <c r="T20" i="14"/>
  <c r="T29" i="14"/>
  <c r="T35" i="14"/>
  <c r="T39" i="14"/>
  <c r="U53" i="14"/>
  <c r="T53" i="14"/>
  <c r="T44" i="14"/>
  <c r="T48" i="14"/>
  <c r="T52" i="14"/>
  <c r="T57" i="14"/>
  <c r="T61" i="14"/>
  <c r="T65" i="14"/>
  <c r="T87" i="14"/>
  <c r="T91" i="14"/>
  <c r="T67" i="15"/>
  <c r="U15" i="15"/>
  <c r="T15" i="15"/>
  <c r="T72" i="15"/>
  <c r="T10" i="15"/>
  <c r="T14" i="15"/>
  <c r="T19" i="15"/>
  <c r="T23" i="15"/>
  <c r="T28" i="15"/>
  <c r="T38" i="15"/>
  <c r="T43" i="15"/>
  <c r="T47" i="15"/>
  <c r="T51" i="15"/>
  <c r="T56" i="15"/>
  <c r="T64" i="15"/>
  <c r="T69" i="15"/>
  <c r="T86" i="15"/>
  <c r="T90" i="15"/>
  <c r="T9" i="16"/>
  <c r="T13" i="16"/>
  <c r="T18" i="16"/>
  <c r="T22" i="16"/>
  <c r="T27" i="16"/>
  <c r="T32" i="16"/>
  <c r="S33" i="16"/>
  <c r="U40" i="16"/>
  <c r="T40" i="16"/>
  <c r="T35" i="16"/>
  <c r="E40" i="16"/>
  <c r="T45" i="16"/>
  <c r="E53" i="16"/>
  <c r="T58" i="16"/>
  <c r="Q66" i="16"/>
  <c r="T88" i="16"/>
  <c r="U10" i="17"/>
  <c r="T10" i="17"/>
  <c r="U19" i="17"/>
  <c r="T19" i="17"/>
  <c r="U28" i="17"/>
  <c r="T28" i="17"/>
  <c r="P59" i="17"/>
  <c r="T61" i="17"/>
  <c r="T65" i="17"/>
  <c r="E70" i="17"/>
  <c r="T87" i="17"/>
  <c r="T91" i="17"/>
  <c r="T10" i="18"/>
  <c r="T14" i="18"/>
  <c r="U18" i="18"/>
  <c r="T18" i="18"/>
  <c r="U22" i="18"/>
  <c r="T22" i="18"/>
  <c r="T28" i="18"/>
  <c r="T43" i="18"/>
  <c r="T47" i="18"/>
  <c r="T51" i="18"/>
  <c r="P66" i="18"/>
  <c r="P67" i="18"/>
  <c r="T67" i="18" s="1"/>
  <c r="P71" i="18"/>
  <c r="P72" i="18"/>
  <c r="T72" i="18" s="1"/>
  <c r="U89" i="18"/>
  <c r="T89" i="18"/>
  <c r="T13" i="19"/>
  <c r="T22" i="19"/>
  <c r="P40" i="19"/>
  <c r="U45" i="19"/>
  <c r="T45" i="19"/>
  <c r="U71" i="19"/>
  <c r="T71" i="19"/>
  <c r="T33" i="20"/>
  <c r="U33" i="20"/>
  <c r="U72" i="14"/>
  <c r="U67" i="14"/>
  <c r="T72" i="14"/>
  <c r="T15" i="14"/>
  <c r="U15" i="14"/>
  <c r="U35" i="14"/>
  <c r="U61" i="14"/>
  <c r="U43" i="15"/>
  <c r="U9" i="16"/>
  <c r="Q40" i="16"/>
  <c r="Q53" i="16"/>
  <c r="U53" i="16" s="1"/>
  <c r="U66" i="16"/>
  <c r="T66" i="16"/>
  <c r="U61" i="16"/>
  <c r="T61" i="16"/>
  <c r="U14" i="17"/>
  <c r="T14" i="17"/>
  <c r="U23" i="17"/>
  <c r="T23" i="17"/>
  <c r="U30" i="17"/>
  <c r="T30" i="17"/>
  <c r="U38" i="17"/>
  <c r="T38" i="17"/>
  <c r="U56" i="17"/>
  <c r="T56" i="17"/>
  <c r="T59" i="17"/>
  <c r="U59" i="17"/>
  <c r="Q70" i="17"/>
  <c r="T24" i="18"/>
  <c r="U24" i="18"/>
  <c r="U32" i="18"/>
  <c r="T32" i="18"/>
  <c r="U55" i="18"/>
  <c r="T55" i="18"/>
  <c r="U63" i="18"/>
  <c r="T63" i="18"/>
  <c r="T71" i="18"/>
  <c r="U93" i="18"/>
  <c r="T93" i="18"/>
  <c r="U17" i="19"/>
  <c r="T17" i="19"/>
  <c r="U26" i="19"/>
  <c r="T26" i="19"/>
  <c r="T37" i="19"/>
  <c r="U49" i="19"/>
  <c r="T49" i="19"/>
  <c r="T63" i="19"/>
  <c r="T89" i="19"/>
  <c r="T93" i="19"/>
  <c r="U40" i="20"/>
  <c r="T40" i="20"/>
  <c r="U62" i="20"/>
  <c r="T62" i="20"/>
  <c r="T71" i="20"/>
  <c r="T53" i="16"/>
  <c r="U67" i="17"/>
  <c r="U15" i="17"/>
  <c r="T72" i="17"/>
  <c r="U40" i="19"/>
  <c r="T40" i="19"/>
  <c r="T58" i="19"/>
  <c r="U66" i="19"/>
  <c r="T66" i="19"/>
  <c r="T62" i="19"/>
  <c r="T88" i="19"/>
  <c r="T92" i="19"/>
  <c r="T11" i="20"/>
  <c r="T20" i="20"/>
  <c r="T29" i="20"/>
  <c r="T35" i="20"/>
  <c r="T39" i="20"/>
  <c r="T53" i="20"/>
  <c r="T44" i="20"/>
  <c r="U58" i="20"/>
  <c r="U40" i="18"/>
  <c r="U66" i="18"/>
  <c r="T66" i="18"/>
  <c r="U53" i="19"/>
  <c r="T53" i="19"/>
  <c r="U72" i="20"/>
  <c r="U67" i="20"/>
  <c r="T72" i="20"/>
  <c r="T15" i="20"/>
  <c r="U15" i="20"/>
  <c r="U35" i="20"/>
  <c r="T46" i="20"/>
  <c r="U59" i="20"/>
  <c r="T59" i="20"/>
  <c r="U70" i="20"/>
  <c r="T70" i="20"/>
  <c r="U70" i="19"/>
  <c r="T70" i="19"/>
  <c r="U43" i="20"/>
  <c r="E72" i="20"/>
  <c r="U88" i="20"/>
  <c r="T88" i="20"/>
  <c r="U92" i="20"/>
  <c r="T92" i="20"/>
  <c r="E79" i="7"/>
  <c r="T105" i="1"/>
  <c r="T98" i="20"/>
  <c r="T106" i="20"/>
  <c r="U113" i="20"/>
  <c r="U99" i="19"/>
  <c r="T100" i="19"/>
  <c r="T101" i="19"/>
  <c r="T108" i="19"/>
  <c r="T109" i="19"/>
  <c r="S95" i="18"/>
  <c r="U102" i="18"/>
  <c r="T103" i="18"/>
  <c r="T104" i="18"/>
  <c r="E95" i="17"/>
  <c r="T107" i="17"/>
  <c r="L112" i="17"/>
  <c r="R112" i="17" s="1"/>
  <c r="M112" i="13"/>
  <c r="S112" i="13" s="1"/>
  <c r="T113" i="11"/>
  <c r="U113" i="11"/>
  <c r="T107" i="10"/>
  <c r="U107" i="10"/>
  <c r="U97" i="9"/>
  <c r="T97" i="9"/>
  <c r="U108" i="8"/>
  <c r="T108" i="8"/>
  <c r="U98" i="7"/>
  <c r="T98" i="7"/>
  <c r="L112" i="6"/>
  <c r="R112" i="6" s="1"/>
  <c r="R95" i="6"/>
  <c r="U113" i="5"/>
  <c r="T113" i="5"/>
  <c r="U96" i="3"/>
  <c r="T96" i="3"/>
  <c r="E95" i="3"/>
  <c r="E112" i="3" s="1"/>
  <c r="U97" i="2"/>
  <c r="T97" i="2"/>
  <c r="U66" i="20"/>
  <c r="T66" i="20"/>
  <c r="E79" i="20"/>
  <c r="E79" i="19"/>
  <c r="E79" i="10"/>
  <c r="E79" i="3"/>
  <c r="E95" i="1"/>
  <c r="U95" i="1" s="1"/>
  <c r="T104" i="20"/>
  <c r="T97" i="19"/>
  <c r="E95" i="16"/>
  <c r="U108" i="16"/>
  <c r="T109" i="16"/>
  <c r="T110" i="16"/>
  <c r="L112" i="16"/>
  <c r="R112" i="16" s="1"/>
  <c r="E95" i="15"/>
  <c r="U95" i="15" s="1"/>
  <c r="T105" i="15"/>
  <c r="R95" i="14"/>
  <c r="T100" i="14"/>
  <c r="R95" i="13"/>
  <c r="U103" i="13"/>
  <c r="T103" i="13"/>
  <c r="U109" i="13"/>
  <c r="T110" i="13"/>
  <c r="U102" i="12"/>
  <c r="T102" i="12"/>
  <c r="T110" i="12"/>
  <c r="T97" i="11"/>
  <c r="U109" i="11"/>
  <c r="T109" i="11"/>
  <c r="T100" i="10"/>
  <c r="U106" i="10"/>
  <c r="T106" i="10"/>
  <c r="U113" i="9"/>
  <c r="T113" i="9"/>
  <c r="U107" i="8"/>
  <c r="T107" i="8"/>
  <c r="S95" i="6"/>
  <c r="M112" i="6"/>
  <c r="S112" i="6" s="1"/>
  <c r="T99" i="5"/>
  <c r="T100" i="5"/>
  <c r="U101" i="5"/>
  <c r="T102" i="5"/>
  <c r="U104" i="5"/>
  <c r="T104" i="5"/>
  <c r="L112" i="3"/>
  <c r="R112" i="3" s="1"/>
  <c r="E95" i="2"/>
  <c r="T95" i="2" s="1"/>
  <c r="T96" i="2"/>
  <c r="U113" i="2"/>
  <c r="T113" i="2"/>
  <c r="E79" i="16"/>
  <c r="E79" i="15"/>
  <c r="E79" i="8"/>
  <c r="E79" i="6"/>
  <c r="S95" i="1"/>
  <c r="T101" i="1"/>
  <c r="T109" i="1"/>
  <c r="T102" i="20"/>
  <c r="T110" i="20"/>
  <c r="T104" i="19"/>
  <c r="T105" i="19"/>
  <c r="E95" i="18"/>
  <c r="T95" i="18" s="1"/>
  <c r="T96" i="18"/>
  <c r="U110" i="18"/>
  <c r="U98" i="17"/>
  <c r="T99" i="17"/>
  <c r="U104" i="16"/>
  <c r="T105" i="16"/>
  <c r="T106" i="16"/>
  <c r="T109" i="15"/>
  <c r="U102" i="13"/>
  <c r="T102" i="13"/>
  <c r="R95" i="12"/>
  <c r="L112" i="12"/>
  <c r="R112" i="12" s="1"/>
  <c r="U96" i="10"/>
  <c r="T96" i="10"/>
  <c r="U109" i="9"/>
  <c r="T109" i="9"/>
  <c r="U96" i="8"/>
  <c r="T96" i="8"/>
  <c r="U110" i="8"/>
  <c r="T110" i="8"/>
  <c r="U110" i="4"/>
  <c r="T110" i="4"/>
  <c r="U98" i="3"/>
  <c r="T98" i="3"/>
  <c r="M112" i="2"/>
  <c r="S112" i="2" s="1"/>
  <c r="S95" i="2"/>
  <c r="E79" i="18"/>
  <c r="T113" i="15"/>
  <c r="T101" i="13"/>
  <c r="U101" i="13"/>
  <c r="U108" i="10"/>
  <c r="T108" i="10"/>
  <c r="U108" i="9"/>
  <c r="T108" i="9"/>
  <c r="T109" i="8"/>
  <c r="U109" i="8"/>
  <c r="L112" i="5"/>
  <c r="R112" i="5" s="1"/>
  <c r="T113" i="4"/>
  <c r="U113" i="4"/>
  <c r="U97" i="3"/>
  <c r="T97" i="3"/>
  <c r="U103" i="2"/>
  <c r="T104" i="2"/>
  <c r="T105" i="2"/>
  <c r="M112" i="11"/>
  <c r="S112" i="11" s="1"/>
  <c r="U113" i="3"/>
  <c r="E112" i="1"/>
  <c r="E95" i="20"/>
  <c r="U97" i="20"/>
  <c r="U101" i="20"/>
  <c r="U102" i="17"/>
  <c r="U106" i="17"/>
  <c r="U110" i="17"/>
  <c r="S95" i="16"/>
  <c r="M112" i="16"/>
  <c r="S112" i="16" s="1"/>
  <c r="U113" i="16"/>
  <c r="R95" i="15"/>
  <c r="L112" i="15"/>
  <c r="R112" i="15" s="1"/>
  <c r="T98" i="14"/>
  <c r="E95" i="14"/>
  <c r="U99" i="14"/>
  <c r="U103" i="14"/>
  <c r="U107" i="14"/>
  <c r="R95" i="11"/>
  <c r="L112" i="11"/>
  <c r="R112" i="11" s="1"/>
  <c r="T97" i="7"/>
  <c r="U97" i="7"/>
  <c r="M112" i="3"/>
  <c r="S112" i="3" s="1"/>
  <c r="S95" i="3"/>
  <c r="T107" i="3"/>
  <c r="U107" i="3"/>
  <c r="R95" i="1"/>
  <c r="U102" i="1"/>
  <c r="U106" i="1"/>
  <c r="U110" i="1"/>
  <c r="U105" i="20"/>
  <c r="U109" i="20"/>
  <c r="U107" i="19"/>
  <c r="T96" i="1"/>
  <c r="T100" i="1"/>
  <c r="T104" i="1"/>
  <c r="T108" i="1"/>
  <c r="T113" i="1"/>
  <c r="T99" i="20"/>
  <c r="T103" i="20"/>
  <c r="T107" i="20"/>
  <c r="U102" i="19"/>
  <c r="T103" i="19"/>
  <c r="U110" i="19"/>
  <c r="M112" i="17"/>
  <c r="S112" i="17" s="1"/>
  <c r="T95" i="16"/>
  <c r="T96" i="15"/>
  <c r="U99" i="15"/>
  <c r="T100" i="15"/>
  <c r="U103" i="15"/>
  <c r="T104" i="15"/>
  <c r="U107" i="15"/>
  <c r="T108" i="15"/>
  <c r="U97" i="12"/>
  <c r="U105" i="12"/>
  <c r="U104" i="11"/>
  <c r="U99" i="10"/>
  <c r="U105" i="10"/>
  <c r="U113" i="10"/>
  <c r="T113" i="10"/>
  <c r="U99" i="9"/>
  <c r="T97" i="8"/>
  <c r="U97" i="8"/>
  <c r="E95" i="8"/>
  <c r="E95" i="7"/>
  <c r="M112" i="7"/>
  <c r="S112" i="7" s="1"/>
  <c r="S95" i="7"/>
  <c r="U100" i="7"/>
  <c r="T105" i="5"/>
  <c r="U105" i="5"/>
  <c r="L112" i="4"/>
  <c r="R112" i="4" s="1"/>
  <c r="R95" i="4"/>
  <c r="T103" i="5"/>
  <c r="U103" i="5"/>
  <c r="R95" i="2"/>
  <c r="L112" i="2"/>
  <c r="R112" i="2" s="1"/>
  <c r="U96" i="1"/>
  <c r="E112" i="15"/>
  <c r="U96" i="15"/>
  <c r="E95" i="11"/>
  <c r="T96" i="11"/>
  <c r="E95" i="19"/>
  <c r="U96" i="19"/>
  <c r="U98" i="19"/>
  <c r="U106" i="19"/>
  <c r="U97" i="17"/>
  <c r="U101" i="17"/>
  <c r="U105" i="17"/>
  <c r="U109" i="17"/>
  <c r="E112" i="17"/>
  <c r="T95" i="15"/>
  <c r="U98" i="14"/>
  <c r="U102" i="14"/>
  <c r="U106" i="14"/>
  <c r="U110" i="14"/>
  <c r="E95" i="12"/>
  <c r="S95" i="12"/>
  <c r="M112" i="12"/>
  <c r="S112" i="12" s="1"/>
  <c r="U101" i="12"/>
  <c r="U109" i="12"/>
  <c r="U100" i="11"/>
  <c r="U108" i="11"/>
  <c r="E95" i="9"/>
  <c r="T98" i="9"/>
  <c r="U98" i="9"/>
  <c r="U98" i="8"/>
  <c r="T99" i="7"/>
  <c r="U99" i="7"/>
  <c r="U106" i="5"/>
  <c r="T99" i="3"/>
  <c r="U99" i="3"/>
  <c r="U96" i="12"/>
  <c r="U100" i="12"/>
  <c r="U104" i="12"/>
  <c r="U108" i="12"/>
  <c r="U113" i="12"/>
  <c r="U99" i="11"/>
  <c r="U103" i="11"/>
  <c r="U107" i="11"/>
  <c r="U98" i="10"/>
  <c r="U104" i="10"/>
  <c r="R95" i="7"/>
  <c r="L112" i="7"/>
  <c r="R112" i="7" s="1"/>
  <c r="T97" i="5"/>
  <c r="E95" i="5"/>
  <c r="U98" i="5"/>
  <c r="U101" i="3"/>
  <c r="T97" i="18"/>
  <c r="T101" i="18"/>
  <c r="T105" i="18"/>
  <c r="T109" i="18"/>
  <c r="T96" i="17"/>
  <c r="T100" i="17"/>
  <c r="T104" i="17"/>
  <c r="T108" i="17"/>
  <c r="T113" i="17"/>
  <c r="T99" i="16"/>
  <c r="T103" i="16"/>
  <c r="T107" i="16"/>
  <c r="T98" i="15"/>
  <c r="T102" i="15"/>
  <c r="T106" i="15"/>
  <c r="T110" i="15"/>
  <c r="T97" i="14"/>
  <c r="T101" i="14"/>
  <c r="T105" i="14"/>
  <c r="T109" i="14"/>
  <c r="T96" i="13"/>
  <c r="T100" i="13"/>
  <c r="T104" i="13"/>
  <c r="T108" i="13"/>
  <c r="T113" i="13"/>
  <c r="T99" i="12"/>
  <c r="T103" i="12"/>
  <c r="T107" i="12"/>
  <c r="T98" i="11"/>
  <c r="T102" i="11"/>
  <c r="T106" i="11"/>
  <c r="T110" i="11"/>
  <c r="T97" i="10"/>
  <c r="T101" i="10"/>
  <c r="T109" i="10"/>
  <c r="U106" i="9"/>
  <c r="T107" i="9"/>
  <c r="U105" i="8"/>
  <c r="T106" i="8"/>
  <c r="M112" i="8"/>
  <c r="S112" i="8" s="1"/>
  <c r="U108" i="6"/>
  <c r="U110" i="6"/>
  <c r="E95" i="4"/>
  <c r="S95" i="4"/>
  <c r="M112" i="4"/>
  <c r="S112" i="4" s="1"/>
  <c r="U106" i="4"/>
  <c r="U108" i="4"/>
  <c r="T109" i="4"/>
  <c r="E95" i="10"/>
  <c r="T102" i="10"/>
  <c r="U103" i="10"/>
  <c r="U110" i="9"/>
  <c r="U113" i="7"/>
  <c r="T113" i="7"/>
  <c r="U97" i="5"/>
  <c r="U100" i="3"/>
  <c r="U108" i="3"/>
  <c r="U96" i="9"/>
  <c r="E95" i="6"/>
  <c r="U96" i="6"/>
  <c r="U96" i="2"/>
  <c r="T98" i="2"/>
  <c r="T102" i="2"/>
  <c r="T106" i="2"/>
  <c r="T110" i="2"/>
  <c r="T59" i="3" l="1"/>
  <c r="T59" i="18"/>
  <c r="T24" i="11"/>
  <c r="U30" i="4"/>
  <c r="T24" i="1"/>
  <c r="U95" i="13"/>
  <c r="E112" i="13"/>
  <c r="U30" i="19"/>
  <c r="U33" i="16"/>
  <c r="U24" i="12"/>
  <c r="T70" i="12"/>
  <c r="E112" i="18"/>
  <c r="T95" i="3"/>
  <c r="T95" i="1"/>
  <c r="E112" i="16"/>
  <c r="U95" i="16"/>
  <c r="U95" i="2"/>
  <c r="U95" i="3"/>
  <c r="E112" i="2"/>
  <c r="U95" i="18"/>
  <c r="T95" i="17"/>
  <c r="U95" i="17"/>
  <c r="U70" i="17"/>
  <c r="T70" i="17"/>
  <c r="U33" i="1"/>
  <c r="T33" i="1"/>
  <c r="U95" i="9"/>
  <c r="T95" i="9"/>
  <c r="E112" i="9"/>
  <c r="U112" i="15"/>
  <c r="T112" i="15"/>
  <c r="U112" i="17"/>
  <c r="T112" i="17"/>
  <c r="E112" i="11"/>
  <c r="U95" i="11"/>
  <c r="T95" i="11"/>
  <c r="E112" i="7"/>
  <c r="T95" i="7"/>
  <c r="U95" i="7"/>
  <c r="T112" i="1"/>
  <c r="U112" i="1"/>
  <c r="T95" i="20"/>
  <c r="E112" i="20"/>
  <c r="U95" i="20"/>
  <c r="U95" i="6"/>
  <c r="E112" i="6"/>
  <c r="T95" i="6"/>
  <c r="T95" i="4"/>
  <c r="U95" i="4"/>
  <c r="E112" i="4"/>
  <c r="T95" i="5"/>
  <c r="E112" i="5"/>
  <c r="U95" i="5"/>
  <c r="T112" i="18"/>
  <c r="U112" i="18"/>
  <c r="T95" i="8"/>
  <c r="E112" i="8"/>
  <c r="U95" i="8"/>
  <c r="U112" i="2"/>
  <c r="T112" i="2"/>
  <c r="E112" i="10"/>
  <c r="U95" i="10"/>
  <c r="T95" i="10"/>
  <c r="E112" i="12"/>
  <c r="T95" i="12"/>
  <c r="U95" i="12"/>
  <c r="U95" i="19"/>
  <c r="E112" i="19"/>
  <c r="T95" i="19"/>
  <c r="U112" i="3"/>
  <c r="T112" i="3"/>
  <c r="U95" i="14"/>
  <c r="T95" i="14"/>
  <c r="E112" i="14"/>
  <c r="U112" i="13" l="1"/>
  <c r="T112" i="13"/>
  <c r="U112" i="16"/>
  <c r="T112" i="16"/>
  <c r="T112" i="14"/>
  <c r="U112" i="14"/>
  <c r="U112" i="4"/>
  <c r="T112" i="4"/>
  <c r="T112" i="6"/>
  <c r="U112" i="6"/>
  <c r="U112" i="11"/>
  <c r="T112" i="11"/>
  <c r="U112" i="10"/>
  <c r="T112" i="10"/>
  <c r="T112" i="8"/>
  <c r="U112" i="8"/>
  <c r="U112" i="7"/>
  <c r="T112" i="7"/>
  <c r="T112" i="9"/>
  <c r="U112" i="9"/>
  <c r="U112" i="5"/>
  <c r="T112" i="5"/>
  <c r="T112" i="19"/>
  <c r="U112" i="19"/>
  <c r="U112" i="12"/>
  <c r="T112" i="12"/>
  <c r="U112" i="20"/>
  <c r="T112" i="20"/>
</calcChain>
</file>

<file path=xl/sharedStrings.xml><?xml version="1.0" encoding="utf-8"?>
<sst xmlns="http://schemas.openxmlformats.org/spreadsheetml/2006/main" count="3960" uniqueCount="144">
  <si>
    <t>Figures Finalised as at 2022/08/09</t>
  </si>
  <si>
    <t/>
  </si>
  <si>
    <t>4th Quarter Ended 30 June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</si>
  <si>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</si>
  <si>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</si>
  <si>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</si>
  <si>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</si>
  <si>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</si>
  <si>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</si>
  <si>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</si>
  <si>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</si>
  <si>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</si>
  <si>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</si>
  <si>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</si>
  <si>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</si>
  <si>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</si>
  <si>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</si>
  <si>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</si>
  <si>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</si>
  <si>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</si>
  <si>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</si>
  <si>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</si>
  <si>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</si>
  <si>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</si>
  <si>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</si>
  <si>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</si>
  <si>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</si>
  <si>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</si>
  <si>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</si>
  <si>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</si>
  <si>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</si>
  <si>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</si>
  <si>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</si>
  <si>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</si>
  <si>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</si>
  <si>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</si>
  <si>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</si>
  <si>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</si>
  <si>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</si>
  <si>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</si>
  <si>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</si>
  <si>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</si>
  <si>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</si>
  <si>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</si>
  <si>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</si>
  <si>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</si>
  <si>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</si>
  <si>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</si>
  <si>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</si>
  <si>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</si>
  <si>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</si>
  <si>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</si>
  <si>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</si>
  <si>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</si>
  <si>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</si>
  <si>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</si>
  <si>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</si>
  <si>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</si>
  <si>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</si>
  <si>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</si>
  <si>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</si>
  <si>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</si>
  <si>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</si>
  <si>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</si>
  <si>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</si>
  <si>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</si>
  <si>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</si>
  <si>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</si>
  <si>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</si>
  <si>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</si>
  <si>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</si>
  <si>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</si>
  <si>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</si>
  <si>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</si>
  <si>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</si>
  <si>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</si>
  <si>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</si>
  <si>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</si>
  <si>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</si>
  <si>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</si>
  <si>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</si>
  <si>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</si>
  <si>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</si>
  <si>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</si>
  <si>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</si>
  <si>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</si>
  <si>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</si>
  <si>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</si>
  <si>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</si>
  <si>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</si>
  <si>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</si>
  <si>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</si>
  <si>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</si>
  <si>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</si>
  <si>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</si>
  <si>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</si>
  <si>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</si>
  <si>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</si>
  <si>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</si>
  <si>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</si>
  <si>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</si>
  <si>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</si>
  <si>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</si>
  <si>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</si>
  <si>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</si>
  <si>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</si>
  <si>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</si>
  <si>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</si>
  <si>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</si>
  <si>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</si>
  <si>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</si>
  <si>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MATJHABENG (FS184)</t>
  </si>
  <si>
    <t>GAUTENG: EMFULENI (GT421)</t>
  </si>
  <si>
    <t>GAUTENG: MOGALE CITY (GT481)</t>
  </si>
  <si>
    <t>KWAZULU-NATAL: MSUNDUZI (KZN225)</t>
  </si>
  <si>
    <t>KWAZULU-NATAL: NEWCASTLE (KZN252)</t>
  </si>
  <si>
    <t>KWAZULU-NATAL: UMHLATHUZE (KZN282)</t>
  </si>
  <si>
    <t>LIMPOPO: POLOKWANE (LIM354)</t>
  </si>
  <si>
    <t>MPUMALANGA: GOVAN MBEKI (MP307)</t>
  </si>
  <si>
    <t>MPUMALANGA: EMALAHLENI (MP) (MP312)</t>
  </si>
  <si>
    <t>MPUMALANGA: STEVE TSHWETE (MP313)</t>
  </si>
  <si>
    <t>MPUMALANGA: CITY OF MBOMBELA (MP326)</t>
  </si>
  <si>
    <t>NORTHERN CAPE: SOL PLAATJE (NC091)</t>
  </si>
  <si>
    <t>NORTH WEST: MADIBENG (NW372)</t>
  </si>
  <si>
    <t>NORTH WEST: RUSTENBURG (NW373)</t>
  </si>
  <si>
    <t>NORTH WEST: CITY OF MATLOSANA (NW403)</t>
  </si>
  <si>
    <t>NORTH WEST: J B MARKS (NW405)</t>
  </si>
  <si>
    <t>WESTERN CAPE: DRAKENSTEIN (WC023)</t>
  </si>
  <si>
    <t>WESTERN CAPE: STELLENBOSCH (WC024)</t>
  </si>
  <si>
    <t>WESTERN CAPE: GEORGE (WC044)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</si>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</sst>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41300000</v>
      </c>
      <c r="C10" s="92">
        <v>0</v>
      </c>
      <c r="D10" s="92"/>
      <c r="E10" s="92">
        <f t="shared" ref="E10:E15" si="0">$B10      +$C10      +$D10</f>
        <v>41300000</v>
      </c>
      <c r="F10" s="93">
        <v>41300000</v>
      </c>
      <c r="G10" s="94">
        <v>41300000</v>
      </c>
      <c r="H10" s="93">
        <v>5889000</v>
      </c>
      <c r="I10" s="94">
        <v>1916338</v>
      </c>
      <c r="J10" s="93">
        <v>7517000</v>
      </c>
      <c r="K10" s="94">
        <v>3019648</v>
      </c>
      <c r="L10" s="93">
        <v>6754000</v>
      </c>
      <c r="M10" s="94">
        <v>5740330</v>
      </c>
      <c r="N10" s="93">
        <v>15445000</v>
      </c>
      <c r="O10" s="94">
        <v>13472460</v>
      </c>
      <c r="P10" s="93">
        <f t="shared" ref="P10:P15" si="1">$H10      +$J10      +$L10      +$N10</f>
        <v>35605000</v>
      </c>
      <c r="Q10" s="94">
        <f t="shared" ref="Q10:Q15" si="2">$I10      +$K10      +$M10      +$O10</f>
        <v>24148776</v>
      </c>
      <c r="R10" s="48">
        <f t="shared" ref="R10:R15" si="3">IF(($L10      =0),0,((($N10      -$L10      )/$L10      )*100))</f>
        <v>128.67930115487118</v>
      </c>
      <c r="S10" s="49">
        <f t="shared" ref="S10:S15" si="4">IF(($M10      =0),0,((($O10      -$M10      )/$M10      )*100))</f>
        <v>134.69835357897543</v>
      </c>
      <c r="T10" s="48">
        <f t="shared" ref="T10:T14" si="5">IF(($E10      =0),0,(($P10      /$E10      )*100))</f>
        <v>86.210653753026634</v>
      </c>
      <c r="U10" s="50">
        <f t="shared" ref="U10:U14" si="6">IF(($E10      =0),0,(($Q10      /$E10      )*100))</f>
        <v>58.471612590799026</v>
      </c>
      <c r="V10" s="93">
        <v>380000</v>
      </c>
      <c r="W10" s="94">
        <v>0</v>
      </c>
    </row>
    <row r="11" spans="1:23" ht="12.95" customHeight="1" x14ac:dyDescent="0.2">
      <c r="A11" s="47" t="s">
        <v>37</v>
      </c>
      <c r="B11" s="92">
        <v>42217000</v>
      </c>
      <c r="C11" s="92">
        <v>0</v>
      </c>
      <c r="D11" s="92"/>
      <c r="E11" s="92">
        <f t="shared" si="0"/>
        <v>42217000</v>
      </c>
      <c r="F11" s="93">
        <v>42217000</v>
      </c>
      <c r="G11" s="94">
        <v>42217000</v>
      </c>
      <c r="H11" s="93">
        <v>9223000</v>
      </c>
      <c r="I11" s="94">
        <v>1012416</v>
      </c>
      <c r="J11" s="93">
        <v>9362000</v>
      </c>
      <c r="K11" s="94">
        <v>4377797</v>
      </c>
      <c r="L11" s="93">
        <v>10639000</v>
      </c>
      <c r="M11" s="94">
        <v>2078697</v>
      </c>
      <c r="N11" s="93">
        <v>9280000</v>
      </c>
      <c r="O11" s="94">
        <v>16006511</v>
      </c>
      <c r="P11" s="93">
        <f t="shared" si="1"/>
        <v>38504000</v>
      </c>
      <c r="Q11" s="94">
        <f t="shared" si="2"/>
        <v>23475421</v>
      </c>
      <c r="R11" s="48">
        <f t="shared" si="3"/>
        <v>-12.773756932042485</v>
      </c>
      <c r="S11" s="49">
        <f t="shared" si="4"/>
        <v>670.02617505100557</v>
      </c>
      <c r="T11" s="48">
        <f t="shared" si="5"/>
        <v>91.204964824596729</v>
      </c>
      <c r="U11" s="50">
        <f t="shared" si="6"/>
        <v>55.606558969135655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192000000</v>
      </c>
      <c r="C13" s="92">
        <v>-24223000</v>
      </c>
      <c r="D13" s="92"/>
      <c r="E13" s="92">
        <f t="shared" si="0"/>
        <v>167777000</v>
      </c>
      <c r="F13" s="93">
        <v>167777000</v>
      </c>
      <c r="G13" s="94">
        <v>167777000</v>
      </c>
      <c r="H13" s="93">
        <v>36522000</v>
      </c>
      <c r="I13" s="94">
        <v>17243236</v>
      </c>
      <c r="J13" s="93">
        <v>28344000</v>
      </c>
      <c r="K13" s="94">
        <v>25728309</v>
      </c>
      <c r="L13" s="93">
        <v>23895000</v>
      </c>
      <c r="M13" s="94">
        <v>25487162</v>
      </c>
      <c r="N13" s="93">
        <v>40325000</v>
      </c>
      <c r="O13" s="94">
        <v>50649386</v>
      </c>
      <c r="P13" s="93">
        <f t="shared" si="1"/>
        <v>129086000</v>
      </c>
      <c r="Q13" s="94">
        <f t="shared" si="2"/>
        <v>119108093</v>
      </c>
      <c r="R13" s="48">
        <f t="shared" si="3"/>
        <v>68.759154634860849</v>
      </c>
      <c r="S13" s="49">
        <f t="shared" si="4"/>
        <v>98.725091479388709</v>
      </c>
      <c r="T13" s="48">
        <f t="shared" si="5"/>
        <v>76.939032167698798</v>
      </c>
      <c r="U13" s="50">
        <f t="shared" si="6"/>
        <v>70.991907710830446</v>
      </c>
      <c r="V13" s="93">
        <v>1070000</v>
      </c>
      <c r="W13" s="94">
        <v>0</v>
      </c>
    </row>
    <row r="14" spans="1:23" ht="12.95" customHeight="1" x14ac:dyDescent="0.2">
      <c r="A14" s="47" t="s">
        <v>40</v>
      </c>
      <c r="B14" s="92">
        <v>36754000</v>
      </c>
      <c r="C14" s="92">
        <v>0</v>
      </c>
      <c r="D14" s="92"/>
      <c r="E14" s="92">
        <f t="shared" si="0"/>
        <v>36754000</v>
      </c>
      <c r="F14" s="93">
        <v>36754000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312271000</v>
      </c>
      <c r="C15" s="95">
        <f>SUM(C9:C14)</f>
        <v>-24223000</v>
      </c>
      <c r="D15" s="95"/>
      <c r="E15" s="95">
        <f t="shared" si="0"/>
        <v>288048000</v>
      </c>
      <c r="F15" s="96">
        <f t="shared" ref="F15:O15" si="7">SUM(F9:F14)</f>
        <v>288048000</v>
      </c>
      <c r="G15" s="97">
        <f t="shared" si="7"/>
        <v>251294000</v>
      </c>
      <c r="H15" s="96">
        <f t="shared" si="7"/>
        <v>51634000</v>
      </c>
      <c r="I15" s="97">
        <f t="shared" si="7"/>
        <v>20171990</v>
      </c>
      <c r="J15" s="96">
        <f t="shared" si="7"/>
        <v>45223000</v>
      </c>
      <c r="K15" s="97">
        <f t="shared" si="7"/>
        <v>33125754</v>
      </c>
      <c r="L15" s="96">
        <f t="shared" si="7"/>
        <v>41288000</v>
      </c>
      <c r="M15" s="97">
        <f t="shared" si="7"/>
        <v>33306189</v>
      </c>
      <c r="N15" s="96">
        <f t="shared" si="7"/>
        <v>65050000</v>
      </c>
      <c r="O15" s="97">
        <f t="shared" si="7"/>
        <v>80128357</v>
      </c>
      <c r="P15" s="96">
        <f t="shared" si="1"/>
        <v>203195000</v>
      </c>
      <c r="Q15" s="97">
        <f t="shared" si="2"/>
        <v>166732290</v>
      </c>
      <c r="R15" s="52">
        <f t="shared" si="3"/>
        <v>57.551831040496026</v>
      </c>
      <c r="S15" s="53">
        <f t="shared" si="4"/>
        <v>140.58098331214057</v>
      </c>
      <c r="T15" s="52">
        <f>IF((SUM($E9:$E13))=0,0,(P15/(SUM($E9:$E13))*100))</f>
        <v>80.859471376157018</v>
      </c>
      <c r="U15" s="54">
        <f>IF((SUM($E9:$E13))=0,0,(Q15/(SUM($E9:$E13))*100))</f>
        <v>66.349491034405915</v>
      </c>
      <c r="V15" s="96">
        <f>SUM(V9:V14)</f>
        <v>1450000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932937000</v>
      </c>
      <c r="C17" s="92">
        <v>-23000000</v>
      </c>
      <c r="D17" s="92"/>
      <c r="E17" s="92">
        <f t="shared" ref="E17:E24" si="8">$B17      +$C17      +$D17</f>
        <v>909937000</v>
      </c>
      <c r="F17" s="93">
        <v>909937000</v>
      </c>
      <c r="G17" s="94">
        <v>909937000</v>
      </c>
      <c r="H17" s="93">
        <v>166667000</v>
      </c>
      <c r="I17" s="94">
        <v>91895481</v>
      </c>
      <c r="J17" s="93">
        <v>214517000</v>
      </c>
      <c r="K17" s="94">
        <v>170383182</v>
      </c>
      <c r="L17" s="93">
        <v>176693000</v>
      </c>
      <c r="M17" s="94">
        <v>144975287</v>
      </c>
      <c r="N17" s="93">
        <v>300112000</v>
      </c>
      <c r="O17" s="94">
        <v>189538569</v>
      </c>
      <c r="P17" s="93">
        <f t="shared" ref="P17:P24" si="9">$H17      +$J17      +$L17      +$N17</f>
        <v>857989000</v>
      </c>
      <c r="Q17" s="94">
        <f t="shared" ref="Q17:Q24" si="10">$I17      +$K17      +$M17      +$O17</f>
        <v>596792519</v>
      </c>
      <c r="R17" s="48">
        <f t="shared" ref="R17:R24" si="11">IF(($L17      =0),0,((($N17      -$L17      )/$L17      )*100))</f>
        <v>69.849399806443941</v>
      </c>
      <c r="S17" s="49">
        <f t="shared" ref="S17:S24" si="12">IF(($M17      =0),0,((($O17      -$M17      )/$M17      )*100))</f>
        <v>30.738536837661169</v>
      </c>
      <c r="T17" s="48">
        <f t="shared" ref="T17:T23" si="13">IF(($E17      =0),0,(($P17      /$E17      )*100))</f>
        <v>94.291033335274861</v>
      </c>
      <c r="U17" s="50">
        <f t="shared" ref="U17:U23" si="14">IF(($E17      =0),0,(($Q17      /$E17      )*100))</f>
        <v>65.586136073156709</v>
      </c>
      <c r="V17" s="93">
        <v>5378000</v>
      </c>
      <c r="W17" s="94">
        <v>5191000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3615000</v>
      </c>
      <c r="C20" s="92">
        <v>0</v>
      </c>
      <c r="D20" s="92"/>
      <c r="E20" s="92">
        <f t="shared" si="8"/>
        <v>3615000</v>
      </c>
      <c r="F20" s="93">
        <v>3615000</v>
      </c>
      <c r="G20" s="94">
        <v>3615000</v>
      </c>
      <c r="H20" s="93"/>
      <c r="I20" s="94"/>
      <c r="J20" s="93">
        <v>391000</v>
      </c>
      <c r="K20" s="94"/>
      <c r="L20" s="93"/>
      <c r="M20" s="94"/>
      <c r="N20" s="93">
        <v>1949000</v>
      </c>
      <c r="O20" s="94">
        <v>2599916</v>
      </c>
      <c r="P20" s="93">
        <f t="shared" si="9"/>
        <v>2340000</v>
      </c>
      <c r="Q20" s="94">
        <f t="shared" si="10"/>
        <v>2599916</v>
      </c>
      <c r="R20" s="48">
        <f t="shared" si="11"/>
        <v>0</v>
      </c>
      <c r="S20" s="49">
        <f t="shared" si="12"/>
        <v>0</v>
      </c>
      <c r="T20" s="48">
        <f t="shared" si="13"/>
        <v>64.730290456431533</v>
      </c>
      <c r="U20" s="50">
        <f t="shared" si="14"/>
        <v>71.920221300138309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936552000</v>
      </c>
      <c r="C24" s="95">
        <f>SUM(C17:C23)</f>
        <v>-23000000</v>
      </c>
      <c r="D24" s="95"/>
      <c r="E24" s="95">
        <f t="shared" si="8"/>
        <v>913552000</v>
      </c>
      <c r="F24" s="96">
        <f t="shared" ref="F24:O24" si="15">SUM(F17:F23)</f>
        <v>913552000</v>
      </c>
      <c r="G24" s="97">
        <f t="shared" si="15"/>
        <v>913552000</v>
      </c>
      <c r="H24" s="96">
        <f t="shared" si="15"/>
        <v>166667000</v>
      </c>
      <c r="I24" s="97">
        <f t="shared" si="15"/>
        <v>91895481</v>
      </c>
      <c r="J24" s="96">
        <f t="shared" si="15"/>
        <v>214908000</v>
      </c>
      <c r="K24" s="97">
        <f t="shared" si="15"/>
        <v>170383182</v>
      </c>
      <c r="L24" s="96">
        <f t="shared" si="15"/>
        <v>176693000</v>
      </c>
      <c r="M24" s="97">
        <f t="shared" si="15"/>
        <v>144975287</v>
      </c>
      <c r="N24" s="96">
        <f t="shared" si="15"/>
        <v>302061000</v>
      </c>
      <c r="O24" s="97">
        <f t="shared" si="15"/>
        <v>192138485</v>
      </c>
      <c r="P24" s="96">
        <f t="shared" si="9"/>
        <v>860329000</v>
      </c>
      <c r="Q24" s="97">
        <f t="shared" si="10"/>
        <v>599392435</v>
      </c>
      <c r="R24" s="52">
        <f t="shared" si="11"/>
        <v>70.952442937750789</v>
      </c>
      <c r="S24" s="53">
        <f t="shared" si="12"/>
        <v>32.531888003780942</v>
      </c>
      <c r="T24" s="52">
        <f>IF(($E24-$E19-$E23)   =0,0,($P24   /($E24-$E19-$E23)   )*100)</f>
        <v>94.174059057393549</v>
      </c>
      <c r="U24" s="54">
        <f>IF(($E24-$E19-$E23)   =0,0,($Q24   /($E24-$E19-$E23)   )*100)</f>
        <v>65.611200566579669</v>
      </c>
      <c r="V24" s="96">
        <f>SUM(V17:V23)</f>
        <v>5378000</v>
      </c>
      <c r="W24" s="97">
        <f>SUM(W17:W23)</f>
        <v>5191000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575572000</v>
      </c>
      <c r="C28" s="92">
        <v>236753000</v>
      </c>
      <c r="D28" s="92"/>
      <c r="E28" s="92">
        <f>$B28      +$C28      +$D28</f>
        <v>812325000</v>
      </c>
      <c r="F28" s="93">
        <v>812325000</v>
      </c>
      <c r="G28" s="94">
        <v>812325000</v>
      </c>
      <c r="H28" s="93">
        <v>62376000</v>
      </c>
      <c r="I28" s="94">
        <v>41555428</v>
      </c>
      <c r="J28" s="93">
        <v>101976000</v>
      </c>
      <c r="K28" s="94">
        <v>84227587</v>
      </c>
      <c r="L28" s="93">
        <v>104448000</v>
      </c>
      <c r="M28" s="94">
        <v>126238373</v>
      </c>
      <c r="N28" s="93">
        <v>193276000</v>
      </c>
      <c r="O28" s="94">
        <v>252097296</v>
      </c>
      <c r="P28" s="93">
        <f>$H28      +$J28      +$L28      +$N28</f>
        <v>462076000</v>
      </c>
      <c r="Q28" s="94">
        <f>$I28      +$K28      +$M28      +$O28</f>
        <v>504118684</v>
      </c>
      <c r="R28" s="48">
        <f>IF(($L28      =0),0,((($N28      -$L28      )/$L28      )*100))</f>
        <v>85.045189950980387</v>
      </c>
      <c r="S28" s="49">
        <f>IF(($M28      =0),0,((($O28      -$M28      )/$M28      )*100))</f>
        <v>99.699417862427623</v>
      </c>
      <c r="T28" s="48">
        <f>IF(($E28      =0),0,(($P28      /$E28      )*100))</f>
        <v>56.883144061797928</v>
      </c>
      <c r="U28" s="50">
        <f>IF(($E28      =0),0,(($Q28      /$E28      )*100))</f>
        <v>62.058742990798024</v>
      </c>
      <c r="V28" s="93">
        <v>66873000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575572000</v>
      </c>
      <c r="C30" s="95">
        <f>SUM(C26:C29)</f>
        <v>236753000</v>
      </c>
      <c r="D30" s="95"/>
      <c r="E30" s="95">
        <f>$B30      +$C30      +$D30</f>
        <v>812325000</v>
      </c>
      <c r="F30" s="96">
        <f t="shared" ref="F30:O30" si="16">SUM(F26:F29)</f>
        <v>812325000</v>
      </c>
      <c r="G30" s="97">
        <f t="shared" si="16"/>
        <v>812325000</v>
      </c>
      <c r="H30" s="96">
        <f t="shared" si="16"/>
        <v>62376000</v>
      </c>
      <c r="I30" s="97">
        <f t="shared" si="16"/>
        <v>41555428</v>
      </c>
      <c r="J30" s="96">
        <f t="shared" si="16"/>
        <v>101976000</v>
      </c>
      <c r="K30" s="97">
        <f t="shared" si="16"/>
        <v>84227587</v>
      </c>
      <c r="L30" s="96">
        <f t="shared" si="16"/>
        <v>104448000</v>
      </c>
      <c r="M30" s="97">
        <f t="shared" si="16"/>
        <v>126238373</v>
      </c>
      <c r="N30" s="96">
        <f t="shared" si="16"/>
        <v>193276000</v>
      </c>
      <c r="O30" s="97">
        <f t="shared" si="16"/>
        <v>252097296</v>
      </c>
      <c r="P30" s="96">
        <f>$H30      +$J30      +$L30      +$N30</f>
        <v>462076000</v>
      </c>
      <c r="Q30" s="97">
        <f>$I30      +$K30      +$M30      +$O30</f>
        <v>504118684</v>
      </c>
      <c r="R30" s="52">
        <f>IF(($L30      =0),0,((($N30      -$L30      )/$L30      )*100))</f>
        <v>85.045189950980387</v>
      </c>
      <c r="S30" s="53">
        <f>IF(($M30      =0),0,((($O30      -$M30      )/$M30      )*100))</f>
        <v>99.699417862427623</v>
      </c>
      <c r="T30" s="52">
        <f>IF($E30   =0,0,($P30   /$E30   )*100)</f>
        <v>56.883144061797928</v>
      </c>
      <c r="U30" s="54">
        <f>IF($E30   =0,0,($Q30   /$E30   )*100)</f>
        <v>62.058742990798024</v>
      </c>
      <c r="V30" s="96">
        <f>SUM(V26:V29)</f>
        <v>66873000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78464000</v>
      </c>
      <c r="C32" s="92">
        <v>-1344000</v>
      </c>
      <c r="D32" s="92"/>
      <c r="E32" s="92">
        <f>$B32      +$C32      +$D32</f>
        <v>77120000</v>
      </c>
      <c r="F32" s="93">
        <v>77120000</v>
      </c>
      <c r="G32" s="94">
        <v>77120000</v>
      </c>
      <c r="H32" s="93">
        <v>27217000</v>
      </c>
      <c r="I32" s="94">
        <v>10838782</v>
      </c>
      <c r="J32" s="93">
        <v>23319000</v>
      </c>
      <c r="K32" s="94">
        <v>17051869</v>
      </c>
      <c r="L32" s="93">
        <v>8941000</v>
      </c>
      <c r="M32" s="94">
        <v>-23916129</v>
      </c>
      <c r="N32" s="93">
        <v>9816000</v>
      </c>
      <c r="O32" s="94">
        <v>14401779</v>
      </c>
      <c r="P32" s="93">
        <f>$H32      +$J32      +$L32      +$N32</f>
        <v>69293000</v>
      </c>
      <c r="Q32" s="94">
        <f>$I32      +$K32      +$M32      +$O32</f>
        <v>18376301</v>
      </c>
      <c r="R32" s="48">
        <f>IF(($L32      =0),0,((($N32      -$L32      )/$L32      )*100))</f>
        <v>9.7863773627111055</v>
      </c>
      <c r="S32" s="49">
        <f>IF(($M32      =0),0,((($O32      -$M32      )/$M32      )*100))</f>
        <v>-160.21785130862943</v>
      </c>
      <c r="T32" s="48">
        <f>IF(($E32      =0),0,(($P32      /$E32      )*100))</f>
        <v>89.850881742738579</v>
      </c>
      <c r="U32" s="50">
        <f>IF(($E32      =0),0,(($Q32      /$E32      )*100))</f>
        <v>23.828191130705395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78464000</v>
      </c>
      <c r="C33" s="95">
        <f>C32</f>
        <v>-1344000</v>
      </c>
      <c r="D33" s="95"/>
      <c r="E33" s="95">
        <f>$B33      +$C33      +$D33</f>
        <v>77120000</v>
      </c>
      <c r="F33" s="96">
        <f t="shared" ref="F33:O33" si="17">F32</f>
        <v>77120000</v>
      </c>
      <c r="G33" s="97">
        <f t="shared" si="17"/>
        <v>77120000</v>
      </c>
      <c r="H33" s="96">
        <f t="shared" si="17"/>
        <v>27217000</v>
      </c>
      <c r="I33" s="97">
        <f t="shared" si="17"/>
        <v>10838782</v>
      </c>
      <c r="J33" s="96">
        <f t="shared" si="17"/>
        <v>23319000</v>
      </c>
      <c r="K33" s="97">
        <f t="shared" si="17"/>
        <v>17051869</v>
      </c>
      <c r="L33" s="96">
        <f t="shared" si="17"/>
        <v>8941000</v>
      </c>
      <c r="M33" s="97">
        <f t="shared" si="17"/>
        <v>-23916129</v>
      </c>
      <c r="N33" s="96">
        <f t="shared" si="17"/>
        <v>9816000</v>
      </c>
      <c r="O33" s="97">
        <f t="shared" si="17"/>
        <v>14401779</v>
      </c>
      <c r="P33" s="96">
        <f>$H33      +$J33      +$L33      +$N33</f>
        <v>69293000</v>
      </c>
      <c r="Q33" s="97">
        <f>$I33      +$K33      +$M33      +$O33</f>
        <v>18376301</v>
      </c>
      <c r="R33" s="52">
        <f>IF(($L33      =0),0,((($N33      -$L33      )/$L33      )*100))</f>
        <v>9.7863773627111055</v>
      </c>
      <c r="S33" s="53">
        <f>IF(($M33      =0),0,((($O33      -$M33      )/$M33      )*100))</f>
        <v>-160.21785130862943</v>
      </c>
      <c r="T33" s="52">
        <f>IF($E33   =0,0,($P33   /$E33   )*100)</f>
        <v>89.850881742738579</v>
      </c>
      <c r="U33" s="54">
        <f>IF($E33   =0,0,($Q33   /$E33   )*100)</f>
        <v>23.828191130705395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414085000</v>
      </c>
      <c r="C35" s="92">
        <v>-75368000</v>
      </c>
      <c r="D35" s="92"/>
      <c r="E35" s="92">
        <f t="shared" ref="E35:E40" si="18">$B35      +$C35      +$D35</f>
        <v>338717000</v>
      </c>
      <c r="F35" s="93">
        <v>338717000</v>
      </c>
      <c r="G35" s="94">
        <v>338717000</v>
      </c>
      <c r="H35" s="93">
        <v>11343000</v>
      </c>
      <c r="I35" s="94">
        <v>13542191</v>
      </c>
      <c r="J35" s="93">
        <v>49438000</v>
      </c>
      <c r="K35" s="94">
        <v>53294085</v>
      </c>
      <c r="L35" s="93">
        <v>64368000</v>
      </c>
      <c r="M35" s="94">
        <v>39955990</v>
      </c>
      <c r="N35" s="93">
        <v>126572000</v>
      </c>
      <c r="O35" s="94">
        <v>81284176</v>
      </c>
      <c r="P35" s="93">
        <f t="shared" ref="P35:P40" si="19">$H35      +$J35      +$L35      +$N35</f>
        <v>251721000</v>
      </c>
      <c r="Q35" s="94">
        <f t="shared" ref="Q35:Q40" si="20">$I35      +$K35      +$M35      +$O35</f>
        <v>188076442</v>
      </c>
      <c r="R35" s="48">
        <f t="shared" ref="R35:R40" si="21">IF(($L35      =0),0,((($N35      -$L35      )/$L35      )*100))</f>
        <v>96.638081034054196</v>
      </c>
      <c r="S35" s="49">
        <f t="shared" ref="S35:S40" si="22">IF(($M35      =0),0,((($O35      -$M35      )/$M35      )*100))</f>
        <v>103.43426855397651</v>
      </c>
      <c r="T35" s="48">
        <f t="shared" ref="T35:T39" si="23">IF(($E35      =0),0,(($P35      /$E35      )*100))</f>
        <v>74.316021929811612</v>
      </c>
      <c r="U35" s="50">
        <f t="shared" ref="U35:U39" si="24">IF(($E35      =0),0,(($Q35      /$E35      )*100))</f>
        <v>55.526130073187943</v>
      </c>
      <c r="V35" s="93">
        <v>20048000</v>
      </c>
      <c r="W35" s="94">
        <v>561000</v>
      </c>
    </row>
    <row r="36" spans="1:23" ht="12.95" customHeight="1" x14ac:dyDescent="0.2">
      <c r="A36" s="47" t="s">
        <v>60</v>
      </c>
      <c r="B36" s="92">
        <v>345116000</v>
      </c>
      <c r="C36" s="92">
        <v>0</v>
      </c>
      <c r="D36" s="92"/>
      <c r="E36" s="92">
        <f t="shared" si="18"/>
        <v>345116000</v>
      </c>
      <c r="F36" s="93">
        <v>345116000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43200000</v>
      </c>
      <c r="C38" s="92">
        <v>2000000</v>
      </c>
      <c r="D38" s="92"/>
      <c r="E38" s="92">
        <f t="shared" si="18"/>
        <v>45200000</v>
      </c>
      <c r="F38" s="93">
        <v>45200000</v>
      </c>
      <c r="G38" s="94">
        <v>45200000</v>
      </c>
      <c r="H38" s="93">
        <v>632000</v>
      </c>
      <c r="I38" s="94">
        <v>4921472</v>
      </c>
      <c r="J38" s="93">
        <v>7685000</v>
      </c>
      <c r="K38" s="94">
        <v>3870467</v>
      </c>
      <c r="L38" s="93">
        <v>12917000</v>
      </c>
      <c r="M38" s="94">
        <v>19951593</v>
      </c>
      <c r="N38" s="93">
        <v>14313000</v>
      </c>
      <c r="O38" s="94">
        <v>4911747</v>
      </c>
      <c r="P38" s="93">
        <f t="shared" si="19"/>
        <v>35547000</v>
      </c>
      <c r="Q38" s="94">
        <f t="shared" si="20"/>
        <v>33655279</v>
      </c>
      <c r="R38" s="48">
        <f t="shared" si="21"/>
        <v>10.807463033212047</v>
      </c>
      <c r="S38" s="49">
        <f t="shared" si="22"/>
        <v>-75.381680049307349</v>
      </c>
      <c r="T38" s="48">
        <f t="shared" si="23"/>
        <v>78.643805309734518</v>
      </c>
      <c r="U38" s="50">
        <f t="shared" si="24"/>
        <v>74.458581858407086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802401000</v>
      </c>
      <c r="C40" s="95">
        <f>SUM(C35:C39)</f>
        <v>-73368000</v>
      </c>
      <c r="D40" s="95"/>
      <c r="E40" s="95">
        <f t="shared" si="18"/>
        <v>729033000</v>
      </c>
      <c r="F40" s="96">
        <f t="shared" ref="F40:O40" si="25">SUM(F35:F39)</f>
        <v>729033000</v>
      </c>
      <c r="G40" s="97">
        <f t="shared" si="25"/>
        <v>383917000</v>
      </c>
      <c r="H40" s="96">
        <f t="shared" si="25"/>
        <v>11975000</v>
      </c>
      <c r="I40" s="97">
        <f t="shared" si="25"/>
        <v>18463663</v>
      </c>
      <c r="J40" s="96">
        <f t="shared" si="25"/>
        <v>57123000</v>
      </c>
      <c r="K40" s="97">
        <f t="shared" si="25"/>
        <v>57164552</v>
      </c>
      <c r="L40" s="96">
        <f t="shared" si="25"/>
        <v>77285000</v>
      </c>
      <c r="M40" s="97">
        <f t="shared" si="25"/>
        <v>59907583</v>
      </c>
      <c r="N40" s="96">
        <f t="shared" si="25"/>
        <v>140885000</v>
      </c>
      <c r="O40" s="97">
        <f t="shared" si="25"/>
        <v>86195923</v>
      </c>
      <c r="P40" s="96">
        <f t="shared" si="19"/>
        <v>287268000</v>
      </c>
      <c r="Q40" s="97">
        <f t="shared" si="20"/>
        <v>221731721</v>
      </c>
      <c r="R40" s="52">
        <f t="shared" si="21"/>
        <v>82.292812318043602</v>
      </c>
      <c r="S40" s="53">
        <f t="shared" si="22"/>
        <v>43.881489927577285</v>
      </c>
      <c r="T40" s="52">
        <f>IF((+$E35+$E38) =0,0,(P40   /(+$E35+$E38) )*100)</f>
        <v>74.825548230476898</v>
      </c>
      <c r="U40" s="54">
        <f>IF((+$E35+$E38) =0,0,(Q40   /(+$E35+$E38) )*100)</f>
        <v>57.755119205453262</v>
      </c>
      <c r="V40" s="96">
        <f>SUM(V35:V39)</f>
        <v>20048000</v>
      </c>
      <c r="W40" s="97">
        <f>SUM(W35:W39)</f>
        <v>561000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313806000</v>
      </c>
      <c r="C43" s="92">
        <v>33345000</v>
      </c>
      <c r="D43" s="92"/>
      <c r="E43" s="92">
        <f t="shared" si="26"/>
        <v>347151000</v>
      </c>
      <c r="F43" s="93">
        <v>347151000</v>
      </c>
      <c r="G43" s="94">
        <v>347151000</v>
      </c>
      <c r="H43" s="93">
        <v>300000</v>
      </c>
      <c r="I43" s="94">
        <v>41962941</v>
      </c>
      <c r="J43" s="93">
        <v>36760000</v>
      </c>
      <c r="K43" s="94">
        <v>63987531</v>
      </c>
      <c r="L43" s="93">
        <v>7389000</v>
      </c>
      <c r="M43" s="94">
        <v>51343344</v>
      </c>
      <c r="N43" s="93">
        <v>59771000</v>
      </c>
      <c r="O43" s="94">
        <v>128589432</v>
      </c>
      <c r="P43" s="93">
        <f t="shared" si="27"/>
        <v>104220000</v>
      </c>
      <c r="Q43" s="94">
        <f t="shared" si="28"/>
        <v>285883248</v>
      </c>
      <c r="R43" s="48">
        <f t="shared" si="29"/>
        <v>708.91866287724997</v>
      </c>
      <c r="S43" s="49">
        <f t="shared" si="30"/>
        <v>150.45005249365914</v>
      </c>
      <c r="T43" s="48">
        <f t="shared" si="31"/>
        <v>30.021518013774983</v>
      </c>
      <c r="U43" s="50">
        <f t="shared" si="32"/>
        <v>82.351267315951844</v>
      </c>
      <c r="V43" s="93">
        <v>58088000</v>
      </c>
      <c r="W43" s="94">
        <v>10440000</v>
      </c>
    </row>
    <row r="44" spans="1:23" ht="12.95" customHeight="1" x14ac:dyDescent="0.2">
      <c r="A44" s="47" t="s">
        <v>67</v>
      </c>
      <c r="B44" s="92">
        <v>506941000</v>
      </c>
      <c r="C44" s="92">
        <v>751904000</v>
      </c>
      <c r="D44" s="92"/>
      <c r="E44" s="92">
        <f t="shared" si="26"/>
        <v>1258845000</v>
      </c>
      <c r="F44" s="93">
        <v>1258845000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471124000</v>
      </c>
      <c r="C51" s="92">
        <v>-56947000</v>
      </c>
      <c r="D51" s="92"/>
      <c r="E51" s="92">
        <f t="shared" si="26"/>
        <v>414177000</v>
      </c>
      <c r="F51" s="93">
        <v>414177000</v>
      </c>
      <c r="G51" s="94">
        <v>414177000</v>
      </c>
      <c r="H51" s="93">
        <v>43930000</v>
      </c>
      <c r="I51" s="94">
        <v>-86045329</v>
      </c>
      <c r="J51" s="93">
        <v>84189000</v>
      </c>
      <c r="K51" s="94">
        <v>28691240</v>
      </c>
      <c r="L51" s="93">
        <v>71620000</v>
      </c>
      <c r="M51" s="94">
        <v>106736294</v>
      </c>
      <c r="N51" s="93">
        <v>108916000</v>
      </c>
      <c r="O51" s="94">
        <v>111730679</v>
      </c>
      <c r="P51" s="93">
        <f t="shared" si="27"/>
        <v>308655000</v>
      </c>
      <c r="Q51" s="94">
        <f t="shared" si="28"/>
        <v>161112884</v>
      </c>
      <c r="R51" s="48">
        <f t="shared" si="29"/>
        <v>52.074839430326726</v>
      </c>
      <c r="S51" s="49">
        <f t="shared" si="30"/>
        <v>4.6791815724836772</v>
      </c>
      <c r="T51" s="48">
        <f t="shared" si="31"/>
        <v>74.522486762905714</v>
      </c>
      <c r="U51" s="50">
        <f t="shared" si="32"/>
        <v>38.899524599386254</v>
      </c>
      <c r="V51" s="93">
        <v>13417000</v>
      </c>
      <c r="W51" s="94">
        <v>2090000</v>
      </c>
    </row>
    <row r="52" spans="1:23" ht="12.95" customHeight="1" x14ac:dyDescent="0.2">
      <c r="A52" s="47" t="s">
        <v>75</v>
      </c>
      <c r="B52" s="92">
        <v>84761000</v>
      </c>
      <c r="C52" s="92">
        <v>-52916000</v>
      </c>
      <c r="D52" s="92"/>
      <c r="E52" s="92">
        <f t="shared" si="26"/>
        <v>31845000</v>
      </c>
      <c r="F52" s="93">
        <v>31845000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1376632000</v>
      </c>
      <c r="C53" s="95">
        <f>SUM(C42:C52)</f>
        <v>675386000</v>
      </c>
      <c r="D53" s="95"/>
      <c r="E53" s="95">
        <f t="shared" si="26"/>
        <v>2052018000</v>
      </c>
      <c r="F53" s="96">
        <f t="shared" ref="F53:O53" si="33">SUM(F42:F52)</f>
        <v>2052018000</v>
      </c>
      <c r="G53" s="97">
        <f t="shared" si="33"/>
        <v>761328000</v>
      </c>
      <c r="H53" s="96">
        <f t="shared" si="33"/>
        <v>44230000</v>
      </c>
      <c r="I53" s="97">
        <f t="shared" si="33"/>
        <v>-44082388</v>
      </c>
      <c r="J53" s="96">
        <f t="shared" si="33"/>
        <v>120949000</v>
      </c>
      <c r="K53" s="97">
        <f t="shared" si="33"/>
        <v>92678771</v>
      </c>
      <c r="L53" s="96">
        <f t="shared" si="33"/>
        <v>79009000</v>
      </c>
      <c r="M53" s="97">
        <f t="shared" si="33"/>
        <v>158079638</v>
      </c>
      <c r="N53" s="96">
        <f t="shared" si="33"/>
        <v>168687000</v>
      </c>
      <c r="O53" s="97">
        <f t="shared" si="33"/>
        <v>240320111</v>
      </c>
      <c r="P53" s="96">
        <f t="shared" si="27"/>
        <v>412875000</v>
      </c>
      <c r="Q53" s="97">
        <f t="shared" si="28"/>
        <v>446996132</v>
      </c>
      <c r="R53" s="52">
        <f t="shared" si="29"/>
        <v>113.50352491488312</v>
      </c>
      <c r="S53" s="53">
        <f t="shared" si="30"/>
        <v>52.024709849095174</v>
      </c>
      <c r="T53" s="52">
        <f>IF((+$E43+$E45+$E47+$E48+$E51) =0,0,(P53   /(+$E43+$E45+$E47+$E48+$E51) )*100)</f>
        <v>54.230896538679787</v>
      </c>
      <c r="U53" s="54">
        <f>IF((+$E43+$E45+$E47+$E48+$E51) =0,0,(Q53   /(+$E43+$E45+$E47+$E48+$E51) )*100)</f>
        <v>58.71268782968707</v>
      </c>
      <c r="V53" s="96">
        <f>SUM(V42:V52)</f>
        <v>71505000</v>
      </c>
      <c r="W53" s="97">
        <f>SUM(W42:W52)</f>
        <v>12530000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4081892000</v>
      </c>
      <c r="C67" s="104">
        <f>SUM(C9:C14,C17:C23,C26:C29,C32,C35:C39,C42:C52,C55:C58,C61:C65)</f>
        <v>790204000</v>
      </c>
      <c r="D67" s="104"/>
      <c r="E67" s="104">
        <f t="shared" si="35"/>
        <v>4872096000</v>
      </c>
      <c r="F67" s="105">
        <f t="shared" ref="F67:O67" si="43">SUM(F9:F14,F17:F23,F26:F29,F32,F35:F39,F42:F52,F55:F58,F61:F65)</f>
        <v>4872096000</v>
      </c>
      <c r="G67" s="106">
        <f t="shared" si="43"/>
        <v>3199536000</v>
      </c>
      <c r="H67" s="105">
        <f t="shared" si="43"/>
        <v>364099000</v>
      </c>
      <c r="I67" s="106">
        <f t="shared" si="43"/>
        <v>138842956</v>
      </c>
      <c r="J67" s="105">
        <f t="shared" si="43"/>
        <v>563498000</v>
      </c>
      <c r="K67" s="106">
        <f t="shared" si="43"/>
        <v>454631715</v>
      </c>
      <c r="L67" s="105">
        <f t="shared" si="43"/>
        <v>487664000</v>
      </c>
      <c r="M67" s="106">
        <f t="shared" si="43"/>
        <v>498590941</v>
      </c>
      <c r="N67" s="105">
        <f t="shared" si="43"/>
        <v>879775000</v>
      </c>
      <c r="O67" s="106">
        <f t="shared" si="43"/>
        <v>865281951</v>
      </c>
      <c r="P67" s="105">
        <f t="shared" si="36"/>
        <v>2295036000</v>
      </c>
      <c r="Q67" s="106">
        <f t="shared" si="37"/>
        <v>1957347563</v>
      </c>
      <c r="R67" s="61">
        <f t="shared" si="38"/>
        <v>80.405976245939826</v>
      </c>
      <c r="S67" s="62">
        <f t="shared" si="39"/>
        <v>73.54546178968782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71.730275890004052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61.175981861119865</v>
      </c>
      <c r="V67" s="105">
        <f>SUM(V9:V14,V17:V23,V26:V29,V32,V35:V39,V42:V52,V55:V58,V61:V65)</f>
        <v>165254000</v>
      </c>
      <c r="W67" s="106">
        <f>SUM(W9:W14,W17:W23,W26:W29,W32,W35:W39,W42:W52,W55:W58,W61:W65)</f>
        <v>18282000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1935918000</v>
      </c>
      <c r="C69" s="92">
        <v>-136017000</v>
      </c>
      <c r="D69" s="92"/>
      <c r="E69" s="92">
        <f>$B69      +$C69      +$D69</f>
        <v>1799901000</v>
      </c>
      <c r="F69" s="93">
        <v>1778371000</v>
      </c>
      <c r="G69" s="94">
        <v>1778371000</v>
      </c>
      <c r="H69" s="93">
        <v>298288000</v>
      </c>
      <c r="I69" s="94">
        <v>100949555</v>
      </c>
      <c r="J69" s="93">
        <v>535049000</v>
      </c>
      <c r="K69" s="94">
        <v>168611201</v>
      </c>
      <c r="L69" s="93">
        <v>290256000</v>
      </c>
      <c r="M69" s="94">
        <v>412250435</v>
      </c>
      <c r="N69" s="93">
        <v>478933000</v>
      </c>
      <c r="O69" s="94">
        <v>260328891</v>
      </c>
      <c r="P69" s="93">
        <f>$H69      +$J69      +$L69      +$N69</f>
        <v>1602526000</v>
      </c>
      <c r="Q69" s="94">
        <f>$I69      +$K69      +$M69      +$O69</f>
        <v>942140082</v>
      </c>
      <c r="R69" s="48">
        <f>IF(($L69      =0),0,((($N69      -$L69      )/$L69      )*100))</f>
        <v>65.003651948624665</v>
      </c>
      <c r="S69" s="49">
        <f>IF(($M69      =0),0,((($O69      -$M69      )/$M69      )*100))</f>
        <v>-36.8517607507194</v>
      </c>
      <c r="T69" s="48">
        <f>IF(($E69      =0),0,(($P69      /$E69      )*100))</f>
        <v>89.034119098772663</v>
      </c>
      <c r="U69" s="50">
        <f>IF(($E69      =0),0,(($Q69      /$E69      )*100))</f>
        <v>52.343994586368915</v>
      </c>
      <c r="V69" s="93">
        <v>27538000</v>
      </c>
      <c r="W69" s="94">
        <v>0</v>
      </c>
    </row>
    <row r="70" spans="1:23" ht="12.95" customHeight="1" x14ac:dyDescent="0.2">
      <c r="A70" s="56" t="s">
        <v>41</v>
      </c>
      <c r="B70" s="101">
        <f>B69</f>
        <v>1935918000</v>
      </c>
      <c r="C70" s="101">
        <f>C69</f>
        <v>-136017000</v>
      </c>
      <c r="D70" s="101"/>
      <c r="E70" s="101">
        <f>$B70      +$C70      +$D70</f>
        <v>1799901000</v>
      </c>
      <c r="F70" s="102">
        <f t="shared" ref="F70:O70" si="44">F69</f>
        <v>1778371000</v>
      </c>
      <c r="G70" s="103">
        <f t="shared" si="44"/>
        <v>1778371000</v>
      </c>
      <c r="H70" s="102">
        <f t="shared" si="44"/>
        <v>298288000</v>
      </c>
      <c r="I70" s="103">
        <f t="shared" si="44"/>
        <v>100949555</v>
      </c>
      <c r="J70" s="102">
        <f t="shared" si="44"/>
        <v>535049000</v>
      </c>
      <c r="K70" s="103">
        <f t="shared" si="44"/>
        <v>168611201</v>
      </c>
      <c r="L70" s="102">
        <f t="shared" si="44"/>
        <v>290256000</v>
      </c>
      <c r="M70" s="103">
        <f t="shared" si="44"/>
        <v>412250435</v>
      </c>
      <c r="N70" s="102">
        <f t="shared" si="44"/>
        <v>478933000</v>
      </c>
      <c r="O70" s="103">
        <f t="shared" si="44"/>
        <v>260328891</v>
      </c>
      <c r="P70" s="102">
        <f>$H70      +$J70      +$L70      +$N70</f>
        <v>1602526000</v>
      </c>
      <c r="Q70" s="103">
        <f>$I70      +$K70      +$M70      +$O70</f>
        <v>942140082</v>
      </c>
      <c r="R70" s="57">
        <f>IF(($L70      =0),0,((($N70      -$L70      )/$L70      )*100))</f>
        <v>65.003651948624665</v>
      </c>
      <c r="S70" s="58">
        <f>IF(($M70      =0),0,((($O70      -$M70      )/$M70      )*100))</f>
        <v>-36.8517607507194</v>
      </c>
      <c r="T70" s="57">
        <f>IF($E70   =0,0,($P70   /$E70   )*100)</f>
        <v>89.034119098772663</v>
      </c>
      <c r="U70" s="59">
        <f>IF($E70   =0,0,($Q70   /$E70 )*100)</f>
        <v>52.343994586368915</v>
      </c>
      <c r="V70" s="102">
        <f>V69</f>
        <v>27538000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1935918000</v>
      </c>
      <c r="C71" s="104">
        <f>C69</f>
        <v>-136017000</v>
      </c>
      <c r="D71" s="104"/>
      <c r="E71" s="104">
        <f>$B71      +$C71      +$D71</f>
        <v>1799901000</v>
      </c>
      <c r="F71" s="105">
        <f t="shared" ref="F71:O71" si="45">F69</f>
        <v>1778371000</v>
      </c>
      <c r="G71" s="106">
        <f t="shared" si="45"/>
        <v>1778371000</v>
      </c>
      <c r="H71" s="105">
        <f t="shared" si="45"/>
        <v>298288000</v>
      </c>
      <c r="I71" s="106">
        <f t="shared" si="45"/>
        <v>100949555</v>
      </c>
      <c r="J71" s="105">
        <f t="shared" si="45"/>
        <v>535049000</v>
      </c>
      <c r="K71" s="106">
        <f t="shared" si="45"/>
        <v>168611201</v>
      </c>
      <c r="L71" s="105">
        <f t="shared" si="45"/>
        <v>290256000</v>
      </c>
      <c r="M71" s="106">
        <f t="shared" si="45"/>
        <v>412250435</v>
      </c>
      <c r="N71" s="105">
        <f t="shared" si="45"/>
        <v>478933000</v>
      </c>
      <c r="O71" s="106">
        <f t="shared" si="45"/>
        <v>260328891</v>
      </c>
      <c r="P71" s="105">
        <f>$H71      +$J71      +$L71      +$N71</f>
        <v>1602526000</v>
      </c>
      <c r="Q71" s="106">
        <f>$I71      +$K71      +$M71      +$O71</f>
        <v>942140082</v>
      </c>
      <c r="R71" s="61">
        <f>IF(($L71      =0),0,((($N71      -$L71      )/$L71      )*100))</f>
        <v>65.003651948624665</v>
      </c>
      <c r="S71" s="62">
        <f>IF(($M71      =0),0,((($O71      -$M71      )/$M71      )*100))</f>
        <v>-36.8517607507194</v>
      </c>
      <c r="T71" s="61">
        <f>IF($E71   =0,0,($P71   /$E71   )*100)</f>
        <v>89.034119098772663</v>
      </c>
      <c r="U71" s="65">
        <f>IF($E71   =0,0,($Q71   /$E71   )*100)</f>
        <v>52.343994586368915</v>
      </c>
      <c r="V71" s="105">
        <f>V69</f>
        <v>27538000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6017810000</v>
      </c>
      <c r="C72" s="104">
        <f>SUM(C9:C14,C17:C23,C26:C29,C32,C35:C39,C42:C52,C55:C58,C61:C65,C69)</f>
        <v>654187000</v>
      </c>
      <c r="D72" s="104"/>
      <c r="E72" s="104">
        <f>$B72      +$C72      +$D72</f>
        <v>6671997000</v>
      </c>
      <c r="F72" s="105">
        <f t="shared" ref="F72:O72" si="46">SUM(F9:F14,F17:F23,F26:F29,F32,F35:F39,F42:F52,F55:F58,F61:F65,F69)</f>
        <v>6650467000</v>
      </c>
      <c r="G72" s="106">
        <f t="shared" si="46"/>
        <v>4977907000</v>
      </c>
      <c r="H72" s="105">
        <f t="shared" si="46"/>
        <v>662387000</v>
      </c>
      <c r="I72" s="106">
        <f t="shared" si="46"/>
        <v>239792511</v>
      </c>
      <c r="J72" s="105">
        <f t="shared" si="46"/>
        <v>1098547000</v>
      </c>
      <c r="K72" s="106">
        <f t="shared" si="46"/>
        <v>623242916</v>
      </c>
      <c r="L72" s="105">
        <f t="shared" si="46"/>
        <v>777920000</v>
      </c>
      <c r="M72" s="106">
        <f t="shared" si="46"/>
        <v>910841376</v>
      </c>
      <c r="N72" s="105">
        <f t="shared" si="46"/>
        <v>1358708000</v>
      </c>
      <c r="O72" s="106">
        <f t="shared" si="46"/>
        <v>1125610842</v>
      </c>
      <c r="P72" s="105">
        <f>$H72      +$J72      +$L72      +$N72</f>
        <v>3897562000</v>
      </c>
      <c r="Q72" s="106">
        <f>$I72      +$K72      +$M72      +$O72</f>
        <v>2899487645</v>
      </c>
      <c r="R72" s="61">
        <f>IF(($L72      =0),0,((($N72      -$L72      )/$L72      )*100))</f>
        <v>74.659090909090907</v>
      </c>
      <c r="S72" s="62">
        <f>IF(($M72      =0),0,((($O72      -$M72      )/$M72      )*100))</f>
        <v>23.579239114407557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77.960018298060362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57.996283281497497</v>
      </c>
      <c r="V72" s="105">
        <f>SUM(V9:V14,V17:V23,V26:V29,V32,V35:V39,V42:V52,V55:V58,V61:V65,V69)</f>
        <v>192792000</v>
      </c>
      <c r="W72" s="106">
        <f>SUM(W9:W14,W17:W23,W26:W29,W32,W35:W39,W42:W52,W55:W58,W61:W65,W69)</f>
        <v>18282000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qw7UqWFDA/6pI3npv/9SAVn3sDplLrgN6a9cApF2q8mkMrFm3hl1zDwmJw0j5QHQKhFIfM74x2zNhIbD+k3lw==" saltValue="Du73CsxEs0hzz7WpyB3xp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159000</v>
      </c>
      <c r="I10" s="94"/>
      <c r="J10" s="93">
        <v>173000</v>
      </c>
      <c r="K10" s="94"/>
      <c r="L10" s="93">
        <v>978000</v>
      </c>
      <c r="M10" s="94"/>
      <c r="N10" s="93">
        <v>1690000</v>
      </c>
      <c r="O10" s="94"/>
      <c r="P10" s="93">
        <f t="shared" ref="P10:P15" si="1">$H10      +$J10      +$L10      +$N10</f>
        <v>3000000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72.801635991820049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20000000</v>
      </c>
      <c r="C14" s="92">
        <v>0</v>
      </c>
      <c r="D14" s="92"/>
      <c r="E14" s="92">
        <f t="shared" si="0"/>
        <v>20000000</v>
      </c>
      <c r="F14" s="93">
        <v>20000000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23000000</v>
      </c>
      <c r="C15" s="95">
        <f>SUM(C9:C14)</f>
        <v>0</v>
      </c>
      <c r="D15" s="95"/>
      <c r="E15" s="95">
        <f t="shared" si="0"/>
        <v>23000000</v>
      </c>
      <c r="F15" s="96">
        <f t="shared" ref="F15:O15" si="7">SUM(F9:F14)</f>
        <v>23000000</v>
      </c>
      <c r="G15" s="97">
        <f t="shared" si="7"/>
        <v>3000000</v>
      </c>
      <c r="H15" s="96">
        <f t="shared" si="7"/>
        <v>159000</v>
      </c>
      <c r="I15" s="97">
        <f t="shared" si="7"/>
        <v>0</v>
      </c>
      <c r="J15" s="96">
        <f t="shared" si="7"/>
        <v>173000</v>
      </c>
      <c r="K15" s="97">
        <f t="shared" si="7"/>
        <v>0</v>
      </c>
      <c r="L15" s="96">
        <f t="shared" si="7"/>
        <v>978000</v>
      </c>
      <c r="M15" s="97">
        <f t="shared" si="7"/>
        <v>0</v>
      </c>
      <c r="N15" s="96">
        <f t="shared" si="7"/>
        <v>1690000</v>
      </c>
      <c r="O15" s="97">
        <f t="shared" si="7"/>
        <v>0</v>
      </c>
      <c r="P15" s="96">
        <f t="shared" si="1"/>
        <v>3000000</v>
      </c>
      <c r="Q15" s="97">
        <f t="shared" si="2"/>
        <v>0</v>
      </c>
      <c r="R15" s="52">
        <f t="shared" si="3"/>
        <v>72.801635991820049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6015000</v>
      </c>
      <c r="C32" s="92">
        <v>0</v>
      </c>
      <c r="D32" s="92"/>
      <c r="E32" s="92">
        <f>$B32      +$C32      +$D32</f>
        <v>6015000</v>
      </c>
      <c r="F32" s="93">
        <v>6015000</v>
      </c>
      <c r="G32" s="94">
        <v>6015000</v>
      </c>
      <c r="H32" s="93">
        <v>5547000</v>
      </c>
      <c r="I32" s="94"/>
      <c r="J32" s="93">
        <v>468000</v>
      </c>
      <c r="K32" s="94"/>
      <c r="L32" s="93"/>
      <c r="M32" s="94"/>
      <c r="N32" s="93"/>
      <c r="O32" s="94"/>
      <c r="P32" s="93">
        <f>$H32      +$J32      +$L32      +$N32</f>
        <v>6015000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6015000</v>
      </c>
      <c r="C33" s="95">
        <f>C32</f>
        <v>0</v>
      </c>
      <c r="D33" s="95"/>
      <c r="E33" s="95">
        <f>$B33      +$C33      +$D33</f>
        <v>6015000</v>
      </c>
      <c r="F33" s="96">
        <f t="shared" ref="F33:O33" si="17">F32</f>
        <v>6015000</v>
      </c>
      <c r="G33" s="97">
        <f t="shared" si="17"/>
        <v>6015000</v>
      </c>
      <c r="H33" s="96">
        <f t="shared" si="17"/>
        <v>5547000</v>
      </c>
      <c r="I33" s="97">
        <f t="shared" si="17"/>
        <v>0</v>
      </c>
      <c r="J33" s="96">
        <f t="shared" si="17"/>
        <v>468000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6015000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47500000</v>
      </c>
      <c r="C35" s="92">
        <v>-10000000</v>
      </c>
      <c r="D35" s="92"/>
      <c r="E35" s="92">
        <f t="shared" ref="E35:E40" si="18">$B35      +$C35      +$D35</f>
        <v>37500000</v>
      </c>
      <c r="F35" s="93">
        <v>37500000</v>
      </c>
      <c r="G35" s="94">
        <v>37500000</v>
      </c>
      <c r="H35" s="93">
        <v>2095000</v>
      </c>
      <c r="I35" s="94"/>
      <c r="J35" s="93"/>
      <c r="K35" s="94"/>
      <c r="L35" s="93">
        <v>8633000</v>
      </c>
      <c r="M35" s="94"/>
      <c r="N35" s="93">
        <v>13898000</v>
      </c>
      <c r="O35" s="94"/>
      <c r="P35" s="93">
        <f t="shared" ref="P35:P40" si="19">$H35      +$J35      +$L35      +$N35</f>
        <v>24626000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60.986910691532493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65.669333333333341</v>
      </c>
      <c r="U35" s="50">
        <f t="shared" ref="U35:U39" si="24">IF(($E35      =0),0,(($Q35      /$E35      )*100))</f>
        <v>0</v>
      </c>
      <c r="V35" s="93">
        <v>8547000</v>
      </c>
      <c r="W35" s="94">
        <v>0</v>
      </c>
    </row>
    <row r="36" spans="1:23" ht="12.95" customHeight="1" x14ac:dyDescent="0.2">
      <c r="A36" s="47" t="s">
        <v>60</v>
      </c>
      <c r="B36" s="92">
        <v>755000</v>
      </c>
      <c r="C36" s="92">
        <v>0</v>
      </c>
      <c r="D36" s="92"/>
      <c r="E36" s="92">
        <f t="shared" si="18"/>
        <v>755000</v>
      </c>
      <c r="F36" s="93">
        <v>755000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48255000</v>
      </c>
      <c r="C40" s="95">
        <f>SUM(C35:C39)</f>
        <v>-10000000</v>
      </c>
      <c r="D40" s="95"/>
      <c r="E40" s="95">
        <f t="shared" si="18"/>
        <v>38255000</v>
      </c>
      <c r="F40" s="96">
        <f t="shared" ref="F40:O40" si="25">SUM(F35:F39)</f>
        <v>38255000</v>
      </c>
      <c r="G40" s="97">
        <f t="shared" si="25"/>
        <v>37500000</v>
      </c>
      <c r="H40" s="96">
        <f t="shared" si="25"/>
        <v>2095000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8633000</v>
      </c>
      <c r="M40" s="97">
        <f t="shared" si="25"/>
        <v>0</v>
      </c>
      <c r="N40" s="96">
        <f t="shared" si="25"/>
        <v>13898000</v>
      </c>
      <c r="O40" s="97">
        <f t="shared" si="25"/>
        <v>0</v>
      </c>
      <c r="P40" s="96">
        <f t="shared" si="19"/>
        <v>24626000</v>
      </c>
      <c r="Q40" s="97">
        <f t="shared" si="20"/>
        <v>0</v>
      </c>
      <c r="R40" s="52">
        <f t="shared" si="21"/>
        <v>60.986910691532493</v>
      </c>
      <c r="S40" s="53">
        <f t="shared" si="22"/>
        <v>0</v>
      </c>
      <c r="T40" s="52">
        <f>IF((+$E35+$E38) =0,0,(P40   /(+$E35+$E38) )*100)</f>
        <v>65.669333333333341</v>
      </c>
      <c r="U40" s="54">
        <f>IF((+$E35+$E38) =0,0,(Q40   /(+$E35+$E38) )*100)</f>
        <v>0</v>
      </c>
      <c r="V40" s="96">
        <f>SUM(V35:V39)</f>
        <v>8547000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77270000</v>
      </c>
      <c r="C67" s="104">
        <f>SUM(C9:C14,C17:C23,C26:C29,C32,C35:C39,C42:C52,C55:C58,C61:C65)</f>
        <v>-10000000</v>
      </c>
      <c r="D67" s="104"/>
      <c r="E67" s="104">
        <f t="shared" si="35"/>
        <v>67270000</v>
      </c>
      <c r="F67" s="105">
        <f t="shared" ref="F67:O67" si="43">SUM(F9:F14,F17:F23,F26:F29,F32,F35:F39,F42:F52,F55:F58,F61:F65)</f>
        <v>67270000</v>
      </c>
      <c r="G67" s="106">
        <f t="shared" si="43"/>
        <v>46515000</v>
      </c>
      <c r="H67" s="105">
        <f t="shared" si="43"/>
        <v>7801000</v>
      </c>
      <c r="I67" s="106">
        <f t="shared" si="43"/>
        <v>0</v>
      </c>
      <c r="J67" s="105">
        <f t="shared" si="43"/>
        <v>641000</v>
      </c>
      <c r="K67" s="106">
        <f t="shared" si="43"/>
        <v>0</v>
      </c>
      <c r="L67" s="105">
        <f t="shared" si="43"/>
        <v>9611000</v>
      </c>
      <c r="M67" s="106">
        <f t="shared" si="43"/>
        <v>0</v>
      </c>
      <c r="N67" s="105">
        <f t="shared" si="43"/>
        <v>15588000</v>
      </c>
      <c r="O67" s="106">
        <f t="shared" si="43"/>
        <v>0</v>
      </c>
      <c r="P67" s="105">
        <f t="shared" si="36"/>
        <v>33641000</v>
      </c>
      <c r="Q67" s="106">
        <f t="shared" si="37"/>
        <v>0</v>
      </c>
      <c r="R67" s="61">
        <f t="shared" si="38"/>
        <v>62.189158256164809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72.322906589272279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8547000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127032000</v>
      </c>
      <c r="C69" s="92">
        <v>0</v>
      </c>
      <c r="D69" s="92"/>
      <c r="E69" s="92">
        <f>$B69      +$C69      +$D69</f>
        <v>127032000</v>
      </c>
      <c r="F69" s="93">
        <v>127032000</v>
      </c>
      <c r="G69" s="94">
        <v>127032000</v>
      </c>
      <c r="H69" s="93">
        <v>27334000</v>
      </c>
      <c r="I69" s="94"/>
      <c r="J69" s="93">
        <v>46939000</v>
      </c>
      <c r="K69" s="94"/>
      <c r="L69" s="93">
        <v>31365000</v>
      </c>
      <c r="M69" s="94"/>
      <c r="N69" s="93">
        <v>21394000</v>
      </c>
      <c r="O69" s="94"/>
      <c r="P69" s="93">
        <f>$H69      +$J69      +$L69      +$N69</f>
        <v>127032000</v>
      </c>
      <c r="Q69" s="94">
        <f>$I69      +$K69      +$M69      +$O69</f>
        <v>0</v>
      </c>
      <c r="R69" s="48">
        <f>IF(($L69      =0),0,((($N69      -$L69      )/$L69      )*100))</f>
        <v>-31.790212019767257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127032000</v>
      </c>
      <c r="C70" s="101">
        <f>C69</f>
        <v>0</v>
      </c>
      <c r="D70" s="101"/>
      <c r="E70" s="101">
        <f>$B70      +$C70      +$D70</f>
        <v>127032000</v>
      </c>
      <c r="F70" s="102">
        <f t="shared" ref="F70:O70" si="44">F69</f>
        <v>127032000</v>
      </c>
      <c r="G70" s="103">
        <f t="shared" si="44"/>
        <v>127032000</v>
      </c>
      <c r="H70" s="102">
        <f t="shared" si="44"/>
        <v>27334000</v>
      </c>
      <c r="I70" s="103">
        <f t="shared" si="44"/>
        <v>0</v>
      </c>
      <c r="J70" s="102">
        <f t="shared" si="44"/>
        <v>46939000</v>
      </c>
      <c r="K70" s="103">
        <f t="shared" si="44"/>
        <v>0</v>
      </c>
      <c r="L70" s="102">
        <f t="shared" si="44"/>
        <v>31365000</v>
      </c>
      <c r="M70" s="103">
        <f t="shared" si="44"/>
        <v>0</v>
      </c>
      <c r="N70" s="102">
        <f t="shared" si="44"/>
        <v>21394000</v>
      </c>
      <c r="O70" s="103">
        <f t="shared" si="44"/>
        <v>0</v>
      </c>
      <c r="P70" s="102">
        <f>$H70      +$J70      +$L70      +$N70</f>
        <v>127032000</v>
      </c>
      <c r="Q70" s="103">
        <f>$I70      +$K70      +$M70      +$O70</f>
        <v>0</v>
      </c>
      <c r="R70" s="57">
        <f>IF(($L70      =0),0,((($N70      -$L70      )/$L70      )*100))</f>
        <v>-31.790212019767257</v>
      </c>
      <c r="S70" s="58">
        <f>IF(($M70      =0),0,((($O70      -$M70      )/$M70      )*100))</f>
        <v>0</v>
      </c>
      <c r="T70" s="57">
        <f>IF($E70   =0,0,($P70   /$E70   )*100)</f>
        <v>100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127032000</v>
      </c>
      <c r="C71" s="104">
        <f>C69</f>
        <v>0</v>
      </c>
      <c r="D71" s="104"/>
      <c r="E71" s="104">
        <f>$B71      +$C71      +$D71</f>
        <v>127032000</v>
      </c>
      <c r="F71" s="105">
        <f t="shared" ref="F71:O71" si="45">F69</f>
        <v>127032000</v>
      </c>
      <c r="G71" s="106">
        <f t="shared" si="45"/>
        <v>127032000</v>
      </c>
      <c r="H71" s="105">
        <f t="shared" si="45"/>
        <v>27334000</v>
      </c>
      <c r="I71" s="106">
        <f t="shared" si="45"/>
        <v>0</v>
      </c>
      <c r="J71" s="105">
        <f t="shared" si="45"/>
        <v>46939000</v>
      </c>
      <c r="K71" s="106">
        <f t="shared" si="45"/>
        <v>0</v>
      </c>
      <c r="L71" s="105">
        <f t="shared" si="45"/>
        <v>31365000</v>
      </c>
      <c r="M71" s="106">
        <f t="shared" si="45"/>
        <v>0</v>
      </c>
      <c r="N71" s="105">
        <f t="shared" si="45"/>
        <v>21394000</v>
      </c>
      <c r="O71" s="106">
        <f t="shared" si="45"/>
        <v>0</v>
      </c>
      <c r="P71" s="105">
        <f>$H71      +$J71      +$L71      +$N71</f>
        <v>127032000</v>
      </c>
      <c r="Q71" s="106">
        <f>$I71      +$K71      +$M71      +$O71</f>
        <v>0</v>
      </c>
      <c r="R71" s="61">
        <f>IF(($L71      =0),0,((($N71      -$L71      )/$L71      )*100))</f>
        <v>-31.790212019767257</v>
      </c>
      <c r="S71" s="62">
        <f>IF(($M71      =0),0,((($O71      -$M71      )/$M71      )*100))</f>
        <v>0</v>
      </c>
      <c r="T71" s="61">
        <f>IF($E71   =0,0,($P71   /$E71   )*100)</f>
        <v>100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204302000</v>
      </c>
      <c r="C72" s="104">
        <f>SUM(C9:C14,C17:C23,C26:C29,C32,C35:C39,C42:C52,C55:C58,C61:C65,C69)</f>
        <v>-10000000</v>
      </c>
      <c r="D72" s="104"/>
      <c r="E72" s="104">
        <f>$B72      +$C72      +$D72</f>
        <v>194302000</v>
      </c>
      <c r="F72" s="105">
        <f t="shared" ref="F72:O72" si="46">SUM(F9:F14,F17:F23,F26:F29,F32,F35:F39,F42:F52,F55:F58,F61:F65,F69)</f>
        <v>194302000</v>
      </c>
      <c r="G72" s="106">
        <f t="shared" si="46"/>
        <v>173547000</v>
      </c>
      <c r="H72" s="105">
        <f t="shared" si="46"/>
        <v>35135000</v>
      </c>
      <c r="I72" s="106">
        <f t="shared" si="46"/>
        <v>0</v>
      </c>
      <c r="J72" s="105">
        <f t="shared" si="46"/>
        <v>47580000</v>
      </c>
      <c r="K72" s="106">
        <f t="shared" si="46"/>
        <v>0</v>
      </c>
      <c r="L72" s="105">
        <f t="shared" si="46"/>
        <v>40976000</v>
      </c>
      <c r="M72" s="106">
        <f t="shared" si="46"/>
        <v>0</v>
      </c>
      <c r="N72" s="105">
        <f t="shared" si="46"/>
        <v>36982000</v>
      </c>
      <c r="O72" s="106">
        <f t="shared" si="46"/>
        <v>0</v>
      </c>
      <c r="P72" s="105">
        <f>$H72      +$J72      +$L72      +$N72</f>
        <v>160673000</v>
      </c>
      <c r="Q72" s="106">
        <f>$I72      +$K72      +$M72      +$O72</f>
        <v>0</v>
      </c>
      <c r="R72" s="61">
        <f>IF(($L72      =0),0,((($N72      -$L72      )/$L72      )*100))</f>
        <v>-9.747169074580242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92.581836620627271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8547000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4roTVNrf2AjWdhvx6laLyWp4aAZ59MIIMHo5MqJ2y5/imwPOp3ArrYuNvLte9qxB4Dw7ZrHhyDCys1Pcqhduiw==" saltValue="9oVlJC7K0iDIsC+V+Mlmu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5" si="0">$B10      +$C10      +$D10</f>
        <v>1650000</v>
      </c>
      <c r="F10" s="93">
        <v>1650000</v>
      </c>
      <c r="G10" s="94">
        <v>1650000</v>
      </c>
      <c r="H10" s="93">
        <v>96000</v>
      </c>
      <c r="I10" s="94"/>
      <c r="J10" s="93">
        <v>126000</v>
      </c>
      <c r="K10" s="94"/>
      <c r="L10" s="93">
        <v>141000</v>
      </c>
      <c r="M10" s="94"/>
      <c r="N10" s="93">
        <v>76000</v>
      </c>
      <c r="O10" s="94"/>
      <c r="P10" s="93">
        <f t="shared" ref="P10:P15" si="1">$H10      +$J10      +$L10      +$N10</f>
        <v>439000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-46.099290780141843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26.606060606060606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1650000</v>
      </c>
      <c r="C15" s="95">
        <f>SUM(C9:C14)</f>
        <v>0</v>
      </c>
      <c r="D15" s="95"/>
      <c r="E15" s="95">
        <f t="shared" si="0"/>
        <v>1650000</v>
      </c>
      <c r="F15" s="96">
        <f t="shared" ref="F15:O15" si="7">SUM(F9:F14)</f>
        <v>1650000</v>
      </c>
      <c r="G15" s="97">
        <f t="shared" si="7"/>
        <v>1650000</v>
      </c>
      <c r="H15" s="96">
        <f t="shared" si="7"/>
        <v>96000</v>
      </c>
      <c r="I15" s="97">
        <f t="shared" si="7"/>
        <v>0</v>
      </c>
      <c r="J15" s="96">
        <f t="shared" si="7"/>
        <v>126000</v>
      </c>
      <c r="K15" s="97">
        <f t="shared" si="7"/>
        <v>0</v>
      </c>
      <c r="L15" s="96">
        <f t="shared" si="7"/>
        <v>141000</v>
      </c>
      <c r="M15" s="97">
        <f t="shared" si="7"/>
        <v>0</v>
      </c>
      <c r="N15" s="96">
        <f t="shared" si="7"/>
        <v>76000</v>
      </c>
      <c r="O15" s="97">
        <f t="shared" si="7"/>
        <v>0</v>
      </c>
      <c r="P15" s="96">
        <f t="shared" si="1"/>
        <v>439000</v>
      </c>
      <c r="Q15" s="97">
        <f t="shared" si="2"/>
        <v>0</v>
      </c>
      <c r="R15" s="52">
        <f t="shared" si="3"/>
        <v>-46.099290780141843</v>
      </c>
      <c r="S15" s="53">
        <f t="shared" si="4"/>
        <v>0</v>
      </c>
      <c r="T15" s="52">
        <f>IF((SUM($E9:$E13))=0,0,(P15/(SUM($E9:$E13))*100))</f>
        <v>26.606060606060606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75218000</v>
      </c>
      <c r="C17" s="92">
        <v>0</v>
      </c>
      <c r="D17" s="92"/>
      <c r="E17" s="92">
        <f t="shared" ref="E17:E24" si="8">$B17      +$C17      +$D17</f>
        <v>75218000</v>
      </c>
      <c r="F17" s="93">
        <v>75218000</v>
      </c>
      <c r="G17" s="94">
        <v>75218000</v>
      </c>
      <c r="H17" s="93">
        <v>23093000</v>
      </c>
      <c r="I17" s="94"/>
      <c r="J17" s="93">
        <v>16989000</v>
      </c>
      <c r="K17" s="94"/>
      <c r="L17" s="93">
        <v>13290000</v>
      </c>
      <c r="M17" s="94"/>
      <c r="N17" s="93">
        <v>21705000</v>
      </c>
      <c r="O17" s="94"/>
      <c r="P17" s="93">
        <f t="shared" ref="P17:P24" si="9">$H17      +$J17      +$L17      +$N17</f>
        <v>75077000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63.318284424379236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99.812544869579085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75218000</v>
      </c>
      <c r="C24" s="95">
        <f>SUM(C17:C23)</f>
        <v>0</v>
      </c>
      <c r="D24" s="95"/>
      <c r="E24" s="95">
        <f t="shared" si="8"/>
        <v>75218000</v>
      </c>
      <c r="F24" s="96">
        <f t="shared" ref="F24:O24" si="15">SUM(F17:F23)</f>
        <v>75218000</v>
      </c>
      <c r="G24" s="97">
        <f t="shared" si="15"/>
        <v>75218000</v>
      </c>
      <c r="H24" s="96">
        <f t="shared" si="15"/>
        <v>23093000</v>
      </c>
      <c r="I24" s="97">
        <f t="shared" si="15"/>
        <v>0</v>
      </c>
      <c r="J24" s="96">
        <f t="shared" si="15"/>
        <v>16989000</v>
      </c>
      <c r="K24" s="97">
        <f t="shared" si="15"/>
        <v>0</v>
      </c>
      <c r="L24" s="96">
        <f t="shared" si="15"/>
        <v>13290000</v>
      </c>
      <c r="M24" s="97">
        <f t="shared" si="15"/>
        <v>0</v>
      </c>
      <c r="N24" s="96">
        <f t="shared" si="15"/>
        <v>21705000</v>
      </c>
      <c r="O24" s="97">
        <f t="shared" si="15"/>
        <v>0</v>
      </c>
      <c r="P24" s="96">
        <f t="shared" si="9"/>
        <v>75077000</v>
      </c>
      <c r="Q24" s="97">
        <f t="shared" si="10"/>
        <v>0</v>
      </c>
      <c r="R24" s="52">
        <f t="shared" si="11"/>
        <v>63.318284424379236</v>
      </c>
      <c r="S24" s="53">
        <f t="shared" si="12"/>
        <v>0</v>
      </c>
      <c r="T24" s="52">
        <f>IF(($E24-$E19-$E23)   =0,0,($P24   /($E24-$E19-$E23)   )*100)</f>
        <v>99.812544869579085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4590000</v>
      </c>
      <c r="C32" s="92">
        <v>0</v>
      </c>
      <c r="D32" s="92"/>
      <c r="E32" s="92">
        <f>$B32      +$C32      +$D32</f>
        <v>4590000</v>
      </c>
      <c r="F32" s="93">
        <v>4590000</v>
      </c>
      <c r="G32" s="94">
        <v>4590000</v>
      </c>
      <c r="H32" s="93">
        <v>559000</v>
      </c>
      <c r="I32" s="94"/>
      <c r="J32" s="93">
        <v>358000</v>
      </c>
      <c r="K32" s="94"/>
      <c r="L32" s="93">
        <v>728000</v>
      </c>
      <c r="M32" s="94"/>
      <c r="N32" s="93"/>
      <c r="O32" s="94"/>
      <c r="P32" s="93">
        <f>$H32      +$J32      +$L32      +$N32</f>
        <v>1645000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35.838779956427011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4590000</v>
      </c>
      <c r="C33" s="95">
        <f>C32</f>
        <v>0</v>
      </c>
      <c r="D33" s="95"/>
      <c r="E33" s="95">
        <f>$B33      +$C33      +$D33</f>
        <v>4590000</v>
      </c>
      <c r="F33" s="96">
        <f t="shared" ref="F33:O33" si="17">F32</f>
        <v>4590000</v>
      </c>
      <c r="G33" s="97">
        <f t="shared" si="17"/>
        <v>4590000</v>
      </c>
      <c r="H33" s="96">
        <f t="shared" si="17"/>
        <v>559000</v>
      </c>
      <c r="I33" s="97">
        <f t="shared" si="17"/>
        <v>0</v>
      </c>
      <c r="J33" s="96">
        <f t="shared" si="17"/>
        <v>358000</v>
      </c>
      <c r="K33" s="97">
        <f t="shared" si="17"/>
        <v>0</v>
      </c>
      <c r="L33" s="96">
        <f t="shared" si="17"/>
        <v>728000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1645000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35.838779956427011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-1254000</v>
      </c>
      <c r="D35" s="92"/>
      <c r="E35" s="92">
        <f t="shared" ref="E35:E40" si="18">$B35      +$C35      +$D35</f>
        <v>13746000</v>
      </c>
      <c r="F35" s="93">
        <v>13746000</v>
      </c>
      <c r="G35" s="94">
        <v>13746000</v>
      </c>
      <c r="H35" s="93">
        <v>3412000</v>
      </c>
      <c r="I35" s="94"/>
      <c r="J35" s="93">
        <v>5045000</v>
      </c>
      <c r="K35" s="94"/>
      <c r="L35" s="93">
        <v>3210000</v>
      </c>
      <c r="M35" s="94"/>
      <c r="N35" s="93">
        <v>2079000</v>
      </c>
      <c r="O35" s="94"/>
      <c r="P35" s="93">
        <f t="shared" ref="P35:P40" si="19">$H35      +$J35      +$L35      +$N35</f>
        <v>13746000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-35.233644859813083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3961000</v>
      </c>
      <c r="C36" s="92">
        <v>0</v>
      </c>
      <c r="D36" s="92"/>
      <c r="E36" s="92">
        <f t="shared" si="18"/>
        <v>3961000</v>
      </c>
      <c r="F36" s="93">
        <v>3961000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18961000</v>
      </c>
      <c r="C40" s="95">
        <f>SUM(C35:C39)</f>
        <v>-1254000</v>
      </c>
      <c r="D40" s="95"/>
      <c r="E40" s="95">
        <f t="shared" si="18"/>
        <v>17707000</v>
      </c>
      <c r="F40" s="96">
        <f t="shared" ref="F40:O40" si="25">SUM(F35:F39)</f>
        <v>17707000</v>
      </c>
      <c r="G40" s="97">
        <f t="shared" si="25"/>
        <v>13746000</v>
      </c>
      <c r="H40" s="96">
        <f t="shared" si="25"/>
        <v>3412000</v>
      </c>
      <c r="I40" s="97">
        <f t="shared" si="25"/>
        <v>0</v>
      </c>
      <c r="J40" s="96">
        <f t="shared" si="25"/>
        <v>5045000</v>
      </c>
      <c r="K40" s="97">
        <f t="shared" si="25"/>
        <v>0</v>
      </c>
      <c r="L40" s="96">
        <f t="shared" si="25"/>
        <v>3210000</v>
      </c>
      <c r="M40" s="97">
        <f t="shared" si="25"/>
        <v>0</v>
      </c>
      <c r="N40" s="96">
        <f t="shared" si="25"/>
        <v>2079000</v>
      </c>
      <c r="O40" s="97">
        <f t="shared" si="25"/>
        <v>0</v>
      </c>
      <c r="P40" s="96">
        <f t="shared" si="19"/>
        <v>13746000</v>
      </c>
      <c r="Q40" s="97">
        <f t="shared" si="20"/>
        <v>0</v>
      </c>
      <c r="R40" s="52">
        <f t="shared" si="21"/>
        <v>-35.233644859813083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45000000</v>
      </c>
      <c r="C43" s="92">
        <v>0</v>
      </c>
      <c r="D43" s="92"/>
      <c r="E43" s="92">
        <f t="shared" si="26"/>
        <v>45000000</v>
      </c>
      <c r="F43" s="93">
        <v>45000000</v>
      </c>
      <c r="G43" s="94">
        <v>45000000</v>
      </c>
      <c r="H43" s="93"/>
      <c r="I43" s="94"/>
      <c r="J43" s="93">
        <v>21228000</v>
      </c>
      <c r="K43" s="94"/>
      <c r="L43" s="93">
        <v>2101000</v>
      </c>
      <c r="M43" s="94"/>
      <c r="N43" s="93">
        <v>21671000</v>
      </c>
      <c r="O43" s="94"/>
      <c r="P43" s="93">
        <f t="shared" si="27"/>
        <v>45000000</v>
      </c>
      <c r="Q43" s="94">
        <f t="shared" si="28"/>
        <v>0</v>
      </c>
      <c r="R43" s="48">
        <f t="shared" si="29"/>
        <v>931.46120894811997</v>
      </c>
      <c r="S43" s="49">
        <f t="shared" si="30"/>
        <v>0</v>
      </c>
      <c r="T43" s="48">
        <f t="shared" si="31"/>
        <v>100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45000000</v>
      </c>
      <c r="C51" s="92">
        <v>10000000</v>
      </c>
      <c r="D51" s="92"/>
      <c r="E51" s="92">
        <f t="shared" si="26"/>
        <v>55000000</v>
      </c>
      <c r="F51" s="93">
        <v>55000000</v>
      </c>
      <c r="G51" s="94">
        <v>55000000</v>
      </c>
      <c r="H51" s="93">
        <v>5232000</v>
      </c>
      <c r="I51" s="94"/>
      <c r="J51" s="93">
        <v>20761000</v>
      </c>
      <c r="K51" s="94"/>
      <c r="L51" s="93">
        <v>13313000</v>
      </c>
      <c r="M51" s="94"/>
      <c r="N51" s="93">
        <v>15694000</v>
      </c>
      <c r="O51" s="94"/>
      <c r="P51" s="93">
        <f t="shared" si="27"/>
        <v>55000000</v>
      </c>
      <c r="Q51" s="94">
        <f t="shared" si="28"/>
        <v>0</v>
      </c>
      <c r="R51" s="48">
        <f t="shared" si="29"/>
        <v>17.884774280778188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90000000</v>
      </c>
      <c r="C53" s="95">
        <f>SUM(C42:C52)</f>
        <v>10000000</v>
      </c>
      <c r="D53" s="95"/>
      <c r="E53" s="95">
        <f t="shared" si="26"/>
        <v>100000000</v>
      </c>
      <c r="F53" s="96">
        <f t="shared" ref="F53:O53" si="33">SUM(F42:F52)</f>
        <v>100000000</v>
      </c>
      <c r="G53" s="97">
        <f t="shared" si="33"/>
        <v>100000000</v>
      </c>
      <c r="H53" s="96">
        <f t="shared" si="33"/>
        <v>5232000</v>
      </c>
      <c r="I53" s="97">
        <f t="shared" si="33"/>
        <v>0</v>
      </c>
      <c r="J53" s="96">
        <f t="shared" si="33"/>
        <v>41989000</v>
      </c>
      <c r="K53" s="97">
        <f t="shared" si="33"/>
        <v>0</v>
      </c>
      <c r="L53" s="96">
        <f t="shared" si="33"/>
        <v>15414000</v>
      </c>
      <c r="M53" s="97">
        <f t="shared" si="33"/>
        <v>0</v>
      </c>
      <c r="N53" s="96">
        <f t="shared" si="33"/>
        <v>37365000</v>
      </c>
      <c r="O53" s="97">
        <f t="shared" si="33"/>
        <v>0</v>
      </c>
      <c r="P53" s="96">
        <f t="shared" si="27"/>
        <v>100000000</v>
      </c>
      <c r="Q53" s="97">
        <f t="shared" si="28"/>
        <v>0</v>
      </c>
      <c r="R53" s="52">
        <f t="shared" si="29"/>
        <v>142.40949785908913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190419000</v>
      </c>
      <c r="C67" s="104">
        <f>SUM(C9:C14,C17:C23,C26:C29,C32,C35:C39,C42:C52,C55:C58,C61:C65)</f>
        <v>8746000</v>
      </c>
      <c r="D67" s="104"/>
      <c r="E67" s="104">
        <f t="shared" si="35"/>
        <v>199165000</v>
      </c>
      <c r="F67" s="105">
        <f t="shared" ref="F67:O67" si="43">SUM(F9:F14,F17:F23,F26:F29,F32,F35:F39,F42:F52,F55:F58,F61:F65)</f>
        <v>199165000</v>
      </c>
      <c r="G67" s="106">
        <f t="shared" si="43"/>
        <v>195204000</v>
      </c>
      <c r="H67" s="105">
        <f t="shared" si="43"/>
        <v>32392000</v>
      </c>
      <c r="I67" s="106">
        <f t="shared" si="43"/>
        <v>0</v>
      </c>
      <c r="J67" s="105">
        <f t="shared" si="43"/>
        <v>64507000</v>
      </c>
      <c r="K67" s="106">
        <f t="shared" si="43"/>
        <v>0</v>
      </c>
      <c r="L67" s="105">
        <f t="shared" si="43"/>
        <v>32783000</v>
      </c>
      <c r="M67" s="106">
        <f t="shared" si="43"/>
        <v>0</v>
      </c>
      <c r="N67" s="105">
        <f t="shared" si="43"/>
        <v>61225000</v>
      </c>
      <c r="O67" s="106">
        <f t="shared" si="43"/>
        <v>0</v>
      </c>
      <c r="P67" s="105">
        <f t="shared" si="36"/>
        <v>190907000</v>
      </c>
      <c r="Q67" s="106">
        <f t="shared" si="37"/>
        <v>0</v>
      </c>
      <c r="R67" s="61">
        <f t="shared" si="38"/>
        <v>86.758380868132875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97.798713141124153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190419000</v>
      </c>
      <c r="C72" s="104">
        <f>SUM(C9:C14,C17:C23,C26:C29,C32,C35:C39,C42:C52,C55:C58,C61:C65,C69)</f>
        <v>8746000</v>
      </c>
      <c r="D72" s="104"/>
      <c r="E72" s="104">
        <f>$B72      +$C72      +$D72</f>
        <v>199165000</v>
      </c>
      <c r="F72" s="105">
        <f t="shared" ref="F72:O72" si="46">SUM(F9:F14,F17:F23,F26:F29,F32,F35:F39,F42:F52,F55:F58,F61:F65,F69)</f>
        <v>199165000</v>
      </c>
      <c r="G72" s="106">
        <f t="shared" si="46"/>
        <v>195204000</v>
      </c>
      <c r="H72" s="105">
        <f t="shared" si="46"/>
        <v>32392000</v>
      </c>
      <c r="I72" s="106">
        <f t="shared" si="46"/>
        <v>0</v>
      </c>
      <c r="J72" s="105">
        <f t="shared" si="46"/>
        <v>64507000</v>
      </c>
      <c r="K72" s="106">
        <f t="shared" si="46"/>
        <v>0</v>
      </c>
      <c r="L72" s="105">
        <f t="shared" si="46"/>
        <v>32783000</v>
      </c>
      <c r="M72" s="106">
        <f t="shared" si="46"/>
        <v>0</v>
      </c>
      <c r="N72" s="105">
        <f t="shared" si="46"/>
        <v>61225000</v>
      </c>
      <c r="O72" s="106">
        <f t="shared" si="46"/>
        <v>0</v>
      </c>
      <c r="P72" s="105">
        <f>$H72      +$J72      +$L72      +$N72</f>
        <v>190907000</v>
      </c>
      <c r="Q72" s="106">
        <f>$I72      +$K72      +$M72      +$O72</f>
        <v>0</v>
      </c>
      <c r="R72" s="61">
        <f>IF(($L72      =0),0,((($N72      -$L72      )/$L72      )*100))</f>
        <v>86.758380868132875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97.798713141124153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rmnrQDetrl45qBrBDyf9BvNGFfgJfp7ITVVWx3puogl0n+MC939FQ6t3z8NYIg8hWDNiP/MqlXGcX8EjaS7fw==" saltValue="3LUEaOnfc8p9myVNbSJPZ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2550000</v>
      </c>
      <c r="C10" s="92">
        <v>0</v>
      </c>
      <c r="D10" s="92"/>
      <c r="E10" s="92">
        <f t="shared" ref="E10:E15" si="0">$B10      +$C10      +$D10</f>
        <v>2550000</v>
      </c>
      <c r="F10" s="93">
        <v>2550000</v>
      </c>
      <c r="G10" s="94">
        <v>2550000</v>
      </c>
      <c r="H10" s="93">
        <v>379000</v>
      </c>
      <c r="I10" s="94">
        <v>378976</v>
      </c>
      <c r="J10" s="93">
        <v>250000</v>
      </c>
      <c r="K10" s="94">
        <v>250548</v>
      </c>
      <c r="L10" s="93">
        <v>179000</v>
      </c>
      <c r="M10" s="94">
        <v>172040</v>
      </c>
      <c r="N10" s="93">
        <v>595000</v>
      </c>
      <c r="O10" s="94">
        <v>594781</v>
      </c>
      <c r="P10" s="93">
        <f t="shared" ref="P10:P15" si="1">$H10      +$J10      +$L10      +$N10</f>
        <v>1403000</v>
      </c>
      <c r="Q10" s="94">
        <f t="shared" ref="Q10:Q15" si="2">$I10      +$K10      +$M10      +$O10</f>
        <v>1396345</v>
      </c>
      <c r="R10" s="48">
        <f t="shared" ref="R10:R15" si="3">IF(($L10      =0),0,((($N10      -$L10      )/$L10      )*100))</f>
        <v>232.40223463687153</v>
      </c>
      <c r="S10" s="49">
        <f t="shared" ref="S10:S15" si="4">IF(($M10      =0),0,((($O10      -$M10      )/$M10      )*100))</f>
        <v>245.72250639386192</v>
      </c>
      <c r="T10" s="48">
        <f t="shared" ref="T10:T14" si="5">IF(($E10      =0),0,(($P10      /$E10      )*100))</f>
        <v>55.019607843137251</v>
      </c>
      <c r="U10" s="50">
        <f t="shared" ref="U10:U14" si="6">IF(($E10      =0),0,(($Q10      /$E10      )*100))</f>
        <v>54.758627450980391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30000000</v>
      </c>
      <c r="C13" s="92">
        <v>-18847000</v>
      </c>
      <c r="D13" s="92"/>
      <c r="E13" s="92">
        <f t="shared" si="0"/>
        <v>11153000</v>
      </c>
      <c r="F13" s="93">
        <v>11153000</v>
      </c>
      <c r="G13" s="94">
        <v>11153000</v>
      </c>
      <c r="H13" s="93">
        <v>3049000</v>
      </c>
      <c r="I13" s="94"/>
      <c r="J13" s="93">
        <v>1283000</v>
      </c>
      <c r="K13" s="94"/>
      <c r="L13" s="93">
        <v>5048000</v>
      </c>
      <c r="M13" s="94">
        <v>7661573</v>
      </c>
      <c r="N13" s="93">
        <v>1773000</v>
      </c>
      <c r="O13" s="94"/>
      <c r="P13" s="93">
        <f t="shared" si="1"/>
        <v>11153000</v>
      </c>
      <c r="Q13" s="94">
        <f t="shared" si="2"/>
        <v>7661573</v>
      </c>
      <c r="R13" s="48">
        <f t="shared" si="3"/>
        <v>-64.877179080824092</v>
      </c>
      <c r="S13" s="49">
        <f t="shared" si="4"/>
        <v>-100</v>
      </c>
      <c r="T13" s="48">
        <f t="shared" si="5"/>
        <v>100</v>
      </c>
      <c r="U13" s="50">
        <f t="shared" si="6"/>
        <v>68.695176185779616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2000000</v>
      </c>
      <c r="C14" s="92">
        <v>0</v>
      </c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34550000</v>
      </c>
      <c r="C15" s="95">
        <f>SUM(C9:C14)</f>
        <v>-18847000</v>
      </c>
      <c r="D15" s="95"/>
      <c r="E15" s="95">
        <f t="shared" si="0"/>
        <v>15703000</v>
      </c>
      <c r="F15" s="96">
        <f t="shared" ref="F15:O15" si="7">SUM(F9:F14)</f>
        <v>15703000</v>
      </c>
      <c r="G15" s="97">
        <f t="shared" si="7"/>
        <v>13703000</v>
      </c>
      <c r="H15" s="96">
        <f t="shared" si="7"/>
        <v>3428000</v>
      </c>
      <c r="I15" s="97">
        <f t="shared" si="7"/>
        <v>378976</v>
      </c>
      <c r="J15" s="96">
        <f t="shared" si="7"/>
        <v>1533000</v>
      </c>
      <c r="K15" s="97">
        <f t="shared" si="7"/>
        <v>250548</v>
      </c>
      <c r="L15" s="96">
        <f t="shared" si="7"/>
        <v>5227000</v>
      </c>
      <c r="M15" s="97">
        <f t="shared" si="7"/>
        <v>7833613</v>
      </c>
      <c r="N15" s="96">
        <f t="shared" si="7"/>
        <v>2368000</v>
      </c>
      <c r="O15" s="97">
        <f t="shared" si="7"/>
        <v>594781</v>
      </c>
      <c r="P15" s="96">
        <f t="shared" si="1"/>
        <v>12556000</v>
      </c>
      <c r="Q15" s="97">
        <f t="shared" si="2"/>
        <v>9057918</v>
      </c>
      <c r="R15" s="52">
        <f t="shared" si="3"/>
        <v>-54.696766787832409</v>
      </c>
      <c r="S15" s="53">
        <f t="shared" si="4"/>
        <v>-92.407322138584064</v>
      </c>
      <c r="T15" s="52">
        <f>IF((SUM($E9:$E13))=0,0,(P15/(SUM($E9:$E13))*100))</f>
        <v>91.629570167116697</v>
      </c>
      <c r="U15" s="54">
        <f>IF((SUM($E9:$E13))=0,0,(Q15/(SUM($E9:$E13))*100))</f>
        <v>66.10171495293001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198256000</v>
      </c>
      <c r="D28" s="92"/>
      <c r="E28" s="92">
        <f>$B28      +$C28      +$D28</f>
        <v>198256000</v>
      </c>
      <c r="F28" s="93">
        <v>198256000</v>
      </c>
      <c r="G28" s="94">
        <v>198256000</v>
      </c>
      <c r="H28" s="93"/>
      <c r="I28" s="94"/>
      <c r="J28" s="93"/>
      <c r="K28" s="94"/>
      <c r="L28" s="93"/>
      <c r="M28" s="94"/>
      <c r="N28" s="93"/>
      <c r="O28" s="94">
        <v>32551148</v>
      </c>
      <c r="P28" s="93">
        <f>$H28      +$J28      +$L28      +$N28</f>
        <v>0</v>
      </c>
      <c r="Q28" s="94">
        <f>$I28      +$K28      +$M28      +$O28</f>
        <v>32551148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16.418745460414815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198256000</v>
      </c>
      <c r="D30" s="95"/>
      <c r="E30" s="95">
        <f>$B30      +$C30      +$D30</f>
        <v>198256000</v>
      </c>
      <c r="F30" s="96">
        <f t="shared" ref="F30:O30" si="16">SUM(F26:F29)</f>
        <v>198256000</v>
      </c>
      <c r="G30" s="97">
        <f t="shared" si="16"/>
        <v>198256000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32551148</v>
      </c>
      <c r="P30" s="96">
        <f>$H30      +$J30      +$L30      +$N30</f>
        <v>0</v>
      </c>
      <c r="Q30" s="97">
        <f>$I30      +$K30      +$M30      +$O30</f>
        <v>32551148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16.418745460414815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7036000</v>
      </c>
      <c r="C32" s="92">
        <v>0</v>
      </c>
      <c r="D32" s="92"/>
      <c r="E32" s="92">
        <f>$B32      +$C32      +$D32</f>
        <v>7036000</v>
      </c>
      <c r="F32" s="93">
        <v>7036000</v>
      </c>
      <c r="G32" s="94">
        <v>7036000</v>
      </c>
      <c r="H32" s="93">
        <v>3577000</v>
      </c>
      <c r="I32" s="94">
        <v>3671006</v>
      </c>
      <c r="J32" s="93">
        <v>1687000</v>
      </c>
      <c r="K32" s="94">
        <v>3364994</v>
      </c>
      <c r="L32" s="93"/>
      <c r="M32" s="94"/>
      <c r="N32" s="93"/>
      <c r="O32" s="94"/>
      <c r="P32" s="93">
        <f>$H32      +$J32      +$L32      +$N32</f>
        <v>5264000</v>
      </c>
      <c r="Q32" s="94">
        <f>$I32      +$K32      +$M32      +$O32</f>
        <v>7036000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74.815235929505391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7036000</v>
      </c>
      <c r="C33" s="95">
        <f>C32</f>
        <v>0</v>
      </c>
      <c r="D33" s="95"/>
      <c r="E33" s="95">
        <f>$B33      +$C33      +$D33</f>
        <v>7036000</v>
      </c>
      <c r="F33" s="96">
        <f t="shared" ref="F33:O33" si="17">F32</f>
        <v>7036000</v>
      </c>
      <c r="G33" s="97">
        <f t="shared" si="17"/>
        <v>7036000</v>
      </c>
      <c r="H33" s="96">
        <f t="shared" si="17"/>
        <v>3577000</v>
      </c>
      <c r="I33" s="97">
        <f t="shared" si="17"/>
        <v>3671006</v>
      </c>
      <c r="J33" s="96">
        <f t="shared" si="17"/>
        <v>1687000</v>
      </c>
      <c r="K33" s="97">
        <f t="shared" si="17"/>
        <v>3364994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5264000</v>
      </c>
      <c r="Q33" s="97">
        <f>$I33      +$K33      +$M33      +$O33</f>
        <v>7036000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74.815235929505391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69206000</v>
      </c>
      <c r="C35" s="92">
        <v>0</v>
      </c>
      <c r="D35" s="92"/>
      <c r="E35" s="92">
        <f t="shared" ref="E35:E40" si="18">$B35      +$C35      +$D35</f>
        <v>69206000</v>
      </c>
      <c r="F35" s="93">
        <v>69206000</v>
      </c>
      <c r="G35" s="94">
        <v>69206000</v>
      </c>
      <c r="H35" s="93">
        <v>5811000</v>
      </c>
      <c r="I35" s="94">
        <v>5811283</v>
      </c>
      <c r="J35" s="93">
        <v>29467000</v>
      </c>
      <c r="K35" s="94">
        <v>26471763</v>
      </c>
      <c r="L35" s="93">
        <v>10887000</v>
      </c>
      <c r="M35" s="94">
        <v>15095631</v>
      </c>
      <c r="N35" s="93">
        <v>22801000</v>
      </c>
      <c r="O35" s="94">
        <v>9030956</v>
      </c>
      <c r="P35" s="93">
        <f t="shared" ref="P35:P40" si="19">$H35      +$J35      +$L35      +$N35</f>
        <v>68966000</v>
      </c>
      <c r="Q35" s="94">
        <f t="shared" ref="Q35:Q40" si="20">$I35      +$K35      +$M35      +$O35</f>
        <v>56409633</v>
      </c>
      <c r="R35" s="48">
        <f t="shared" ref="R35:R40" si="21">IF(($L35      =0),0,((($N35      -$L35      )/$L35      )*100))</f>
        <v>109.4332690364655</v>
      </c>
      <c r="S35" s="49">
        <f t="shared" ref="S35:S40" si="22">IF(($M35      =0),0,((($O35      -$M35      )/$M35      )*100))</f>
        <v>-40.175034750120744</v>
      </c>
      <c r="T35" s="48">
        <f t="shared" ref="T35:T39" si="23">IF(($E35      =0),0,(($P35      /$E35      )*100))</f>
        <v>99.653209259312774</v>
      </c>
      <c r="U35" s="50">
        <f t="shared" ref="U35:U39" si="24">IF(($E35      =0),0,(($Q35      /$E35      )*100))</f>
        <v>81.509743374851894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53808000</v>
      </c>
      <c r="C36" s="92">
        <v>0</v>
      </c>
      <c r="D36" s="92"/>
      <c r="E36" s="92">
        <f t="shared" si="18"/>
        <v>53808000</v>
      </c>
      <c r="F36" s="93">
        <v>53808000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6000000</v>
      </c>
      <c r="C38" s="92">
        <v>0</v>
      </c>
      <c r="D38" s="92"/>
      <c r="E38" s="92">
        <f t="shared" si="18"/>
        <v>6000000</v>
      </c>
      <c r="F38" s="93">
        <v>6000000</v>
      </c>
      <c r="G38" s="94">
        <v>6000000</v>
      </c>
      <c r="H38" s="93"/>
      <c r="I38" s="94">
        <v>4921472</v>
      </c>
      <c r="J38" s="93">
        <v>3895000</v>
      </c>
      <c r="K38" s="94">
        <v>1078528</v>
      </c>
      <c r="L38" s="93">
        <v>1886000</v>
      </c>
      <c r="M38" s="94"/>
      <c r="N38" s="93"/>
      <c r="O38" s="94"/>
      <c r="P38" s="93">
        <f t="shared" si="19"/>
        <v>5781000</v>
      </c>
      <c r="Q38" s="94">
        <f t="shared" si="20"/>
        <v>6000000</v>
      </c>
      <c r="R38" s="48">
        <f t="shared" si="21"/>
        <v>-100</v>
      </c>
      <c r="S38" s="49">
        <f t="shared" si="22"/>
        <v>0</v>
      </c>
      <c r="T38" s="48">
        <f t="shared" si="23"/>
        <v>96.350000000000009</v>
      </c>
      <c r="U38" s="50">
        <f t="shared" si="24"/>
        <v>100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129014000</v>
      </c>
      <c r="C40" s="95">
        <f>SUM(C35:C39)</f>
        <v>0</v>
      </c>
      <c r="D40" s="95"/>
      <c r="E40" s="95">
        <f t="shared" si="18"/>
        <v>129014000</v>
      </c>
      <c r="F40" s="96">
        <f t="shared" ref="F40:O40" si="25">SUM(F35:F39)</f>
        <v>129014000</v>
      </c>
      <c r="G40" s="97">
        <f t="shared" si="25"/>
        <v>75206000</v>
      </c>
      <c r="H40" s="96">
        <f t="shared" si="25"/>
        <v>5811000</v>
      </c>
      <c r="I40" s="97">
        <f t="shared" si="25"/>
        <v>10732755</v>
      </c>
      <c r="J40" s="96">
        <f t="shared" si="25"/>
        <v>33362000</v>
      </c>
      <c r="K40" s="97">
        <f t="shared" si="25"/>
        <v>27550291</v>
      </c>
      <c r="L40" s="96">
        <f t="shared" si="25"/>
        <v>12773000</v>
      </c>
      <c r="M40" s="97">
        <f t="shared" si="25"/>
        <v>15095631</v>
      </c>
      <c r="N40" s="96">
        <f t="shared" si="25"/>
        <v>22801000</v>
      </c>
      <c r="O40" s="97">
        <f t="shared" si="25"/>
        <v>9030956</v>
      </c>
      <c r="P40" s="96">
        <f t="shared" si="19"/>
        <v>74747000</v>
      </c>
      <c r="Q40" s="97">
        <f t="shared" si="20"/>
        <v>62409633</v>
      </c>
      <c r="R40" s="52">
        <f t="shared" si="21"/>
        <v>78.50935567212089</v>
      </c>
      <c r="S40" s="53">
        <f t="shared" si="22"/>
        <v>-40.175034750120744</v>
      </c>
      <c r="T40" s="52">
        <f>IF((+$E35+$E38) =0,0,(P40   /(+$E35+$E38) )*100)</f>
        <v>99.389676355609922</v>
      </c>
      <c r="U40" s="54">
        <f>IF((+$E35+$E38) =0,0,(Q40   /(+$E35+$E38) )*100)</f>
        <v>82.984912108076486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10000000</v>
      </c>
      <c r="C43" s="92">
        <v>-8000000</v>
      </c>
      <c r="D43" s="92"/>
      <c r="E43" s="92">
        <f t="shared" si="26"/>
        <v>2000000</v>
      </c>
      <c r="F43" s="93">
        <v>2000000</v>
      </c>
      <c r="G43" s="94">
        <v>2000000</v>
      </c>
      <c r="H43" s="93">
        <v>300000</v>
      </c>
      <c r="I43" s="94"/>
      <c r="J43" s="93"/>
      <c r="K43" s="94"/>
      <c r="L43" s="93"/>
      <c r="M43" s="94"/>
      <c r="N43" s="93"/>
      <c r="O43" s="94">
        <v>251080</v>
      </c>
      <c r="P43" s="93">
        <f t="shared" si="27"/>
        <v>300000</v>
      </c>
      <c r="Q43" s="94">
        <f t="shared" si="28"/>
        <v>251080</v>
      </c>
      <c r="R43" s="48">
        <f t="shared" si="29"/>
        <v>0</v>
      </c>
      <c r="S43" s="49">
        <f t="shared" si="30"/>
        <v>0</v>
      </c>
      <c r="T43" s="48">
        <f t="shared" si="31"/>
        <v>15</v>
      </c>
      <c r="U43" s="50">
        <f t="shared" si="32"/>
        <v>12.554000000000002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30000000</v>
      </c>
      <c r="C51" s="92">
        <v>-15000000</v>
      </c>
      <c r="D51" s="92"/>
      <c r="E51" s="92">
        <f t="shared" si="26"/>
        <v>15000000</v>
      </c>
      <c r="F51" s="93">
        <v>15000000</v>
      </c>
      <c r="G51" s="94">
        <v>15000000</v>
      </c>
      <c r="H51" s="93"/>
      <c r="I51" s="94"/>
      <c r="J51" s="93"/>
      <c r="K51" s="94"/>
      <c r="L51" s="93">
        <v>3266000</v>
      </c>
      <c r="M51" s="94">
        <v>3628471</v>
      </c>
      <c r="N51" s="93">
        <v>11609000</v>
      </c>
      <c r="O51" s="94">
        <v>11371529</v>
      </c>
      <c r="P51" s="93">
        <f t="shared" si="27"/>
        <v>14875000</v>
      </c>
      <c r="Q51" s="94">
        <f t="shared" si="28"/>
        <v>15000000</v>
      </c>
      <c r="R51" s="48">
        <f t="shared" si="29"/>
        <v>255.45009185548074</v>
      </c>
      <c r="S51" s="49">
        <f t="shared" si="30"/>
        <v>213.39726843620909</v>
      </c>
      <c r="T51" s="48">
        <f t="shared" si="31"/>
        <v>99.166666666666671</v>
      </c>
      <c r="U51" s="50">
        <f t="shared" si="32"/>
        <v>100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40000000</v>
      </c>
      <c r="C53" s="95">
        <f>SUM(C42:C52)</f>
        <v>-23000000</v>
      </c>
      <c r="D53" s="95"/>
      <c r="E53" s="95">
        <f t="shared" si="26"/>
        <v>17000000</v>
      </c>
      <c r="F53" s="96">
        <f t="shared" ref="F53:O53" si="33">SUM(F42:F52)</f>
        <v>17000000</v>
      </c>
      <c r="G53" s="97">
        <f t="shared" si="33"/>
        <v>17000000</v>
      </c>
      <c r="H53" s="96">
        <f t="shared" si="33"/>
        <v>300000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3266000</v>
      </c>
      <c r="M53" s="97">
        <f t="shared" si="33"/>
        <v>3628471</v>
      </c>
      <c r="N53" s="96">
        <f t="shared" si="33"/>
        <v>11609000</v>
      </c>
      <c r="O53" s="97">
        <f t="shared" si="33"/>
        <v>11622609</v>
      </c>
      <c r="P53" s="96">
        <f t="shared" si="27"/>
        <v>15175000</v>
      </c>
      <c r="Q53" s="97">
        <f t="shared" si="28"/>
        <v>15251080</v>
      </c>
      <c r="R53" s="52">
        <f t="shared" si="29"/>
        <v>255.45009185548074</v>
      </c>
      <c r="S53" s="53">
        <f t="shared" si="30"/>
        <v>220.31698751347329</v>
      </c>
      <c r="T53" s="52">
        <f>IF((+$E43+$E45+$E47+$E48+$E51) =0,0,(P53   /(+$E43+$E45+$E47+$E48+$E51) )*100)</f>
        <v>89.264705882352942</v>
      </c>
      <c r="U53" s="54">
        <f>IF((+$E43+$E45+$E47+$E48+$E51) =0,0,(Q53   /(+$E43+$E45+$E47+$E48+$E51) )*100)</f>
        <v>89.712235294117647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210600000</v>
      </c>
      <c r="C67" s="104">
        <f>SUM(C9:C14,C17:C23,C26:C29,C32,C35:C39,C42:C52,C55:C58,C61:C65)</f>
        <v>156409000</v>
      </c>
      <c r="D67" s="104"/>
      <c r="E67" s="104">
        <f t="shared" si="35"/>
        <v>367009000</v>
      </c>
      <c r="F67" s="105">
        <f t="shared" ref="F67:O67" si="43">SUM(F9:F14,F17:F23,F26:F29,F32,F35:F39,F42:F52,F55:F58,F61:F65)</f>
        <v>367009000</v>
      </c>
      <c r="G67" s="106">
        <f t="shared" si="43"/>
        <v>311201000</v>
      </c>
      <c r="H67" s="105">
        <f t="shared" si="43"/>
        <v>13116000</v>
      </c>
      <c r="I67" s="106">
        <f t="shared" si="43"/>
        <v>14782737</v>
      </c>
      <c r="J67" s="105">
        <f t="shared" si="43"/>
        <v>36582000</v>
      </c>
      <c r="K67" s="106">
        <f t="shared" si="43"/>
        <v>31165833</v>
      </c>
      <c r="L67" s="105">
        <f t="shared" si="43"/>
        <v>21266000</v>
      </c>
      <c r="M67" s="106">
        <f t="shared" si="43"/>
        <v>26557715</v>
      </c>
      <c r="N67" s="105">
        <f t="shared" si="43"/>
        <v>36778000</v>
      </c>
      <c r="O67" s="106">
        <f t="shared" si="43"/>
        <v>53799494</v>
      </c>
      <c r="P67" s="105">
        <f t="shared" si="36"/>
        <v>107742000</v>
      </c>
      <c r="Q67" s="106">
        <f t="shared" si="37"/>
        <v>126305779</v>
      </c>
      <c r="R67" s="61">
        <f t="shared" si="38"/>
        <v>72.942725477287681</v>
      </c>
      <c r="S67" s="62">
        <f t="shared" si="39"/>
        <v>102.57576376582097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34.621354044492151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40.586559490490068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353929000</v>
      </c>
      <c r="C69" s="92">
        <v>0</v>
      </c>
      <c r="D69" s="92"/>
      <c r="E69" s="92">
        <f>$B69      +$C69      +$D69</f>
        <v>353929000</v>
      </c>
      <c r="F69" s="93">
        <v>353929000</v>
      </c>
      <c r="G69" s="94">
        <v>353929000</v>
      </c>
      <c r="H69" s="93">
        <v>61117000</v>
      </c>
      <c r="I69" s="94">
        <v>49270982</v>
      </c>
      <c r="J69" s="93">
        <v>63104000</v>
      </c>
      <c r="K69" s="94">
        <v>62863736</v>
      </c>
      <c r="L69" s="93">
        <v>65393000</v>
      </c>
      <c r="M69" s="94">
        <v>120313977</v>
      </c>
      <c r="N69" s="93">
        <v>164314000</v>
      </c>
      <c r="O69" s="94">
        <v>19392079</v>
      </c>
      <c r="P69" s="93">
        <f>$H69      +$J69      +$L69      +$N69</f>
        <v>353928000</v>
      </c>
      <c r="Q69" s="94">
        <f>$I69      +$K69      +$M69      +$O69</f>
        <v>251840774</v>
      </c>
      <c r="R69" s="48">
        <f>IF(($L69      =0),0,((($N69      -$L69      )/$L69      )*100))</f>
        <v>151.27154282568472</v>
      </c>
      <c r="S69" s="49">
        <f>IF(($M69      =0),0,((($O69      -$M69      )/$M69      )*100))</f>
        <v>-83.882106232761302</v>
      </c>
      <c r="T69" s="48">
        <f>IF(($E69      =0),0,(($P69      /$E69      )*100))</f>
        <v>99.999717457456157</v>
      </c>
      <c r="U69" s="50">
        <f>IF(($E69      =0),0,(($Q69      /$E69      )*100))</f>
        <v>71.155732929485865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353929000</v>
      </c>
      <c r="C70" s="101">
        <f>C69</f>
        <v>0</v>
      </c>
      <c r="D70" s="101"/>
      <c r="E70" s="101">
        <f>$B70      +$C70      +$D70</f>
        <v>353929000</v>
      </c>
      <c r="F70" s="102">
        <f t="shared" ref="F70:O70" si="44">F69</f>
        <v>353929000</v>
      </c>
      <c r="G70" s="103">
        <f t="shared" si="44"/>
        <v>353929000</v>
      </c>
      <c r="H70" s="102">
        <f t="shared" si="44"/>
        <v>61117000</v>
      </c>
      <c r="I70" s="103">
        <f t="shared" si="44"/>
        <v>49270982</v>
      </c>
      <c r="J70" s="102">
        <f t="shared" si="44"/>
        <v>63104000</v>
      </c>
      <c r="K70" s="103">
        <f t="shared" si="44"/>
        <v>62863736</v>
      </c>
      <c r="L70" s="102">
        <f t="shared" si="44"/>
        <v>65393000</v>
      </c>
      <c r="M70" s="103">
        <f t="shared" si="44"/>
        <v>120313977</v>
      </c>
      <c r="N70" s="102">
        <f t="shared" si="44"/>
        <v>164314000</v>
      </c>
      <c r="O70" s="103">
        <f t="shared" si="44"/>
        <v>19392079</v>
      </c>
      <c r="P70" s="102">
        <f>$H70      +$J70      +$L70      +$N70</f>
        <v>353928000</v>
      </c>
      <c r="Q70" s="103">
        <f>$I70      +$K70      +$M70      +$O70</f>
        <v>251840774</v>
      </c>
      <c r="R70" s="57">
        <f>IF(($L70      =0),0,((($N70      -$L70      )/$L70      )*100))</f>
        <v>151.27154282568472</v>
      </c>
      <c r="S70" s="58">
        <f>IF(($M70      =0),0,((($O70      -$M70      )/$M70      )*100))</f>
        <v>-83.882106232761302</v>
      </c>
      <c r="T70" s="57">
        <f>IF($E70   =0,0,($P70   /$E70   )*100)</f>
        <v>99.999717457456157</v>
      </c>
      <c r="U70" s="59">
        <f>IF($E70   =0,0,($Q70   /$E70 )*100)</f>
        <v>71.155732929485865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353929000</v>
      </c>
      <c r="C71" s="104">
        <f>C69</f>
        <v>0</v>
      </c>
      <c r="D71" s="104"/>
      <c r="E71" s="104">
        <f>$B71      +$C71      +$D71</f>
        <v>353929000</v>
      </c>
      <c r="F71" s="105">
        <f t="shared" ref="F71:O71" si="45">F69</f>
        <v>353929000</v>
      </c>
      <c r="G71" s="106">
        <f t="shared" si="45"/>
        <v>353929000</v>
      </c>
      <c r="H71" s="105">
        <f t="shared" si="45"/>
        <v>61117000</v>
      </c>
      <c r="I71" s="106">
        <f t="shared" si="45"/>
        <v>49270982</v>
      </c>
      <c r="J71" s="105">
        <f t="shared" si="45"/>
        <v>63104000</v>
      </c>
      <c r="K71" s="106">
        <f t="shared" si="45"/>
        <v>62863736</v>
      </c>
      <c r="L71" s="105">
        <f t="shared" si="45"/>
        <v>65393000</v>
      </c>
      <c r="M71" s="106">
        <f t="shared" si="45"/>
        <v>120313977</v>
      </c>
      <c r="N71" s="105">
        <f t="shared" si="45"/>
        <v>164314000</v>
      </c>
      <c r="O71" s="106">
        <f t="shared" si="45"/>
        <v>19392079</v>
      </c>
      <c r="P71" s="105">
        <f>$H71      +$J71      +$L71      +$N71</f>
        <v>353928000</v>
      </c>
      <c r="Q71" s="106">
        <f>$I71      +$K71      +$M71      +$O71</f>
        <v>251840774</v>
      </c>
      <c r="R71" s="61">
        <f>IF(($L71      =0),0,((($N71      -$L71      )/$L71      )*100))</f>
        <v>151.27154282568472</v>
      </c>
      <c r="S71" s="62">
        <f>IF(($M71      =0),0,((($O71      -$M71      )/$M71      )*100))</f>
        <v>-83.882106232761302</v>
      </c>
      <c r="T71" s="61">
        <f>IF($E71   =0,0,($P71   /$E71   )*100)</f>
        <v>99.999717457456157</v>
      </c>
      <c r="U71" s="65">
        <f>IF($E71   =0,0,($Q71   /$E71   )*100)</f>
        <v>71.155732929485865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564529000</v>
      </c>
      <c r="C72" s="104">
        <f>SUM(C9:C14,C17:C23,C26:C29,C32,C35:C39,C42:C52,C55:C58,C61:C65,C69)</f>
        <v>156409000</v>
      </c>
      <c r="D72" s="104"/>
      <c r="E72" s="104">
        <f>$B72      +$C72      +$D72</f>
        <v>720938000</v>
      </c>
      <c r="F72" s="105">
        <f t="shared" ref="F72:O72" si="46">SUM(F9:F14,F17:F23,F26:F29,F32,F35:F39,F42:F52,F55:F58,F61:F65,F69)</f>
        <v>720938000</v>
      </c>
      <c r="G72" s="106">
        <f t="shared" si="46"/>
        <v>665130000</v>
      </c>
      <c r="H72" s="105">
        <f t="shared" si="46"/>
        <v>74233000</v>
      </c>
      <c r="I72" s="106">
        <f t="shared" si="46"/>
        <v>64053719</v>
      </c>
      <c r="J72" s="105">
        <f t="shared" si="46"/>
        <v>99686000</v>
      </c>
      <c r="K72" s="106">
        <f t="shared" si="46"/>
        <v>94029569</v>
      </c>
      <c r="L72" s="105">
        <f t="shared" si="46"/>
        <v>86659000</v>
      </c>
      <c r="M72" s="106">
        <f t="shared" si="46"/>
        <v>146871692</v>
      </c>
      <c r="N72" s="105">
        <f t="shared" si="46"/>
        <v>201092000</v>
      </c>
      <c r="O72" s="106">
        <f t="shared" si="46"/>
        <v>73191573</v>
      </c>
      <c r="P72" s="105">
        <f>$H72      +$J72      +$L72      +$N72</f>
        <v>461670000</v>
      </c>
      <c r="Q72" s="106">
        <f>$I72      +$K72      +$M72      +$O72</f>
        <v>378146553</v>
      </c>
      <c r="R72" s="61">
        <f>IF(($L72      =0),0,((($N72      -$L72      )/$L72      )*100))</f>
        <v>132.04975824784501</v>
      </c>
      <c r="S72" s="62">
        <f>IF(($M72      =0),0,((($O72      -$M72      )/$M72      )*100))</f>
        <v>-50.16631727780463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69.410491182174923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56.853029182265125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alJYB9YFm28e/Gb08A8Ry1GEBmvi1SvbBj+MKuuU2urnkKn/myr4A7sm3t2W/KK2ImZfkda7YTmMhvCDFZRoQ==" saltValue="sAff4j9Lrb2GQtBW/jMOZ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5" si="0">$B10      +$C10      +$D10</f>
        <v>1650000</v>
      </c>
      <c r="F10" s="93">
        <v>1650000</v>
      </c>
      <c r="G10" s="94">
        <v>1650000</v>
      </c>
      <c r="H10" s="93">
        <v>123000</v>
      </c>
      <c r="I10" s="94"/>
      <c r="J10" s="93">
        <v>145000</v>
      </c>
      <c r="K10" s="94"/>
      <c r="L10" s="93">
        <v>408000</v>
      </c>
      <c r="M10" s="94"/>
      <c r="N10" s="93">
        <v>974000</v>
      </c>
      <c r="O10" s="94"/>
      <c r="P10" s="93">
        <f t="shared" ref="P10:P15" si="1">$H10      +$J10      +$L10      +$N10</f>
        <v>1650000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138.72549019607843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5500000</v>
      </c>
      <c r="C11" s="92">
        <v>0</v>
      </c>
      <c r="D11" s="92"/>
      <c r="E11" s="92">
        <f t="shared" si="0"/>
        <v>5500000</v>
      </c>
      <c r="F11" s="93">
        <v>5500000</v>
      </c>
      <c r="G11" s="94">
        <v>5500000</v>
      </c>
      <c r="H11" s="93">
        <v>879000</v>
      </c>
      <c r="I11" s="94"/>
      <c r="J11" s="93">
        <v>1457000</v>
      </c>
      <c r="K11" s="94"/>
      <c r="L11" s="93">
        <v>1258000</v>
      </c>
      <c r="M11" s="94"/>
      <c r="N11" s="93">
        <v>1269000</v>
      </c>
      <c r="O11" s="94"/>
      <c r="P11" s="93">
        <f t="shared" si="1"/>
        <v>4863000</v>
      </c>
      <c r="Q11" s="94">
        <f t="shared" si="2"/>
        <v>0</v>
      </c>
      <c r="R11" s="48">
        <f t="shared" si="3"/>
        <v>0.87440381558028613</v>
      </c>
      <c r="S11" s="49">
        <f t="shared" si="4"/>
        <v>0</v>
      </c>
      <c r="T11" s="48">
        <f t="shared" si="5"/>
        <v>88.418181818181822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-10000000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</v>
      </c>
      <c r="C14" s="92">
        <v>0</v>
      </c>
      <c r="D14" s="92"/>
      <c r="E14" s="92">
        <f t="shared" si="0"/>
        <v>300000</v>
      </c>
      <c r="F14" s="93">
        <v>300000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17450000</v>
      </c>
      <c r="C15" s="95">
        <f>SUM(C9:C14)</f>
        <v>-10000000</v>
      </c>
      <c r="D15" s="95"/>
      <c r="E15" s="95">
        <f t="shared" si="0"/>
        <v>7450000</v>
      </c>
      <c r="F15" s="96">
        <f t="shared" ref="F15:O15" si="7">SUM(F9:F14)</f>
        <v>7450000</v>
      </c>
      <c r="G15" s="97">
        <f t="shared" si="7"/>
        <v>7150000</v>
      </c>
      <c r="H15" s="96">
        <f t="shared" si="7"/>
        <v>1002000</v>
      </c>
      <c r="I15" s="97">
        <f t="shared" si="7"/>
        <v>0</v>
      </c>
      <c r="J15" s="96">
        <f t="shared" si="7"/>
        <v>1602000</v>
      </c>
      <c r="K15" s="97">
        <f t="shared" si="7"/>
        <v>0</v>
      </c>
      <c r="L15" s="96">
        <f t="shared" si="7"/>
        <v>1666000</v>
      </c>
      <c r="M15" s="97">
        <f t="shared" si="7"/>
        <v>0</v>
      </c>
      <c r="N15" s="96">
        <f t="shared" si="7"/>
        <v>2243000</v>
      </c>
      <c r="O15" s="97">
        <f t="shared" si="7"/>
        <v>0</v>
      </c>
      <c r="P15" s="96">
        <f t="shared" si="1"/>
        <v>6513000</v>
      </c>
      <c r="Q15" s="97">
        <f t="shared" si="2"/>
        <v>0</v>
      </c>
      <c r="R15" s="52">
        <f t="shared" si="3"/>
        <v>34.633853541416563</v>
      </c>
      <c r="S15" s="53">
        <f t="shared" si="4"/>
        <v>0</v>
      </c>
      <c r="T15" s="52">
        <f>IF((SUM($E9:$E13))=0,0,(P15/(SUM($E9:$E13))*100))</f>
        <v>91.090909090909093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66266000</v>
      </c>
      <c r="C17" s="92">
        <v>-12000000</v>
      </c>
      <c r="D17" s="92"/>
      <c r="E17" s="92">
        <f t="shared" ref="E17:E24" si="8">$B17      +$C17      +$D17</f>
        <v>54266000</v>
      </c>
      <c r="F17" s="93">
        <v>54266000</v>
      </c>
      <c r="G17" s="94">
        <v>54266000</v>
      </c>
      <c r="H17" s="93">
        <v>6392000</v>
      </c>
      <c r="I17" s="94"/>
      <c r="J17" s="93">
        <v>11669000</v>
      </c>
      <c r="K17" s="94"/>
      <c r="L17" s="93">
        <v>3169000</v>
      </c>
      <c r="M17" s="94"/>
      <c r="N17" s="93">
        <v>27944000</v>
      </c>
      <c r="O17" s="94"/>
      <c r="P17" s="93">
        <f t="shared" ref="P17:P24" si="9">$H17      +$J17      +$L17      +$N17</f>
        <v>49174000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781.7923635216157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90.616592341429254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1015000</v>
      </c>
      <c r="C20" s="92">
        <v>0</v>
      </c>
      <c r="D20" s="92"/>
      <c r="E20" s="92">
        <f t="shared" si="8"/>
        <v>1015000</v>
      </c>
      <c r="F20" s="93">
        <v>1015000</v>
      </c>
      <c r="G20" s="94">
        <v>1015000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67281000</v>
      </c>
      <c r="C24" s="95">
        <f>SUM(C17:C23)</f>
        <v>-12000000</v>
      </c>
      <c r="D24" s="95"/>
      <c r="E24" s="95">
        <f t="shared" si="8"/>
        <v>55281000</v>
      </c>
      <c r="F24" s="96">
        <f t="shared" ref="F24:O24" si="15">SUM(F17:F23)</f>
        <v>55281000</v>
      </c>
      <c r="G24" s="97">
        <f t="shared" si="15"/>
        <v>55281000</v>
      </c>
      <c r="H24" s="96">
        <f t="shared" si="15"/>
        <v>6392000</v>
      </c>
      <c r="I24" s="97">
        <f t="shared" si="15"/>
        <v>0</v>
      </c>
      <c r="J24" s="96">
        <f t="shared" si="15"/>
        <v>11669000</v>
      </c>
      <c r="K24" s="97">
        <f t="shared" si="15"/>
        <v>0</v>
      </c>
      <c r="L24" s="96">
        <f t="shared" si="15"/>
        <v>3169000</v>
      </c>
      <c r="M24" s="97">
        <f t="shared" si="15"/>
        <v>0</v>
      </c>
      <c r="N24" s="96">
        <f t="shared" si="15"/>
        <v>27944000</v>
      </c>
      <c r="O24" s="97">
        <f t="shared" si="15"/>
        <v>0</v>
      </c>
      <c r="P24" s="96">
        <f t="shared" si="9"/>
        <v>49174000</v>
      </c>
      <c r="Q24" s="97">
        <f t="shared" si="10"/>
        <v>0</v>
      </c>
      <c r="R24" s="52">
        <f t="shared" si="11"/>
        <v>781.7923635216157</v>
      </c>
      <c r="S24" s="53">
        <f t="shared" si="12"/>
        <v>0</v>
      </c>
      <c r="T24" s="52">
        <f>IF(($E24-$E19-$E23)   =0,0,($P24   /($E24-$E19-$E23)   )*100)</f>
        <v>88.952804761129499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3362000</v>
      </c>
      <c r="C32" s="92">
        <v>0</v>
      </c>
      <c r="D32" s="92"/>
      <c r="E32" s="92">
        <f>$B32      +$C32      +$D32</f>
        <v>3362000</v>
      </c>
      <c r="F32" s="93">
        <v>3362000</v>
      </c>
      <c r="G32" s="94">
        <v>3362000</v>
      </c>
      <c r="H32" s="93">
        <v>3362000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3362000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3362000</v>
      </c>
      <c r="C33" s="95">
        <f>C32</f>
        <v>0</v>
      </c>
      <c r="D33" s="95"/>
      <c r="E33" s="95">
        <f>$B33      +$C33      +$D33</f>
        <v>3362000</v>
      </c>
      <c r="F33" s="96">
        <f t="shared" ref="F33:O33" si="17">F32</f>
        <v>3362000</v>
      </c>
      <c r="G33" s="97">
        <f t="shared" si="17"/>
        <v>3362000</v>
      </c>
      <c r="H33" s="96">
        <f t="shared" si="17"/>
        <v>3362000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3362000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66500000</v>
      </c>
      <c r="C35" s="92">
        <v>-30000000</v>
      </c>
      <c r="D35" s="92"/>
      <c r="E35" s="92">
        <f t="shared" ref="E35:E40" si="18">$B35      +$C35      +$D35</f>
        <v>36500000</v>
      </c>
      <c r="F35" s="93">
        <v>36500000</v>
      </c>
      <c r="G35" s="94">
        <v>36500000</v>
      </c>
      <c r="H35" s="93"/>
      <c r="I35" s="94"/>
      <c r="J35" s="93"/>
      <c r="K35" s="94">
        <v>316853</v>
      </c>
      <c r="L35" s="93">
        <v>30000</v>
      </c>
      <c r="M35" s="94">
        <v>2103677</v>
      </c>
      <c r="N35" s="93">
        <v>25250000</v>
      </c>
      <c r="O35" s="94">
        <v>8900416</v>
      </c>
      <c r="P35" s="93">
        <f t="shared" ref="P35:P40" si="19">$H35      +$J35      +$L35      +$N35</f>
        <v>25280000</v>
      </c>
      <c r="Q35" s="94">
        <f t="shared" ref="Q35:Q40" si="20">$I35      +$K35      +$M35      +$O35</f>
        <v>11320946</v>
      </c>
      <c r="R35" s="48">
        <f t="shared" ref="R35:R40" si="21">IF(($L35      =0),0,((($N35      -$L35      )/$L35      )*100))</f>
        <v>84066.666666666657</v>
      </c>
      <c r="S35" s="49">
        <f t="shared" ref="S35:S40" si="22">IF(($M35      =0),0,((($O35      -$M35      )/$M35      )*100))</f>
        <v>323.08852547230396</v>
      </c>
      <c r="T35" s="48">
        <f t="shared" ref="T35:T39" si="23">IF(($E35      =0),0,(($P35      /$E35      )*100))</f>
        <v>69.260273972602732</v>
      </c>
      <c r="U35" s="50">
        <f t="shared" ref="U35:U39" si="24">IF(($E35      =0),0,(($Q35      /$E35      )*100))</f>
        <v>31.016290410958902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66500000</v>
      </c>
      <c r="C40" s="95">
        <f>SUM(C35:C39)</f>
        <v>-30000000</v>
      </c>
      <c r="D40" s="95"/>
      <c r="E40" s="95">
        <f t="shared" si="18"/>
        <v>36500000</v>
      </c>
      <c r="F40" s="96">
        <f t="shared" ref="F40:O40" si="25">SUM(F35:F39)</f>
        <v>36500000</v>
      </c>
      <c r="G40" s="97">
        <f t="shared" si="25"/>
        <v>36500000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316853</v>
      </c>
      <c r="L40" s="96">
        <f t="shared" si="25"/>
        <v>30000</v>
      </c>
      <c r="M40" s="97">
        <f t="shared" si="25"/>
        <v>2103677</v>
      </c>
      <c r="N40" s="96">
        <f t="shared" si="25"/>
        <v>25250000</v>
      </c>
      <c r="O40" s="97">
        <f t="shared" si="25"/>
        <v>8900416</v>
      </c>
      <c r="P40" s="96">
        <f t="shared" si="19"/>
        <v>25280000</v>
      </c>
      <c r="Q40" s="97">
        <f t="shared" si="20"/>
        <v>11320946</v>
      </c>
      <c r="R40" s="52">
        <f t="shared" si="21"/>
        <v>84066.666666666657</v>
      </c>
      <c r="S40" s="53">
        <f t="shared" si="22"/>
        <v>323.08852547230396</v>
      </c>
      <c r="T40" s="52">
        <f>IF((+$E35+$E38) =0,0,(P40   /(+$E35+$E38) )*100)</f>
        <v>69.260273972602732</v>
      </c>
      <c r="U40" s="54">
        <f>IF((+$E35+$E38) =0,0,(Q40   /(+$E35+$E38) )*100)</f>
        <v>31.016290410958902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-4000000</v>
      </c>
      <c r="D51" s="92"/>
      <c r="E51" s="92">
        <f t="shared" si="26"/>
        <v>21000000</v>
      </c>
      <c r="F51" s="93">
        <v>21000000</v>
      </c>
      <c r="G51" s="94">
        <v>21000000</v>
      </c>
      <c r="H51" s="93">
        <v>10323000</v>
      </c>
      <c r="I51" s="94"/>
      <c r="J51" s="93"/>
      <c r="K51" s="94">
        <v>6066206</v>
      </c>
      <c r="L51" s="93"/>
      <c r="M51" s="94">
        <v>6745038</v>
      </c>
      <c r="N51" s="93">
        <v>2177000</v>
      </c>
      <c r="O51" s="94">
        <v>991354</v>
      </c>
      <c r="P51" s="93">
        <f t="shared" si="27"/>
        <v>12500000</v>
      </c>
      <c r="Q51" s="94">
        <f t="shared" si="28"/>
        <v>13802598</v>
      </c>
      <c r="R51" s="48">
        <f t="shared" si="29"/>
        <v>0</v>
      </c>
      <c r="S51" s="49">
        <f t="shared" si="30"/>
        <v>-85.30246975628603</v>
      </c>
      <c r="T51" s="48">
        <f t="shared" si="31"/>
        <v>59.523809523809526</v>
      </c>
      <c r="U51" s="50">
        <f t="shared" si="32"/>
        <v>65.72665714285715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18598000</v>
      </c>
      <c r="D52" s="92"/>
      <c r="E52" s="92">
        <f t="shared" si="26"/>
        <v>18598000</v>
      </c>
      <c r="F52" s="93">
        <v>18598000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25000000</v>
      </c>
      <c r="C53" s="95">
        <f>SUM(C42:C52)</f>
        <v>14598000</v>
      </c>
      <c r="D53" s="95"/>
      <c r="E53" s="95">
        <f t="shared" si="26"/>
        <v>39598000</v>
      </c>
      <c r="F53" s="96">
        <f t="shared" ref="F53:O53" si="33">SUM(F42:F52)</f>
        <v>39598000</v>
      </c>
      <c r="G53" s="97">
        <f t="shared" si="33"/>
        <v>21000000</v>
      </c>
      <c r="H53" s="96">
        <f t="shared" si="33"/>
        <v>10323000</v>
      </c>
      <c r="I53" s="97">
        <f t="shared" si="33"/>
        <v>0</v>
      </c>
      <c r="J53" s="96">
        <f t="shared" si="33"/>
        <v>0</v>
      </c>
      <c r="K53" s="97">
        <f t="shared" si="33"/>
        <v>6066206</v>
      </c>
      <c r="L53" s="96">
        <f t="shared" si="33"/>
        <v>0</v>
      </c>
      <c r="M53" s="97">
        <f t="shared" si="33"/>
        <v>6745038</v>
      </c>
      <c r="N53" s="96">
        <f t="shared" si="33"/>
        <v>2177000</v>
      </c>
      <c r="O53" s="97">
        <f t="shared" si="33"/>
        <v>991354</v>
      </c>
      <c r="P53" s="96">
        <f t="shared" si="27"/>
        <v>12500000</v>
      </c>
      <c r="Q53" s="97">
        <f t="shared" si="28"/>
        <v>13802598</v>
      </c>
      <c r="R53" s="52">
        <f t="shared" si="29"/>
        <v>0</v>
      </c>
      <c r="S53" s="53">
        <f t="shared" si="30"/>
        <v>-85.30246975628603</v>
      </c>
      <c r="T53" s="52">
        <f>IF((+$E43+$E45+$E47+$E48+$E51) =0,0,(P53   /(+$E43+$E45+$E47+$E48+$E51) )*100)</f>
        <v>59.523809523809526</v>
      </c>
      <c r="U53" s="54">
        <f>IF((+$E43+$E45+$E47+$E48+$E51) =0,0,(Q53   /(+$E43+$E45+$E47+$E48+$E51) )*100)</f>
        <v>65.72665714285715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179593000</v>
      </c>
      <c r="C67" s="104">
        <f>SUM(C9:C14,C17:C23,C26:C29,C32,C35:C39,C42:C52,C55:C58,C61:C65)</f>
        <v>-37402000</v>
      </c>
      <c r="D67" s="104"/>
      <c r="E67" s="104">
        <f t="shared" si="35"/>
        <v>142191000</v>
      </c>
      <c r="F67" s="105">
        <f t="shared" ref="F67:O67" si="43">SUM(F9:F14,F17:F23,F26:F29,F32,F35:F39,F42:F52,F55:F58,F61:F65)</f>
        <v>142191000</v>
      </c>
      <c r="G67" s="106">
        <f t="shared" si="43"/>
        <v>123293000</v>
      </c>
      <c r="H67" s="105">
        <f t="shared" si="43"/>
        <v>21079000</v>
      </c>
      <c r="I67" s="106">
        <f t="shared" si="43"/>
        <v>0</v>
      </c>
      <c r="J67" s="105">
        <f t="shared" si="43"/>
        <v>13271000</v>
      </c>
      <c r="K67" s="106">
        <f t="shared" si="43"/>
        <v>6383059</v>
      </c>
      <c r="L67" s="105">
        <f t="shared" si="43"/>
        <v>4865000</v>
      </c>
      <c r="M67" s="106">
        <f t="shared" si="43"/>
        <v>8848715</v>
      </c>
      <c r="N67" s="105">
        <f t="shared" si="43"/>
        <v>57614000</v>
      </c>
      <c r="O67" s="106">
        <f t="shared" si="43"/>
        <v>9891770</v>
      </c>
      <c r="P67" s="105">
        <f t="shared" si="36"/>
        <v>96829000</v>
      </c>
      <c r="Q67" s="106">
        <f t="shared" si="37"/>
        <v>25123544</v>
      </c>
      <c r="R67" s="61">
        <f t="shared" si="38"/>
        <v>1084.2548818088387</v>
      </c>
      <c r="S67" s="62">
        <f t="shared" si="39"/>
        <v>11.787643742622517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78.535683291022195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20.377104945130707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179593000</v>
      </c>
      <c r="C72" s="104">
        <f>SUM(C9:C14,C17:C23,C26:C29,C32,C35:C39,C42:C52,C55:C58,C61:C65,C69)</f>
        <v>-37402000</v>
      </c>
      <c r="D72" s="104"/>
      <c r="E72" s="104">
        <f>$B72      +$C72      +$D72</f>
        <v>142191000</v>
      </c>
      <c r="F72" s="105">
        <f t="shared" ref="F72:O72" si="46">SUM(F9:F14,F17:F23,F26:F29,F32,F35:F39,F42:F52,F55:F58,F61:F65,F69)</f>
        <v>142191000</v>
      </c>
      <c r="G72" s="106">
        <f t="shared" si="46"/>
        <v>123293000</v>
      </c>
      <c r="H72" s="105">
        <f t="shared" si="46"/>
        <v>21079000</v>
      </c>
      <c r="I72" s="106">
        <f t="shared" si="46"/>
        <v>0</v>
      </c>
      <c r="J72" s="105">
        <f t="shared" si="46"/>
        <v>13271000</v>
      </c>
      <c r="K72" s="106">
        <f t="shared" si="46"/>
        <v>6383059</v>
      </c>
      <c r="L72" s="105">
        <f t="shared" si="46"/>
        <v>4865000</v>
      </c>
      <c r="M72" s="106">
        <f t="shared" si="46"/>
        <v>8848715</v>
      </c>
      <c r="N72" s="105">
        <f t="shared" si="46"/>
        <v>57614000</v>
      </c>
      <c r="O72" s="106">
        <f t="shared" si="46"/>
        <v>9891770</v>
      </c>
      <c r="P72" s="105">
        <f>$H72      +$J72      +$L72      +$N72</f>
        <v>96829000</v>
      </c>
      <c r="Q72" s="106">
        <f>$I72      +$K72      +$M72      +$O72</f>
        <v>25123544</v>
      </c>
      <c r="R72" s="61">
        <f>IF(($L72      =0),0,((($N72      -$L72      )/$L72      )*100))</f>
        <v>1084.2548818088387</v>
      </c>
      <c r="S72" s="62">
        <f>IF(($M72      =0),0,((($O72      -$M72      )/$M72      )*100))</f>
        <v>11.787643742622517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78.535683291022195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20.377104945130707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662vzoYycjn+/ABXIOy5ro0B/x1hq/VGxTO6Fis6CKEiLWD6KpP16DgD2ZMYKPNiaM7gIzsISJMgK8mY8f0TQ==" saltValue="5mjMmufHgztDJmv2OHGqK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2800000</v>
      </c>
      <c r="C10" s="92">
        <v>0</v>
      </c>
      <c r="D10" s="92"/>
      <c r="E10" s="92">
        <f t="shared" ref="E10:E15" si="0">$B10      +$C10      +$D10</f>
        <v>2800000</v>
      </c>
      <c r="F10" s="93">
        <v>2800000</v>
      </c>
      <c r="G10" s="94">
        <v>2800000</v>
      </c>
      <c r="H10" s="93">
        <v>187000</v>
      </c>
      <c r="I10" s="94">
        <v>166725</v>
      </c>
      <c r="J10" s="93">
        <v>156000</v>
      </c>
      <c r="K10" s="94">
        <v>123375</v>
      </c>
      <c r="L10" s="93">
        <v>998000</v>
      </c>
      <c r="M10" s="94">
        <v>1048566</v>
      </c>
      <c r="N10" s="93">
        <v>1434000</v>
      </c>
      <c r="O10" s="94">
        <v>466614</v>
      </c>
      <c r="P10" s="93">
        <f t="shared" ref="P10:P15" si="1">$H10      +$J10      +$L10      +$N10</f>
        <v>2775000</v>
      </c>
      <c r="Q10" s="94">
        <f t="shared" ref="Q10:Q15" si="2">$I10      +$K10      +$M10      +$O10</f>
        <v>1805280</v>
      </c>
      <c r="R10" s="48">
        <f t="shared" ref="R10:R15" si="3">IF(($L10      =0),0,((($N10      -$L10      )/$L10      )*100))</f>
        <v>43.687374749499</v>
      </c>
      <c r="S10" s="49">
        <f t="shared" ref="S10:S15" si="4">IF(($M10      =0),0,((($O10      -$M10      )/$M10      )*100))</f>
        <v>-55.49979686543336</v>
      </c>
      <c r="T10" s="48">
        <f t="shared" ref="T10:T14" si="5">IF(($E10      =0),0,(($P10      /$E10      )*100))</f>
        <v>99.107142857142861</v>
      </c>
      <c r="U10" s="50">
        <f t="shared" ref="U10:U14" si="6">IF(($E10      =0),0,(($Q10      /$E10      )*100))</f>
        <v>64.474285714285713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2800000</v>
      </c>
      <c r="C15" s="95">
        <f>SUM(C9:C14)</f>
        <v>0</v>
      </c>
      <c r="D15" s="95"/>
      <c r="E15" s="95">
        <f t="shared" si="0"/>
        <v>2800000</v>
      </c>
      <c r="F15" s="96">
        <f t="shared" ref="F15:O15" si="7">SUM(F9:F14)</f>
        <v>2800000</v>
      </c>
      <c r="G15" s="97">
        <f t="shared" si="7"/>
        <v>2800000</v>
      </c>
      <c r="H15" s="96">
        <f t="shared" si="7"/>
        <v>187000</v>
      </c>
      <c r="I15" s="97">
        <f t="shared" si="7"/>
        <v>166725</v>
      </c>
      <c r="J15" s="96">
        <f t="shared" si="7"/>
        <v>156000</v>
      </c>
      <c r="K15" s="97">
        <f t="shared" si="7"/>
        <v>123375</v>
      </c>
      <c r="L15" s="96">
        <f t="shared" si="7"/>
        <v>998000</v>
      </c>
      <c r="M15" s="97">
        <f t="shared" si="7"/>
        <v>1048566</v>
      </c>
      <c r="N15" s="96">
        <f t="shared" si="7"/>
        <v>1434000</v>
      </c>
      <c r="O15" s="97">
        <f t="shared" si="7"/>
        <v>466614</v>
      </c>
      <c r="P15" s="96">
        <f t="shared" si="1"/>
        <v>2775000</v>
      </c>
      <c r="Q15" s="97">
        <f t="shared" si="2"/>
        <v>1805280</v>
      </c>
      <c r="R15" s="52">
        <f t="shared" si="3"/>
        <v>43.687374749499</v>
      </c>
      <c r="S15" s="53">
        <f t="shared" si="4"/>
        <v>-55.49979686543336</v>
      </c>
      <c r="T15" s="52">
        <f>IF((SUM($E9:$E13))=0,0,(P15/(SUM($E9:$E13))*100))</f>
        <v>99.107142857142861</v>
      </c>
      <c r="U15" s="54">
        <f>IF((SUM($E9:$E13))=0,0,(Q15/(SUM($E9:$E13))*100))</f>
        <v>64.474285714285713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1175000</v>
      </c>
      <c r="C32" s="92">
        <v>0</v>
      </c>
      <c r="D32" s="92"/>
      <c r="E32" s="92">
        <f>$B32      +$C32      +$D32</f>
        <v>1175000</v>
      </c>
      <c r="F32" s="93">
        <v>1175000</v>
      </c>
      <c r="G32" s="94">
        <v>1175000</v>
      </c>
      <c r="H32" s="93"/>
      <c r="I32" s="94"/>
      <c r="J32" s="93">
        <v>294000</v>
      </c>
      <c r="K32" s="94">
        <v>294000</v>
      </c>
      <c r="L32" s="93">
        <v>596000</v>
      </c>
      <c r="M32" s="94">
        <v>596400</v>
      </c>
      <c r="N32" s="93">
        <v>285000</v>
      </c>
      <c r="O32" s="94">
        <v>224840</v>
      </c>
      <c r="P32" s="93">
        <f>$H32      +$J32      +$L32      +$N32</f>
        <v>1175000</v>
      </c>
      <c r="Q32" s="94">
        <f>$I32      +$K32      +$M32      +$O32</f>
        <v>1115240</v>
      </c>
      <c r="R32" s="48">
        <f>IF(($L32      =0),0,((($N32      -$L32      )/$L32      )*100))</f>
        <v>-52.181208053691272</v>
      </c>
      <c r="S32" s="49">
        <f>IF(($M32      =0),0,((($O32      -$M32      )/$M32      )*100))</f>
        <v>-62.300469483568079</v>
      </c>
      <c r="T32" s="48">
        <f>IF(($E32      =0),0,(($P32      /$E32      )*100))</f>
        <v>100</v>
      </c>
      <c r="U32" s="50">
        <f>IF(($E32      =0),0,(($Q32      /$E32      )*100))</f>
        <v>94.914042553191493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1175000</v>
      </c>
      <c r="C33" s="95">
        <f>C32</f>
        <v>0</v>
      </c>
      <c r="D33" s="95"/>
      <c r="E33" s="95">
        <f>$B33      +$C33      +$D33</f>
        <v>1175000</v>
      </c>
      <c r="F33" s="96">
        <f t="shared" ref="F33:O33" si="17">F32</f>
        <v>1175000</v>
      </c>
      <c r="G33" s="97">
        <f t="shared" si="17"/>
        <v>1175000</v>
      </c>
      <c r="H33" s="96">
        <f t="shared" si="17"/>
        <v>0</v>
      </c>
      <c r="I33" s="97">
        <f t="shared" si="17"/>
        <v>0</v>
      </c>
      <c r="J33" s="96">
        <f t="shared" si="17"/>
        <v>294000</v>
      </c>
      <c r="K33" s="97">
        <f t="shared" si="17"/>
        <v>294000</v>
      </c>
      <c r="L33" s="96">
        <f t="shared" si="17"/>
        <v>596000</v>
      </c>
      <c r="M33" s="97">
        <f t="shared" si="17"/>
        <v>596400</v>
      </c>
      <c r="N33" s="96">
        <f t="shared" si="17"/>
        <v>285000</v>
      </c>
      <c r="O33" s="97">
        <f t="shared" si="17"/>
        <v>224840</v>
      </c>
      <c r="P33" s="96">
        <f>$H33      +$J33      +$L33      +$N33</f>
        <v>1175000</v>
      </c>
      <c r="Q33" s="97">
        <f>$I33      +$K33      +$M33      +$O33</f>
        <v>1115240</v>
      </c>
      <c r="R33" s="52">
        <f>IF(($L33      =0),0,((($N33      -$L33      )/$L33      )*100))</f>
        <v>-52.181208053691272</v>
      </c>
      <c r="S33" s="53">
        <f>IF(($M33      =0),0,((($O33      -$M33      )/$M33      )*100))</f>
        <v>-62.300469483568079</v>
      </c>
      <c r="T33" s="52">
        <f>IF($E33   =0,0,($P33   /$E33   )*100)</f>
        <v>100</v>
      </c>
      <c r="U33" s="54">
        <f>IF($E33   =0,0,($Q33   /$E33   )*100)</f>
        <v>94.914042553191493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-5000000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/>
      <c r="I35" s="94"/>
      <c r="J35" s="93">
        <v>3908000</v>
      </c>
      <c r="K35" s="94">
        <v>3907702</v>
      </c>
      <c r="L35" s="93">
        <v>5028000</v>
      </c>
      <c r="M35" s="94">
        <v>4507840</v>
      </c>
      <c r="N35" s="93">
        <v>1045000</v>
      </c>
      <c r="O35" s="94"/>
      <c r="P35" s="93">
        <f t="shared" ref="P35:P40" si="19">$H35      +$J35      +$L35      +$N35</f>
        <v>9981000</v>
      </c>
      <c r="Q35" s="94">
        <f t="shared" ref="Q35:Q40" si="20">$I35      +$K35      +$M35      +$O35</f>
        <v>8415542</v>
      </c>
      <c r="R35" s="48">
        <f t="shared" ref="R35:R40" si="21">IF(($L35      =0),0,((($N35      -$L35      )/$L35      )*100))</f>
        <v>-79.216388225934764</v>
      </c>
      <c r="S35" s="49">
        <f t="shared" ref="S35:S40" si="22">IF(($M35      =0),0,((($O35      -$M35      )/$M35      )*100))</f>
        <v>-100</v>
      </c>
      <c r="T35" s="48">
        <f t="shared" ref="T35:T39" si="23">IF(($E35      =0),0,(($P35      /$E35      )*100))</f>
        <v>99.81</v>
      </c>
      <c r="U35" s="50">
        <f t="shared" ref="U35:U39" si="24">IF(($E35      =0),0,(($Q35      /$E35      )*100))</f>
        <v>84.155420000000007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51556000</v>
      </c>
      <c r="C36" s="92">
        <v>0</v>
      </c>
      <c r="D36" s="92"/>
      <c r="E36" s="92">
        <f t="shared" si="18"/>
        <v>51556000</v>
      </c>
      <c r="F36" s="93">
        <v>51556000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3500000</v>
      </c>
      <c r="C38" s="92">
        <v>0</v>
      </c>
      <c r="D38" s="92"/>
      <c r="E38" s="92">
        <f t="shared" si="18"/>
        <v>3500000</v>
      </c>
      <c r="F38" s="93">
        <v>3500000</v>
      </c>
      <c r="G38" s="94">
        <v>3500000</v>
      </c>
      <c r="H38" s="93"/>
      <c r="I38" s="94"/>
      <c r="J38" s="93">
        <v>483000</v>
      </c>
      <c r="K38" s="94">
        <v>483000</v>
      </c>
      <c r="L38" s="93">
        <v>2560000</v>
      </c>
      <c r="M38" s="94">
        <v>966000</v>
      </c>
      <c r="N38" s="93">
        <v>457000</v>
      </c>
      <c r="O38" s="94"/>
      <c r="P38" s="93">
        <f t="shared" si="19"/>
        <v>3500000</v>
      </c>
      <c r="Q38" s="94">
        <f t="shared" si="20"/>
        <v>1449000</v>
      </c>
      <c r="R38" s="48">
        <f t="shared" si="21"/>
        <v>-82.1484375</v>
      </c>
      <c r="S38" s="49">
        <f t="shared" si="22"/>
        <v>-100</v>
      </c>
      <c r="T38" s="48">
        <f t="shared" si="23"/>
        <v>100</v>
      </c>
      <c r="U38" s="50">
        <f t="shared" si="24"/>
        <v>41.4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70056000</v>
      </c>
      <c r="C40" s="95">
        <f>SUM(C35:C39)</f>
        <v>-5000000</v>
      </c>
      <c r="D40" s="95"/>
      <c r="E40" s="95">
        <f t="shared" si="18"/>
        <v>65056000</v>
      </c>
      <c r="F40" s="96">
        <f t="shared" ref="F40:O40" si="25">SUM(F35:F39)</f>
        <v>65056000</v>
      </c>
      <c r="G40" s="97">
        <f t="shared" si="25"/>
        <v>13500000</v>
      </c>
      <c r="H40" s="96">
        <f t="shared" si="25"/>
        <v>0</v>
      </c>
      <c r="I40" s="97">
        <f t="shared" si="25"/>
        <v>0</v>
      </c>
      <c r="J40" s="96">
        <f t="shared" si="25"/>
        <v>4391000</v>
      </c>
      <c r="K40" s="97">
        <f t="shared" si="25"/>
        <v>4390702</v>
      </c>
      <c r="L40" s="96">
        <f t="shared" si="25"/>
        <v>7588000</v>
      </c>
      <c r="M40" s="97">
        <f t="shared" si="25"/>
        <v>5473840</v>
      </c>
      <c r="N40" s="96">
        <f t="shared" si="25"/>
        <v>1502000</v>
      </c>
      <c r="O40" s="97">
        <f t="shared" si="25"/>
        <v>0</v>
      </c>
      <c r="P40" s="96">
        <f t="shared" si="19"/>
        <v>13481000</v>
      </c>
      <c r="Q40" s="97">
        <f t="shared" si="20"/>
        <v>9864542</v>
      </c>
      <c r="R40" s="52">
        <f t="shared" si="21"/>
        <v>-80.205587770163405</v>
      </c>
      <c r="S40" s="53">
        <f t="shared" si="22"/>
        <v>-100</v>
      </c>
      <c r="T40" s="52">
        <f>IF((+$E35+$E38) =0,0,(P40   /(+$E35+$E38) )*100)</f>
        <v>99.859259259259261</v>
      </c>
      <c r="U40" s="54">
        <f>IF((+$E35+$E38) =0,0,(Q40   /(+$E35+$E38) )*100)</f>
        <v>73.070681481481486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155041000</v>
      </c>
      <c r="C44" s="92">
        <v>0</v>
      </c>
      <c r="D44" s="92"/>
      <c r="E44" s="92">
        <f t="shared" si="26"/>
        <v>155041000</v>
      </c>
      <c r="F44" s="93">
        <v>155041000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50000000</v>
      </c>
      <c r="C52" s="92">
        <v>-41500000</v>
      </c>
      <c r="D52" s="92"/>
      <c r="E52" s="92">
        <f t="shared" si="26"/>
        <v>8500000</v>
      </c>
      <c r="F52" s="93">
        <v>8500000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205041000</v>
      </c>
      <c r="C53" s="95">
        <f>SUM(C42:C52)</f>
        <v>-41500000</v>
      </c>
      <c r="D53" s="95"/>
      <c r="E53" s="95">
        <f t="shared" si="26"/>
        <v>163541000</v>
      </c>
      <c r="F53" s="96">
        <f t="shared" ref="F53:O53" si="33">SUM(F42:F52)</f>
        <v>163541000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279072000</v>
      </c>
      <c r="C67" s="104">
        <f>SUM(C9:C14,C17:C23,C26:C29,C32,C35:C39,C42:C52,C55:C58,C61:C65)</f>
        <v>-46500000</v>
      </c>
      <c r="D67" s="104"/>
      <c r="E67" s="104">
        <f t="shared" si="35"/>
        <v>232572000</v>
      </c>
      <c r="F67" s="105">
        <f t="shared" ref="F67:O67" si="43">SUM(F9:F14,F17:F23,F26:F29,F32,F35:F39,F42:F52,F55:F58,F61:F65)</f>
        <v>232572000</v>
      </c>
      <c r="G67" s="106">
        <f t="shared" si="43"/>
        <v>17475000</v>
      </c>
      <c r="H67" s="105">
        <f t="shared" si="43"/>
        <v>187000</v>
      </c>
      <c r="I67" s="106">
        <f t="shared" si="43"/>
        <v>166725</v>
      </c>
      <c r="J67" s="105">
        <f t="shared" si="43"/>
        <v>4841000</v>
      </c>
      <c r="K67" s="106">
        <f t="shared" si="43"/>
        <v>4808077</v>
      </c>
      <c r="L67" s="105">
        <f t="shared" si="43"/>
        <v>9182000</v>
      </c>
      <c r="M67" s="106">
        <f t="shared" si="43"/>
        <v>7118806</v>
      </c>
      <c r="N67" s="105">
        <f t="shared" si="43"/>
        <v>3221000</v>
      </c>
      <c r="O67" s="106">
        <f t="shared" si="43"/>
        <v>691454</v>
      </c>
      <c r="P67" s="105">
        <f t="shared" si="36"/>
        <v>17431000</v>
      </c>
      <c r="Q67" s="106">
        <f t="shared" si="37"/>
        <v>12785062</v>
      </c>
      <c r="R67" s="61">
        <f t="shared" si="38"/>
        <v>-64.920496623829223</v>
      </c>
      <c r="S67" s="62">
        <f t="shared" si="39"/>
        <v>-90.286938568068862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99.74821173104435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73.162014306151647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298785000</v>
      </c>
      <c r="C69" s="92">
        <v>-4000000</v>
      </c>
      <c r="D69" s="92"/>
      <c r="E69" s="92">
        <f>$B69      +$C69      +$D69</f>
        <v>294785000</v>
      </c>
      <c r="F69" s="93">
        <v>294785000</v>
      </c>
      <c r="G69" s="94">
        <v>294785000</v>
      </c>
      <c r="H69" s="93">
        <v>48474000</v>
      </c>
      <c r="I69" s="94">
        <v>30565225</v>
      </c>
      <c r="J69" s="93">
        <v>100039000</v>
      </c>
      <c r="K69" s="94">
        <v>50933328</v>
      </c>
      <c r="L69" s="93">
        <v>40655000</v>
      </c>
      <c r="M69" s="94">
        <v>55846267</v>
      </c>
      <c r="N69" s="93">
        <v>67859000</v>
      </c>
      <c r="O69" s="94">
        <v>46249169</v>
      </c>
      <c r="P69" s="93">
        <f>$H69      +$J69      +$L69      +$N69</f>
        <v>257027000</v>
      </c>
      <c r="Q69" s="94">
        <f>$I69      +$K69      +$M69      +$O69</f>
        <v>183593989</v>
      </c>
      <c r="R69" s="48">
        <f>IF(($L69      =0),0,((($N69      -$L69      )/$L69      )*100))</f>
        <v>66.914278686508425</v>
      </c>
      <c r="S69" s="49">
        <f>IF(($M69      =0),0,((($O69      -$M69      )/$M69      )*100))</f>
        <v>-17.184851406451212</v>
      </c>
      <c r="T69" s="48">
        <f>IF(($E69      =0),0,(($P69      /$E69      )*100))</f>
        <v>87.191342843089032</v>
      </c>
      <c r="U69" s="50">
        <f>IF(($E69      =0),0,(($Q69      /$E69      )*100))</f>
        <v>62.28064148447173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298785000</v>
      </c>
      <c r="C70" s="101">
        <f>C69</f>
        <v>-4000000</v>
      </c>
      <c r="D70" s="101"/>
      <c r="E70" s="101">
        <f>$B70      +$C70      +$D70</f>
        <v>294785000</v>
      </c>
      <c r="F70" s="102">
        <f t="shared" ref="F70:O70" si="44">F69</f>
        <v>294785000</v>
      </c>
      <c r="G70" s="103">
        <f t="shared" si="44"/>
        <v>294785000</v>
      </c>
      <c r="H70" s="102">
        <f t="shared" si="44"/>
        <v>48474000</v>
      </c>
      <c r="I70" s="103">
        <f t="shared" si="44"/>
        <v>30565225</v>
      </c>
      <c r="J70" s="102">
        <f t="shared" si="44"/>
        <v>100039000</v>
      </c>
      <c r="K70" s="103">
        <f t="shared" si="44"/>
        <v>50933328</v>
      </c>
      <c r="L70" s="102">
        <f t="shared" si="44"/>
        <v>40655000</v>
      </c>
      <c r="M70" s="103">
        <f t="shared" si="44"/>
        <v>55846267</v>
      </c>
      <c r="N70" s="102">
        <f t="shared" si="44"/>
        <v>67859000</v>
      </c>
      <c r="O70" s="103">
        <f t="shared" si="44"/>
        <v>46249169</v>
      </c>
      <c r="P70" s="102">
        <f>$H70      +$J70      +$L70      +$N70</f>
        <v>257027000</v>
      </c>
      <c r="Q70" s="103">
        <f>$I70      +$K70      +$M70      +$O70</f>
        <v>183593989</v>
      </c>
      <c r="R70" s="57">
        <f>IF(($L70      =0),0,((($N70      -$L70      )/$L70      )*100))</f>
        <v>66.914278686508425</v>
      </c>
      <c r="S70" s="58">
        <f>IF(($M70      =0),0,((($O70      -$M70      )/$M70      )*100))</f>
        <v>-17.184851406451212</v>
      </c>
      <c r="T70" s="57">
        <f>IF($E70   =0,0,($P70   /$E70   )*100)</f>
        <v>87.191342843089032</v>
      </c>
      <c r="U70" s="59">
        <f>IF($E70   =0,0,($Q70   /$E70 )*100)</f>
        <v>62.28064148447173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298785000</v>
      </c>
      <c r="C71" s="104">
        <f>C69</f>
        <v>-4000000</v>
      </c>
      <c r="D71" s="104"/>
      <c r="E71" s="104">
        <f>$B71      +$C71      +$D71</f>
        <v>294785000</v>
      </c>
      <c r="F71" s="105">
        <f t="shared" ref="F71:O71" si="45">F69</f>
        <v>294785000</v>
      </c>
      <c r="G71" s="106">
        <f t="shared" si="45"/>
        <v>294785000</v>
      </c>
      <c r="H71" s="105">
        <f t="shared" si="45"/>
        <v>48474000</v>
      </c>
      <c r="I71" s="106">
        <f t="shared" si="45"/>
        <v>30565225</v>
      </c>
      <c r="J71" s="105">
        <f t="shared" si="45"/>
        <v>100039000</v>
      </c>
      <c r="K71" s="106">
        <f t="shared" si="45"/>
        <v>50933328</v>
      </c>
      <c r="L71" s="105">
        <f t="shared" si="45"/>
        <v>40655000</v>
      </c>
      <c r="M71" s="106">
        <f t="shared" si="45"/>
        <v>55846267</v>
      </c>
      <c r="N71" s="105">
        <f t="shared" si="45"/>
        <v>67859000</v>
      </c>
      <c r="O71" s="106">
        <f t="shared" si="45"/>
        <v>46249169</v>
      </c>
      <c r="P71" s="105">
        <f>$H71      +$J71      +$L71      +$N71</f>
        <v>257027000</v>
      </c>
      <c r="Q71" s="106">
        <f>$I71      +$K71      +$M71      +$O71</f>
        <v>183593989</v>
      </c>
      <c r="R71" s="61">
        <f>IF(($L71      =0),0,((($N71      -$L71      )/$L71      )*100))</f>
        <v>66.914278686508425</v>
      </c>
      <c r="S71" s="62">
        <f>IF(($M71      =0),0,((($O71      -$M71      )/$M71      )*100))</f>
        <v>-17.184851406451212</v>
      </c>
      <c r="T71" s="61">
        <f>IF($E71   =0,0,($P71   /$E71   )*100)</f>
        <v>87.191342843089032</v>
      </c>
      <c r="U71" s="65">
        <f>IF($E71   =0,0,($Q71   /$E71   )*100)</f>
        <v>62.28064148447173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577857000</v>
      </c>
      <c r="C72" s="104">
        <f>SUM(C9:C14,C17:C23,C26:C29,C32,C35:C39,C42:C52,C55:C58,C61:C65,C69)</f>
        <v>-50500000</v>
      </c>
      <c r="D72" s="104"/>
      <c r="E72" s="104">
        <f>$B72      +$C72      +$D72</f>
        <v>527357000</v>
      </c>
      <c r="F72" s="105">
        <f t="shared" ref="F72:O72" si="46">SUM(F9:F14,F17:F23,F26:F29,F32,F35:F39,F42:F52,F55:F58,F61:F65,F69)</f>
        <v>527357000</v>
      </c>
      <c r="G72" s="106">
        <f t="shared" si="46"/>
        <v>312260000</v>
      </c>
      <c r="H72" s="105">
        <f t="shared" si="46"/>
        <v>48661000</v>
      </c>
      <c r="I72" s="106">
        <f t="shared" si="46"/>
        <v>30731950</v>
      </c>
      <c r="J72" s="105">
        <f t="shared" si="46"/>
        <v>104880000</v>
      </c>
      <c r="K72" s="106">
        <f t="shared" si="46"/>
        <v>55741405</v>
      </c>
      <c r="L72" s="105">
        <f t="shared" si="46"/>
        <v>49837000</v>
      </c>
      <c r="M72" s="106">
        <f t="shared" si="46"/>
        <v>62965073</v>
      </c>
      <c r="N72" s="105">
        <f t="shared" si="46"/>
        <v>71080000</v>
      </c>
      <c r="O72" s="106">
        <f t="shared" si="46"/>
        <v>46940623</v>
      </c>
      <c r="P72" s="105">
        <f>$H72      +$J72      +$L72      +$N72</f>
        <v>274458000</v>
      </c>
      <c r="Q72" s="106">
        <f>$I72      +$K72      +$M72      +$O72</f>
        <v>196379051</v>
      </c>
      <c r="R72" s="61">
        <f>IF(($L72      =0),0,((($N72      -$L72      )/$L72      )*100))</f>
        <v>42.624957360996852</v>
      </c>
      <c r="S72" s="62">
        <f>IF(($M72      =0),0,((($O72      -$M72      )/$M72      )*100))</f>
        <v>-25.44974417801437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87.894062640107606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62.889595529366545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scqVqRm8OIV5Kw6BmaIW9PpR8UHxxGn6sOtq4miuNP2ePOeUyLk5+N0Sqv9BdOOBHvmL2lOqmm4kqUEfsFb0g==" saltValue="oNV2hLp4Dn+USnC9UZVd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5" si="0">$B10      +$C10      +$D10</f>
        <v>1650000</v>
      </c>
      <c r="F10" s="93">
        <v>1650000</v>
      </c>
      <c r="G10" s="94">
        <v>1650000</v>
      </c>
      <c r="H10" s="93">
        <v>142000</v>
      </c>
      <c r="I10" s="94"/>
      <c r="J10" s="93"/>
      <c r="K10" s="94"/>
      <c r="L10" s="93">
        <v>510000</v>
      </c>
      <c r="M10" s="94"/>
      <c r="N10" s="93">
        <v>500000</v>
      </c>
      <c r="O10" s="94">
        <v>1436734</v>
      </c>
      <c r="P10" s="93">
        <f t="shared" ref="P10:P15" si="1">$H10      +$J10      +$L10      +$N10</f>
        <v>1152000</v>
      </c>
      <c r="Q10" s="94">
        <f t="shared" ref="Q10:Q15" si="2">$I10      +$K10      +$M10      +$O10</f>
        <v>1436734</v>
      </c>
      <c r="R10" s="48">
        <f t="shared" ref="R10:R15" si="3">IF(($L10      =0),0,((($N10      -$L10      )/$L10      )*100))</f>
        <v>-1.9607843137254901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69.818181818181827</v>
      </c>
      <c r="U10" s="50">
        <f t="shared" ref="U10:U14" si="6">IF(($E10      =0),0,(($Q10      /$E10      )*100))</f>
        <v>87.074787878787873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-5816000</v>
      </c>
      <c r="D13" s="92"/>
      <c r="E13" s="92">
        <f t="shared" si="0"/>
        <v>4184000</v>
      </c>
      <c r="F13" s="93">
        <v>4184000</v>
      </c>
      <c r="G13" s="94">
        <v>4184000</v>
      </c>
      <c r="H13" s="93"/>
      <c r="I13" s="94"/>
      <c r="J13" s="93"/>
      <c r="K13" s="94"/>
      <c r="L13" s="93"/>
      <c r="M13" s="94"/>
      <c r="N13" s="93">
        <v>2907000</v>
      </c>
      <c r="O13" s="94">
        <v>2907379</v>
      </c>
      <c r="P13" s="93">
        <f t="shared" si="1"/>
        <v>2907000</v>
      </c>
      <c r="Q13" s="94">
        <f t="shared" si="2"/>
        <v>2907379</v>
      </c>
      <c r="R13" s="48">
        <f t="shared" si="3"/>
        <v>0</v>
      </c>
      <c r="S13" s="49">
        <f t="shared" si="4"/>
        <v>0</v>
      </c>
      <c r="T13" s="48">
        <f t="shared" si="5"/>
        <v>69.478967495219891</v>
      </c>
      <c r="U13" s="50">
        <f t="shared" si="6"/>
        <v>69.488025812619497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11750000</v>
      </c>
      <c r="C15" s="95">
        <f>SUM(C9:C14)</f>
        <v>-5816000</v>
      </c>
      <c r="D15" s="95"/>
      <c r="E15" s="95">
        <f t="shared" si="0"/>
        <v>5934000</v>
      </c>
      <c r="F15" s="96">
        <f t="shared" ref="F15:O15" si="7">SUM(F9:F14)</f>
        <v>5934000</v>
      </c>
      <c r="G15" s="97">
        <f t="shared" si="7"/>
        <v>5834000</v>
      </c>
      <c r="H15" s="96">
        <f t="shared" si="7"/>
        <v>142000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510000</v>
      </c>
      <c r="M15" s="97">
        <f t="shared" si="7"/>
        <v>0</v>
      </c>
      <c r="N15" s="96">
        <f t="shared" si="7"/>
        <v>3407000</v>
      </c>
      <c r="O15" s="97">
        <f t="shared" si="7"/>
        <v>4344113</v>
      </c>
      <c r="P15" s="96">
        <f t="shared" si="1"/>
        <v>4059000</v>
      </c>
      <c r="Q15" s="97">
        <f t="shared" si="2"/>
        <v>4344113</v>
      </c>
      <c r="R15" s="52">
        <f t="shared" si="3"/>
        <v>568.03921568627459</v>
      </c>
      <c r="S15" s="53">
        <f t="shared" si="4"/>
        <v>0</v>
      </c>
      <c r="T15" s="52">
        <f>IF((SUM($E9:$E13))=0,0,(P15/(SUM($E9:$E13))*100))</f>
        <v>69.574905725059992</v>
      </c>
      <c r="U15" s="54">
        <f>IF((SUM($E9:$E13))=0,0,(Q15/(SUM($E9:$E13))*100))</f>
        <v>74.461998628728139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213649000</v>
      </c>
      <c r="C28" s="92">
        <v>0</v>
      </c>
      <c r="D28" s="92"/>
      <c r="E28" s="92">
        <f>$B28      +$C28      +$D28</f>
        <v>213649000</v>
      </c>
      <c r="F28" s="93">
        <v>213649000</v>
      </c>
      <c r="G28" s="94">
        <v>213649000</v>
      </c>
      <c r="H28" s="93">
        <v>19472000</v>
      </c>
      <c r="I28" s="94"/>
      <c r="J28" s="93">
        <v>24976000</v>
      </c>
      <c r="K28" s="94"/>
      <c r="L28" s="93">
        <v>41576000</v>
      </c>
      <c r="M28" s="94">
        <v>42965653</v>
      </c>
      <c r="N28" s="93">
        <v>79698000</v>
      </c>
      <c r="O28" s="94">
        <v>108309544</v>
      </c>
      <c r="P28" s="93">
        <f>$H28      +$J28      +$L28      +$N28</f>
        <v>165722000</v>
      </c>
      <c r="Q28" s="94">
        <f>$I28      +$K28      +$M28      +$O28</f>
        <v>151275197</v>
      </c>
      <c r="R28" s="48">
        <f>IF(($L28      =0),0,((($N28      -$L28      )/$L28      )*100))</f>
        <v>91.692322493746389</v>
      </c>
      <c r="S28" s="49">
        <f>IF(($M28      =0),0,((($O28      -$M28      )/$M28      )*100))</f>
        <v>152.08401697048569</v>
      </c>
      <c r="T28" s="48">
        <f>IF(($E28      =0),0,(($P28      /$E28      )*100))</f>
        <v>77.567411970100494</v>
      </c>
      <c r="U28" s="50">
        <f>IF(($E28      =0),0,(($Q28      /$E28      )*100))</f>
        <v>70.805478612116133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213649000</v>
      </c>
      <c r="C30" s="95">
        <f>SUM(C26:C29)</f>
        <v>0</v>
      </c>
      <c r="D30" s="95"/>
      <c r="E30" s="95">
        <f>$B30      +$C30      +$D30</f>
        <v>213649000</v>
      </c>
      <c r="F30" s="96">
        <f t="shared" ref="F30:O30" si="16">SUM(F26:F29)</f>
        <v>213649000</v>
      </c>
      <c r="G30" s="97">
        <f t="shared" si="16"/>
        <v>213649000</v>
      </c>
      <c r="H30" s="96">
        <f t="shared" si="16"/>
        <v>19472000</v>
      </c>
      <c r="I30" s="97">
        <f t="shared" si="16"/>
        <v>0</v>
      </c>
      <c r="J30" s="96">
        <f t="shared" si="16"/>
        <v>24976000</v>
      </c>
      <c r="K30" s="97">
        <f t="shared" si="16"/>
        <v>0</v>
      </c>
      <c r="L30" s="96">
        <f t="shared" si="16"/>
        <v>41576000</v>
      </c>
      <c r="M30" s="97">
        <f t="shared" si="16"/>
        <v>42965653</v>
      </c>
      <c r="N30" s="96">
        <f t="shared" si="16"/>
        <v>79698000</v>
      </c>
      <c r="O30" s="97">
        <f t="shared" si="16"/>
        <v>108309544</v>
      </c>
      <c r="P30" s="96">
        <f>$H30      +$J30      +$L30      +$N30</f>
        <v>165722000</v>
      </c>
      <c r="Q30" s="97">
        <f>$I30      +$K30      +$M30      +$O30</f>
        <v>151275197</v>
      </c>
      <c r="R30" s="52">
        <f>IF(($L30      =0),0,((($N30      -$L30      )/$L30      )*100))</f>
        <v>91.692322493746389</v>
      </c>
      <c r="S30" s="53">
        <f>IF(($M30      =0),0,((($O30      -$M30      )/$M30      )*100))</f>
        <v>152.08401697048569</v>
      </c>
      <c r="T30" s="52">
        <f>IF($E30   =0,0,($P30   /$E30   )*100)</f>
        <v>77.567411970100494</v>
      </c>
      <c r="U30" s="54">
        <f>IF($E30   =0,0,($Q30   /$E30   )*100)</f>
        <v>70.805478612116133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6388000</v>
      </c>
      <c r="C32" s="92">
        <v>0</v>
      </c>
      <c r="D32" s="92"/>
      <c r="E32" s="92">
        <f>$B32      +$C32      +$D32</f>
        <v>6388000</v>
      </c>
      <c r="F32" s="93">
        <v>6388000</v>
      </c>
      <c r="G32" s="94">
        <v>6388000</v>
      </c>
      <c r="H32" s="93">
        <v>1219000</v>
      </c>
      <c r="I32" s="94">
        <v>1971115</v>
      </c>
      <c r="J32" s="93">
        <v>1220000</v>
      </c>
      <c r="K32" s="94">
        <v>325858</v>
      </c>
      <c r="L32" s="93">
        <v>1468000</v>
      </c>
      <c r="M32" s="94">
        <v>-117750</v>
      </c>
      <c r="N32" s="93">
        <v>966000</v>
      </c>
      <c r="O32" s="94">
        <v>3663462</v>
      </c>
      <c r="P32" s="93">
        <f>$H32      +$J32      +$L32      +$N32</f>
        <v>4873000</v>
      </c>
      <c r="Q32" s="94">
        <f>$I32      +$K32      +$M32      +$O32</f>
        <v>5842685</v>
      </c>
      <c r="R32" s="48">
        <f>IF(($L32      =0),0,((($N32      -$L32      )/$L32      )*100))</f>
        <v>-34.196185286103542</v>
      </c>
      <c r="S32" s="49">
        <f>IF(($M32      =0),0,((($O32      -$M32      )/$M32      )*100))</f>
        <v>-3211.2203821656053</v>
      </c>
      <c r="T32" s="48">
        <f>IF(($E32      =0),0,(($P32      /$E32      )*100))</f>
        <v>76.283656856606143</v>
      </c>
      <c r="U32" s="50">
        <f>IF(($E32      =0),0,(($Q32      /$E32      )*100))</f>
        <v>91.463447088290536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6388000</v>
      </c>
      <c r="C33" s="95">
        <f>C32</f>
        <v>0</v>
      </c>
      <c r="D33" s="95"/>
      <c r="E33" s="95">
        <f>$B33      +$C33      +$D33</f>
        <v>6388000</v>
      </c>
      <c r="F33" s="96">
        <f t="shared" ref="F33:O33" si="17">F32</f>
        <v>6388000</v>
      </c>
      <c r="G33" s="97">
        <f t="shared" si="17"/>
        <v>6388000</v>
      </c>
      <c r="H33" s="96">
        <f t="shared" si="17"/>
        <v>1219000</v>
      </c>
      <c r="I33" s="97">
        <f t="shared" si="17"/>
        <v>1971115</v>
      </c>
      <c r="J33" s="96">
        <f t="shared" si="17"/>
        <v>1220000</v>
      </c>
      <c r="K33" s="97">
        <f t="shared" si="17"/>
        <v>325858</v>
      </c>
      <c r="L33" s="96">
        <f t="shared" si="17"/>
        <v>1468000</v>
      </c>
      <c r="M33" s="97">
        <f t="shared" si="17"/>
        <v>-117750</v>
      </c>
      <c r="N33" s="96">
        <f t="shared" si="17"/>
        <v>966000</v>
      </c>
      <c r="O33" s="97">
        <f t="shared" si="17"/>
        <v>3663462</v>
      </c>
      <c r="P33" s="96">
        <f>$H33      +$J33      +$L33      +$N33</f>
        <v>4873000</v>
      </c>
      <c r="Q33" s="97">
        <f>$I33      +$K33      +$M33      +$O33</f>
        <v>5842685</v>
      </c>
      <c r="R33" s="52">
        <f>IF(($L33      =0),0,((($N33      -$L33      )/$L33      )*100))</f>
        <v>-34.196185286103542</v>
      </c>
      <c r="S33" s="53">
        <f>IF(($M33      =0),0,((($O33      -$M33      )/$M33      )*100))</f>
        <v>-3211.2203821656053</v>
      </c>
      <c r="T33" s="52">
        <f>IF($E33   =0,0,($P33   /$E33   )*100)</f>
        <v>76.283656856606143</v>
      </c>
      <c r="U33" s="54">
        <f>IF($E33   =0,0,($Q33   /$E33   )*100)</f>
        <v>91.463447088290536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-7000000</v>
      </c>
      <c r="D35" s="92"/>
      <c r="E35" s="92">
        <f t="shared" ref="E35:E40" si="18">$B35      +$C35      +$D35</f>
        <v>8000000</v>
      </c>
      <c r="F35" s="93">
        <v>8000000</v>
      </c>
      <c r="G35" s="94">
        <v>8000000</v>
      </c>
      <c r="H35" s="93"/>
      <c r="I35" s="94">
        <v>154080</v>
      </c>
      <c r="J35" s="93"/>
      <c r="K35" s="94"/>
      <c r="L35" s="93"/>
      <c r="M35" s="94">
        <v>-5000000</v>
      </c>
      <c r="N35" s="93">
        <v>2151000</v>
      </c>
      <c r="O35" s="94">
        <v>8234645</v>
      </c>
      <c r="P35" s="93">
        <f t="shared" ref="P35:P40" si="19">$H35      +$J35      +$L35      +$N35</f>
        <v>2151000</v>
      </c>
      <c r="Q35" s="94">
        <f t="shared" ref="Q35:Q40" si="20">$I35      +$K35      +$M35      +$O35</f>
        <v>3388725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-264.69290000000001</v>
      </c>
      <c r="T35" s="48">
        <f t="shared" ref="T35:T39" si="23">IF(($E35      =0),0,(($P35      /$E35      )*100))</f>
        <v>26.887499999999996</v>
      </c>
      <c r="U35" s="50">
        <f t="shared" ref="U35:U39" si="24">IF(($E35      =0),0,(($Q35      /$E35      )*100))</f>
        <v>42.3590625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22583000</v>
      </c>
      <c r="C36" s="92">
        <v>0</v>
      </c>
      <c r="D36" s="92"/>
      <c r="E36" s="92">
        <f t="shared" si="18"/>
        <v>22583000</v>
      </c>
      <c r="F36" s="93">
        <v>22583000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4500000</v>
      </c>
      <c r="C38" s="92">
        <v>0</v>
      </c>
      <c r="D38" s="92"/>
      <c r="E38" s="92">
        <f t="shared" si="18"/>
        <v>4500000</v>
      </c>
      <c r="F38" s="93">
        <v>4500000</v>
      </c>
      <c r="G38" s="94">
        <v>4500000</v>
      </c>
      <c r="H38" s="93"/>
      <c r="I38" s="94"/>
      <c r="J38" s="93"/>
      <c r="K38" s="94"/>
      <c r="L38" s="93">
        <v>3533000</v>
      </c>
      <c r="M38" s="94"/>
      <c r="N38" s="93"/>
      <c r="O38" s="94">
        <v>6990691</v>
      </c>
      <c r="P38" s="93">
        <f t="shared" si="19"/>
        <v>3533000</v>
      </c>
      <c r="Q38" s="94">
        <f t="shared" si="20"/>
        <v>6990691</v>
      </c>
      <c r="R38" s="48">
        <f t="shared" si="21"/>
        <v>-100</v>
      </c>
      <c r="S38" s="49">
        <f t="shared" si="22"/>
        <v>0</v>
      </c>
      <c r="T38" s="48">
        <f t="shared" si="23"/>
        <v>78.511111111111106</v>
      </c>
      <c r="U38" s="50">
        <f t="shared" si="24"/>
        <v>155.34868888888889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42083000</v>
      </c>
      <c r="C40" s="95">
        <f>SUM(C35:C39)</f>
        <v>-7000000</v>
      </c>
      <c r="D40" s="95"/>
      <c r="E40" s="95">
        <f t="shared" si="18"/>
        <v>35083000</v>
      </c>
      <c r="F40" s="96">
        <f t="shared" ref="F40:O40" si="25">SUM(F35:F39)</f>
        <v>35083000</v>
      </c>
      <c r="G40" s="97">
        <f t="shared" si="25"/>
        <v>12500000</v>
      </c>
      <c r="H40" s="96">
        <f t="shared" si="25"/>
        <v>0</v>
      </c>
      <c r="I40" s="97">
        <f t="shared" si="25"/>
        <v>154080</v>
      </c>
      <c r="J40" s="96">
        <f t="shared" si="25"/>
        <v>0</v>
      </c>
      <c r="K40" s="97">
        <f t="shared" si="25"/>
        <v>0</v>
      </c>
      <c r="L40" s="96">
        <f t="shared" si="25"/>
        <v>3533000</v>
      </c>
      <c r="M40" s="97">
        <f t="shared" si="25"/>
        <v>-5000000</v>
      </c>
      <c r="N40" s="96">
        <f t="shared" si="25"/>
        <v>2151000</v>
      </c>
      <c r="O40" s="97">
        <f t="shared" si="25"/>
        <v>15225336</v>
      </c>
      <c r="P40" s="96">
        <f t="shared" si="19"/>
        <v>5684000</v>
      </c>
      <c r="Q40" s="97">
        <f t="shared" si="20"/>
        <v>10379416</v>
      </c>
      <c r="R40" s="52">
        <f t="shared" si="21"/>
        <v>-39.116897820549106</v>
      </c>
      <c r="S40" s="53">
        <f t="shared" si="22"/>
        <v>-404.50672000000003</v>
      </c>
      <c r="T40" s="52">
        <f>IF((+$E35+$E38) =0,0,(P40   /(+$E35+$E38) )*100)</f>
        <v>45.472000000000001</v>
      </c>
      <c r="U40" s="54">
        <f>IF((+$E35+$E38) =0,0,(Q40   /(+$E35+$E38) )*100)</f>
        <v>83.035327999999993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77947000</v>
      </c>
      <c r="C51" s="92">
        <v>-42947000</v>
      </c>
      <c r="D51" s="92"/>
      <c r="E51" s="92">
        <f t="shared" si="26"/>
        <v>35000000</v>
      </c>
      <c r="F51" s="93">
        <v>35000000</v>
      </c>
      <c r="G51" s="94">
        <v>35000000</v>
      </c>
      <c r="H51" s="93"/>
      <c r="I51" s="94"/>
      <c r="J51" s="93"/>
      <c r="K51" s="94"/>
      <c r="L51" s="93"/>
      <c r="M51" s="94"/>
      <c r="N51" s="93">
        <v>6000000</v>
      </c>
      <c r="O51" s="94">
        <v>3425088</v>
      </c>
      <c r="P51" s="93">
        <f t="shared" si="27"/>
        <v>6000000</v>
      </c>
      <c r="Q51" s="94">
        <f t="shared" si="28"/>
        <v>3425088</v>
      </c>
      <c r="R51" s="48">
        <f t="shared" si="29"/>
        <v>0</v>
      </c>
      <c r="S51" s="49">
        <f t="shared" si="30"/>
        <v>0</v>
      </c>
      <c r="T51" s="48">
        <f t="shared" si="31"/>
        <v>17.142857142857142</v>
      </c>
      <c r="U51" s="50">
        <f t="shared" si="32"/>
        <v>9.7859657142857142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77947000</v>
      </c>
      <c r="C53" s="95">
        <f>SUM(C42:C52)</f>
        <v>-42947000</v>
      </c>
      <c r="D53" s="95"/>
      <c r="E53" s="95">
        <f t="shared" si="26"/>
        <v>35000000</v>
      </c>
      <c r="F53" s="96">
        <f t="shared" ref="F53:O53" si="33">SUM(F42:F52)</f>
        <v>35000000</v>
      </c>
      <c r="G53" s="97">
        <f t="shared" si="33"/>
        <v>35000000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6000000</v>
      </c>
      <c r="O53" s="97">
        <f t="shared" si="33"/>
        <v>3425088</v>
      </c>
      <c r="P53" s="96">
        <f t="shared" si="27"/>
        <v>6000000</v>
      </c>
      <c r="Q53" s="97">
        <f t="shared" si="28"/>
        <v>3425088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17.142857142857142</v>
      </c>
      <c r="U53" s="54">
        <f>IF((+$E43+$E45+$E47+$E48+$E51) =0,0,(Q53   /(+$E43+$E45+$E47+$E48+$E51) )*100)</f>
        <v>9.7859657142857142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351817000</v>
      </c>
      <c r="C67" s="104">
        <f>SUM(C9:C14,C17:C23,C26:C29,C32,C35:C39,C42:C52,C55:C58,C61:C65)</f>
        <v>-55763000</v>
      </c>
      <c r="D67" s="104"/>
      <c r="E67" s="104">
        <f t="shared" si="35"/>
        <v>296054000</v>
      </c>
      <c r="F67" s="105">
        <f t="shared" ref="F67:O67" si="43">SUM(F9:F14,F17:F23,F26:F29,F32,F35:F39,F42:F52,F55:F58,F61:F65)</f>
        <v>296054000</v>
      </c>
      <c r="G67" s="106">
        <f t="shared" si="43"/>
        <v>273371000</v>
      </c>
      <c r="H67" s="105">
        <f t="shared" si="43"/>
        <v>20833000</v>
      </c>
      <c r="I67" s="106">
        <f t="shared" si="43"/>
        <v>2125195</v>
      </c>
      <c r="J67" s="105">
        <f t="shared" si="43"/>
        <v>26196000</v>
      </c>
      <c r="K67" s="106">
        <f t="shared" si="43"/>
        <v>325858</v>
      </c>
      <c r="L67" s="105">
        <f t="shared" si="43"/>
        <v>47087000</v>
      </c>
      <c r="M67" s="106">
        <f t="shared" si="43"/>
        <v>37847903</v>
      </c>
      <c r="N67" s="105">
        <f t="shared" si="43"/>
        <v>92222000</v>
      </c>
      <c r="O67" s="106">
        <f t="shared" si="43"/>
        <v>134967543</v>
      </c>
      <c r="P67" s="105">
        <f t="shared" si="36"/>
        <v>186338000</v>
      </c>
      <c r="Q67" s="106">
        <f t="shared" si="37"/>
        <v>175266499</v>
      </c>
      <c r="R67" s="61">
        <f t="shared" si="38"/>
        <v>95.854482128825367</v>
      </c>
      <c r="S67" s="62">
        <f t="shared" si="39"/>
        <v>256.60507531949656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68.163045824173011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64.113054786352606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249229000</v>
      </c>
      <c r="C69" s="92">
        <v>0</v>
      </c>
      <c r="D69" s="92"/>
      <c r="E69" s="92">
        <f>$B69      +$C69      +$D69</f>
        <v>249229000</v>
      </c>
      <c r="F69" s="93">
        <v>249229000</v>
      </c>
      <c r="G69" s="94">
        <v>249229000</v>
      </c>
      <c r="H69" s="93">
        <v>32379000</v>
      </c>
      <c r="I69" s="94"/>
      <c r="J69" s="93">
        <v>129907000</v>
      </c>
      <c r="K69" s="94"/>
      <c r="L69" s="93">
        <v>31676000</v>
      </c>
      <c r="M69" s="94">
        <v>75682434</v>
      </c>
      <c r="N69" s="93">
        <v>17017000</v>
      </c>
      <c r="O69" s="94">
        <v>30692047</v>
      </c>
      <c r="P69" s="93">
        <f>$H69      +$J69      +$L69      +$N69</f>
        <v>210979000</v>
      </c>
      <c r="Q69" s="94">
        <f>$I69      +$K69      +$M69      +$O69</f>
        <v>106374481</v>
      </c>
      <c r="R69" s="48">
        <f>IF(($L69      =0),0,((($N69      -$L69      )/$L69      )*100))</f>
        <v>-46.277939133729006</v>
      </c>
      <c r="S69" s="49">
        <f>IF(($M69      =0),0,((($O69      -$M69      )/$M69      )*100))</f>
        <v>-59.446273887015842</v>
      </c>
      <c r="T69" s="48">
        <f>IF(($E69      =0),0,(($P69      /$E69      )*100))</f>
        <v>84.65266883067379</v>
      </c>
      <c r="U69" s="50">
        <f>IF(($E69      =0),0,(($Q69      /$E69      )*100))</f>
        <v>42.681421905155496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249229000</v>
      </c>
      <c r="C70" s="101">
        <f>C69</f>
        <v>0</v>
      </c>
      <c r="D70" s="101"/>
      <c r="E70" s="101">
        <f>$B70      +$C70      +$D70</f>
        <v>249229000</v>
      </c>
      <c r="F70" s="102">
        <f t="shared" ref="F70:O70" si="44">F69</f>
        <v>249229000</v>
      </c>
      <c r="G70" s="103">
        <f t="shared" si="44"/>
        <v>249229000</v>
      </c>
      <c r="H70" s="102">
        <f t="shared" si="44"/>
        <v>32379000</v>
      </c>
      <c r="I70" s="103">
        <f t="shared" si="44"/>
        <v>0</v>
      </c>
      <c r="J70" s="102">
        <f t="shared" si="44"/>
        <v>129907000</v>
      </c>
      <c r="K70" s="103">
        <f t="shared" si="44"/>
        <v>0</v>
      </c>
      <c r="L70" s="102">
        <f t="shared" si="44"/>
        <v>31676000</v>
      </c>
      <c r="M70" s="103">
        <f t="shared" si="44"/>
        <v>75682434</v>
      </c>
      <c r="N70" s="102">
        <f t="shared" si="44"/>
        <v>17017000</v>
      </c>
      <c r="O70" s="103">
        <f t="shared" si="44"/>
        <v>30692047</v>
      </c>
      <c r="P70" s="102">
        <f>$H70      +$J70      +$L70      +$N70</f>
        <v>210979000</v>
      </c>
      <c r="Q70" s="103">
        <f>$I70      +$K70      +$M70      +$O70</f>
        <v>106374481</v>
      </c>
      <c r="R70" s="57">
        <f>IF(($L70      =0),0,((($N70      -$L70      )/$L70      )*100))</f>
        <v>-46.277939133729006</v>
      </c>
      <c r="S70" s="58">
        <f>IF(($M70      =0),0,((($O70      -$M70      )/$M70      )*100))</f>
        <v>-59.446273887015842</v>
      </c>
      <c r="T70" s="57">
        <f>IF($E70   =0,0,($P70   /$E70   )*100)</f>
        <v>84.65266883067379</v>
      </c>
      <c r="U70" s="59">
        <f>IF($E70   =0,0,($Q70   /$E70 )*100)</f>
        <v>42.681421905155496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249229000</v>
      </c>
      <c r="C71" s="104">
        <f>C69</f>
        <v>0</v>
      </c>
      <c r="D71" s="104"/>
      <c r="E71" s="104">
        <f>$B71      +$C71      +$D71</f>
        <v>249229000</v>
      </c>
      <c r="F71" s="105">
        <f t="shared" ref="F71:O71" si="45">F69</f>
        <v>249229000</v>
      </c>
      <c r="G71" s="106">
        <f t="shared" si="45"/>
        <v>249229000</v>
      </c>
      <c r="H71" s="105">
        <f t="shared" si="45"/>
        <v>32379000</v>
      </c>
      <c r="I71" s="106">
        <f t="shared" si="45"/>
        <v>0</v>
      </c>
      <c r="J71" s="105">
        <f t="shared" si="45"/>
        <v>129907000</v>
      </c>
      <c r="K71" s="106">
        <f t="shared" si="45"/>
        <v>0</v>
      </c>
      <c r="L71" s="105">
        <f t="shared" si="45"/>
        <v>31676000</v>
      </c>
      <c r="M71" s="106">
        <f t="shared" si="45"/>
        <v>75682434</v>
      </c>
      <c r="N71" s="105">
        <f t="shared" si="45"/>
        <v>17017000</v>
      </c>
      <c r="O71" s="106">
        <f t="shared" si="45"/>
        <v>30692047</v>
      </c>
      <c r="P71" s="105">
        <f>$H71      +$J71      +$L71      +$N71</f>
        <v>210979000</v>
      </c>
      <c r="Q71" s="106">
        <f>$I71      +$K71      +$M71      +$O71</f>
        <v>106374481</v>
      </c>
      <c r="R71" s="61">
        <f>IF(($L71      =0),0,((($N71      -$L71      )/$L71      )*100))</f>
        <v>-46.277939133729006</v>
      </c>
      <c r="S71" s="62">
        <f>IF(($M71      =0),0,((($O71      -$M71      )/$M71      )*100))</f>
        <v>-59.446273887015842</v>
      </c>
      <c r="T71" s="61">
        <f>IF($E71   =0,0,($P71   /$E71   )*100)</f>
        <v>84.65266883067379</v>
      </c>
      <c r="U71" s="65">
        <f>IF($E71   =0,0,($Q71   /$E71   )*100)</f>
        <v>42.681421905155496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601046000</v>
      </c>
      <c r="C72" s="104">
        <f>SUM(C9:C14,C17:C23,C26:C29,C32,C35:C39,C42:C52,C55:C58,C61:C65,C69)</f>
        <v>-55763000</v>
      </c>
      <c r="D72" s="104"/>
      <c r="E72" s="104">
        <f>$B72      +$C72      +$D72</f>
        <v>545283000</v>
      </c>
      <c r="F72" s="105">
        <f t="shared" ref="F72:O72" si="46">SUM(F9:F14,F17:F23,F26:F29,F32,F35:F39,F42:F52,F55:F58,F61:F65,F69)</f>
        <v>545283000</v>
      </c>
      <c r="G72" s="106">
        <f t="shared" si="46"/>
        <v>522600000</v>
      </c>
      <c r="H72" s="105">
        <f t="shared" si="46"/>
        <v>53212000</v>
      </c>
      <c r="I72" s="106">
        <f t="shared" si="46"/>
        <v>2125195</v>
      </c>
      <c r="J72" s="105">
        <f t="shared" si="46"/>
        <v>156103000</v>
      </c>
      <c r="K72" s="106">
        <f t="shared" si="46"/>
        <v>325858</v>
      </c>
      <c r="L72" s="105">
        <f t="shared" si="46"/>
        <v>78763000</v>
      </c>
      <c r="M72" s="106">
        <f t="shared" si="46"/>
        <v>113530337</v>
      </c>
      <c r="N72" s="105">
        <f t="shared" si="46"/>
        <v>109239000</v>
      </c>
      <c r="O72" s="106">
        <f t="shared" si="46"/>
        <v>165659590</v>
      </c>
      <c r="P72" s="105">
        <f>$H72      +$J72      +$L72      +$N72</f>
        <v>397317000</v>
      </c>
      <c r="Q72" s="106">
        <f>$I72      +$K72      +$M72      +$O72</f>
        <v>281640980</v>
      </c>
      <c r="R72" s="61">
        <f>IF(($L72      =0),0,((($N72      -$L72      )/$L72      )*100))</f>
        <v>38.693295075098717</v>
      </c>
      <c r="S72" s="62">
        <f>IF(($M72      =0),0,((($O72      -$M72      )/$M72      )*100))</f>
        <v>45.916584392768954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76.026980482204365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53.892265595101421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lqJm3iJ2hQ/YdTMmjIhtgRC3Sc2EhqFva+m7t6zoVPG3BGYq1OOu43xzUtgK0DGzJZMXqKfMPEtuKHaLD/BQQ==" saltValue="bnu/qa5K0MAbPbWqX8nLX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127000</v>
      </c>
      <c r="I10" s="94">
        <v>85000</v>
      </c>
      <c r="J10" s="93">
        <v>686000</v>
      </c>
      <c r="K10" s="94">
        <v>197953</v>
      </c>
      <c r="L10" s="93">
        <v>573000</v>
      </c>
      <c r="M10" s="94">
        <v>573922</v>
      </c>
      <c r="N10" s="93">
        <v>1542000</v>
      </c>
      <c r="O10" s="94">
        <v>2067532</v>
      </c>
      <c r="P10" s="93">
        <f t="shared" ref="P10:P15" si="1">$H10      +$J10      +$L10      +$N10</f>
        <v>2928000</v>
      </c>
      <c r="Q10" s="94">
        <f t="shared" ref="Q10:Q15" si="2">$I10      +$K10      +$M10      +$O10</f>
        <v>2924407</v>
      </c>
      <c r="R10" s="48">
        <f t="shared" ref="R10:R15" si="3">IF(($L10      =0),0,((($N10      -$L10      )/$L10      )*100))</f>
        <v>169.10994764397907</v>
      </c>
      <c r="S10" s="49">
        <f t="shared" ref="S10:S15" si="4">IF(($M10      =0),0,((($O10      -$M10      )/$M10      )*100))</f>
        <v>260.24616585529043</v>
      </c>
      <c r="T10" s="48">
        <f t="shared" ref="T10:T14" si="5">IF(($E10      =0),0,(($P10      /$E10      )*100))</f>
        <v>94.451612903225808</v>
      </c>
      <c r="U10" s="50">
        <f t="shared" ref="U10:U14" si="6">IF(($E10      =0),0,(($Q10      /$E10      )*100))</f>
        <v>94.335709677419359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43000000</v>
      </c>
      <c r="C13" s="92">
        <v>20000000</v>
      </c>
      <c r="D13" s="92"/>
      <c r="E13" s="92">
        <f t="shared" si="0"/>
        <v>63000000</v>
      </c>
      <c r="F13" s="93">
        <v>63000000</v>
      </c>
      <c r="G13" s="94">
        <v>63000000</v>
      </c>
      <c r="H13" s="93">
        <v>16511000</v>
      </c>
      <c r="I13" s="94">
        <v>11035861</v>
      </c>
      <c r="J13" s="93">
        <v>10187000</v>
      </c>
      <c r="K13" s="94">
        <v>15862785</v>
      </c>
      <c r="L13" s="93">
        <v>1281000</v>
      </c>
      <c r="M13" s="94">
        <v>1023649</v>
      </c>
      <c r="N13" s="93">
        <v>27763000</v>
      </c>
      <c r="O13" s="94">
        <v>27725029</v>
      </c>
      <c r="P13" s="93">
        <f t="shared" si="1"/>
        <v>55742000</v>
      </c>
      <c r="Q13" s="94">
        <f t="shared" si="2"/>
        <v>55647324</v>
      </c>
      <c r="R13" s="48">
        <f t="shared" si="3"/>
        <v>2067.2911787665885</v>
      </c>
      <c r="S13" s="49">
        <f t="shared" si="4"/>
        <v>2608.4507482545287</v>
      </c>
      <c r="T13" s="48">
        <f t="shared" si="5"/>
        <v>88.479365079365081</v>
      </c>
      <c r="U13" s="50">
        <f t="shared" si="6"/>
        <v>88.329085714285711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2400000</v>
      </c>
      <c r="C14" s="92">
        <v>0</v>
      </c>
      <c r="D14" s="92"/>
      <c r="E14" s="92">
        <f t="shared" si="0"/>
        <v>2400000</v>
      </c>
      <c r="F14" s="93">
        <v>2400000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48500000</v>
      </c>
      <c r="C15" s="95">
        <f>SUM(C9:C14)</f>
        <v>20000000</v>
      </c>
      <c r="D15" s="95"/>
      <c r="E15" s="95">
        <f t="shared" si="0"/>
        <v>68500000</v>
      </c>
      <c r="F15" s="96">
        <f t="shared" ref="F15:O15" si="7">SUM(F9:F14)</f>
        <v>68500000</v>
      </c>
      <c r="G15" s="97">
        <f t="shared" si="7"/>
        <v>66100000</v>
      </c>
      <c r="H15" s="96">
        <f t="shared" si="7"/>
        <v>16638000</v>
      </c>
      <c r="I15" s="97">
        <f t="shared" si="7"/>
        <v>11120861</v>
      </c>
      <c r="J15" s="96">
        <f t="shared" si="7"/>
        <v>10873000</v>
      </c>
      <c r="K15" s="97">
        <f t="shared" si="7"/>
        <v>16060738</v>
      </c>
      <c r="L15" s="96">
        <f t="shared" si="7"/>
        <v>1854000</v>
      </c>
      <c r="M15" s="97">
        <f t="shared" si="7"/>
        <v>1597571</v>
      </c>
      <c r="N15" s="96">
        <f t="shared" si="7"/>
        <v>29305000</v>
      </c>
      <c r="O15" s="97">
        <f t="shared" si="7"/>
        <v>29792561</v>
      </c>
      <c r="P15" s="96">
        <f t="shared" si="1"/>
        <v>58670000</v>
      </c>
      <c r="Q15" s="97">
        <f t="shared" si="2"/>
        <v>58571731</v>
      </c>
      <c r="R15" s="52">
        <f t="shared" si="3"/>
        <v>1480.636461704423</v>
      </c>
      <c r="S15" s="53">
        <f t="shared" si="4"/>
        <v>1764.8661624428585</v>
      </c>
      <c r="T15" s="52">
        <f>IF((SUM($E9:$E13))=0,0,(P15/(SUM($E9:$E13))*100))</f>
        <v>88.759455370650528</v>
      </c>
      <c r="U15" s="54">
        <f>IF((SUM($E9:$E13))=0,0,(Q15/(SUM($E9:$E13))*100))</f>
        <v>88.610788199697438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1786000</v>
      </c>
      <c r="C32" s="92">
        <v>0</v>
      </c>
      <c r="D32" s="92"/>
      <c r="E32" s="92">
        <f>$B32      +$C32      +$D32</f>
        <v>1786000</v>
      </c>
      <c r="F32" s="93">
        <v>1786000</v>
      </c>
      <c r="G32" s="94">
        <v>1786000</v>
      </c>
      <c r="H32" s="93">
        <v>348000</v>
      </c>
      <c r="I32" s="94">
        <v>283600</v>
      </c>
      <c r="J32" s="93">
        <v>542000</v>
      </c>
      <c r="K32" s="94">
        <v>390289</v>
      </c>
      <c r="L32" s="93">
        <v>651000</v>
      </c>
      <c r="M32" s="94">
        <v>435030</v>
      </c>
      <c r="N32" s="93">
        <v>214000</v>
      </c>
      <c r="O32" s="94">
        <v>646953</v>
      </c>
      <c r="P32" s="93">
        <f>$H32      +$J32      +$L32      +$N32</f>
        <v>1755000</v>
      </c>
      <c r="Q32" s="94">
        <f>$I32      +$K32      +$M32      +$O32</f>
        <v>1755872</v>
      </c>
      <c r="R32" s="48">
        <f>IF(($L32      =0),0,((($N32      -$L32      )/$L32      )*100))</f>
        <v>-67.12749615975423</v>
      </c>
      <c r="S32" s="49">
        <f>IF(($M32      =0),0,((($O32      -$M32      )/$M32      )*100))</f>
        <v>48.714571408868352</v>
      </c>
      <c r="T32" s="48">
        <f>IF(($E32      =0),0,(($P32      /$E32      )*100))</f>
        <v>98.264277715565512</v>
      </c>
      <c r="U32" s="50">
        <f>IF(($E32      =0),0,(($Q32      /$E32      )*100))</f>
        <v>98.313101903695411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1786000</v>
      </c>
      <c r="C33" s="95">
        <f>C32</f>
        <v>0</v>
      </c>
      <c r="D33" s="95"/>
      <c r="E33" s="95">
        <f>$B33      +$C33      +$D33</f>
        <v>1786000</v>
      </c>
      <c r="F33" s="96">
        <f t="shared" ref="F33:O33" si="17">F32</f>
        <v>1786000</v>
      </c>
      <c r="G33" s="97">
        <f t="shared" si="17"/>
        <v>1786000</v>
      </c>
      <c r="H33" s="96">
        <f t="shared" si="17"/>
        <v>348000</v>
      </c>
      <c r="I33" s="97">
        <f t="shared" si="17"/>
        <v>283600</v>
      </c>
      <c r="J33" s="96">
        <f t="shared" si="17"/>
        <v>542000</v>
      </c>
      <c r="K33" s="97">
        <f t="shared" si="17"/>
        <v>390289</v>
      </c>
      <c r="L33" s="96">
        <f t="shared" si="17"/>
        <v>651000</v>
      </c>
      <c r="M33" s="97">
        <f t="shared" si="17"/>
        <v>435030</v>
      </c>
      <c r="N33" s="96">
        <f t="shared" si="17"/>
        <v>214000</v>
      </c>
      <c r="O33" s="97">
        <f t="shared" si="17"/>
        <v>646953</v>
      </c>
      <c r="P33" s="96">
        <f>$H33      +$J33      +$L33      +$N33</f>
        <v>1755000</v>
      </c>
      <c r="Q33" s="97">
        <f>$I33      +$K33      +$M33      +$O33</f>
        <v>1755872</v>
      </c>
      <c r="R33" s="52">
        <f>IF(($L33      =0),0,((($N33      -$L33      )/$L33      )*100))</f>
        <v>-67.12749615975423</v>
      </c>
      <c r="S33" s="53">
        <f>IF(($M33      =0),0,((($O33      -$M33      )/$M33      )*100))</f>
        <v>48.714571408868352</v>
      </c>
      <c r="T33" s="52">
        <f>IF($E33   =0,0,($P33   /$E33   )*100)</f>
        <v>98.264277715565512</v>
      </c>
      <c r="U33" s="54">
        <f>IF($E33   =0,0,($Q33   /$E33   )*100)</f>
        <v>98.313101903695411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26707000</v>
      </c>
      <c r="C35" s="92">
        <v>-26707000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24577000</v>
      </c>
      <c r="C36" s="92">
        <v>0</v>
      </c>
      <c r="D36" s="92"/>
      <c r="E36" s="92">
        <f t="shared" si="18"/>
        <v>24577000</v>
      </c>
      <c r="F36" s="93">
        <v>24577000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51284000</v>
      </c>
      <c r="C40" s="95">
        <f>SUM(C35:C39)</f>
        <v>-26707000</v>
      </c>
      <c r="D40" s="95"/>
      <c r="E40" s="95">
        <f t="shared" si="18"/>
        <v>24577000</v>
      </c>
      <c r="F40" s="96">
        <f t="shared" ref="F40:O40" si="25">SUM(F35:F39)</f>
        <v>24577000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10000000</v>
      </c>
      <c r="H51" s="93">
        <v>564000</v>
      </c>
      <c r="I51" s="94">
        <v>230582</v>
      </c>
      <c r="J51" s="93">
        <v>526000</v>
      </c>
      <c r="K51" s="94">
        <v>858957</v>
      </c>
      <c r="L51" s="93">
        <v>5404000</v>
      </c>
      <c r="M51" s="94">
        <v>-249975</v>
      </c>
      <c r="N51" s="93">
        <v>2160000</v>
      </c>
      <c r="O51" s="94">
        <v>7660662</v>
      </c>
      <c r="P51" s="93">
        <f t="shared" si="27"/>
        <v>8654000</v>
      </c>
      <c r="Q51" s="94">
        <f t="shared" si="28"/>
        <v>8500226</v>
      </c>
      <c r="R51" s="48">
        <f t="shared" si="29"/>
        <v>-60.029607698001485</v>
      </c>
      <c r="S51" s="49">
        <f t="shared" si="30"/>
        <v>-3164.5712571257127</v>
      </c>
      <c r="T51" s="48">
        <f t="shared" si="31"/>
        <v>86.539999999999992</v>
      </c>
      <c r="U51" s="50">
        <f t="shared" si="32"/>
        <v>85.002259999999993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10000000</v>
      </c>
      <c r="H53" s="96">
        <f t="shared" si="33"/>
        <v>564000</v>
      </c>
      <c r="I53" s="97">
        <f t="shared" si="33"/>
        <v>230582</v>
      </c>
      <c r="J53" s="96">
        <f t="shared" si="33"/>
        <v>526000</v>
      </c>
      <c r="K53" s="97">
        <f t="shared" si="33"/>
        <v>858957</v>
      </c>
      <c r="L53" s="96">
        <f t="shared" si="33"/>
        <v>5404000</v>
      </c>
      <c r="M53" s="97">
        <f t="shared" si="33"/>
        <v>-249975</v>
      </c>
      <c r="N53" s="96">
        <f t="shared" si="33"/>
        <v>2160000</v>
      </c>
      <c r="O53" s="97">
        <f t="shared" si="33"/>
        <v>7660662</v>
      </c>
      <c r="P53" s="96">
        <f t="shared" si="27"/>
        <v>8654000</v>
      </c>
      <c r="Q53" s="97">
        <f t="shared" si="28"/>
        <v>8500226</v>
      </c>
      <c r="R53" s="52">
        <f t="shared" si="29"/>
        <v>-60.029607698001485</v>
      </c>
      <c r="S53" s="53">
        <f t="shared" si="30"/>
        <v>-3164.5712571257127</v>
      </c>
      <c r="T53" s="52">
        <f>IF((+$E43+$E45+$E47+$E48+$E51) =0,0,(P53   /(+$E43+$E45+$E47+$E48+$E51) )*100)</f>
        <v>86.539999999999992</v>
      </c>
      <c r="U53" s="54">
        <f>IF((+$E43+$E45+$E47+$E48+$E51) =0,0,(Q53   /(+$E43+$E45+$E47+$E48+$E51) )*100)</f>
        <v>85.002259999999993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111570000</v>
      </c>
      <c r="C67" s="104">
        <f>SUM(C9:C14,C17:C23,C26:C29,C32,C35:C39,C42:C52,C55:C58,C61:C65)</f>
        <v>-6707000</v>
      </c>
      <c r="D67" s="104"/>
      <c r="E67" s="104">
        <f t="shared" si="35"/>
        <v>104863000</v>
      </c>
      <c r="F67" s="105">
        <f t="shared" ref="F67:O67" si="43">SUM(F9:F14,F17:F23,F26:F29,F32,F35:F39,F42:F52,F55:F58,F61:F65)</f>
        <v>104863000</v>
      </c>
      <c r="G67" s="106">
        <f t="shared" si="43"/>
        <v>77886000</v>
      </c>
      <c r="H67" s="105">
        <f t="shared" si="43"/>
        <v>17550000</v>
      </c>
      <c r="I67" s="106">
        <f t="shared" si="43"/>
        <v>11635043</v>
      </c>
      <c r="J67" s="105">
        <f t="shared" si="43"/>
        <v>11941000</v>
      </c>
      <c r="K67" s="106">
        <f t="shared" si="43"/>
        <v>17309984</v>
      </c>
      <c r="L67" s="105">
        <f t="shared" si="43"/>
        <v>7909000</v>
      </c>
      <c r="M67" s="106">
        <f t="shared" si="43"/>
        <v>1782626</v>
      </c>
      <c r="N67" s="105">
        <f t="shared" si="43"/>
        <v>31679000</v>
      </c>
      <c r="O67" s="106">
        <f t="shared" si="43"/>
        <v>38100176</v>
      </c>
      <c r="P67" s="105">
        <f t="shared" si="36"/>
        <v>69079000</v>
      </c>
      <c r="Q67" s="106">
        <f t="shared" si="37"/>
        <v>68827829</v>
      </c>
      <c r="R67" s="61">
        <f t="shared" si="38"/>
        <v>300.54368441016561</v>
      </c>
      <c r="S67" s="62">
        <f t="shared" si="39"/>
        <v>2037.3061988325087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88.69244793672803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88.369962509308479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92551000</v>
      </c>
      <c r="C69" s="92">
        <v>5000000</v>
      </c>
      <c r="D69" s="92"/>
      <c r="E69" s="92">
        <f>$B69      +$C69      +$D69</f>
        <v>97551000</v>
      </c>
      <c r="F69" s="93">
        <v>97551000</v>
      </c>
      <c r="G69" s="94">
        <v>97551000</v>
      </c>
      <c r="H69" s="93">
        <v>30389000</v>
      </c>
      <c r="I69" s="94">
        <v>12663703</v>
      </c>
      <c r="J69" s="93">
        <v>37828000</v>
      </c>
      <c r="K69" s="94">
        <v>39720082</v>
      </c>
      <c r="L69" s="93">
        <v>16257000</v>
      </c>
      <c r="M69" s="94">
        <v>6398771</v>
      </c>
      <c r="N69" s="93">
        <v>13077000</v>
      </c>
      <c r="O69" s="94">
        <v>29222890</v>
      </c>
      <c r="P69" s="93">
        <f>$H69      +$J69      +$L69      +$N69</f>
        <v>97551000</v>
      </c>
      <c r="Q69" s="94">
        <f>$I69      +$K69      +$M69      +$O69</f>
        <v>88005446</v>
      </c>
      <c r="R69" s="48">
        <f>IF(($L69      =0),0,((($N69      -$L69      )/$L69      )*100))</f>
        <v>-19.560804576490128</v>
      </c>
      <c r="S69" s="49">
        <f>IF(($M69      =0),0,((($O69      -$M69      )/$M69      )*100))</f>
        <v>356.69535603008768</v>
      </c>
      <c r="T69" s="48">
        <f>IF(($E69      =0),0,(($P69      /$E69      )*100))</f>
        <v>100</v>
      </c>
      <c r="U69" s="50">
        <f>IF(($E69      =0),0,(($Q69      /$E69      )*100))</f>
        <v>90.214806613976279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92551000</v>
      </c>
      <c r="C70" s="101">
        <f>C69</f>
        <v>5000000</v>
      </c>
      <c r="D70" s="101"/>
      <c r="E70" s="101">
        <f>$B70      +$C70      +$D70</f>
        <v>97551000</v>
      </c>
      <c r="F70" s="102">
        <f t="shared" ref="F70:O70" si="44">F69</f>
        <v>97551000</v>
      </c>
      <c r="G70" s="103">
        <f t="shared" si="44"/>
        <v>97551000</v>
      </c>
      <c r="H70" s="102">
        <f t="shared" si="44"/>
        <v>30389000</v>
      </c>
      <c r="I70" s="103">
        <f t="shared" si="44"/>
        <v>12663703</v>
      </c>
      <c r="J70" s="102">
        <f t="shared" si="44"/>
        <v>37828000</v>
      </c>
      <c r="K70" s="103">
        <f t="shared" si="44"/>
        <v>39720082</v>
      </c>
      <c r="L70" s="102">
        <f t="shared" si="44"/>
        <v>16257000</v>
      </c>
      <c r="M70" s="103">
        <f t="shared" si="44"/>
        <v>6398771</v>
      </c>
      <c r="N70" s="102">
        <f t="shared" si="44"/>
        <v>13077000</v>
      </c>
      <c r="O70" s="103">
        <f t="shared" si="44"/>
        <v>29222890</v>
      </c>
      <c r="P70" s="102">
        <f>$H70      +$J70      +$L70      +$N70</f>
        <v>97551000</v>
      </c>
      <c r="Q70" s="103">
        <f>$I70      +$K70      +$M70      +$O70</f>
        <v>88005446</v>
      </c>
      <c r="R70" s="57">
        <f>IF(($L70      =0),0,((($N70      -$L70      )/$L70      )*100))</f>
        <v>-19.560804576490128</v>
      </c>
      <c r="S70" s="58">
        <f>IF(($M70      =0),0,((($O70      -$M70      )/$M70      )*100))</f>
        <v>356.69535603008768</v>
      </c>
      <c r="T70" s="57">
        <f>IF($E70   =0,0,($P70   /$E70   )*100)</f>
        <v>100</v>
      </c>
      <c r="U70" s="59">
        <f>IF($E70   =0,0,($Q70   /$E70 )*100)</f>
        <v>90.214806613976279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92551000</v>
      </c>
      <c r="C71" s="104">
        <f>C69</f>
        <v>5000000</v>
      </c>
      <c r="D71" s="104"/>
      <c r="E71" s="104">
        <f>$B71      +$C71      +$D71</f>
        <v>97551000</v>
      </c>
      <c r="F71" s="105">
        <f t="shared" ref="F71:O71" si="45">F69</f>
        <v>97551000</v>
      </c>
      <c r="G71" s="106">
        <f t="shared" si="45"/>
        <v>97551000</v>
      </c>
      <c r="H71" s="105">
        <f t="shared" si="45"/>
        <v>30389000</v>
      </c>
      <c r="I71" s="106">
        <f t="shared" si="45"/>
        <v>12663703</v>
      </c>
      <c r="J71" s="105">
        <f t="shared" si="45"/>
        <v>37828000</v>
      </c>
      <c r="K71" s="106">
        <f t="shared" si="45"/>
        <v>39720082</v>
      </c>
      <c r="L71" s="105">
        <f t="shared" si="45"/>
        <v>16257000</v>
      </c>
      <c r="M71" s="106">
        <f t="shared" si="45"/>
        <v>6398771</v>
      </c>
      <c r="N71" s="105">
        <f t="shared" si="45"/>
        <v>13077000</v>
      </c>
      <c r="O71" s="106">
        <f t="shared" si="45"/>
        <v>29222890</v>
      </c>
      <c r="P71" s="105">
        <f>$H71      +$J71      +$L71      +$N71</f>
        <v>97551000</v>
      </c>
      <c r="Q71" s="106">
        <f>$I71      +$K71      +$M71      +$O71</f>
        <v>88005446</v>
      </c>
      <c r="R71" s="61">
        <f>IF(($L71      =0),0,((($N71      -$L71      )/$L71      )*100))</f>
        <v>-19.560804576490128</v>
      </c>
      <c r="S71" s="62">
        <f>IF(($M71      =0),0,((($O71      -$M71      )/$M71      )*100))</f>
        <v>356.69535603008768</v>
      </c>
      <c r="T71" s="61">
        <f>IF($E71   =0,0,($P71   /$E71   )*100)</f>
        <v>100</v>
      </c>
      <c r="U71" s="65">
        <f>IF($E71   =0,0,($Q71   /$E71   )*100)</f>
        <v>90.214806613976279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204121000</v>
      </c>
      <c r="C72" s="104">
        <f>SUM(C9:C14,C17:C23,C26:C29,C32,C35:C39,C42:C52,C55:C58,C61:C65,C69)</f>
        <v>-1707000</v>
      </c>
      <c r="D72" s="104"/>
      <c r="E72" s="104">
        <f>$B72      +$C72      +$D72</f>
        <v>202414000</v>
      </c>
      <c r="F72" s="105">
        <f t="shared" ref="F72:O72" si="46">SUM(F9:F14,F17:F23,F26:F29,F32,F35:F39,F42:F52,F55:F58,F61:F65,F69)</f>
        <v>202414000</v>
      </c>
      <c r="G72" s="106">
        <f t="shared" si="46"/>
        <v>175437000</v>
      </c>
      <c r="H72" s="105">
        <f t="shared" si="46"/>
        <v>47939000</v>
      </c>
      <c r="I72" s="106">
        <f t="shared" si="46"/>
        <v>24298746</v>
      </c>
      <c r="J72" s="105">
        <f t="shared" si="46"/>
        <v>49769000</v>
      </c>
      <c r="K72" s="106">
        <f t="shared" si="46"/>
        <v>57030066</v>
      </c>
      <c r="L72" s="105">
        <f t="shared" si="46"/>
        <v>24166000</v>
      </c>
      <c r="M72" s="106">
        <f t="shared" si="46"/>
        <v>8181397</v>
      </c>
      <c r="N72" s="105">
        <f t="shared" si="46"/>
        <v>44756000</v>
      </c>
      <c r="O72" s="106">
        <f t="shared" si="46"/>
        <v>67323066</v>
      </c>
      <c r="P72" s="105">
        <f>$H72      +$J72      +$L72      +$N72</f>
        <v>166630000</v>
      </c>
      <c r="Q72" s="106">
        <f>$I72      +$K72      +$M72      +$O72</f>
        <v>156833275</v>
      </c>
      <c r="R72" s="61">
        <f>IF(($L72      =0),0,((($N72      -$L72      )/$L72      )*100))</f>
        <v>85.202350409666465</v>
      </c>
      <c r="S72" s="62">
        <f>IF(($M72      =0),0,((($O72      -$M72      )/$M72      )*100))</f>
        <v>722.87983335853278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94.979964317675297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89.395780251600286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Fj8USdsX8i1fX+5YEEGY54kbXfZr/35zLsGuOrmJTwqS7G28MX2sjIq+XTzn+7AFNfGbERBJOSi1YlhyLaHGg==" saltValue="Iy6zjbIpIC87wV4OZJ7Gq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395000</v>
      </c>
      <c r="I10" s="94"/>
      <c r="J10" s="93">
        <v>1166000</v>
      </c>
      <c r="K10" s="94"/>
      <c r="L10" s="93">
        <v>237000</v>
      </c>
      <c r="M10" s="94">
        <v>1797199</v>
      </c>
      <c r="N10" s="93">
        <v>708000</v>
      </c>
      <c r="O10" s="94">
        <v>1251448</v>
      </c>
      <c r="P10" s="93">
        <f t="shared" ref="P10:P15" si="1">$H10      +$J10      +$L10      +$N10</f>
        <v>2506000</v>
      </c>
      <c r="Q10" s="94">
        <f t="shared" ref="Q10:Q15" si="2">$I10      +$K10      +$M10      +$O10</f>
        <v>3048647</v>
      </c>
      <c r="R10" s="48">
        <f t="shared" ref="R10:R15" si="3">IF(($L10      =0),0,((($N10      -$L10      )/$L10      )*100))</f>
        <v>198.73417721518987</v>
      </c>
      <c r="S10" s="49">
        <f t="shared" ref="S10:S15" si="4">IF(($M10      =0),0,((($O10      -$M10      )/$M10      )*100))</f>
        <v>-30.366754043375277</v>
      </c>
      <c r="T10" s="48">
        <f t="shared" ref="T10:T14" si="5">IF(($E10      =0),0,(($P10      /$E10      )*100))</f>
        <v>83.533333333333331</v>
      </c>
      <c r="U10" s="50">
        <f t="shared" ref="U10:U14" si="6">IF(($E10      =0),0,(($Q10      /$E10      )*100))</f>
        <v>101.62156666666667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1000000</v>
      </c>
      <c r="C14" s="92">
        <v>0</v>
      </c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4000000</v>
      </c>
      <c r="C15" s="95">
        <f>SUM(C9:C14)</f>
        <v>0</v>
      </c>
      <c r="D15" s="95"/>
      <c r="E15" s="95">
        <f t="shared" si="0"/>
        <v>4000000</v>
      </c>
      <c r="F15" s="96">
        <f t="shared" ref="F15:O15" si="7">SUM(F9:F14)</f>
        <v>4000000</v>
      </c>
      <c r="G15" s="97">
        <f t="shared" si="7"/>
        <v>3000000</v>
      </c>
      <c r="H15" s="96">
        <f t="shared" si="7"/>
        <v>395000</v>
      </c>
      <c r="I15" s="97">
        <f t="shared" si="7"/>
        <v>0</v>
      </c>
      <c r="J15" s="96">
        <f t="shared" si="7"/>
        <v>1166000</v>
      </c>
      <c r="K15" s="97">
        <f t="shared" si="7"/>
        <v>0</v>
      </c>
      <c r="L15" s="96">
        <f t="shared" si="7"/>
        <v>237000</v>
      </c>
      <c r="M15" s="97">
        <f t="shared" si="7"/>
        <v>1797199</v>
      </c>
      <c r="N15" s="96">
        <f t="shared" si="7"/>
        <v>708000</v>
      </c>
      <c r="O15" s="97">
        <f t="shared" si="7"/>
        <v>1251448</v>
      </c>
      <c r="P15" s="96">
        <f t="shared" si="1"/>
        <v>2506000</v>
      </c>
      <c r="Q15" s="97">
        <f t="shared" si="2"/>
        <v>3048647</v>
      </c>
      <c r="R15" s="52">
        <f t="shared" si="3"/>
        <v>198.73417721518987</v>
      </c>
      <c r="S15" s="53">
        <f t="shared" si="4"/>
        <v>-30.366754043375277</v>
      </c>
      <c r="T15" s="52">
        <f>IF((SUM($E9:$E13))=0,0,(P15/(SUM($E9:$E13))*100))</f>
        <v>83.533333333333331</v>
      </c>
      <c r="U15" s="54">
        <f>IF((SUM($E9:$E13))=0,0,(Q15/(SUM($E9:$E13))*100))</f>
        <v>101.62156666666667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2204000</v>
      </c>
      <c r="C32" s="92">
        <v>0</v>
      </c>
      <c r="D32" s="92"/>
      <c r="E32" s="92">
        <f>$B32      +$C32      +$D32</f>
        <v>2204000</v>
      </c>
      <c r="F32" s="93">
        <v>2204000</v>
      </c>
      <c r="G32" s="94">
        <v>2204000</v>
      </c>
      <c r="H32" s="93">
        <v>309000</v>
      </c>
      <c r="I32" s="94"/>
      <c r="J32" s="93">
        <v>1153000</v>
      </c>
      <c r="K32" s="94"/>
      <c r="L32" s="93">
        <v>742000</v>
      </c>
      <c r="M32" s="94">
        <v>-33161564</v>
      </c>
      <c r="N32" s="93"/>
      <c r="O32" s="94">
        <v>144217</v>
      </c>
      <c r="P32" s="93">
        <f>$H32      +$J32      +$L32      +$N32</f>
        <v>2204000</v>
      </c>
      <c r="Q32" s="94">
        <f>$I32      +$K32      +$M32      +$O32</f>
        <v>-33017347</v>
      </c>
      <c r="R32" s="48">
        <f>IF(($L32      =0),0,((($N32      -$L32      )/$L32      )*100))</f>
        <v>-100</v>
      </c>
      <c r="S32" s="49">
        <f>IF(($M32      =0),0,((($O32      -$M32      )/$M32      )*100))</f>
        <v>-100.43489203343967</v>
      </c>
      <c r="T32" s="48">
        <f>IF(($E32      =0),0,(($P32      /$E32      )*100))</f>
        <v>100</v>
      </c>
      <c r="U32" s="50">
        <f>IF(($E32      =0),0,(($Q32      /$E32      )*100))</f>
        <v>-1498.0647459165154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2204000</v>
      </c>
      <c r="C33" s="95">
        <f>C32</f>
        <v>0</v>
      </c>
      <c r="D33" s="95"/>
      <c r="E33" s="95">
        <f>$B33      +$C33      +$D33</f>
        <v>2204000</v>
      </c>
      <c r="F33" s="96">
        <f t="shared" ref="F33:O33" si="17">F32</f>
        <v>2204000</v>
      </c>
      <c r="G33" s="97">
        <f t="shared" si="17"/>
        <v>2204000</v>
      </c>
      <c r="H33" s="96">
        <f t="shared" si="17"/>
        <v>309000</v>
      </c>
      <c r="I33" s="97">
        <f t="shared" si="17"/>
        <v>0</v>
      </c>
      <c r="J33" s="96">
        <f t="shared" si="17"/>
        <v>1153000</v>
      </c>
      <c r="K33" s="97">
        <f t="shared" si="17"/>
        <v>0</v>
      </c>
      <c r="L33" s="96">
        <f t="shared" si="17"/>
        <v>742000</v>
      </c>
      <c r="M33" s="97">
        <f t="shared" si="17"/>
        <v>-33161564</v>
      </c>
      <c r="N33" s="96">
        <f t="shared" si="17"/>
        <v>0</v>
      </c>
      <c r="O33" s="97">
        <f t="shared" si="17"/>
        <v>144217</v>
      </c>
      <c r="P33" s="96">
        <f>$H33      +$J33      +$L33      +$N33</f>
        <v>2204000</v>
      </c>
      <c r="Q33" s="97">
        <f>$I33      +$K33      +$M33      +$O33</f>
        <v>-33017347</v>
      </c>
      <c r="R33" s="52">
        <f>IF(($L33      =0),0,((($N33      -$L33      )/$L33      )*100))</f>
        <v>-100</v>
      </c>
      <c r="S33" s="53">
        <f>IF(($M33      =0),0,((($O33      -$M33      )/$M33      )*100))</f>
        <v>-100.43489203343967</v>
      </c>
      <c r="T33" s="52">
        <f>IF($E33   =0,0,($P33   /$E33   )*100)</f>
        <v>100</v>
      </c>
      <c r="U33" s="54">
        <f>IF($E33   =0,0,($Q33   /$E33   )*100)</f>
        <v>-1498.0647459165154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200000</v>
      </c>
      <c r="C35" s="92">
        <v>0</v>
      </c>
      <c r="D35" s="92"/>
      <c r="E35" s="92">
        <f t="shared" ref="E35:E40" si="18">$B35      +$C35      +$D35</f>
        <v>200000</v>
      </c>
      <c r="F35" s="93">
        <v>200000</v>
      </c>
      <c r="G35" s="94">
        <v>200000</v>
      </c>
      <c r="H35" s="93"/>
      <c r="I35" s="94"/>
      <c r="J35" s="93"/>
      <c r="K35" s="94"/>
      <c r="L35" s="93"/>
      <c r="M35" s="94"/>
      <c r="N35" s="93">
        <v>200000</v>
      </c>
      <c r="O35" s="94"/>
      <c r="P35" s="93">
        <f t="shared" ref="P35:P40" si="19">$H35      +$J35      +$L35      +$N35</f>
        <v>200000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392000</v>
      </c>
      <c r="C36" s="92">
        <v>0</v>
      </c>
      <c r="D36" s="92"/>
      <c r="E36" s="92">
        <f t="shared" si="18"/>
        <v>392000</v>
      </c>
      <c r="F36" s="93">
        <v>392000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252000</v>
      </c>
      <c r="K38" s="94"/>
      <c r="L38" s="93"/>
      <c r="M38" s="94">
        <v>290074</v>
      </c>
      <c r="N38" s="93">
        <v>2705000</v>
      </c>
      <c r="O38" s="94">
        <v>2314734</v>
      </c>
      <c r="P38" s="93">
        <f t="shared" si="19"/>
        <v>2957000</v>
      </c>
      <c r="Q38" s="94">
        <f t="shared" si="20"/>
        <v>2604808</v>
      </c>
      <c r="R38" s="48">
        <f t="shared" si="21"/>
        <v>0</v>
      </c>
      <c r="S38" s="49">
        <f t="shared" si="22"/>
        <v>697.98051531678129</v>
      </c>
      <c r="T38" s="48">
        <f t="shared" si="23"/>
        <v>73.924999999999997</v>
      </c>
      <c r="U38" s="50">
        <f t="shared" si="24"/>
        <v>65.120199999999997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4592000</v>
      </c>
      <c r="C40" s="95">
        <f>SUM(C35:C39)</f>
        <v>0</v>
      </c>
      <c r="D40" s="95"/>
      <c r="E40" s="95">
        <f t="shared" si="18"/>
        <v>4592000</v>
      </c>
      <c r="F40" s="96">
        <f t="shared" ref="F40:O40" si="25">SUM(F35:F39)</f>
        <v>4592000</v>
      </c>
      <c r="G40" s="97">
        <f t="shared" si="25"/>
        <v>4200000</v>
      </c>
      <c r="H40" s="96">
        <f t="shared" si="25"/>
        <v>0</v>
      </c>
      <c r="I40" s="97">
        <f t="shared" si="25"/>
        <v>0</v>
      </c>
      <c r="J40" s="96">
        <f t="shared" si="25"/>
        <v>252000</v>
      </c>
      <c r="K40" s="97">
        <f t="shared" si="25"/>
        <v>0</v>
      </c>
      <c r="L40" s="96">
        <f t="shared" si="25"/>
        <v>0</v>
      </c>
      <c r="M40" s="97">
        <f t="shared" si="25"/>
        <v>290074</v>
      </c>
      <c r="N40" s="96">
        <f t="shared" si="25"/>
        <v>2905000</v>
      </c>
      <c r="O40" s="97">
        <f t="shared" si="25"/>
        <v>2314734</v>
      </c>
      <c r="P40" s="96">
        <f t="shared" si="19"/>
        <v>3157000</v>
      </c>
      <c r="Q40" s="97">
        <f t="shared" si="20"/>
        <v>2604808</v>
      </c>
      <c r="R40" s="52">
        <f t="shared" si="21"/>
        <v>0</v>
      </c>
      <c r="S40" s="53">
        <f t="shared" si="22"/>
        <v>697.98051531678129</v>
      </c>
      <c r="T40" s="52">
        <f>IF((+$E35+$E38) =0,0,(P40   /(+$E35+$E38) )*100)</f>
        <v>75.166666666666671</v>
      </c>
      <c r="U40" s="54">
        <f>IF((+$E35+$E38) =0,0,(Q40   /(+$E35+$E38) )*100)</f>
        <v>62.019238095238094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44493000</v>
      </c>
      <c r="C44" s="92">
        <v>13000000</v>
      </c>
      <c r="D44" s="92"/>
      <c r="E44" s="92">
        <f t="shared" si="26"/>
        <v>57493000</v>
      </c>
      <c r="F44" s="93">
        <v>57493000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15000000</v>
      </c>
      <c r="C51" s="92">
        <v>0</v>
      </c>
      <c r="D51" s="92"/>
      <c r="E51" s="92">
        <f t="shared" si="26"/>
        <v>15000000</v>
      </c>
      <c r="F51" s="93">
        <v>15000000</v>
      </c>
      <c r="G51" s="94">
        <v>15000000</v>
      </c>
      <c r="H51" s="93"/>
      <c r="I51" s="94"/>
      <c r="J51" s="93">
        <v>2562000</v>
      </c>
      <c r="K51" s="94"/>
      <c r="L51" s="93">
        <v>2407000</v>
      </c>
      <c r="M51" s="94">
        <v>4968816</v>
      </c>
      <c r="N51" s="93">
        <v>9153000</v>
      </c>
      <c r="O51" s="94">
        <v>16040230</v>
      </c>
      <c r="P51" s="93">
        <f t="shared" si="27"/>
        <v>14122000</v>
      </c>
      <c r="Q51" s="94">
        <f t="shared" si="28"/>
        <v>21009046</v>
      </c>
      <c r="R51" s="48">
        <f t="shared" si="29"/>
        <v>280.26589115081015</v>
      </c>
      <c r="S51" s="49">
        <f t="shared" si="30"/>
        <v>222.81795099677672</v>
      </c>
      <c r="T51" s="48">
        <f t="shared" si="31"/>
        <v>94.146666666666661</v>
      </c>
      <c r="U51" s="50">
        <f t="shared" si="32"/>
        <v>140.06030666666666</v>
      </c>
      <c r="V51" s="93">
        <v>7073000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59493000</v>
      </c>
      <c r="C53" s="95">
        <f>SUM(C42:C52)</f>
        <v>13000000</v>
      </c>
      <c r="D53" s="95"/>
      <c r="E53" s="95">
        <f t="shared" si="26"/>
        <v>72493000</v>
      </c>
      <c r="F53" s="96">
        <f t="shared" ref="F53:O53" si="33">SUM(F42:F52)</f>
        <v>72493000</v>
      </c>
      <c r="G53" s="97">
        <f t="shared" si="33"/>
        <v>15000000</v>
      </c>
      <c r="H53" s="96">
        <f t="shared" si="33"/>
        <v>0</v>
      </c>
      <c r="I53" s="97">
        <f t="shared" si="33"/>
        <v>0</v>
      </c>
      <c r="J53" s="96">
        <f t="shared" si="33"/>
        <v>2562000</v>
      </c>
      <c r="K53" s="97">
        <f t="shared" si="33"/>
        <v>0</v>
      </c>
      <c r="L53" s="96">
        <f t="shared" si="33"/>
        <v>2407000</v>
      </c>
      <c r="M53" s="97">
        <f t="shared" si="33"/>
        <v>4968816</v>
      </c>
      <c r="N53" s="96">
        <f t="shared" si="33"/>
        <v>9153000</v>
      </c>
      <c r="O53" s="97">
        <f t="shared" si="33"/>
        <v>16040230</v>
      </c>
      <c r="P53" s="96">
        <f t="shared" si="27"/>
        <v>14122000</v>
      </c>
      <c r="Q53" s="97">
        <f t="shared" si="28"/>
        <v>21009046</v>
      </c>
      <c r="R53" s="52">
        <f t="shared" si="29"/>
        <v>280.26589115081015</v>
      </c>
      <c r="S53" s="53">
        <f t="shared" si="30"/>
        <v>222.81795099677672</v>
      </c>
      <c r="T53" s="52">
        <f>IF((+$E43+$E45+$E47+$E48+$E51) =0,0,(P53   /(+$E43+$E45+$E47+$E48+$E51) )*100)</f>
        <v>94.146666666666661</v>
      </c>
      <c r="U53" s="54">
        <f>IF((+$E43+$E45+$E47+$E48+$E51) =0,0,(Q53   /(+$E43+$E45+$E47+$E48+$E51) )*100)</f>
        <v>140.06030666666666</v>
      </c>
      <c r="V53" s="96">
        <f>SUM(V42:V52)</f>
        <v>7073000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70289000</v>
      </c>
      <c r="C67" s="104">
        <f>SUM(C9:C14,C17:C23,C26:C29,C32,C35:C39,C42:C52,C55:C58,C61:C65)</f>
        <v>13000000</v>
      </c>
      <c r="D67" s="104"/>
      <c r="E67" s="104">
        <f t="shared" si="35"/>
        <v>83289000</v>
      </c>
      <c r="F67" s="105">
        <f t="shared" ref="F67:O67" si="43">SUM(F9:F14,F17:F23,F26:F29,F32,F35:F39,F42:F52,F55:F58,F61:F65)</f>
        <v>83289000</v>
      </c>
      <c r="G67" s="106">
        <f t="shared" si="43"/>
        <v>24404000</v>
      </c>
      <c r="H67" s="105">
        <f t="shared" si="43"/>
        <v>704000</v>
      </c>
      <c r="I67" s="106">
        <f t="shared" si="43"/>
        <v>0</v>
      </c>
      <c r="J67" s="105">
        <f t="shared" si="43"/>
        <v>5133000</v>
      </c>
      <c r="K67" s="106">
        <f t="shared" si="43"/>
        <v>0</v>
      </c>
      <c r="L67" s="105">
        <f t="shared" si="43"/>
        <v>3386000</v>
      </c>
      <c r="M67" s="106">
        <f t="shared" si="43"/>
        <v>-26105475</v>
      </c>
      <c r="N67" s="105">
        <f t="shared" si="43"/>
        <v>12766000</v>
      </c>
      <c r="O67" s="106">
        <f t="shared" si="43"/>
        <v>19750629</v>
      </c>
      <c r="P67" s="105">
        <f t="shared" si="36"/>
        <v>21989000</v>
      </c>
      <c r="Q67" s="106">
        <f t="shared" si="37"/>
        <v>-6354846</v>
      </c>
      <c r="R67" s="61">
        <f t="shared" si="38"/>
        <v>277.02303603071471</v>
      </c>
      <c r="S67" s="62">
        <f t="shared" si="39"/>
        <v>-175.65703746053271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90.104081298147847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-26.040181937387313</v>
      </c>
      <c r="V67" s="105">
        <f>SUM(V9:V14,V17:V23,V26:V29,V32,V35:V39,V42:V52,V55:V58,V61:V65)</f>
        <v>7073000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70475000</v>
      </c>
      <c r="C69" s="92">
        <v>-7500000</v>
      </c>
      <c r="D69" s="92"/>
      <c r="E69" s="92">
        <f>$B69      +$C69      +$D69</f>
        <v>62975000</v>
      </c>
      <c r="F69" s="93">
        <v>62975000</v>
      </c>
      <c r="G69" s="94">
        <v>62975000</v>
      </c>
      <c r="H69" s="93">
        <v>9584000</v>
      </c>
      <c r="I69" s="94"/>
      <c r="J69" s="93">
        <v>17877000</v>
      </c>
      <c r="K69" s="94"/>
      <c r="L69" s="93">
        <v>6842000</v>
      </c>
      <c r="M69" s="94">
        <v>22894394</v>
      </c>
      <c r="N69" s="93">
        <v>7412000</v>
      </c>
      <c r="O69" s="94">
        <v>18430351</v>
      </c>
      <c r="P69" s="93">
        <f>$H69      +$J69      +$L69      +$N69</f>
        <v>41715000</v>
      </c>
      <c r="Q69" s="94">
        <f>$I69      +$K69      +$M69      +$O69</f>
        <v>41324745</v>
      </c>
      <c r="R69" s="48">
        <f>IF(($L69      =0),0,((($N69      -$L69      )/$L69      )*100))</f>
        <v>8.3308973984215147</v>
      </c>
      <c r="S69" s="49">
        <f>IF(($M69      =0),0,((($O69      -$M69      )/$M69      )*100))</f>
        <v>-19.498410833673955</v>
      </c>
      <c r="T69" s="48">
        <f>IF(($E69      =0),0,(($P69      /$E69      )*100))</f>
        <v>66.240571655418819</v>
      </c>
      <c r="U69" s="50">
        <f>IF(($E69      =0),0,(($Q69      /$E69      )*100))</f>
        <v>65.620873362445423</v>
      </c>
      <c r="V69" s="93">
        <v>20739000</v>
      </c>
      <c r="W69" s="94">
        <v>0</v>
      </c>
    </row>
    <row r="70" spans="1:23" ht="12.95" customHeight="1" x14ac:dyDescent="0.2">
      <c r="A70" s="56" t="s">
        <v>41</v>
      </c>
      <c r="B70" s="101">
        <f>B69</f>
        <v>70475000</v>
      </c>
      <c r="C70" s="101">
        <f>C69</f>
        <v>-7500000</v>
      </c>
      <c r="D70" s="101"/>
      <c r="E70" s="101">
        <f>$B70      +$C70      +$D70</f>
        <v>62975000</v>
      </c>
      <c r="F70" s="102">
        <f t="shared" ref="F70:O70" si="44">F69</f>
        <v>62975000</v>
      </c>
      <c r="G70" s="103">
        <f t="shared" si="44"/>
        <v>62975000</v>
      </c>
      <c r="H70" s="102">
        <f t="shared" si="44"/>
        <v>9584000</v>
      </c>
      <c r="I70" s="103">
        <f t="shared" si="44"/>
        <v>0</v>
      </c>
      <c r="J70" s="102">
        <f t="shared" si="44"/>
        <v>17877000</v>
      </c>
      <c r="K70" s="103">
        <f t="shared" si="44"/>
        <v>0</v>
      </c>
      <c r="L70" s="102">
        <f t="shared" si="44"/>
        <v>6842000</v>
      </c>
      <c r="M70" s="103">
        <f t="shared" si="44"/>
        <v>22894394</v>
      </c>
      <c r="N70" s="102">
        <f t="shared" si="44"/>
        <v>7412000</v>
      </c>
      <c r="O70" s="103">
        <f t="shared" si="44"/>
        <v>18430351</v>
      </c>
      <c r="P70" s="102">
        <f>$H70      +$J70      +$L70      +$N70</f>
        <v>41715000</v>
      </c>
      <c r="Q70" s="103">
        <f>$I70      +$K70      +$M70      +$O70</f>
        <v>41324745</v>
      </c>
      <c r="R70" s="57">
        <f>IF(($L70      =0),0,((($N70      -$L70      )/$L70      )*100))</f>
        <v>8.3308973984215147</v>
      </c>
      <c r="S70" s="58">
        <f>IF(($M70      =0),0,((($O70      -$M70      )/$M70      )*100))</f>
        <v>-19.498410833673955</v>
      </c>
      <c r="T70" s="57">
        <f>IF($E70   =0,0,($P70   /$E70   )*100)</f>
        <v>66.240571655418819</v>
      </c>
      <c r="U70" s="59">
        <f>IF($E70   =0,0,($Q70   /$E70 )*100)</f>
        <v>65.620873362445423</v>
      </c>
      <c r="V70" s="102">
        <f>V69</f>
        <v>20739000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70475000</v>
      </c>
      <c r="C71" s="104">
        <f>C69</f>
        <v>-7500000</v>
      </c>
      <c r="D71" s="104"/>
      <c r="E71" s="104">
        <f>$B71      +$C71      +$D71</f>
        <v>62975000</v>
      </c>
      <c r="F71" s="105">
        <f t="shared" ref="F71:O71" si="45">F69</f>
        <v>62975000</v>
      </c>
      <c r="G71" s="106">
        <f t="shared" si="45"/>
        <v>62975000</v>
      </c>
      <c r="H71" s="105">
        <f t="shared" si="45"/>
        <v>9584000</v>
      </c>
      <c r="I71" s="106">
        <f t="shared" si="45"/>
        <v>0</v>
      </c>
      <c r="J71" s="105">
        <f t="shared" si="45"/>
        <v>17877000</v>
      </c>
      <c r="K71" s="106">
        <f t="shared" si="45"/>
        <v>0</v>
      </c>
      <c r="L71" s="105">
        <f t="shared" si="45"/>
        <v>6842000</v>
      </c>
      <c r="M71" s="106">
        <f t="shared" si="45"/>
        <v>22894394</v>
      </c>
      <c r="N71" s="105">
        <f t="shared" si="45"/>
        <v>7412000</v>
      </c>
      <c r="O71" s="106">
        <f t="shared" si="45"/>
        <v>18430351</v>
      </c>
      <c r="P71" s="105">
        <f>$H71      +$J71      +$L71      +$N71</f>
        <v>41715000</v>
      </c>
      <c r="Q71" s="106">
        <f>$I71      +$K71      +$M71      +$O71</f>
        <v>41324745</v>
      </c>
      <c r="R71" s="61">
        <f>IF(($L71      =0),0,((($N71      -$L71      )/$L71      )*100))</f>
        <v>8.3308973984215147</v>
      </c>
      <c r="S71" s="62">
        <f>IF(($M71      =0),0,((($O71      -$M71      )/$M71      )*100))</f>
        <v>-19.498410833673955</v>
      </c>
      <c r="T71" s="61">
        <f>IF($E71   =0,0,($P71   /$E71   )*100)</f>
        <v>66.240571655418819</v>
      </c>
      <c r="U71" s="65">
        <f>IF($E71   =0,0,($Q71   /$E71   )*100)</f>
        <v>65.620873362445423</v>
      </c>
      <c r="V71" s="105">
        <f>V69</f>
        <v>20739000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140764000</v>
      </c>
      <c r="C72" s="104">
        <f>SUM(C9:C14,C17:C23,C26:C29,C32,C35:C39,C42:C52,C55:C58,C61:C65,C69)</f>
        <v>5500000</v>
      </c>
      <c r="D72" s="104"/>
      <c r="E72" s="104">
        <f>$B72      +$C72      +$D72</f>
        <v>146264000</v>
      </c>
      <c r="F72" s="105">
        <f t="shared" ref="F72:O72" si="46">SUM(F9:F14,F17:F23,F26:F29,F32,F35:F39,F42:F52,F55:F58,F61:F65,F69)</f>
        <v>146264000</v>
      </c>
      <c r="G72" s="106">
        <f t="shared" si="46"/>
        <v>87379000</v>
      </c>
      <c r="H72" s="105">
        <f t="shared" si="46"/>
        <v>10288000</v>
      </c>
      <c r="I72" s="106">
        <f t="shared" si="46"/>
        <v>0</v>
      </c>
      <c r="J72" s="105">
        <f t="shared" si="46"/>
        <v>23010000</v>
      </c>
      <c r="K72" s="106">
        <f t="shared" si="46"/>
        <v>0</v>
      </c>
      <c r="L72" s="105">
        <f t="shared" si="46"/>
        <v>10228000</v>
      </c>
      <c r="M72" s="106">
        <f t="shared" si="46"/>
        <v>-3211081</v>
      </c>
      <c r="N72" s="105">
        <f t="shared" si="46"/>
        <v>20178000</v>
      </c>
      <c r="O72" s="106">
        <f t="shared" si="46"/>
        <v>38180980</v>
      </c>
      <c r="P72" s="105">
        <f>$H72      +$J72      +$L72      +$N72</f>
        <v>63704000</v>
      </c>
      <c r="Q72" s="106">
        <f>$I72      +$K72      +$M72      +$O72</f>
        <v>34969899</v>
      </c>
      <c r="R72" s="61">
        <f>IF(($L72      =0),0,((($N72      -$L72      )/$L72      )*100))</f>
        <v>97.281971059835755</v>
      </c>
      <c r="S72" s="62">
        <f>IF(($M72      =0),0,((($O72      -$M72      )/$M72      )*100))</f>
        <v>-1289.0382086281847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72.905389166733428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40.020942102793576</v>
      </c>
      <c r="V72" s="105">
        <f>SUM(V9:V14,V17:V23,V26:V29,V32,V35:V39,V42:V52,V55:V58,V61:V65,V69)</f>
        <v>27812000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ntcPEUkUfTu67t+G3CrjcnruFcDaM3q+Xbct6WwSCaGbck5OppX3d1MLCTlV9W1CZqiChTnUQkNKSzBMqCy6Q==" saltValue="OZhJfbzEXAN5SCavoPv7o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94000</v>
      </c>
      <c r="I10" s="94">
        <v>176268</v>
      </c>
      <c r="J10" s="93">
        <v>625000</v>
      </c>
      <c r="K10" s="94">
        <v>543446</v>
      </c>
      <c r="L10" s="93">
        <v>210000</v>
      </c>
      <c r="M10" s="94">
        <v>210038</v>
      </c>
      <c r="N10" s="93">
        <v>621000</v>
      </c>
      <c r="O10" s="94">
        <v>408659</v>
      </c>
      <c r="P10" s="93">
        <f t="shared" ref="P10:P15" si="1">$H10      +$J10      +$L10      +$N10</f>
        <v>1550000</v>
      </c>
      <c r="Q10" s="94">
        <f t="shared" ref="Q10:Q15" si="2">$I10      +$K10      +$M10      +$O10</f>
        <v>1338411</v>
      </c>
      <c r="R10" s="48">
        <f t="shared" ref="R10:R15" si="3">IF(($L10      =0),0,((($N10      -$L10      )/$L10      )*100))</f>
        <v>195.71428571428569</v>
      </c>
      <c r="S10" s="49">
        <f t="shared" ref="S10:S15" si="4">IF(($M10      =0),0,((($O10      -$M10      )/$M10      )*100))</f>
        <v>94.564316933126392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86.349096774193541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1200000</v>
      </c>
      <c r="C14" s="92">
        <v>0</v>
      </c>
      <c r="D14" s="92"/>
      <c r="E14" s="92">
        <f t="shared" si="0"/>
        <v>1200000</v>
      </c>
      <c r="F14" s="93">
        <v>1200000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2750000</v>
      </c>
      <c r="C15" s="95">
        <f>SUM(C9:C14)</f>
        <v>0</v>
      </c>
      <c r="D15" s="95"/>
      <c r="E15" s="95">
        <f t="shared" si="0"/>
        <v>2750000</v>
      </c>
      <c r="F15" s="96">
        <f t="shared" ref="F15:O15" si="7">SUM(F9:F14)</f>
        <v>2750000</v>
      </c>
      <c r="G15" s="97">
        <f t="shared" si="7"/>
        <v>1550000</v>
      </c>
      <c r="H15" s="96">
        <f t="shared" si="7"/>
        <v>94000</v>
      </c>
      <c r="I15" s="97">
        <f t="shared" si="7"/>
        <v>176268</v>
      </c>
      <c r="J15" s="96">
        <f t="shared" si="7"/>
        <v>625000</v>
      </c>
      <c r="K15" s="97">
        <f t="shared" si="7"/>
        <v>543446</v>
      </c>
      <c r="L15" s="96">
        <f t="shared" si="7"/>
        <v>210000</v>
      </c>
      <c r="M15" s="97">
        <f t="shared" si="7"/>
        <v>210038</v>
      </c>
      <c r="N15" s="96">
        <f t="shared" si="7"/>
        <v>621000</v>
      </c>
      <c r="O15" s="97">
        <f t="shared" si="7"/>
        <v>408659</v>
      </c>
      <c r="P15" s="96">
        <f t="shared" si="1"/>
        <v>1550000</v>
      </c>
      <c r="Q15" s="97">
        <f t="shared" si="2"/>
        <v>1338411</v>
      </c>
      <c r="R15" s="52">
        <f t="shared" si="3"/>
        <v>195.71428571428569</v>
      </c>
      <c r="S15" s="53">
        <f t="shared" si="4"/>
        <v>94.564316933126392</v>
      </c>
      <c r="T15" s="52">
        <f>IF((SUM($E9:$E13))=0,0,(P15/(SUM($E9:$E13))*100))</f>
        <v>100</v>
      </c>
      <c r="U15" s="54">
        <f>IF((SUM($E9:$E13))=0,0,(Q15/(SUM($E9:$E13))*100))</f>
        <v>86.349096774193541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59256000</v>
      </c>
      <c r="C17" s="92">
        <v>-7000000</v>
      </c>
      <c r="D17" s="92"/>
      <c r="E17" s="92">
        <f t="shared" ref="E17:E24" si="8">$B17      +$C17      +$D17</f>
        <v>52256000</v>
      </c>
      <c r="F17" s="93">
        <v>52256000</v>
      </c>
      <c r="G17" s="94">
        <v>52256000</v>
      </c>
      <c r="H17" s="93">
        <v>3527000</v>
      </c>
      <c r="I17" s="94"/>
      <c r="J17" s="93">
        <v>5803000</v>
      </c>
      <c r="K17" s="94">
        <v>8832113</v>
      </c>
      <c r="L17" s="93">
        <v>17057000</v>
      </c>
      <c r="M17" s="94">
        <v>14480658</v>
      </c>
      <c r="N17" s="93">
        <v>25869000</v>
      </c>
      <c r="O17" s="94">
        <v>18581082</v>
      </c>
      <c r="P17" s="93">
        <f t="shared" ref="P17:P24" si="9">$H17      +$J17      +$L17      +$N17</f>
        <v>52256000</v>
      </c>
      <c r="Q17" s="94">
        <f t="shared" ref="Q17:Q24" si="10">$I17      +$K17      +$M17      +$O17</f>
        <v>41893853</v>
      </c>
      <c r="R17" s="48">
        <f t="shared" ref="R17:R24" si="11">IF(($L17      =0),0,((($N17      -$L17      )/$L17      )*100))</f>
        <v>51.662074221727153</v>
      </c>
      <c r="S17" s="49">
        <f t="shared" ref="S17:S24" si="12">IF(($M17      =0),0,((($O17      -$M17      )/$M17      )*100))</f>
        <v>28.316558543126973</v>
      </c>
      <c r="T17" s="48">
        <f t="shared" ref="T17:T23" si="13">IF(($E17      =0),0,(($P17      /$E17      )*100))</f>
        <v>100</v>
      </c>
      <c r="U17" s="50">
        <f t="shared" ref="U17:U23" si="14">IF(($E17      =0),0,(($Q17      /$E17      )*100))</f>
        <v>80.170416794243721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59256000</v>
      </c>
      <c r="C24" s="95">
        <f>SUM(C17:C23)</f>
        <v>-7000000</v>
      </c>
      <c r="D24" s="95"/>
      <c r="E24" s="95">
        <f t="shared" si="8"/>
        <v>52256000</v>
      </c>
      <c r="F24" s="96">
        <f t="shared" ref="F24:O24" si="15">SUM(F17:F23)</f>
        <v>52256000</v>
      </c>
      <c r="G24" s="97">
        <f t="shared" si="15"/>
        <v>52256000</v>
      </c>
      <c r="H24" s="96">
        <f t="shared" si="15"/>
        <v>3527000</v>
      </c>
      <c r="I24" s="97">
        <f t="shared" si="15"/>
        <v>0</v>
      </c>
      <c r="J24" s="96">
        <f t="shared" si="15"/>
        <v>5803000</v>
      </c>
      <c r="K24" s="97">
        <f t="shared" si="15"/>
        <v>8832113</v>
      </c>
      <c r="L24" s="96">
        <f t="shared" si="15"/>
        <v>17057000</v>
      </c>
      <c r="M24" s="97">
        <f t="shared" si="15"/>
        <v>14480658</v>
      </c>
      <c r="N24" s="96">
        <f t="shared" si="15"/>
        <v>25869000</v>
      </c>
      <c r="O24" s="97">
        <f t="shared" si="15"/>
        <v>18581082</v>
      </c>
      <c r="P24" s="96">
        <f t="shared" si="9"/>
        <v>52256000</v>
      </c>
      <c r="Q24" s="97">
        <f t="shared" si="10"/>
        <v>41893853</v>
      </c>
      <c r="R24" s="52">
        <f t="shared" si="11"/>
        <v>51.662074221727153</v>
      </c>
      <c r="S24" s="53">
        <f t="shared" si="12"/>
        <v>28.316558543126973</v>
      </c>
      <c r="T24" s="52">
        <f>IF(($E24-$E19-$E23)   =0,0,($P24   /($E24-$E19-$E23)   )*100)</f>
        <v>100</v>
      </c>
      <c r="U24" s="54">
        <f>IF(($E24-$E19-$E23)   =0,0,($Q24   /($E24-$E19-$E23)   )*100)</f>
        <v>80.170416794243721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3287000</v>
      </c>
      <c r="C32" s="92">
        <v>0</v>
      </c>
      <c r="D32" s="92"/>
      <c r="E32" s="92">
        <f>$B32      +$C32      +$D32</f>
        <v>3287000</v>
      </c>
      <c r="F32" s="93">
        <v>3287000</v>
      </c>
      <c r="G32" s="94">
        <v>3287000</v>
      </c>
      <c r="H32" s="93">
        <v>2442000</v>
      </c>
      <c r="I32" s="94"/>
      <c r="J32" s="93">
        <v>844000</v>
      </c>
      <c r="K32" s="94">
        <v>2301000</v>
      </c>
      <c r="L32" s="93"/>
      <c r="M32" s="94">
        <v>986000</v>
      </c>
      <c r="N32" s="93">
        <v>1000</v>
      </c>
      <c r="O32" s="94"/>
      <c r="P32" s="93">
        <f>$H32      +$J32      +$L32      +$N32</f>
        <v>3287000</v>
      </c>
      <c r="Q32" s="94">
        <f>$I32      +$K32      +$M32      +$O32</f>
        <v>3287000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3287000</v>
      </c>
      <c r="C33" s="95">
        <f>C32</f>
        <v>0</v>
      </c>
      <c r="D33" s="95"/>
      <c r="E33" s="95">
        <f>$B33      +$C33      +$D33</f>
        <v>3287000</v>
      </c>
      <c r="F33" s="96">
        <f t="shared" ref="F33:O33" si="17">F32</f>
        <v>3287000</v>
      </c>
      <c r="G33" s="97">
        <f t="shared" si="17"/>
        <v>3287000</v>
      </c>
      <c r="H33" s="96">
        <f t="shared" si="17"/>
        <v>2442000</v>
      </c>
      <c r="I33" s="97">
        <f t="shared" si="17"/>
        <v>0</v>
      </c>
      <c r="J33" s="96">
        <f t="shared" si="17"/>
        <v>844000</v>
      </c>
      <c r="K33" s="97">
        <f t="shared" si="17"/>
        <v>2301000</v>
      </c>
      <c r="L33" s="96">
        <f t="shared" si="17"/>
        <v>0</v>
      </c>
      <c r="M33" s="97">
        <f t="shared" si="17"/>
        <v>986000</v>
      </c>
      <c r="N33" s="96">
        <f t="shared" si="17"/>
        <v>1000</v>
      </c>
      <c r="O33" s="97">
        <f t="shared" si="17"/>
        <v>0</v>
      </c>
      <c r="P33" s="96">
        <f>$H33      +$J33      +$L33      +$N33</f>
        <v>3287000</v>
      </c>
      <c r="Q33" s="97">
        <f>$I33      +$K33      +$M33      +$O33</f>
        <v>3287000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10965000</v>
      </c>
      <c r="C35" s="92">
        <v>7350000</v>
      </c>
      <c r="D35" s="92"/>
      <c r="E35" s="92">
        <f t="shared" ref="E35:E40" si="18">$B35      +$C35      +$D35</f>
        <v>18315000</v>
      </c>
      <c r="F35" s="93">
        <v>18315000</v>
      </c>
      <c r="G35" s="94">
        <v>18315000</v>
      </c>
      <c r="H35" s="93"/>
      <c r="I35" s="94">
        <v>505682</v>
      </c>
      <c r="J35" s="93">
        <v>1554000</v>
      </c>
      <c r="K35" s="94">
        <v>3681574</v>
      </c>
      <c r="L35" s="93">
        <v>3261000</v>
      </c>
      <c r="M35" s="94"/>
      <c r="N35" s="93">
        <v>13500000</v>
      </c>
      <c r="O35" s="94">
        <v>5347526</v>
      </c>
      <c r="P35" s="93">
        <f t="shared" ref="P35:P40" si="19">$H35      +$J35      +$L35      +$N35</f>
        <v>18315000</v>
      </c>
      <c r="Q35" s="94">
        <f t="shared" ref="Q35:Q40" si="20">$I35      +$K35      +$M35      +$O35</f>
        <v>9534782</v>
      </c>
      <c r="R35" s="48">
        <f t="shared" ref="R35:R40" si="21">IF(($L35      =0),0,((($N35      -$L35      )/$L35      )*100))</f>
        <v>313.98344066237354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52.059961779961782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1000000</v>
      </c>
      <c r="D38" s="92"/>
      <c r="E38" s="92">
        <f t="shared" si="18"/>
        <v>4000000</v>
      </c>
      <c r="F38" s="93">
        <v>4000000</v>
      </c>
      <c r="G38" s="94">
        <v>4000000</v>
      </c>
      <c r="H38" s="93">
        <v>632000</v>
      </c>
      <c r="I38" s="94"/>
      <c r="J38" s="93">
        <v>1873000</v>
      </c>
      <c r="K38" s="94">
        <v>2308939</v>
      </c>
      <c r="L38" s="93">
        <v>413000</v>
      </c>
      <c r="M38" s="94">
        <v>690078</v>
      </c>
      <c r="N38" s="93">
        <v>515000</v>
      </c>
      <c r="O38" s="94">
        <v>1000983</v>
      </c>
      <c r="P38" s="93">
        <f t="shared" si="19"/>
        <v>3433000</v>
      </c>
      <c r="Q38" s="94">
        <f t="shared" si="20"/>
        <v>4000000</v>
      </c>
      <c r="R38" s="48">
        <f t="shared" si="21"/>
        <v>24.697336561743342</v>
      </c>
      <c r="S38" s="49">
        <f t="shared" si="22"/>
        <v>45.053602636223729</v>
      </c>
      <c r="T38" s="48">
        <f t="shared" si="23"/>
        <v>85.824999999999989</v>
      </c>
      <c r="U38" s="50">
        <f t="shared" si="24"/>
        <v>100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13965000</v>
      </c>
      <c r="C40" s="95">
        <f>SUM(C35:C39)</f>
        <v>8350000</v>
      </c>
      <c r="D40" s="95"/>
      <c r="E40" s="95">
        <f t="shared" si="18"/>
        <v>22315000</v>
      </c>
      <c r="F40" s="96">
        <f t="shared" ref="F40:O40" si="25">SUM(F35:F39)</f>
        <v>22315000</v>
      </c>
      <c r="G40" s="97">
        <f t="shared" si="25"/>
        <v>22315000</v>
      </c>
      <c r="H40" s="96">
        <f t="shared" si="25"/>
        <v>632000</v>
      </c>
      <c r="I40" s="97">
        <f t="shared" si="25"/>
        <v>505682</v>
      </c>
      <c r="J40" s="96">
        <f t="shared" si="25"/>
        <v>3427000</v>
      </c>
      <c r="K40" s="97">
        <f t="shared" si="25"/>
        <v>5990513</v>
      </c>
      <c r="L40" s="96">
        <f t="shared" si="25"/>
        <v>3674000</v>
      </c>
      <c r="M40" s="97">
        <f t="shared" si="25"/>
        <v>690078</v>
      </c>
      <c r="N40" s="96">
        <f t="shared" si="25"/>
        <v>14015000</v>
      </c>
      <c r="O40" s="97">
        <f t="shared" si="25"/>
        <v>6348509</v>
      </c>
      <c r="P40" s="96">
        <f t="shared" si="19"/>
        <v>21748000</v>
      </c>
      <c r="Q40" s="97">
        <f t="shared" si="20"/>
        <v>13534782</v>
      </c>
      <c r="R40" s="52">
        <f t="shared" si="21"/>
        <v>281.46434403919437</v>
      </c>
      <c r="S40" s="53">
        <f t="shared" si="22"/>
        <v>819.96977153307307</v>
      </c>
      <c r="T40" s="52">
        <f>IF((+$E35+$E38) =0,0,(P40   /(+$E35+$E38) )*100)</f>
        <v>97.459108223168272</v>
      </c>
      <c r="U40" s="54">
        <f>IF((+$E35+$E38) =0,0,(Q40   /(+$E35+$E38) )*100)</f>
        <v>60.653291507954286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4095000</v>
      </c>
      <c r="C51" s="92">
        <v>0</v>
      </c>
      <c r="D51" s="92"/>
      <c r="E51" s="92">
        <f t="shared" si="26"/>
        <v>4095000</v>
      </c>
      <c r="F51" s="93">
        <v>4095000</v>
      </c>
      <c r="G51" s="94">
        <v>4095000</v>
      </c>
      <c r="H51" s="93"/>
      <c r="I51" s="94"/>
      <c r="J51" s="93">
        <v>3071000</v>
      </c>
      <c r="K51" s="94"/>
      <c r="L51" s="93">
        <v>767000</v>
      </c>
      <c r="M51" s="94"/>
      <c r="N51" s="93">
        <v>257000</v>
      </c>
      <c r="O51" s="94">
        <v>3997091</v>
      </c>
      <c r="P51" s="93">
        <f t="shared" si="27"/>
        <v>4095000</v>
      </c>
      <c r="Q51" s="94">
        <f t="shared" si="28"/>
        <v>3997091</v>
      </c>
      <c r="R51" s="48">
        <f t="shared" si="29"/>
        <v>-66.492829204693621</v>
      </c>
      <c r="S51" s="49">
        <f t="shared" si="30"/>
        <v>0</v>
      </c>
      <c r="T51" s="48">
        <f t="shared" si="31"/>
        <v>100</v>
      </c>
      <c r="U51" s="50">
        <f t="shared" si="32"/>
        <v>97.609059829059831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4095000</v>
      </c>
      <c r="C53" s="95">
        <f>SUM(C42:C52)</f>
        <v>0</v>
      </c>
      <c r="D53" s="95"/>
      <c r="E53" s="95">
        <f t="shared" si="26"/>
        <v>4095000</v>
      </c>
      <c r="F53" s="96">
        <f t="shared" ref="F53:O53" si="33">SUM(F42:F52)</f>
        <v>4095000</v>
      </c>
      <c r="G53" s="97">
        <f t="shared" si="33"/>
        <v>4095000</v>
      </c>
      <c r="H53" s="96">
        <f t="shared" si="33"/>
        <v>0</v>
      </c>
      <c r="I53" s="97">
        <f t="shared" si="33"/>
        <v>0</v>
      </c>
      <c r="J53" s="96">
        <f t="shared" si="33"/>
        <v>3071000</v>
      </c>
      <c r="K53" s="97">
        <f t="shared" si="33"/>
        <v>0</v>
      </c>
      <c r="L53" s="96">
        <f t="shared" si="33"/>
        <v>767000</v>
      </c>
      <c r="M53" s="97">
        <f t="shared" si="33"/>
        <v>0</v>
      </c>
      <c r="N53" s="96">
        <f t="shared" si="33"/>
        <v>257000</v>
      </c>
      <c r="O53" s="97">
        <f t="shared" si="33"/>
        <v>3997091</v>
      </c>
      <c r="P53" s="96">
        <f t="shared" si="27"/>
        <v>4095000</v>
      </c>
      <c r="Q53" s="97">
        <f t="shared" si="28"/>
        <v>3997091</v>
      </c>
      <c r="R53" s="52">
        <f t="shared" si="29"/>
        <v>-66.492829204693621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97.609059829059831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83353000</v>
      </c>
      <c r="C67" s="104">
        <f>SUM(C9:C14,C17:C23,C26:C29,C32,C35:C39,C42:C52,C55:C58,C61:C65)</f>
        <v>1350000</v>
      </c>
      <c r="D67" s="104"/>
      <c r="E67" s="104">
        <f t="shared" si="35"/>
        <v>84703000</v>
      </c>
      <c r="F67" s="105">
        <f t="shared" ref="F67:O67" si="43">SUM(F9:F14,F17:F23,F26:F29,F32,F35:F39,F42:F52,F55:F58,F61:F65)</f>
        <v>84703000</v>
      </c>
      <c r="G67" s="106">
        <f t="shared" si="43"/>
        <v>83503000</v>
      </c>
      <c r="H67" s="105">
        <f t="shared" si="43"/>
        <v>6695000</v>
      </c>
      <c r="I67" s="106">
        <f t="shared" si="43"/>
        <v>681950</v>
      </c>
      <c r="J67" s="105">
        <f t="shared" si="43"/>
        <v>13770000</v>
      </c>
      <c r="K67" s="106">
        <f t="shared" si="43"/>
        <v>17667072</v>
      </c>
      <c r="L67" s="105">
        <f t="shared" si="43"/>
        <v>21708000</v>
      </c>
      <c r="M67" s="106">
        <f t="shared" si="43"/>
        <v>16366774</v>
      </c>
      <c r="N67" s="105">
        <f t="shared" si="43"/>
        <v>40763000</v>
      </c>
      <c r="O67" s="106">
        <f t="shared" si="43"/>
        <v>29335341</v>
      </c>
      <c r="P67" s="105">
        <f t="shared" si="36"/>
        <v>82936000</v>
      </c>
      <c r="Q67" s="106">
        <f t="shared" si="37"/>
        <v>64051137</v>
      </c>
      <c r="R67" s="61">
        <f t="shared" si="38"/>
        <v>87.778699097107065</v>
      </c>
      <c r="S67" s="62">
        <f t="shared" si="39"/>
        <v>79.237160603549611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99.3209824796714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76.70519262780978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83353000</v>
      </c>
      <c r="C72" s="104">
        <f>SUM(C9:C14,C17:C23,C26:C29,C32,C35:C39,C42:C52,C55:C58,C61:C65,C69)</f>
        <v>1350000</v>
      </c>
      <c r="D72" s="104"/>
      <c r="E72" s="104">
        <f>$B72      +$C72      +$D72</f>
        <v>84703000</v>
      </c>
      <c r="F72" s="105">
        <f t="shared" ref="F72:O72" si="46">SUM(F9:F14,F17:F23,F26:F29,F32,F35:F39,F42:F52,F55:F58,F61:F65,F69)</f>
        <v>84703000</v>
      </c>
      <c r="G72" s="106">
        <f t="shared" si="46"/>
        <v>83503000</v>
      </c>
      <c r="H72" s="105">
        <f t="shared" si="46"/>
        <v>6695000</v>
      </c>
      <c r="I72" s="106">
        <f t="shared" si="46"/>
        <v>681950</v>
      </c>
      <c r="J72" s="105">
        <f t="shared" si="46"/>
        <v>13770000</v>
      </c>
      <c r="K72" s="106">
        <f t="shared" si="46"/>
        <v>17667072</v>
      </c>
      <c r="L72" s="105">
        <f t="shared" si="46"/>
        <v>21708000</v>
      </c>
      <c r="M72" s="106">
        <f t="shared" si="46"/>
        <v>16366774</v>
      </c>
      <c r="N72" s="105">
        <f t="shared" si="46"/>
        <v>40763000</v>
      </c>
      <c r="O72" s="106">
        <f t="shared" si="46"/>
        <v>29335341</v>
      </c>
      <c r="P72" s="105">
        <f>$H72      +$J72      +$L72      +$N72</f>
        <v>82936000</v>
      </c>
      <c r="Q72" s="106">
        <f>$I72      +$K72      +$M72      +$O72</f>
        <v>64051137</v>
      </c>
      <c r="R72" s="61">
        <f>IF(($L72      =0),0,((($N72      -$L72      )/$L72      )*100))</f>
        <v>87.778699097107065</v>
      </c>
      <c r="S72" s="62">
        <f>IF(($M72      =0),0,((($O72      -$M72      )/$M72      )*100))</f>
        <v>79.237160603549611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99.3209824796714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76.70519262780978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JRSHj+7sqS/ueATsTUKdTzn9FuBc2nyG0MR8yctXot5xKzW7KsRDJ5ZUJnbq85S4vIeMhGsFtEc2gnzMpK2tA==" saltValue="avq6pgwX8+fizl0F/qge1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263000</v>
      </c>
      <c r="I10" s="94">
        <v>126090</v>
      </c>
      <c r="J10" s="93">
        <v>419000</v>
      </c>
      <c r="K10" s="94">
        <v>555861</v>
      </c>
      <c r="L10" s="93">
        <v>165000</v>
      </c>
      <c r="M10" s="94">
        <v>164953</v>
      </c>
      <c r="N10" s="93">
        <v>385000</v>
      </c>
      <c r="O10" s="94">
        <v>375540</v>
      </c>
      <c r="P10" s="93">
        <f t="shared" ref="P10:P15" si="1">$H10      +$J10      +$L10      +$N10</f>
        <v>1232000</v>
      </c>
      <c r="Q10" s="94">
        <f t="shared" ref="Q10:Q15" si="2">$I10      +$K10      +$M10      +$O10</f>
        <v>1222444</v>
      </c>
      <c r="R10" s="48">
        <f t="shared" ref="R10:R15" si="3">IF(($L10      =0),0,((($N10      -$L10      )/$L10      )*100))</f>
        <v>133.33333333333331</v>
      </c>
      <c r="S10" s="49">
        <f t="shared" ref="S10:S15" si="4">IF(($M10      =0),0,((($O10      -$M10      )/$M10      )*100))</f>
        <v>127.66484998757221</v>
      </c>
      <c r="T10" s="48">
        <f t="shared" ref="T10:T14" si="5">IF(($E10      =0),0,(($P10      /$E10      )*100))</f>
        <v>79.483870967741936</v>
      </c>
      <c r="U10" s="50">
        <f t="shared" ref="U10:U14" si="6">IF(($E10      =0),0,(($Q10      /$E10      )*100))</f>
        <v>78.867354838709673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263000</v>
      </c>
      <c r="I15" s="97">
        <f t="shared" si="7"/>
        <v>126090</v>
      </c>
      <c r="J15" s="96">
        <f t="shared" si="7"/>
        <v>419000</v>
      </c>
      <c r="K15" s="97">
        <f t="shared" si="7"/>
        <v>555861</v>
      </c>
      <c r="L15" s="96">
        <f t="shared" si="7"/>
        <v>165000</v>
      </c>
      <c r="M15" s="97">
        <f t="shared" si="7"/>
        <v>164953</v>
      </c>
      <c r="N15" s="96">
        <f t="shared" si="7"/>
        <v>385000</v>
      </c>
      <c r="O15" s="97">
        <f t="shared" si="7"/>
        <v>375540</v>
      </c>
      <c r="P15" s="96">
        <f t="shared" si="1"/>
        <v>1232000</v>
      </c>
      <c r="Q15" s="97">
        <f t="shared" si="2"/>
        <v>1222444</v>
      </c>
      <c r="R15" s="52">
        <f t="shared" si="3"/>
        <v>133.33333333333331</v>
      </c>
      <c r="S15" s="53">
        <f t="shared" si="4"/>
        <v>127.66484998757221</v>
      </c>
      <c r="T15" s="52">
        <f>IF((SUM($E9:$E13))=0,0,(P15/(SUM($E9:$E13))*100))</f>
        <v>79.483870967741936</v>
      </c>
      <c r="U15" s="54">
        <f>IF((SUM($E9:$E13))=0,0,(Q15/(SUM($E9:$E13))*100))</f>
        <v>78.867354838709673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56941000</v>
      </c>
      <c r="C17" s="92">
        <v>0</v>
      </c>
      <c r="D17" s="92"/>
      <c r="E17" s="92">
        <f t="shared" ref="E17:E24" si="8">$B17      +$C17      +$D17</f>
        <v>56941000</v>
      </c>
      <c r="F17" s="93">
        <v>56941000</v>
      </c>
      <c r="G17" s="94">
        <v>56941000</v>
      </c>
      <c r="H17" s="93">
        <v>4901000</v>
      </c>
      <c r="I17" s="94"/>
      <c r="J17" s="93">
        <v>14874000</v>
      </c>
      <c r="K17" s="94">
        <v>19775844</v>
      </c>
      <c r="L17" s="93">
        <v>1734000</v>
      </c>
      <c r="M17" s="94">
        <v>-8477824</v>
      </c>
      <c r="N17" s="93">
        <v>30269000</v>
      </c>
      <c r="O17" s="94">
        <v>40479075</v>
      </c>
      <c r="P17" s="93">
        <f t="shared" ref="P17:P24" si="9">$H17      +$J17      +$L17      +$N17</f>
        <v>51778000</v>
      </c>
      <c r="Q17" s="94">
        <f t="shared" ref="Q17:Q24" si="10">$I17      +$K17      +$M17      +$O17</f>
        <v>51777095</v>
      </c>
      <c r="R17" s="48">
        <f t="shared" ref="R17:R24" si="11">IF(($L17      =0),0,((($N17      -$L17      )/$L17      )*100))</f>
        <v>1645.6170703575549</v>
      </c>
      <c r="S17" s="49">
        <f t="shared" ref="S17:S24" si="12">IF(($M17      =0),0,((($O17      -$M17      )/$M17      )*100))</f>
        <v>-577.47010317741911</v>
      </c>
      <c r="T17" s="48">
        <f t="shared" ref="T17:T23" si="13">IF(($E17      =0),0,(($P17      /$E17      )*100))</f>
        <v>90.932719832809397</v>
      </c>
      <c r="U17" s="50">
        <f t="shared" ref="U17:U23" si="14">IF(($E17      =0),0,(($Q17      /$E17      )*100))</f>
        <v>90.93113046837955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56941000</v>
      </c>
      <c r="C24" s="95">
        <f>SUM(C17:C23)</f>
        <v>0</v>
      </c>
      <c r="D24" s="95"/>
      <c r="E24" s="95">
        <f t="shared" si="8"/>
        <v>56941000</v>
      </c>
      <c r="F24" s="96">
        <f t="shared" ref="F24:O24" si="15">SUM(F17:F23)</f>
        <v>56941000</v>
      </c>
      <c r="G24" s="97">
        <f t="shared" si="15"/>
        <v>56941000</v>
      </c>
      <c r="H24" s="96">
        <f t="shared" si="15"/>
        <v>4901000</v>
      </c>
      <c r="I24" s="97">
        <f t="shared" si="15"/>
        <v>0</v>
      </c>
      <c r="J24" s="96">
        <f t="shared" si="15"/>
        <v>14874000</v>
      </c>
      <c r="K24" s="97">
        <f t="shared" si="15"/>
        <v>19775844</v>
      </c>
      <c r="L24" s="96">
        <f t="shared" si="15"/>
        <v>1734000</v>
      </c>
      <c r="M24" s="97">
        <f t="shared" si="15"/>
        <v>-8477824</v>
      </c>
      <c r="N24" s="96">
        <f t="shared" si="15"/>
        <v>30269000</v>
      </c>
      <c r="O24" s="97">
        <f t="shared" si="15"/>
        <v>40479075</v>
      </c>
      <c r="P24" s="96">
        <f t="shared" si="9"/>
        <v>51778000</v>
      </c>
      <c r="Q24" s="97">
        <f t="shared" si="10"/>
        <v>51777095</v>
      </c>
      <c r="R24" s="52">
        <f t="shared" si="11"/>
        <v>1645.6170703575549</v>
      </c>
      <c r="S24" s="53">
        <f t="shared" si="12"/>
        <v>-577.47010317741911</v>
      </c>
      <c r="T24" s="52">
        <f>IF(($E24-$E19-$E23)   =0,0,($P24   /($E24-$E19-$E23)   )*100)</f>
        <v>90.932719832809397</v>
      </c>
      <c r="U24" s="54">
        <f>IF(($E24-$E19-$E23)   =0,0,($Q24   /($E24-$E19-$E23)   )*100)</f>
        <v>90.93113046837955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5998000</v>
      </c>
      <c r="C32" s="92">
        <v>0</v>
      </c>
      <c r="D32" s="92"/>
      <c r="E32" s="92">
        <f>$B32      +$C32      +$D32</f>
        <v>5998000</v>
      </c>
      <c r="F32" s="93">
        <v>5998000</v>
      </c>
      <c r="G32" s="94">
        <v>5998000</v>
      </c>
      <c r="H32" s="93">
        <v>736000</v>
      </c>
      <c r="I32" s="94"/>
      <c r="J32" s="93">
        <v>1260000</v>
      </c>
      <c r="K32" s="94">
        <v>1825078</v>
      </c>
      <c r="L32" s="93">
        <v>468000</v>
      </c>
      <c r="M32" s="94">
        <v>1130785</v>
      </c>
      <c r="N32" s="93">
        <v>1895000</v>
      </c>
      <c r="O32" s="94">
        <v>3042138</v>
      </c>
      <c r="P32" s="93">
        <f>$H32      +$J32      +$L32      +$N32</f>
        <v>4359000</v>
      </c>
      <c r="Q32" s="94">
        <f>$I32      +$K32      +$M32      +$O32</f>
        <v>5998001</v>
      </c>
      <c r="R32" s="48">
        <f>IF(($L32      =0),0,((($N32      -$L32      )/$L32      )*100))</f>
        <v>304.91452991452991</v>
      </c>
      <c r="S32" s="49">
        <f>IF(($M32      =0),0,((($O32      -$M32      )/$M32      )*100))</f>
        <v>169.02886048187764</v>
      </c>
      <c r="T32" s="48">
        <f>IF(($E32      =0),0,(($P32      /$E32      )*100))</f>
        <v>72.674224741580531</v>
      </c>
      <c r="U32" s="50">
        <f>IF(($E32      =0),0,(($Q32      /$E32      )*100))</f>
        <v>100.00001667222406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5998000</v>
      </c>
      <c r="C33" s="95">
        <f>C32</f>
        <v>0</v>
      </c>
      <c r="D33" s="95"/>
      <c r="E33" s="95">
        <f>$B33      +$C33      +$D33</f>
        <v>5998000</v>
      </c>
      <c r="F33" s="96">
        <f t="shared" ref="F33:O33" si="17">F32</f>
        <v>5998000</v>
      </c>
      <c r="G33" s="97">
        <f t="shared" si="17"/>
        <v>5998000</v>
      </c>
      <c r="H33" s="96">
        <f t="shared" si="17"/>
        <v>736000</v>
      </c>
      <c r="I33" s="97">
        <f t="shared" si="17"/>
        <v>0</v>
      </c>
      <c r="J33" s="96">
        <f t="shared" si="17"/>
        <v>1260000</v>
      </c>
      <c r="K33" s="97">
        <f t="shared" si="17"/>
        <v>1825078</v>
      </c>
      <c r="L33" s="96">
        <f t="shared" si="17"/>
        <v>468000</v>
      </c>
      <c r="M33" s="97">
        <f t="shared" si="17"/>
        <v>1130785</v>
      </c>
      <c r="N33" s="96">
        <f t="shared" si="17"/>
        <v>1895000</v>
      </c>
      <c r="O33" s="97">
        <f t="shared" si="17"/>
        <v>3042138</v>
      </c>
      <c r="P33" s="96">
        <f>$H33      +$J33      +$L33      +$N33</f>
        <v>4359000</v>
      </c>
      <c r="Q33" s="97">
        <f>$I33      +$K33      +$M33      +$O33</f>
        <v>5998001</v>
      </c>
      <c r="R33" s="52">
        <f>IF(($L33      =0),0,((($N33      -$L33      )/$L33      )*100))</f>
        <v>304.91452991452991</v>
      </c>
      <c r="S33" s="53">
        <f>IF(($M33      =0),0,((($O33      -$M33      )/$M33      )*100))</f>
        <v>169.02886048187764</v>
      </c>
      <c r="T33" s="52">
        <f>IF($E33   =0,0,($P33   /$E33   )*100)</f>
        <v>72.674224741580531</v>
      </c>
      <c r="U33" s="54">
        <f>IF($E33   =0,0,($Q33   /$E33   )*100)</f>
        <v>100.00001667222406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18000000</v>
      </c>
      <c r="C35" s="92">
        <v>5400000</v>
      </c>
      <c r="D35" s="92"/>
      <c r="E35" s="92">
        <f t="shared" ref="E35:E40" si="18">$B35      +$C35      +$D35</f>
        <v>23400000</v>
      </c>
      <c r="F35" s="93">
        <v>23400000</v>
      </c>
      <c r="G35" s="94">
        <v>23400000</v>
      </c>
      <c r="H35" s="93"/>
      <c r="I35" s="94">
        <v>802748</v>
      </c>
      <c r="J35" s="93"/>
      <c r="K35" s="94">
        <v>4600804</v>
      </c>
      <c r="L35" s="93">
        <v>7077000</v>
      </c>
      <c r="M35" s="94">
        <v>1424622</v>
      </c>
      <c r="N35" s="93">
        <v>7941000</v>
      </c>
      <c r="O35" s="94">
        <v>10909530</v>
      </c>
      <c r="P35" s="93">
        <f t="shared" ref="P35:P40" si="19">$H35      +$J35      +$L35      +$N35</f>
        <v>15018000</v>
      </c>
      <c r="Q35" s="94">
        <f t="shared" ref="Q35:Q40" si="20">$I35      +$K35      +$M35      +$O35</f>
        <v>17737704</v>
      </c>
      <c r="R35" s="48">
        <f t="shared" ref="R35:R40" si="21">IF(($L35      =0),0,((($N35      -$L35      )/$L35      )*100))</f>
        <v>12.208562950402712</v>
      </c>
      <c r="S35" s="49">
        <f t="shared" ref="S35:S40" si="22">IF(($M35      =0),0,((($O35      -$M35      )/$M35      )*100))</f>
        <v>665.78418696327867</v>
      </c>
      <c r="T35" s="48">
        <f t="shared" ref="T35:T39" si="23">IF(($E35      =0),0,(($P35      /$E35      )*100))</f>
        <v>64.179487179487182</v>
      </c>
      <c r="U35" s="50">
        <f t="shared" ref="U35:U39" si="24">IF(($E35      =0),0,(($Q35      /$E35      )*100))</f>
        <v>75.802153846153843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2843000</v>
      </c>
      <c r="C36" s="92">
        <v>0</v>
      </c>
      <c r="D36" s="92"/>
      <c r="E36" s="92">
        <f t="shared" si="18"/>
        <v>2843000</v>
      </c>
      <c r="F36" s="93">
        <v>2843000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20843000</v>
      </c>
      <c r="C40" s="95">
        <f>SUM(C35:C39)</f>
        <v>5400000</v>
      </c>
      <c r="D40" s="95"/>
      <c r="E40" s="95">
        <f t="shared" si="18"/>
        <v>26243000</v>
      </c>
      <c r="F40" s="96">
        <f t="shared" ref="F40:O40" si="25">SUM(F35:F39)</f>
        <v>26243000</v>
      </c>
      <c r="G40" s="97">
        <f t="shared" si="25"/>
        <v>23400000</v>
      </c>
      <c r="H40" s="96">
        <f t="shared" si="25"/>
        <v>0</v>
      </c>
      <c r="I40" s="97">
        <f t="shared" si="25"/>
        <v>802748</v>
      </c>
      <c r="J40" s="96">
        <f t="shared" si="25"/>
        <v>0</v>
      </c>
      <c r="K40" s="97">
        <f t="shared" si="25"/>
        <v>4600804</v>
      </c>
      <c r="L40" s="96">
        <f t="shared" si="25"/>
        <v>7077000</v>
      </c>
      <c r="M40" s="97">
        <f t="shared" si="25"/>
        <v>1424622</v>
      </c>
      <c r="N40" s="96">
        <f t="shared" si="25"/>
        <v>7941000</v>
      </c>
      <c r="O40" s="97">
        <f t="shared" si="25"/>
        <v>10909530</v>
      </c>
      <c r="P40" s="96">
        <f t="shared" si="19"/>
        <v>15018000</v>
      </c>
      <c r="Q40" s="97">
        <f t="shared" si="20"/>
        <v>17737704</v>
      </c>
      <c r="R40" s="52">
        <f t="shared" si="21"/>
        <v>12.208562950402712</v>
      </c>
      <c r="S40" s="53">
        <f t="shared" si="22"/>
        <v>665.78418696327867</v>
      </c>
      <c r="T40" s="52">
        <f>IF((+$E35+$E38) =0,0,(P40   /(+$E35+$E38) )*100)</f>
        <v>64.179487179487182</v>
      </c>
      <c r="U40" s="54">
        <f>IF((+$E35+$E38) =0,0,(Q40   /(+$E35+$E38) )*100)</f>
        <v>75.802153846153843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85332000</v>
      </c>
      <c r="C67" s="104">
        <f>SUM(C9:C14,C17:C23,C26:C29,C32,C35:C39,C42:C52,C55:C58,C61:C65)</f>
        <v>5400000</v>
      </c>
      <c r="D67" s="104"/>
      <c r="E67" s="104">
        <f t="shared" si="35"/>
        <v>90732000</v>
      </c>
      <c r="F67" s="105">
        <f t="shared" ref="F67:O67" si="43">SUM(F9:F14,F17:F23,F26:F29,F32,F35:F39,F42:F52,F55:F58,F61:F65)</f>
        <v>90732000</v>
      </c>
      <c r="G67" s="106">
        <f t="shared" si="43"/>
        <v>87889000</v>
      </c>
      <c r="H67" s="105">
        <f t="shared" si="43"/>
        <v>5900000</v>
      </c>
      <c r="I67" s="106">
        <f t="shared" si="43"/>
        <v>928838</v>
      </c>
      <c r="J67" s="105">
        <f t="shared" si="43"/>
        <v>16553000</v>
      </c>
      <c r="K67" s="106">
        <f t="shared" si="43"/>
        <v>26757587</v>
      </c>
      <c r="L67" s="105">
        <f t="shared" si="43"/>
        <v>9444000</v>
      </c>
      <c r="M67" s="106">
        <f t="shared" si="43"/>
        <v>-5757464</v>
      </c>
      <c r="N67" s="105">
        <f t="shared" si="43"/>
        <v>40490000</v>
      </c>
      <c r="O67" s="106">
        <f t="shared" si="43"/>
        <v>54806283</v>
      </c>
      <c r="P67" s="105">
        <f t="shared" si="36"/>
        <v>72387000</v>
      </c>
      <c r="Q67" s="106">
        <f t="shared" si="37"/>
        <v>76735244</v>
      </c>
      <c r="R67" s="61">
        <f t="shared" si="38"/>
        <v>328.73782295637443</v>
      </c>
      <c r="S67" s="62">
        <f t="shared" si="39"/>
        <v>-1051.9170766851516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82.361842778959826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87.309269646941019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85332000</v>
      </c>
      <c r="C72" s="104">
        <f>SUM(C9:C14,C17:C23,C26:C29,C32,C35:C39,C42:C52,C55:C58,C61:C65,C69)</f>
        <v>5400000</v>
      </c>
      <c r="D72" s="104"/>
      <c r="E72" s="104">
        <f>$B72      +$C72      +$D72</f>
        <v>90732000</v>
      </c>
      <c r="F72" s="105">
        <f t="shared" ref="F72:O72" si="46">SUM(F9:F14,F17:F23,F26:F29,F32,F35:F39,F42:F52,F55:F58,F61:F65,F69)</f>
        <v>90732000</v>
      </c>
      <c r="G72" s="106">
        <f t="shared" si="46"/>
        <v>87889000</v>
      </c>
      <c r="H72" s="105">
        <f t="shared" si="46"/>
        <v>5900000</v>
      </c>
      <c r="I72" s="106">
        <f t="shared" si="46"/>
        <v>928838</v>
      </c>
      <c r="J72" s="105">
        <f t="shared" si="46"/>
        <v>16553000</v>
      </c>
      <c r="K72" s="106">
        <f t="shared" si="46"/>
        <v>26757587</v>
      </c>
      <c r="L72" s="105">
        <f t="shared" si="46"/>
        <v>9444000</v>
      </c>
      <c r="M72" s="106">
        <f t="shared" si="46"/>
        <v>-5757464</v>
      </c>
      <c r="N72" s="105">
        <f t="shared" si="46"/>
        <v>40490000</v>
      </c>
      <c r="O72" s="106">
        <f t="shared" si="46"/>
        <v>54806283</v>
      </c>
      <c r="P72" s="105">
        <f>$H72      +$J72      +$L72      +$N72</f>
        <v>72387000</v>
      </c>
      <c r="Q72" s="106">
        <f>$I72      +$K72      +$M72      +$O72</f>
        <v>76735244</v>
      </c>
      <c r="R72" s="61">
        <f>IF(($L72      =0),0,((($N72      -$L72      )/$L72      )*100))</f>
        <v>328.73782295637443</v>
      </c>
      <c r="S72" s="62">
        <f>IF(($M72      =0),0,((($O72      -$M72      )/$M72      )*100))</f>
        <v>-1051.9170766851516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82.361842778959826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87.309269646941019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+DFjmpAwi7HAn5IM1NXnoRgGsQPB2R/MUuvlP7de2mYHdgFgE5dGMlJ1G6lgOUAfL1vRMpriNhFcamyKjS7XAg==" saltValue="Asqw+C+jyazW+OfmqdgQN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1594000</v>
      </c>
      <c r="I10" s="94"/>
      <c r="J10" s="93">
        <v>1506000</v>
      </c>
      <c r="K10" s="94"/>
      <c r="L10" s="93"/>
      <c r="M10" s="94"/>
      <c r="N10" s="93"/>
      <c r="O10" s="94"/>
      <c r="P10" s="93">
        <f t="shared" ref="P10:P15" si="1">$H10      +$J10      +$L10      +$N10</f>
        <v>3100000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1594000</v>
      </c>
      <c r="I15" s="97">
        <f t="shared" si="7"/>
        <v>0</v>
      </c>
      <c r="J15" s="96">
        <f t="shared" si="7"/>
        <v>1506000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3100000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2964000</v>
      </c>
      <c r="C32" s="92">
        <v>0</v>
      </c>
      <c r="D32" s="92"/>
      <c r="E32" s="92">
        <f>$B32      +$C32      +$D32</f>
        <v>2964000</v>
      </c>
      <c r="F32" s="93">
        <v>2964000</v>
      </c>
      <c r="G32" s="94">
        <v>2964000</v>
      </c>
      <c r="H32" s="93"/>
      <c r="I32" s="94"/>
      <c r="J32" s="93">
        <v>3789000</v>
      </c>
      <c r="K32" s="94"/>
      <c r="L32" s="93"/>
      <c r="M32" s="94"/>
      <c r="N32" s="93"/>
      <c r="O32" s="94"/>
      <c r="P32" s="93">
        <f>$H32      +$J32      +$L32      +$N32</f>
        <v>3789000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127.83400809716599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2964000</v>
      </c>
      <c r="C33" s="95">
        <f>C32</f>
        <v>0</v>
      </c>
      <c r="D33" s="95"/>
      <c r="E33" s="95">
        <f>$B33      +$C33      +$D33</f>
        <v>2964000</v>
      </c>
      <c r="F33" s="96">
        <f t="shared" ref="F33:O33" si="17">F32</f>
        <v>2964000</v>
      </c>
      <c r="G33" s="97">
        <f t="shared" si="17"/>
        <v>2964000</v>
      </c>
      <c r="H33" s="96">
        <f t="shared" si="17"/>
        <v>0</v>
      </c>
      <c r="I33" s="97">
        <f t="shared" si="17"/>
        <v>0</v>
      </c>
      <c r="J33" s="96">
        <f t="shared" si="17"/>
        <v>3789000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3789000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127.83400809716599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23433000</v>
      </c>
      <c r="C36" s="92">
        <v>0</v>
      </c>
      <c r="D36" s="92"/>
      <c r="E36" s="92">
        <f t="shared" si="18"/>
        <v>23433000</v>
      </c>
      <c r="F36" s="93">
        <v>23433000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23433000</v>
      </c>
      <c r="C40" s="95">
        <f>SUM(C35:C39)</f>
        <v>0</v>
      </c>
      <c r="D40" s="95"/>
      <c r="E40" s="95">
        <f t="shared" si="18"/>
        <v>23433000</v>
      </c>
      <c r="F40" s="96">
        <f t="shared" ref="F40:O40" si="25">SUM(F35:F39)</f>
        <v>23433000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30000000</v>
      </c>
      <c r="C44" s="92">
        <v>-22965000</v>
      </c>
      <c r="D44" s="92"/>
      <c r="E44" s="92">
        <f t="shared" si="26"/>
        <v>7035000</v>
      </c>
      <c r="F44" s="93">
        <v>7035000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-10000000</v>
      </c>
      <c r="D51" s="92"/>
      <c r="E51" s="92">
        <f t="shared" si="26"/>
        <v>15000000</v>
      </c>
      <c r="F51" s="93">
        <v>15000000</v>
      </c>
      <c r="G51" s="94">
        <v>15000000</v>
      </c>
      <c r="H51" s="93">
        <v>402000</v>
      </c>
      <c r="I51" s="94"/>
      <c r="J51" s="93">
        <v>4434000</v>
      </c>
      <c r="K51" s="94"/>
      <c r="L51" s="93"/>
      <c r="M51" s="94"/>
      <c r="N51" s="93">
        <v>8266000</v>
      </c>
      <c r="O51" s="94"/>
      <c r="P51" s="93">
        <f t="shared" si="27"/>
        <v>13102000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87.346666666666664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55000000</v>
      </c>
      <c r="C53" s="95">
        <f>SUM(C42:C52)</f>
        <v>-32965000</v>
      </c>
      <c r="D53" s="95"/>
      <c r="E53" s="95">
        <f t="shared" si="26"/>
        <v>22035000</v>
      </c>
      <c r="F53" s="96">
        <f t="shared" ref="F53:O53" si="33">SUM(F42:F52)</f>
        <v>22035000</v>
      </c>
      <c r="G53" s="97">
        <f t="shared" si="33"/>
        <v>15000000</v>
      </c>
      <c r="H53" s="96">
        <f t="shared" si="33"/>
        <v>402000</v>
      </c>
      <c r="I53" s="97">
        <f t="shared" si="33"/>
        <v>0</v>
      </c>
      <c r="J53" s="96">
        <f t="shared" si="33"/>
        <v>4434000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8266000</v>
      </c>
      <c r="O53" s="97">
        <f t="shared" si="33"/>
        <v>0</v>
      </c>
      <c r="P53" s="96">
        <f t="shared" si="27"/>
        <v>13102000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87.346666666666664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84497000</v>
      </c>
      <c r="C67" s="104">
        <f>SUM(C9:C14,C17:C23,C26:C29,C32,C35:C39,C42:C52,C55:C58,C61:C65)</f>
        <v>-32965000</v>
      </c>
      <c r="D67" s="104"/>
      <c r="E67" s="104">
        <f t="shared" si="35"/>
        <v>51532000</v>
      </c>
      <c r="F67" s="105">
        <f t="shared" ref="F67:O67" si="43">SUM(F9:F14,F17:F23,F26:F29,F32,F35:F39,F42:F52,F55:F58,F61:F65)</f>
        <v>51532000</v>
      </c>
      <c r="G67" s="106">
        <f t="shared" si="43"/>
        <v>21064000</v>
      </c>
      <c r="H67" s="105">
        <f t="shared" si="43"/>
        <v>1996000</v>
      </c>
      <c r="I67" s="106">
        <f t="shared" si="43"/>
        <v>0</v>
      </c>
      <c r="J67" s="105">
        <f t="shared" si="43"/>
        <v>9729000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8266000</v>
      </c>
      <c r="O67" s="106">
        <f t="shared" si="43"/>
        <v>0</v>
      </c>
      <c r="P67" s="105">
        <f t="shared" si="36"/>
        <v>19991000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94.90600075958983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133069000</v>
      </c>
      <c r="C69" s="92">
        <v>0</v>
      </c>
      <c r="D69" s="92"/>
      <c r="E69" s="92">
        <f>$B69      +$C69      +$D69</f>
        <v>133069000</v>
      </c>
      <c r="F69" s="93">
        <v>133069000</v>
      </c>
      <c r="G69" s="94">
        <v>133069000</v>
      </c>
      <c r="H69" s="93">
        <v>11217000</v>
      </c>
      <c r="I69" s="94"/>
      <c r="J69" s="93">
        <v>18996000</v>
      </c>
      <c r="K69" s="94"/>
      <c r="L69" s="93">
        <v>7388000</v>
      </c>
      <c r="M69" s="94"/>
      <c r="N69" s="93">
        <v>54823000</v>
      </c>
      <c r="O69" s="94"/>
      <c r="P69" s="93">
        <f>$H69      +$J69      +$L69      +$N69</f>
        <v>92424000</v>
      </c>
      <c r="Q69" s="94">
        <f>$I69      +$K69      +$M69      +$O69</f>
        <v>0</v>
      </c>
      <c r="R69" s="48">
        <f>IF(($L69      =0),0,((($N69      -$L69      )/$L69      )*100))</f>
        <v>642.05468327016786</v>
      </c>
      <c r="S69" s="49">
        <f>IF(($M69      =0),0,((($O69      -$M69      )/$M69      )*100))</f>
        <v>0</v>
      </c>
      <c r="T69" s="48">
        <f>IF(($E69      =0),0,(($P69      /$E69      )*100))</f>
        <v>69.455695917155751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133069000</v>
      </c>
      <c r="C70" s="101">
        <f>C69</f>
        <v>0</v>
      </c>
      <c r="D70" s="101"/>
      <c r="E70" s="101">
        <f>$B70      +$C70      +$D70</f>
        <v>133069000</v>
      </c>
      <c r="F70" s="102">
        <f t="shared" ref="F70:O70" si="44">F69</f>
        <v>133069000</v>
      </c>
      <c r="G70" s="103">
        <f t="shared" si="44"/>
        <v>133069000</v>
      </c>
      <c r="H70" s="102">
        <f t="shared" si="44"/>
        <v>11217000</v>
      </c>
      <c r="I70" s="103">
        <f t="shared" si="44"/>
        <v>0</v>
      </c>
      <c r="J70" s="102">
        <f t="shared" si="44"/>
        <v>18996000</v>
      </c>
      <c r="K70" s="103">
        <f t="shared" si="44"/>
        <v>0</v>
      </c>
      <c r="L70" s="102">
        <f t="shared" si="44"/>
        <v>7388000</v>
      </c>
      <c r="M70" s="103">
        <f t="shared" si="44"/>
        <v>0</v>
      </c>
      <c r="N70" s="102">
        <f t="shared" si="44"/>
        <v>54823000</v>
      </c>
      <c r="O70" s="103">
        <f t="shared" si="44"/>
        <v>0</v>
      </c>
      <c r="P70" s="102">
        <f>$H70      +$J70      +$L70      +$N70</f>
        <v>92424000</v>
      </c>
      <c r="Q70" s="103">
        <f>$I70      +$K70      +$M70      +$O70</f>
        <v>0</v>
      </c>
      <c r="R70" s="57">
        <f>IF(($L70      =0),0,((($N70      -$L70      )/$L70      )*100))</f>
        <v>642.05468327016786</v>
      </c>
      <c r="S70" s="58">
        <f>IF(($M70      =0),0,((($O70      -$M70      )/$M70      )*100))</f>
        <v>0</v>
      </c>
      <c r="T70" s="57">
        <f>IF($E70   =0,0,($P70   /$E70   )*100)</f>
        <v>69.455695917155751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133069000</v>
      </c>
      <c r="C71" s="104">
        <f>C69</f>
        <v>0</v>
      </c>
      <c r="D71" s="104"/>
      <c r="E71" s="104">
        <f>$B71      +$C71      +$D71</f>
        <v>133069000</v>
      </c>
      <c r="F71" s="105">
        <f t="shared" ref="F71:O71" si="45">F69</f>
        <v>133069000</v>
      </c>
      <c r="G71" s="106">
        <f t="shared" si="45"/>
        <v>133069000</v>
      </c>
      <c r="H71" s="105">
        <f t="shared" si="45"/>
        <v>11217000</v>
      </c>
      <c r="I71" s="106">
        <f t="shared" si="45"/>
        <v>0</v>
      </c>
      <c r="J71" s="105">
        <f t="shared" si="45"/>
        <v>18996000</v>
      </c>
      <c r="K71" s="106">
        <f t="shared" si="45"/>
        <v>0</v>
      </c>
      <c r="L71" s="105">
        <f t="shared" si="45"/>
        <v>7388000</v>
      </c>
      <c r="M71" s="106">
        <f t="shared" si="45"/>
        <v>0</v>
      </c>
      <c r="N71" s="105">
        <f t="shared" si="45"/>
        <v>54823000</v>
      </c>
      <c r="O71" s="106">
        <f t="shared" si="45"/>
        <v>0</v>
      </c>
      <c r="P71" s="105">
        <f>$H71      +$J71      +$L71      +$N71</f>
        <v>92424000</v>
      </c>
      <c r="Q71" s="106">
        <f>$I71      +$K71      +$M71      +$O71</f>
        <v>0</v>
      </c>
      <c r="R71" s="61">
        <f>IF(($L71      =0),0,((($N71      -$L71      )/$L71      )*100))</f>
        <v>642.05468327016786</v>
      </c>
      <c r="S71" s="62">
        <f>IF(($M71      =0),0,((($O71      -$M71      )/$M71      )*100))</f>
        <v>0</v>
      </c>
      <c r="T71" s="61">
        <f>IF($E71   =0,0,($P71   /$E71   )*100)</f>
        <v>69.455695917155751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217566000</v>
      </c>
      <c r="C72" s="104">
        <f>SUM(C9:C14,C17:C23,C26:C29,C32,C35:C39,C42:C52,C55:C58,C61:C65,C69)</f>
        <v>-32965000</v>
      </c>
      <c r="D72" s="104"/>
      <c r="E72" s="104">
        <f>$B72      +$C72      +$D72</f>
        <v>184601000</v>
      </c>
      <c r="F72" s="105">
        <f t="shared" ref="F72:O72" si="46">SUM(F9:F14,F17:F23,F26:F29,F32,F35:F39,F42:F52,F55:F58,F61:F65,F69)</f>
        <v>184601000</v>
      </c>
      <c r="G72" s="106">
        <f t="shared" si="46"/>
        <v>154133000</v>
      </c>
      <c r="H72" s="105">
        <f t="shared" si="46"/>
        <v>13213000</v>
      </c>
      <c r="I72" s="106">
        <f t="shared" si="46"/>
        <v>0</v>
      </c>
      <c r="J72" s="105">
        <f t="shared" si="46"/>
        <v>28725000</v>
      </c>
      <c r="K72" s="106">
        <f t="shared" si="46"/>
        <v>0</v>
      </c>
      <c r="L72" s="105">
        <f t="shared" si="46"/>
        <v>7388000</v>
      </c>
      <c r="M72" s="106">
        <f t="shared" si="46"/>
        <v>0</v>
      </c>
      <c r="N72" s="105">
        <f t="shared" si="46"/>
        <v>63089000</v>
      </c>
      <c r="O72" s="106">
        <f t="shared" si="46"/>
        <v>0</v>
      </c>
      <c r="P72" s="105">
        <f>$H72      +$J72      +$L72      +$N72</f>
        <v>112415000</v>
      </c>
      <c r="Q72" s="106">
        <f>$I72      +$K72      +$M72      +$O72</f>
        <v>0</v>
      </c>
      <c r="R72" s="61">
        <f>IF(($L72      =0),0,((($N72      -$L72      )/$L72      )*100))</f>
        <v>753.93881970763402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72.933764995166513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m7P3Yx+kcDRS+BxQAWUtPkJkUpxZ6EfVPdn6AheCr8YVTdSs3Y9lhcpwl0XZa25y7mcVbKiD9No8dxu/hiY5A==" saltValue="m90vbS2DRrKgA289OmMSc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559000</v>
      </c>
      <c r="I10" s="94">
        <v>513335</v>
      </c>
      <c r="J10" s="93">
        <v>245000</v>
      </c>
      <c r="K10" s="94">
        <v>226688</v>
      </c>
      <c r="L10" s="93">
        <v>132000</v>
      </c>
      <c r="M10" s="94">
        <v>128087</v>
      </c>
      <c r="N10" s="93">
        <v>409000</v>
      </c>
      <c r="O10" s="94">
        <v>481173</v>
      </c>
      <c r="P10" s="93">
        <f t="shared" ref="P10:P15" si="1">$H10      +$J10      +$L10      +$N10</f>
        <v>1345000</v>
      </c>
      <c r="Q10" s="94">
        <f t="shared" ref="Q10:Q15" si="2">$I10      +$K10      +$M10      +$O10</f>
        <v>1349283</v>
      </c>
      <c r="R10" s="48">
        <f t="shared" ref="R10:R15" si="3">IF(($L10      =0),0,((($N10      -$L10      )/$L10      )*100))</f>
        <v>209.84848484848487</v>
      </c>
      <c r="S10" s="49">
        <f t="shared" ref="S10:S15" si="4">IF(($M10      =0),0,((($O10      -$M10      )/$M10      )*100))</f>
        <v>275.66107411368836</v>
      </c>
      <c r="T10" s="48">
        <f t="shared" ref="T10:T14" si="5">IF(($E10      =0),0,(($P10      /$E10      )*100))</f>
        <v>86.774193548387103</v>
      </c>
      <c r="U10" s="50">
        <f t="shared" ref="U10:U14" si="6">IF(($E10      =0),0,(($Q10      /$E10      )*100))</f>
        <v>87.05051612903226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6000000</v>
      </c>
      <c r="C11" s="92">
        <v>0</v>
      </c>
      <c r="D11" s="92"/>
      <c r="E11" s="92">
        <f t="shared" si="0"/>
        <v>6000000</v>
      </c>
      <c r="F11" s="93">
        <v>6000000</v>
      </c>
      <c r="G11" s="94">
        <v>6000000</v>
      </c>
      <c r="H11" s="93">
        <v>1213000</v>
      </c>
      <c r="I11" s="94">
        <v>1012416</v>
      </c>
      <c r="J11" s="93">
        <v>1007000</v>
      </c>
      <c r="K11" s="94">
        <v>1008797</v>
      </c>
      <c r="L11" s="93">
        <v>2115000</v>
      </c>
      <c r="M11" s="94">
        <v>2078697</v>
      </c>
      <c r="N11" s="93">
        <v>1665000</v>
      </c>
      <c r="O11" s="94">
        <v>1658511</v>
      </c>
      <c r="P11" s="93">
        <f t="shared" si="1"/>
        <v>6000000</v>
      </c>
      <c r="Q11" s="94">
        <f t="shared" si="2"/>
        <v>5758421</v>
      </c>
      <c r="R11" s="48">
        <f t="shared" si="3"/>
        <v>-21.276595744680851</v>
      </c>
      <c r="S11" s="49">
        <f t="shared" si="4"/>
        <v>-20.213912850213379</v>
      </c>
      <c r="T11" s="48">
        <f t="shared" si="5"/>
        <v>100</v>
      </c>
      <c r="U11" s="50">
        <f t="shared" si="6"/>
        <v>95.973683333333341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7550000</v>
      </c>
      <c r="C15" s="95">
        <f>SUM(C9:C14)</f>
        <v>0</v>
      </c>
      <c r="D15" s="95"/>
      <c r="E15" s="95">
        <f t="shared" si="0"/>
        <v>7550000</v>
      </c>
      <c r="F15" s="96">
        <f t="shared" ref="F15:O15" si="7">SUM(F9:F14)</f>
        <v>7550000</v>
      </c>
      <c r="G15" s="97">
        <f t="shared" si="7"/>
        <v>7550000</v>
      </c>
      <c r="H15" s="96">
        <f t="shared" si="7"/>
        <v>1772000</v>
      </c>
      <c r="I15" s="97">
        <f t="shared" si="7"/>
        <v>1525751</v>
      </c>
      <c r="J15" s="96">
        <f t="shared" si="7"/>
        <v>1252000</v>
      </c>
      <c r="K15" s="97">
        <f t="shared" si="7"/>
        <v>1235485</v>
      </c>
      <c r="L15" s="96">
        <f t="shared" si="7"/>
        <v>2247000</v>
      </c>
      <c r="M15" s="97">
        <f t="shared" si="7"/>
        <v>2206784</v>
      </c>
      <c r="N15" s="96">
        <f t="shared" si="7"/>
        <v>2074000</v>
      </c>
      <c r="O15" s="97">
        <f t="shared" si="7"/>
        <v>2139684</v>
      </c>
      <c r="P15" s="96">
        <f t="shared" si="1"/>
        <v>7345000</v>
      </c>
      <c r="Q15" s="97">
        <f t="shared" si="2"/>
        <v>7107704</v>
      </c>
      <c r="R15" s="52">
        <f t="shared" si="3"/>
        <v>-7.6991544281263913</v>
      </c>
      <c r="S15" s="53">
        <f t="shared" si="4"/>
        <v>-3.0406238218149126</v>
      </c>
      <c r="T15" s="52">
        <f>IF((SUM($E9:$E13))=0,0,(P15/(SUM($E9:$E13))*100))</f>
        <v>97.284768211920522</v>
      </c>
      <c r="U15" s="54">
        <f>IF((SUM($E9:$E13))=0,0,(Q15/(SUM($E9:$E13))*100))</f>
        <v>94.141774834437086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183379000</v>
      </c>
      <c r="C28" s="92">
        <v>26597000</v>
      </c>
      <c r="D28" s="92"/>
      <c r="E28" s="92">
        <f>$B28      +$C28      +$D28</f>
        <v>209976000</v>
      </c>
      <c r="F28" s="93">
        <v>209976000</v>
      </c>
      <c r="G28" s="94">
        <v>209976000</v>
      </c>
      <c r="H28" s="93">
        <v>38894000</v>
      </c>
      <c r="I28" s="94">
        <v>37978973</v>
      </c>
      <c r="J28" s="93">
        <v>38404000</v>
      </c>
      <c r="K28" s="94">
        <v>42066371</v>
      </c>
      <c r="L28" s="93">
        <v>44389000</v>
      </c>
      <c r="M28" s="94">
        <v>59650355</v>
      </c>
      <c r="N28" s="93">
        <v>72972000</v>
      </c>
      <c r="O28" s="94">
        <v>73318827</v>
      </c>
      <c r="P28" s="93">
        <f>$H28      +$J28      +$L28      +$N28</f>
        <v>194659000</v>
      </c>
      <c r="Q28" s="94">
        <f>$I28      +$K28      +$M28      +$O28</f>
        <v>213014526</v>
      </c>
      <c r="R28" s="48">
        <f>IF(($L28      =0),0,((($N28      -$L28      )/$L28      )*100))</f>
        <v>64.392079118700579</v>
      </c>
      <c r="S28" s="49">
        <f>IF(($M28      =0),0,((($O28      -$M28      )/$M28      )*100))</f>
        <v>22.914317944964452</v>
      </c>
      <c r="T28" s="48">
        <f>IF(($E28      =0),0,(($P28      /$E28      )*100))</f>
        <v>92.705356802682218</v>
      </c>
      <c r="U28" s="50">
        <f>IF(($E28      =0),0,(($Q28      /$E28      )*100))</f>
        <v>101.44708252371699</v>
      </c>
      <c r="V28" s="93">
        <v>16427000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183379000</v>
      </c>
      <c r="C30" s="95">
        <f>SUM(C26:C29)</f>
        <v>26597000</v>
      </c>
      <c r="D30" s="95"/>
      <c r="E30" s="95">
        <f>$B30      +$C30      +$D30</f>
        <v>209976000</v>
      </c>
      <c r="F30" s="96">
        <f t="shared" ref="F30:O30" si="16">SUM(F26:F29)</f>
        <v>209976000</v>
      </c>
      <c r="G30" s="97">
        <f t="shared" si="16"/>
        <v>209976000</v>
      </c>
      <c r="H30" s="96">
        <f t="shared" si="16"/>
        <v>38894000</v>
      </c>
      <c r="I30" s="97">
        <f t="shared" si="16"/>
        <v>37978973</v>
      </c>
      <c r="J30" s="96">
        <f t="shared" si="16"/>
        <v>38404000</v>
      </c>
      <c r="K30" s="97">
        <f t="shared" si="16"/>
        <v>42066371</v>
      </c>
      <c r="L30" s="96">
        <f t="shared" si="16"/>
        <v>44389000</v>
      </c>
      <c r="M30" s="97">
        <f t="shared" si="16"/>
        <v>59650355</v>
      </c>
      <c r="N30" s="96">
        <f t="shared" si="16"/>
        <v>72972000</v>
      </c>
      <c r="O30" s="97">
        <f t="shared" si="16"/>
        <v>73318827</v>
      </c>
      <c r="P30" s="96">
        <f>$H30      +$J30      +$L30      +$N30</f>
        <v>194659000</v>
      </c>
      <c r="Q30" s="97">
        <f>$I30      +$K30      +$M30      +$O30</f>
        <v>213014526</v>
      </c>
      <c r="R30" s="52">
        <f>IF(($L30      =0),0,((($N30      -$L30      )/$L30      )*100))</f>
        <v>64.392079118700579</v>
      </c>
      <c r="S30" s="53">
        <f>IF(($M30      =0),0,((($O30      -$M30      )/$M30      )*100))</f>
        <v>22.914317944964452</v>
      </c>
      <c r="T30" s="52">
        <f>IF($E30   =0,0,($P30   /$E30   )*100)</f>
        <v>92.705356802682218</v>
      </c>
      <c r="U30" s="54">
        <f>IF($E30   =0,0,($Q30   /$E30   )*100)</f>
        <v>101.44708252371699</v>
      </c>
      <c r="V30" s="96">
        <f>SUM(V26:V29)</f>
        <v>16427000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3068000</v>
      </c>
      <c r="C32" s="92">
        <v>0</v>
      </c>
      <c r="D32" s="92"/>
      <c r="E32" s="92">
        <f>$B32      +$C32      +$D32</f>
        <v>3068000</v>
      </c>
      <c r="F32" s="93">
        <v>3068000</v>
      </c>
      <c r="G32" s="94">
        <v>3068000</v>
      </c>
      <c r="H32" s="93">
        <v>1666000</v>
      </c>
      <c r="I32" s="94">
        <v>1655268</v>
      </c>
      <c r="J32" s="93">
        <v>1402000</v>
      </c>
      <c r="K32" s="94">
        <v>1500189</v>
      </c>
      <c r="L32" s="93"/>
      <c r="M32" s="94"/>
      <c r="N32" s="93"/>
      <c r="O32" s="94"/>
      <c r="P32" s="93">
        <f>$H32      +$J32      +$L32      +$N32</f>
        <v>3068000</v>
      </c>
      <c r="Q32" s="94">
        <f>$I32      +$K32      +$M32      +$O32</f>
        <v>3155457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102.8506192959583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3068000</v>
      </c>
      <c r="C33" s="95">
        <f>C32</f>
        <v>0</v>
      </c>
      <c r="D33" s="95"/>
      <c r="E33" s="95">
        <f>$B33      +$C33      +$D33</f>
        <v>3068000</v>
      </c>
      <c r="F33" s="96">
        <f t="shared" ref="F33:O33" si="17">F32</f>
        <v>3068000</v>
      </c>
      <c r="G33" s="97">
        <f t="shared" si="17"/>
        <v>3068000</v>
      </c>
      <c r="H33" s="96">
        <f t="shared" si="17"/>
        <v>1666000</v>
      </c>
      <c r="I33" s="97">
        <f t="shared" si="17"/>
        <v>1655268</v>
      </c>
      <c r="J33" s="96">
        <f t="shared" si="17"/>
        <v>1402000</v>
      </c>
      <c r="K33" s="97">
        <f t="shared" si="17"/>
        <v>1500189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3068000</v>
      </c>
      <c r="Q33" s="97">
        <f>$I33      +$K33      +$M33      +$O33</f>
        <v>3155457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102.8506192959583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15100000</v>
      </c>
      <c r="C35" s="92">
        <v>4250000</v>
      </c>
      <c r="D35" s="92"/>
      <c r="E35" s="92">
        <f t="shared" ref="E35:E40" si="18">$B35      +$C35      +$D35</f>
        <v>19350000</v>
      </c>
      <c r="F35" s="93">
        <v>19350000</v>
      </c>
      <c r="G35" s="94">
        <v>19350000</v>
      </c>
      <c r="H35" s="93"/>
      <c r="I35" s="94">
        <v>839303</v>
      </c>
      <c r="J35" s="93">
        <v>1279000</v>
      </c>
      <c r="K35" s="94">
        <v>2230910</v>
      </c>
      <c r="L35" s="93">
        <v>8775000</v>
      </c>
      <c r="M35" s="94">
        <v>485044</v>
      </c>
      <c r="N35" s="93">
        <v>9296000</v>
      </c>
      <c r="O35" s="94">
        <v>11148594</v>
      </c>
      <c r="P35" s="93">
        <f t="shared" ref="P35:P40" si="19">$H35      +$J35      +$L35      +$N35</f>
        <v>19350000</v>
      </c>
      <c r="Q35" s="94">
        <f t="shared" ref="Q35:Q40" si="20">$I35      +$K35      +$M35      +$O35</f>
        <v>14703851</v>
      </c>
      <c r="R35" s="48">
        <f t="shared" ref="R35:R40" si="21">IF(($L35      =0),0,((($N35      -$L35      )/$L35      )*100))</f>
        <v>5.9373219373219372</v>
      </c>
      <c r="S35" s="49">
        <f t="shared" ref="S35:S40" si="22">IF(($M35      =0),0,((($O35      -$M35      )/$M35      )*100))</f>
        <v>2198.4706542086906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75.988894056847542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4204000</v>
      </c>
      <c r="C36" s="92">
        <v>0</v>
      </c>
      <c r="D36" s="92"/>
      <c r="E36" s="92">
        <f t="shared" si="18"/>
        <v>4204000</v>
      </c>
      <c r="F36" s="93">
        <v>4204000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19304000</v>
      </c>
      <c r="C40" s="95">
        <f>SUM(C35:C39)</f>
        <v>4250000</v>
      </c>
      <c r="D40" s="95"/>
      <c r="E40" s="95">
        <f t="shared" si="18"/>
        <v>23554000</v>
      </c>
      <c r="F40" s="96">
        <f t="shared" ref="F40:O40" si="25">SUM(F35:F39)</f>
        <v>23554000</v>
      </c>
      <c r="G40" s="97">
        <f t="shared" si="25"/>
        <v>19350000</v>
      </c>
      <c r="H40" s="96">
        <f t="shared" si="25"/>
        <v>0</v>
      </c>
      <c r="I40" s="97">
        <f t="shared" si="25"/>
        <v>839303</v>
      </c>
      <c r="J40" s="96">
        <f t="shared" si="25"/>
        <v>1279000</v>
      </c>
      <c r="K40" s="97">
        <f t="shared" si="25"/>
        <v>2230910</v>
      </c>
      <c r="L40" s="96">
        <f t="shared" si="25"/>
        <v>8775000</v>
      </c>
      <c r="M40" s="97">
        <f t="shared" si="25"/>
        <v>485044</v>
      </c>
      <c r="N40" s="96">
        <f t="shared" si="25"/>
        <v>9296000</v>
      </c>
      <c r="O40" s="97">
        <f t="shared" si="25"/>
        <v>11148594</v>
      </c>
      <c r="P40" s="96">
        <f t="shared" si="19"/>
        <v>19350000</v>
      </c>
      <c r="Q40" s="97">
        <f t="shared" si="20"/>
        <v>14703851</v>
      </c>
      <c r="R40" s="52">
        <f t="shared" si="21"/>
        <v>5.9373219373219372</v>
      </c>
      <c r="S40" s="53">
        <f t="shared" si="22"/>
        <v>2198.4706542086906</v>
      </c>
      <c r="T40" s="52">
        <f>IF((+$E35+$E38) =0,0,(P40   /(+$E35+$E38) )*100)</f>
        <v>100</v>
      </c>
      <c r="U40" s="54">
        <f>IF((+$E35+$E38) =0,0,(Q40   /(+$E35+$E38) )*100)</f>
        <v>75.988894056847542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81345000</v>
      </c>
      <c r="D43" s="92"/>
      <c r="E43" s="92">
        <f t="shared" si="26"/>
        <v>81345000</v>
      </c>
      <c r="F43" s="93">
        <v>81345000</v>
      </c>
      <c r="G43" s="94">
        <v>81345000</v>
      </c>
      <c r="H43" s="93"/>
      <c r="I43" s="94">
        <v>249244</v>
      </c>
      <c r="J43" s="93"/>
      <c r="K43" s="94">
        <v>9695</v>
      </c>
      <c r="L43" s="93"/>
      <c r="M43" s="94">
        <v>8880636</v>
      </c>
      <c r="N43" s="93">
        <v>34763000</v>
      </c>
      <c r="O43" s="94">
        <v>74490212</v>
      </c>
      <c r="P43" s="93">
        <f t="shared" si="27"/>
        <v>34763000</v>
      </c>
      <c r="Q43" s="94">
        <f t="shared" si="28"/>
        <v>83629787</v>
      </c>
      <c r="R43" s="48">
        <f t="shared" si="29"/>
        <v>0</v>
      </c>
      <c r="S43" s="49">
        <f t="shared" si="30"/>
        <v>738.79366297639035</v>
      </c>
      <c r="T43" s="48">
        <f t="shared" si="31"/>
        <v>42.73526338435061</v>
      </c>
      <c r="U43" s="50">
        <f t="shared" si="32"/>
        <v>102.80876144815292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3082000</v>
      </c>
      <c r="C51" s="92">
        <v>0</v>
      </c>
      <c r="D51" s="92"/>
      <c r="E51" s="92">
        <f t="shared" si="26"/>
        <v>3082000</v>
      </c>
      <c r="F51" s="93">
        <v>3082000</v>
      </c>
      <c r="G51" s="94">
        <v>3082000</v>
      </c>
      <c r="H51" s="93"/>
      <c r="I51" s="94"/>
      <c r="J51" s="93">
        <v>22000</v>
      </c>
      <c r="K51" s="94"/>
      <c r="L51" s="93">
        <v>476000</v>
      </c>
      <c r="M51" s="94"/>
      <c r="N51" s="93">
        <v>2121000</v>
      </c>
      <c r="O51" s="94"/>
      <c r="P51" s="93">
        <f t="shared" si="27"/>
        <v>2619000</v>
      </c>
      <c r="Q51" s="94">
        <f t="shared" si="28"/>
        <v>0</v>
      </c>
      <c r="R51" s="48">
        <f t="shared" si="29"/>
        <v>345.58823529411768</v>
      </c>
      <c r="S51" s="49">
        <f t="shared" si="30"/>
        <v>0</v>
      </c>
      <c r="T51" s="48">
        <f t="shared" si="31"/>
        <v>84.97728747566515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3082000</v>
      </c>
      <c r="C53" s="95">
        <f>SUM(C42:C52)</f>
        <v>81345000</v>
      </c>
      <c r="D53" s="95"/>
      <c r="E53" s="95">
        <f t="shared" si="26"/>
        <v>84427000</v>
      </c>
      <c r="F53" s="96">
        <f t="shared" ref="F53:O53" si="33">SUM(F42:F52)</f>
        <v>84427000</v>
      </c>
      <c r="G53" s="97">
        <f t="shared" si="33"/>
        <v>84427000</v>
      </c>
      <c r="H53" s="96">
        <f t="shared" si="33"/>
        <v>0</v>
      </c>
      <c r="I53" s="97">
        <f t="shared" si="33"/>
        <v>249244</v>
      </c>
      <c r="J53" s="96">
        <f t="shared" si="33"/>
        <v>22000</v>
      </c>
      <c r="K53" s="97">
        <f t="shared" si="33"/>
        <v>9695</v>
      </c>
      <c r="L53" s="96">
        <f t="shared" si="33"/>
        <v>476000</v>
      </c>
      <c r="M53" s="97">
        <f t="shared" si="33"/>
        <v>8880636</v>
      </c>
      <c r="N53" s="96">
        <f t="shared" si="33"/>
        <v>36884000</v>
      </c>
      <c r="O53" s="97">
        <f t="shared" si="33"/>
        <v>74490212</v>
      </c>
      <c r="P53" s="96">
        <f t="shared" si="27"/>
        <v>37382000</v>
      </c>
      <c r="Q53" s="97">
        <f t="shared" si="28"/>
        <v>83629787</v>
      </c>
      <c r="R53" s="52">
        <f t="shared" si="29"/>
        <v>7648.7394957983197</v>
      </c>
      <c r="S53" s="53">
        <f t="shared" si="30"/>
        <v>738.79366297639035</v>
      </c>
      <c r="T53" s="52">
        <f>IF((+$E43+$E45+$E47+$E48+$E51) =0,0,(P53   /(+$E43+$E45+$E47+$E48+$E51) )*100)</f>
        <v>44.277304653724521</v>
      </c>
      <c r="U53" s="54">
        <f>IF((+$E43+$E45+$E47+$E48+$E51) =0,0,(Q53   /(+$E43+$E45+$E47+$E48+$E51) )*100)</f>
        <v>99.055736908808782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216383000</v>
      </c>
      <c r="C67" s="104">
        <f>SUM(C9:C14,C17:C23,C26:C29,C32,C35:C39,C42:C52,C55:C58,C61:C65)</f>
        <v>112192000</v>
      </c>
      <c r="D67" s="104"/>
      <c r="E67" s="104">
        <f t="shared" si="35"/>
        <v>328575000</v>
      </c>
      <c r="F67" s="105">
        <f t="shared" ref="F67:O67" si="43">SUM(F9:F14,F17:F23,F26:F29,F32,F35:F39,F42:F52,F55:F58,F61:F65)</f>
        <v>328575000</v>
      </c>
      <c r="G67" s="106">
        <f t="shared" si="43"/>
        <v>324371000</v>
      </c>
      <c r="H67" s="105">
        <f t="shared" si="43"/>
        <v>42332000</v>
      </c>
      <c r="I67" s="106">
        <f t="shared" si="43"/>
        <v>42248539</v>
      </c>
      <c r="J67" s="105">
        <f t="shared" si="43"/>
        <v>42359000</v>
      </c>
      <c r="K67" s="106">
        <f t="shared" si="43"/>
        <v>47042650</v>
      </c>
      <c r="L67" s="105">
        <f t="shared" si="43"/>
        <v>55887000</v>
      </c>
      <c r="M67" s="106">
        <f t="shared" si="43"/>
        <v>71222819</v>
      </c>
      <c r="N67" s="105">
        <f t="shared" si="43"/>
        <v>121226000</v>
      </c>
      <c r="O67" s="106">
        <f t="shared" si="43"/>
        <v>161097317</v>
      </c>
      <c r="P67" s="105">
        <f t="shared" si="36"/>
        <v>261804000</v>
      </c>
      <c r="Q67" s="106">
        <f t="shared" si="37"/>
        <v>321611325</v>
      </c>
      <c r="R67" s="61">
        <f t="shared" si="38"/>
        <v>116.91269883872815</v>
      </c>
      <c r="S67" s="62">
        <f t="shared" si="39"/>
        <v>126.1877854062474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80.711284301001015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99.149222649373712</v>
      </c>
      <c r="V67" s="105">
        <f>SUM(V9:V14,V17:V23,V26:V29,V32,V35:V39,V42:V52,V55:V58,V61:V65)</f>
        <v>16427000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42262000</v>
      </c>
      <c r="C69" s="92">
        <v>0</v>
      </c>
      <c r="D69" s="92"/>
      <c r="E69" s="92">
        <f>$B69      +$C69      +$D69</f>
        <v>42262000</v>
      </c>
      <c r="F69" s="93">
        <v>42262000</v>
      </c>
      <c r="G69" s="94">
        <v>42262000</v>
      </c>
      <c r="H69" s="93">
        <v>188000</v>
      </c>
      <c r="I69" s="94">
        <v>1123393</v>
      </c>
      <c r="J69" s="93">
        <v>8714000</v>
      </c>
      <c r="K69" s="94">
        <v>7607991</v>
      </c>
      <c r="L69" s="93">
        <v>16697000</v>
      </c>
      <c r="M69" s="94">
        <v>17641044</v>
      </c>
      <c r="N69" s="93">
        <v>16663000</v>
      </c>
      <c r="O69" s="94">
        <v>10189950</v>
      </c>
      <c r="P69" s="93">
        <f>$H69      +$J69      +$L69      +$N69</f>
        <v>42262000</v>
      </c>
      <c r="Q69" s="94">
        <f>$I69      +$K69      +$M69      +$O69</f>
        <v>36562378</v>
      </c>
      <c r="R69" s="48">
        <f>IF(($L69      =0),0,((($N69      -$L69      )/$L69      )*100))</f>
        <v>-0.20362939450200632</v>
      </c>
      <c r="S69" s="49">
        <f>IF(($M69      =0),0,((($O69      -$M69      )/$M69      )*100))</f>
        <v>-42.237262148430673</v>
      </c>
      <c r="T69" s="48">
        <f>IF(($E69      =0),0,(($P69      /$E69      )*100))</f>
        <v>100</v>
      </c>
      <c r="U69" s="50">
        <f>IF(($E69      =0),0,(($Q69      /$E69      )*100))</f>
        <v>86.513600870758594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42262000</v>
      </c>
      <c r="C70" s="101">
        <f>C69</f>
        <v>0</v>
      </c>
      <c r="D70" s="101"/>
      <c r="E70" s="101">
        <f>$B70      +$C70      +$D70</f>
        <v>42262000</v>
      </c>
      <c r="F70" s="102">
        <f t="shared" ref="F70:O70" si="44">F69</f>
        <v>42262000</v>
      </c>
      <c r="G70" s="103">
        <f t="shared" si="44"/>
        <v>42262000</v>
      </c>
      <c r="H70" s="102">
        <f t="shared" si="44"/>
        <v>188000</v>
      </c>
      <c r="I70" s="103">
        <f t="shared" si="44"/>
        <v>1123393</v>
      </c>
      <c r="J70" s="102">
        <f t="shared" si="44"/>
        <v>8714000</v>
      </c>
      <c r="K70" s="103">
        <f t="shared" si="44"/>
        <v>7607991</v>
      </c>
      <c r="L70" s="102">
        <f t="shared" si="44"/>
        <v>16697000</v>
      </c>
      <c r="M70" s="103">
        <f t="shared" si="44"/>
        <v>17641044</v>
      </c>
      <c r="N70" s="102">
        <f t="shared" si="44"/>
        <v>16663000</v>
      </c>
      <c r="O70" s="103">
        <f t="shared" si="44"/>
        <v>10189950</v>
      </c>
      <c r="P70" s="102">
        <f>$H70      +$J70      +$L70      +$N70</f>
        <v>42262000</v>
      </c>
      <c r="Q70" s="103">
        <f>$I70      +$K70      +$M70      +$O70</f>
        <v>36562378</v>
      </c>
      <c r="R70" s="57">
        <f>IF(($L70      =0),0,((($N70      -$L70      )/$L70      )*100))</f>
        <v>-0.20362939450200632</v>
      </c>
      <c r="S70" s="58">
        <f>IF(($M70      =0),0,((($O70      -$M70      )/$M70      )*100))</f>
        <v>-42.237262148430673</v>
      </c>
      <c r="T70" s="57">
        <f>IF($E70   =0,0,($P70   /$E70   )*100)</f>
        <v>100</v>
      </c>
      <c r="U70" s="59">
        <f>IF($E70   =0,0,($Q70   /$E70 )*100)</f>
        <v>86.513600870758594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42262000</v>
      </c>
      <c r="C71" s="104">
        <f>C69</f>
        <v>0</v>
      </c>
      <c r="D71" s="104"/>
      <c r="E71" s="104">
        <f>$B71      +$C71      +$D71</f>
        <v>42262000</v>
      </c>
      <c r="F71" s="105">
        <f t="shared" ref="F71:O71" si="45">F69</f>
        <v>42262000</v>
      </c>
      <c r="G71" s="106">
        <f t="shared" si="45"/>
        <v>42262000</v>
      </c>
      <c r="H71" s="105">
        <f t="shared" si="45"/>
        <v>188000</v>
      </c>
      <c r="I71" s="106">
        <f t="shared" si="45"/>
        <v>1123393</v>
      </c>
      <c r="J71" s="105">
        <f t="shared" si="45"/>
        <v>8714000</v>
      </c>
      <c r="K71" s="106">
        <f t="shared" si="45"/>
        <v>7607991</v>
      </c>
      <c r="L71" s="105">
        <f t="shared" si="45"/>
        <v>16697000</v>
      </c>
      <c r="M71" s="106">
        <f t="shared" si="45"/>
        <v>17641044</v>
      </c>
      <c r="N71" s="105">
        <f t="shared" si="45"/>
        <v>16663000</v>
      </c>
      <c r="O71" s="106">
        <f t="shared" si="45"/>
        <v>10189950</v>
      </c>
      <c r="P71" s="105">
        <f>$H71      +$J71      +$L71      +$N71</f>
        <v>42262000</v>
      </c>
      <c r="Q71" s="106">
        <f>$I71      +$K71      +$M71      +$O71</f>
        <v>36562378</v>
      </c>
      <c r="R71" s="61">
        <f>IF(($L71      =0),0,((($N71      -$L71      )/$L71      )*100))</f>
        <v>-0.20362939450200632</v>
      </c>
      <c r="S71" s="62">
        <f>IF(($M71      =0),0,((($O71      -$M71      )/$M71      )*100))</f>
        <v>-42.237262148430673</v>
      </c>
      <c r="T71" s="61">
        <f>IF($E71   =0,0,($P71   /$E71   )*100)</f>
        <v>100</v>
      </c>
      <c r="U71" s="65">
        <f>IF($E71   =0,0,($Q71   /$E71   )*100)</f>
        <v>86.513600870758594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258645000</v>
      </c>
      <c r="C72" s="104">
        <f>SUM(C9:C14,C17:C23,C26:C29,C32,C35:C39,C42:C52,C55:C58,C61:C65,C69)</f>
        <v>112192000</v>
      </c>
      <c r="D72" s="104"/>
      <c r="E72" s="104">
        <f>$B72      +$C72      +$D72</f>
        <v>370837000</v>
      </c>
      <c r="F72" s="105">
        <f t="shared" ref="F72:O72" si="46">SUM(F9:F14,F17:F23,F26:F29,F32,F35:F39,F42:F52,F55:F58,F61:F65,F69)</f>
        <v>370837000</v>
      </c>
      <c r="G72" s="106">
        <f t="shared" si="46"/>
        <v>366633000</v>
      </c>
      <c r="H72" s="105">
        <f t="shared" si="46"/>
        <v>42520000</v>
      </c>
      <c r="I72" s="106">
        <f t="shared" si="46"/>
        <v>43371932</v>
      </c>
      <c r="J72" s="105">
        <f t="shared" si="46"/>
        <v>51073000</v>
      </c>
      <c r="K72" s="106">
        <f t="shared" si="46"/>
        <v>54650641</v>
      </c>
      <c r="L72" s="105">
        <f t="shared" si="46"/>
        <v>72584000</v>
      </c>
      <c r="M72" s="106">
        <f t="shared" si="46"/>
        <v>88863863</v>
      </c>
      <c r="N72" s="105">
        <f t="shared" si="46"/>
        <v>137889000</v>
      </c>
      <c r="O72" s="106">
        <f t="shared" si="46"/>
        <v>171287267</v>
      </c>
      <c r="P72" s="105">
        <f>$H72      +$J72      +$L72      +$N72</f>
        <v>304066000</v>
      </c>
      <c r="Q72" s="106">
        <f>$I72      +$K72      +$M72      +$O72</f>
        <v>358173703</v>
      </c>
      <c r="R72" s="61">
        <f>IF(($L72      =0),0,((($N72      -$L72      )/$L72      )*100))</f>
        <v>89.97161908960652</v>
      </c>
      <c r="S72" s="62">
        <f>IF(($M72      =0),0,((($O72      -$M72      )/$M72      )*100))</f>
        <v>92.752443138781842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82.934705822989201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97.692707148565461</v>
      </c>
      <c r="V72" s="105">
        <f>SUM(V9:V14,V17:V23,V26:V29,V32,V35:V39,V42:V52,V55:V58,V61:V65,V69)</f>
        <v>16427000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WxCDZ5kp1PeZpexuli6ka5+dxCBg867BCn04m+O44FtAisvFHd2R1UG8s8qLKC0A18oiqajkNMgatConxkLMA==" saltValue="63HhCDi5wI44ZYPRiOxfE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116000</v>
      </c>
      <c r="I10" s="94">
        <v>94827</v>
      </c>
      <c r="J10" s="93">
        <v>17000</v>
      </c>
      <c r="K10" s="94">
        <v>37517</v>
      </c>
      <c r="L10" s="93">
        <v>322000</v>
      </c>
      <c r="M10" s="94">
        <v>321325</v>
      </c>
      <c r="N10" s="93">
        <v>1645000</v>
      </c>
      <c r="O10" s="94">
        <v>1646332</v>
      </c>
      <c r="P10" s="93">
        <f t="shared" ref="P10:P15" si="1">$H10      +$J10      +$L10      +$N10</f>
        <v>2100000</v>
      </c>
      <c r="Q10" s="94">
        <f t="shared" ref="Q10:Q15" si="2">$I10      +$K10      +$M10      +$O10</f>
        <v>2100001</v>
      </c>
      <c r="R10" s="48">
        <f t="shared" ref="R10:R15" si="3">IF(($L10      =0),0,((($N10      -$L10      )/$L10      )*100))</f>
        <v>410.86956521739131</v>
      </c>
      <c r="S10" s="49">
        <f t="shared" ref="S10:S15" si="4">IF(($M10      =0),0,((($O10      -$M10      )/$M10      )*100))</f>
        <v>412.35727067610679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100.00004761904762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8254000</v>
      </c>
      <c r="C14" s="92">
        <v>0</v>
      </c>
      <c r="D14" s="92"/>
      <c r="E14" s="92">
        <f t="shared" si="0"/>
        <v>8254000</v>
      </c>
      <c r="F14" s="93">
        <v>8254000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10354000</v>
      </c>
      <c r="C15" s="95">
        <f>SUM(C9:C14)</f>
        <v>0</v>
      </c>
      <c r="D15" s="95"/>
      <c r="E15" s="95">
        <f t="shared" si="0"/>
        <v>10354000</v>
      </c>
      <c r="F15" s="96">
        <f t="shared" ref="F15:O15" si="7">SUM(F9:F14)</f>
        <v>10354000</v>
      </c>
      <c r="G15" s="97">
        <f t="shared" si="7"/>
        <v>2100000</v>
      </c>
      <c r="H15" s="96">
        <f t="shared" si="7"/>
        <v>116000</v>
      </c>
      <c r="I15" s="97">
        <f t="shared" si="7"/>
        <v>94827</v>
      </c>
      <c r="J15" s="96">
        <f t="shared" si="7"/>
        <v>17000</v>
      </c>
      <c r="K15" s="97">
        <f t="shared" si="7"/>
        <v>37517</v>
      </c>
      <c r="L15" s="96">
        <f t="shared" si="7"/>
        <v>322000</v>
      </c>
      <c r="M15" s="97">
        <f t="shared" si="7"/>
        <v>321325</v>
      </c>
      <c r="N15" s="96">
        <f t="shared" si="7"/>
        <v>1645000</v>
      </c>
      <c r="O15" s="97">
        <f t="shared" si="7"/>
        <v>1646332</v>
      </c>
      <c r="P15" s="96">
        <f t="shared" si="1"/>
        <v>2100000</v>
      </c>
      <c r="Q15" s="97">
        <f t="shared" si="2"/>
        <v>2100001</v>
      </c>
      <c r="R15" s="52">
        <f t="shared" si="3"/>
        <v>410.86956521739131</v>
      </c>
      <c r="S15" s="53">
        <f t="shared" si="4"/>
        <v>412.35727067610679</v>
      </c>
      <c r="T15" s="52">
        <f>IF((SUM($E9:$E13))=0,0,(P15/(SUM($E9:$E13))*100))</f>
        <v>100</v>
      </c>
      <c r="U15" s="54">
        <f>IF((SUM($E9:$E13))=0,0,(Q15/(SUM($E9:$E13))*100))</f>
        <v>100.00004761904762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3360000</v>
      </c>
      <c r="C32" s="92">
        <v>-1344000</v>
      </c>
      <c r="D32" s="92"/>
      <c r="E32" s="92">
        <f>$B32      +$C32      +$D32</f>
        <v>2016000</v>
      </c>
      <c r="F32" s="93">
        <v>2016000</v>
      </c>
      <c r="G32" s="94">
        <v>2016000</v>
      </c>
      <c r="H32" s="93"/>
      <c r="I32" s="94"/>
      <c r="J32" s="93"/>
      <c r="K32" s="94"/>
      <c r="L32" s="93">
        <v>170000</v>
      </c>
      <c r="M32" s="94"/>
      <c r="N32" s="93">
        <v>1097000</v>
      </c>
      <c r="O32" s="94">
        <v>2016000</v>
      </c>
      <c r="P32" s="93">
        <f>$H32      +$J32      +$L32      +$N32</f>
        <v>1267000</v>
      </c>
      <c r="Q32" s="94">
        <f>$I32      +$K32      +$M32      +$O32</f>
        <v>2016000</v>
      </c>
      <c r="R32" s="48">
        <f>IF(($L32      =0),0,((($N32      -$L32      )/$L32      )*100))</f>
        <v>545.29411764705878</v>
      </c>
      <c r="S32" s="49">
        <f>IF(($M32      =0),0,((($O32      -$M32      )/$M32      )*100))</f>
        <v>0</v>
      </c>
      <c r="T32" s="48">
        <f>IF(($E32      =0),0,(($P32      /$E32      )*100))</f>
        <v>62.847222222222221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3360000</v>
      </c>
      <c r="C33" s="95">
        <f>C32</f>
        <v>-1344000</v>
      </c>
      <c r="D33" s="95"/>
      <c r="E33" s="95">
        <f>$B33      +$C33      +$D33</f>
        <v>2016000</v>
      </c>
      <c r="F33" s="96">
        <f t="shared" ref="F33:O33" si="17">F32</f>
        <v>2016000</v>
      </c>
      <c r="G33" s="97">
        <f t="shared" si="17"/>
        <v>2016000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170000</v>
      </c>
      <c r="M33" s="97">
        <f t="shared" si="17"/>
        <v>0</v>
      </c>
      <c r="N33" s="96">
        <f t="shared" si="17"/>
        <v>1097000</v>
      </c>
      <c r="O33" s="97">
        <f t="shared" si="17"/>
        <v>2016000</v>
      </c>
      <c r="P33" s="96">
        <f>$H33      +$J33      +$L33      +$N33</f>
        <v>1267000</v>
      </c>
      <c r="Q33" s="97">
        <f>$I33      +$K33      +$M33      +$O33</f>
        <v>2016000</v>
      </c>
      <c r="R33" s="52">
        <f>IF(($L33      =0),0,((($N33      -$L33      )/$L33      )*100))</f>
        <v>545.29411764705878</v>
      </c>
      <c r="S33" s="53">
        <f>IF(($M33      =0),0,((($O33      -$M33      )/$M33      )*100))</f>
        <v>0</v>
      </c>
      <c r="T33" s="52">
        <f>IF($E33   =0,0,($P33   /$E33   )*100)</f>
        <v>62.847222222222221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18244000</v>
      </c>
      <c r="C35" s="92">
        <v>0</v>
      </c>
      <c r="D35" s="92"/>
      <c r="E35" s="92">
        <f t="shared" ref="E35:E40" si="18">$B35      +$C35      +$D35</f>
        <v>18244000</v>
      </c>
      <c r="F35" s="93">
        <v>18244000</v>
      </c>
      <c r="G35" s="94">
        <v>18244000</v>
      </c>
      <c r="H35" s="93"/>
      <c r="I35" s="94"/>
      <c r="J35" s="93"/>
      <c r="K35" s="94"/>
      <c r="L35" s="93"/>
      <c r="M35" s="94">
        <v>6028582</v>
      </c>
      <c r="N35" s="93">
        <v>5242000</v>
      </c>
      <c r="O35" s="94">
        <v>11947261</v>
      </c>
      <c r="P35" s="93">
        <f t="shared" ref="P35:P40" si="19">$H35      +$J35      +$L35      +$N35</f>
        <v>5242000</v>
      </c>
      <c r="Q35" s="94">
        <f t="shared" ref="Q35:Q40" si="20">$I35      +$K35      +$M35      +$O35</f>
        <v>17975843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98.17696765176288</v>
      </c>
      <c r="T35" s="48">
        <f t="shared" ref="T35:T39" si="23">IF(($E35      =0),0,(($P35      /$E35      )*100))</f>
        <v>28.732734049550533</v>
      </c>
      <c r="U35" s="50">
        <f t="shared" ref="U35:U39" si="24">IF(($E35      =0),0,(($Q35      /$E35      )*100))</f>
        <v>98.5301633413725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13678000</v>
      </c>
      <c r="C36" s="92">
        <v>0</v>
      </c>
      <c r="D36" s="92"/>
      <c r="E36" s="92">
        <f t="shared" si="18"/>
        <v>13678000</v>
      </c>
      <c r="F36" s="93">
        <v>13678000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1000000</v>
      </c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/>
      <c r="J38" s="93"/>
      <c r="K38" s="94"/>
      <c r="L38" s="93"/>
      <c r="M38" s="94"/>
      <c r="N38" s="93">
        <v>3401000</v>
      </c>
      <c r="O38" s="94">
        <v>4399999</v>
      </c>
      <c r="P38" s="93">
        <f t="shared" si="19"/>
        <v>3401000</v>
      </c>
      <c r="Q38" s="94">
        <f t="shared" si="20"/>
        <v>4399999</v>
      </c>
      <c r="R38" s="48">
        <f t="shared" si="21"/>
        <v>0</v>
      </c>
      <c r="S38" s="49">
        <f t="shared" si="22"/>
        <v>0</v>
      </c>
      <c r="T38" s="48">
        <f t="shared" si="23"/>
        <v>68.02</v>
      </c>
      <c r="U38" s="50">
        <f t="shared" si="24"/>
        <v>87.999979999999994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35922000</v>
      </c>
      <c r="C40" s="95">
        <f>SUM(C35:C39)</f>
        <v>1000000</v>
      </c>
      <c r="D40" s="95"/>
      <c r="E40" s="95">
        <f t="shared" si="18"/>
        <v>36922000</v>
      </c>
      <c r="F40" s="96">
        <f t="shared" ref="F40:O40" si="25">SUM(F35:F39)</f>
        <v>36922000</v>
      </c>
      <c r="G40" s="97">
        <f t="shared" si="25"/>
        <v>23244000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6028582</v>
      </c>
      <c r="N40" s="96">
        <f t="shared" si="25"/>
        <v>8643000</v>
      </c>
      <c r="O40" s="97">
        <f t="shared" si="25"/>
        <v>16347260</v>
      </c>
      <c r="P40" s="96">
        <f t="shared" si="19"/>
        <v>8643000</v>
      </c>
      <c r="Q40" s="97">
        <f t="shared" si="20"/>
        <v>22375842</v>
      </c>
      <c r="R40" s="52">
        <f t="shared" si="21"/>
        <v>0</v>
      </c>
      <c r="S40" s="53">
        <f t="shared" si="22"/>
        <v>171.16260507031339</v>
      </c>
      <c r="T40" s="52">
        <f>IF((+$E35+$E38) =0,0,(P40   /(+$E35+$E38) )*100)</f>
        <v>37.183789364997416</v>
      </c>
      <c r="U40" s="54">
        <f>IF((+$E35+$E38) =0,0,(Q40   /(+$E35+$E38) )*100)</f>
        <v>96.265023231801763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277407000</v>
      </c>
      <c r="C44" s="92">
        <v>761869000</v>
      </c>
      <c r="D44" s="92"/>
      <c r="E44" s="92">
        <f t="shared" si="26"/>
        <v>1039276000</v>
      </c>
      <c r="F44" s="93">
        <v>1039276000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34761000</v>
      </c>
      <c r="C52" s="92">
        <v>-34761000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312168000</v>
      </c>
      <c r="C53" s="95">
        <f>SUM(C42:C52)</f>
        <v>727108000</v>
      </c>
      <c r="D53" s="95"/>
      <c r="E53" s="95">
        <f t="shared" si="26"/>
        <v>1039276000</v>
      </c>
      <c r="F53" s="96">
        <f t="shared" ref="F53:O53" si="33">SUM(F42:F52)</f>
        <v>1039276000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361804000</v>
      </c>
      <c r="C67" s="104">
        <f>SUM(C9:C14,C17:C23,C26:C29,C32,C35:C39,C42:C52,C55:C58,C61:C65)</f>
        <v>726764000</v>
      </c>
      <c r="D67" s="104"/>
      <c r="E67" s="104">
        <f t="shared" si="35"/>
        <v>1088568000</v>
      </c>
      <c r="F67" s="105">
        <f t="shared" ref="F67:O67" si="43">SUM(F9:F14,F17:F23,F26:F29,F32,F35:F39,F42:F52,F55:F58,F61:F65)</f>
        <v>1088568000</v>
      </c>
      <c r="G67" s="106">
        <f t="shared" si="43"/>
        <v>27360000</v>
      </c>
      <c r="H67" s="105">
        <f t="shared" si="43"/>
        <v>116000</v>
      </c>
      <c r="I67" s="106">
        <f t="shared" si="43"/>
        <v>94827</v>
      </c>
      <c r="J67" s="105">
        <f t="shared" si="43"/>
        <v>17000</v>
      </c>
      <c r="K67" s="106">
        <f t="shared" si="43"/>
        <v>37517</v>
      </c>
      <c r="L67" s="105">
        <f t="shared" si="43"/>
        <v>492000</v>
      </c>
      <c r="M67" s="106">
        <f t="shared" si="43"/>
        <v>6349907</v>
      </c>
      <c r="N67" s="105">
        <f t="shared" si="43"/>
        <v>11385000</v>
      </c>
      <c r="O67" s="106">
        <f t="shared" si="43"/>
        <v>20009592</v>
      </c>
      <c r="P67" s="105">
        <f t="shared" si="36"/>
        <v>12010000</v>
      </c>
      <c r="Q67" s="106">
        <f t="shared" si="37"/>
        <v>26491843</v>
      </c>
      <c r="R67" s="61">
        <f t="shared" si="38"/>
        <v>2214.0243902439024</v>
      </c>
      <c r="S67" s="62">
        <f t="shared" si="39"/>
        <v>215.11630012849005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43.896198830409354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96.826911549707603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179030000</v>
      </c>
      <c r="C69" s="92">
        <v>-120000000</v>
      </c>
      <c r="D69" s="92"/>
      <c r="E69" s="92">
        <f>$B69      +$C69      +$D69</f>
        <v>59030000</v>
      </c>
      <c r="F69" s="93">
        <v>59030000</v>
      </c>
      <c r="G69" s="94">
        <v>59030000</v>
      </c>
      <c r="H69" s="93">
        <v>1977000</v>
      </c>
      <c r="I69" s="94"/>
      <c r="J69" s="93">
        <v>3462000</v>
      </c>
      <c r="K69" s="94">
        <v>1392492</v>
      </c>
      <c r="L69" s="93">
        <v>6609000</v>
      </c>
      <c r="M69" s="94">
        <v>8068974</v>
      </c>
      <c r="N69" s="93">
        <v>9051000</v>
      </c>
      <c r="O69" s="94">
        <v>33487684</v>
      </c>
      <c r="P69" s="93">
        <f>$H69      +$J69      +$L69      +$N69</f>
        <v>21099000</v>
      </c>
      <c r="Q69" s="94">
        <f>$I69      +$K69      +$M69      +$O69</f>
        <v>42949150</v>
      </c>
      <c r="R69" s="48">
        <f>IF(($L69      =0),0,((($N69      -$L69      )/$L69      )*100))</f>
        <v>36.949614162505675</v>
      </c>
      <c r="S69" s="49">
        <f>IF(($M69      =0),0,((($O69      -$M69      )/$M69      )*100))</f>
        <v>315.01786968206864</v>
      </c>
      <c r="T69" s="48">
        <f>IF(($E69      =0),0,(($P69      /$E69      )*100))</f>
        <v>35.742842622395393</v>
      </c>
      <c r="U69" s="50">
        <f>IF(($E69      =0),0,(($Q69      /$E69      )*100))</f>
        <v>72.758173809927158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179030000</v>
      </c>
      <c r="C70" s="101">
        <f>C69</f>
        <v>-120000000</v>
      </c>
      <c r="D70" s="101"/>
      <c r="E70" s="101">
        <f>$B70      +$C70      +$D70</f>
        <v>59030000</v>
      </c>
      <c r="F70" s="102">
        <f t="shared" ref="F70:O70" si="44">F69</f>
        <v>59030000</v>
      </c>
      <c r="G70" s="103">
        <f t="shared" si="44"/>
        <v>59030000</v>
      </c>
      <c r="H70" s="102">
        <f t="shared" si="44"/>
        <v>1977000</v>
      </c>
      <c r="I70" s="103">
        <f t="shared" si="44"/>
        <v>0</v>
      </c>
      <c r="J70" s="102">
        <f t="shared" si="44"/>
        <v>3462000</v>
      </c>
      <c r="K70" s="103">
        <f t="shared" si="44"/>
        <v>1392492</v>
      </c>
      <c r="L70" s="102">
        <f t="shared" si="44"/>
        <v>6609000</v>
      </c>
      <c r="M70" s="103">
        <f t="shared" si="44"/>
        <v>8068974</v>
      </c>
      <c r="N70" s="102">
        <f t="shared" si="44"/>
        <v>9051000</v>
      </c>
      <c r="O70" s="103">
        <f t="shared" si="44"/>
        <v>33487684</v>
      </c>
      <c r="P70" s="102">
        <f>$H70      +$J70      +$L70      +$N70</f>
        <v>21099000</v>
      </c>
      <c r="Q70" s="103">
        <f>$I70      +$K70      +$M70      +$O70</f>
        <v>42949150</v>
      </c>
      <c r="R70" s="57">
        <f>IF(($L70      =0),0,((($N70      -$L70      )/$L70      )*100))</f>
        <v>36.949614162505675</v>
      </c>
      <c r="S70" s="58">
        <f>IF(($M70      =0),0,((($O70      -$M70      )/$M70      )*100))</f>
        <v>315.01786968206864</v>
      </c>
      <c r="T70" s="57">
        <f>IF($E70   =0,0,($P70   /$E70   )*100)</f>
        <v>35.742842622395393</v>
      </c>
      <c r="U70" s="59">
        <f>IF($E70   =0,0,($Q70   /$E70 )*100)</f>
        <v>72.758173809927158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179030000</v>
      </c>
      <c r="C71" s="104">
        <f>C69</f>
        <v>-120000000</v>
      </c>
      <c r="D71" s="104"/>
      <c r="E71" s="104">
        <f>$B71      +$C71      +$D71</f>
        <v>59030000</v>
      </c>
      <c r="F71" s="105">
        <f t="shared" ref="F71:O71" si="45">F69</f>
        <v>59030000</v>
      </c>
      <c r="G71" s="106">
        <f t="shared" si="45"/>
        <v>59030000</v>
      </c>
      <c r="H71" s="105">
        <f t="shared" si="45"/>
        <v>1977000</v>
      </c>
      <c r="I71" s="106">
        <f t="shared" si="45"/>
        <v>0</v>
      </c>
      <c r="J71" s="105">
        <f t="shared" si="45"/>
        <v>3462000</v>
      </c>
      <c r="K71" s="106">
        <f t="shared" si="45"/>
        <v>1392492</v>
      </c>
      <c r="L71" s="105">
        <f t="shared" si="45"/>
        <v>6609000</v>
      </c>
      <c r="M71" s="106">
        <f t="shared" si="45"/>
        <v>8068974</v>
      </c>
      <c r="N71" s="105">
        <f t="shared" si="45"/>
        <v>9051000</v>
      </c>
      <c r="O71" s="106">
        <f t="shared" si="45"/>
        <v>33487684</v>
      </c>
      <c r="P71" s="105">
        <f>$H71      +$J71      +$L71      +$N71</f>
        <v>21099000</v>
      </c>
      <c r="Q71" s="106">
        <f>$I71      +$K71      +$M71      +$O71</f>
        <v>42949150</v>
      </c>
      <c r="R71" s="61">
        <f>IF(($L71      =0),0,((($N71      -$L71      )/$L71      )*100))</f>
        <v>36.949614162505675</v>
      </c>
      <c r="S71" s="62">
        <f>IF(($M71      =0),0,((($O71      -$M71      )/$M71      )*100))</f>
        <v>315.01786968206864</v>
      </c>
      <c r="T71" s="61">
        <f>IF($E71   =0,0,($P71   /$E71   )*100)</f>
        <v>35.742842622395393</v>
      </c>
      <c r="U71" s="65">
        <f>IF($E71   =0,0,($Q71   /$E71   )*100)</f>
        <v>72.758173809927158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540834000</v>
      </c>
      <c r="C72" s="104">
        <f>SUM(C9:C14,C17:C23,C26:C29,C32,C35:C39,C42:C52,C55:C58,C61:C65,C69)</f>
        <v>606764000</v>
      </c>
      <c r="D72" s="104"/>
      <c r="E72" s="104">
        <f>$B72      +$C72      +$D72</f>
        <v>1147598000</v>
      </c>
      <c r="F72" s="105">
        <f t="shared" ref="F72:O72" si="46">SUM(F9:F14,F17:F23,F26:F29,F32,F35:F39,F42:F52,F55:F58,F61:F65,F69)</f>
        <v>1147598000</v>
      </c>
      <c r="G72" s="106">
        <f t="shared" si="46"/>
        <v>86390000</v>
      </c>
      <c r="H72" s="105">
        <f t="shared" si="46"/>
        <v>2093000</v>
      </c>
      <c r="I72" s="106">
        <f t="shared" si="46"/>
        <v>94827</v>
      </c>
      <c r="J72" s="105">
        <f t="shared" si="46"/>
        <v>3479000</v>
      </c>
      <c r="K72" s="106">
        <f t="shared" si="46"/>
        <v>1430009</v>
      </c>
      <c r="L72" s="105">
        <f t="shared" si="46"/>
        <v>7101000</v>
      </c>
      <c r="M72" s="106">
        <f t="shared" si="46"/>
        <v>14418881</v>
      </c>
      <c r="N72" s="105">
        <f t="shared" si="46"/>
        <v>20436000</v>
      </c>
      <c r="O72" s="106">
        <f t="shared" si="46"/>
        <v>53497276</v>
      </c>
      <c r="P72" s="105">
        <f>$H72      +$J72      +$L72      +$N72</f>
        <v>33109000</v>
      </c>
      <c r="Q72" s="106">
        <f>$I72      +$K72      +$M72      +$O72</f>
        <v>69440993</v>
      </c>
      <c r="R72" s="61">
        <f>IF(($L72      =0),0,((($N72      -$L72      )/$L72      )*100))</f>
        <v>187.79045204900717</v>
      </c>
      <c r="S72" s="62">
        <f>IF(($M72      =0),0,((($O72      -$M72      )/$M72      )*100))</f>
        <v>271.02238377582836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38.325037620094918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80.380823011922672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4V46PGYzhpXcuXTys/Q6QXiL/HwJinmr/jzp2lGRvoTVfDKITdBBhp4VhdjkPZZMqlU8zkPrdc/spnuyaQRwog==" saltValue="p2zd2YgxE+7oDo6/LUYaQ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194000</v>
      </c>
      <c r="I10" s="94"/>
      <c r="J10" s="93">
        <v>334000</v>
      </c>
      <c r="K10" s="94"/>
      <c r="L10" s="93">
        <v>164000</v>
      </c>
      <c r="M10" s="94"/>
      <c r="N10" s="93">
        <v>858000</v>
      </c>
      <c r="O10" s="94"/>
      <c r="P10" s="93">
        <f t="shared" ref="P10:P15" si="1">$H10      +$J10      +$L10      +$N10</f>
        <v>1550000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423.17073170731703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15000000</v>
      </c>
      <c r="C13" s="92">
        <v>-15000000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16650000</v>
      </c>
      <c r="C15" s="95">
        <f>SUM(C9:C14)</f>
        <v>-15000000</v>
      </c>
      <c r="D15" s="95"/>
      <c r="E15" s="95">
        <f t="shared" si="0"/>
        <v>1650000</v>
      </c>
      <c r="F15" s="96">
        <f t="shared" ref="F15:O15" si="7">SUM(F9:F14)</f>
        <v>1650000</v>
      </c>
      <c r="G15" s="97">
        <f t="shared" si="7"/>
        <v>1550000</v>
      </c>
      <c r="H15" s="96">
        <f t="shared" si="7"/>
        <v>194000</v>
      </c>
      <c r="I15" s="97">
        <f t="shared" si="7"/>
        <v>0</v>
      </c>
      <c r="J15" s="96">
        <f t="shared" si="7"/>
        <v>334000</v>
      </c>
      <c r="K15" s="97">
        <f t="shared" si="7"/>
        <v>0</v>
      </c>
      <c r="L15" s="96">
        <f t="shared" si="7"/>
        <v>164000</v>
      </c>
      <c r="M15" s="97">
        <f t="shared" si="7"/>
        <v>0</v>
      </c>
      <c r="N15" s="96">
        <f t="shared" si="7"/>
        <v>858000</v>
      </c>
      <c r="O15" s="97">
        <f t="shared" si="7"/>
        <v>0</v>
      </c>
      <c r="P15" s="96">
        <f t="shared" si="1"/>
        <v>1550000</v>
      </c>
      <c r="Q15" s="97">
        <f t="shared" si="2"/>
        <v>0</v>
      </c>
      <c r="R15" s="52">
        <f t="shared" si="3"/>
        <v>423.17073170731703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142974000</v>
      </c>
      <c r="C17" s="92">
        <v>0</v>
      </c>
      <c r="D17" s="92"/>
      <c r="E17" s="92">
        <f t="shared" ref="E17:E24" si="8">$B17      +$C17      +$D17</f>
        <v>142974000</v>
      </c>
      <c r="F17" s="93">
        <v>142974000</v>
      </c>
      <c r="G17" s="94">
        <v>142974000</v>
      </c>
      <c r="H17" s="93">
        <v>13738000</v>
      </c>
      <c r="I17" s="94"/>
      <c r="J17" s="93">
        <v>20186000</v>
      </c>
      <c r="K17" s="94"/>
      <c r="L17" s="93">
        <v>16864000</v>
      </c>
      <c r="M17" s="94"/>
      <c r="N17" s="93">
        <v>60235000</v>
      </c>
      <c r="O17" s="94"/>
      <c r="P17" s="93">
        <f t="shared" ref="P17:P24" si="9">$H17      +$J17      +$L17      +$N17</f>
        <v>111023000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257.18097722960152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77.652580189405057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142974000</v>
      </c>
      <c r="C24" s="95">
        <f>SUM(C17:C23)</f>
        <v>0</v>
      </c>
      <c r="D24" s="95"/>
      <c r="E24" s="95">
        <f t="shared" si="8"/>
        <v>142974000</v>
      </c>
      <c r="F24" s="96">
        <f t="shared" ref="F24:O24" si="15">SUM(F17:F23)</f>
        <v>142974000</v>
      </c>
      <c r="G24" s="97">
        <f t="shared" si="15"/>
        <v>142974000</v>
      </c>
      <c r="H24" s="96">
        <f t="shared" si="15"/>
        <v>13738000</v>
      </c>
      <c r="I24" s="97">
        <f t="shared" si="15"/>
        <v>0</v>
      </c>
      <c r="J24" s="96">
        <f t="shared" si="15"/>
        <v>20186000</v>
      </c>
      <c r="K24" s="97">
        <f t="shared" si="15"/>
        <v>0</v>
      </c>
      <c r="L24" s="96">
        <f t="shared" si="15"/>
        <v>16864000</v>
      </c>
      <c r="M24" s="97">
        <f t="shared" si="15"/>
        <v>0</v>
      </c>
      <c r="N24" s="96">
        <f t="shared" si="15"/>
        <v>60235000</v>
      </c>
      <c r="O24" s="97">
        <f t="shared" si="15"/>
        <v>0</v>
      </c>
      <c r="P24" s="96">
        <f t="shared" si="9"/>
        <v>111023000</v>
      </c>
      <c r="Q24" s="97">
        <f t="shared" si="10"/>
        <v>0</v>
      </c>
      <c r="R24" s="52">
        <f t="shared" si="11"/>
        <v>257.18097722960152</v>
      </c>
      <c r="S24" s="53">
        <f t="shared" si="12"/>
        <v>0</v>
      </c>
      <c r="T24" s="52">
        <f>IF(($E24-$E19-$E23)   =0,0,($P24   /($E24-$E19-$E23)   )*100)</f>
        <v>77.652580189405057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7702000</v>
      </c>
      <c r="C32" s="92">
        <v>0</v>
      </c>
      <c r="D32" s="92"/>
      <c r="E32" s="92">
        <f>$B32      +$C32      +$D32</f>
        <v>7702000</v>
      </c>
      <c r="F32" s="93">
        <v>7702000</v>
      </c>
      <c r="G32" s="94">
        <v>7702000</v>
      </c>
      <c r="H32" s="93">
        <v>1926000</v>
      </c>
      <c r="I32" s="94"/>
      <c r="J32" s="93">
        <v>1738000</v>
      </c>
      <c r="K32" s="94"/>
      <c r="L32" s="93">
        <v>2491000</v>
      </c>
      <c r="M32" s="94"/>
      <c r="N32" s="93">
        <v>1547000</v>
      </c>
      <c r="O32" s="94"/>
      <c r="P32" s="93">
        <f>$H32      +$J32      +$L32      +$N32</f>
        <v>7702000</v>
      </c>
      <c r="Q32" s="94">
        <f>$I32      +$K32      +$M32      +$O32</f>
        <v>0</v>
      </c>
      <c r="R32" s="48">
        <f>IF(($L32      =0),0,((($N32      -$L32      )/$L32      )*100))</f>
        <v>-37.896427137695703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7702000</v>
      </c>
      <c r="C33" s="95">
        <f>C32</f>
        <v>0</v>
      </c>
      <c r="D33" s="95"/>
      <c r="E33" s="95">
        <f>$B33      +$C33      +$D33</f>
        <v>7702000</v>
      </c>
      <c r="F33" s="96">
        <f t="shared" ref="F33:O33" si="17">F32</f>
        <v>7702000</v>
      </c>
      <c r="G33" s="97">
        <f t="shared" si="17"/>
        <v>7702000</v>
      </c>
      <c r="H33" s="96">
        <f t="shared" si="17"/>
        <v>1926000</v>
      </c>
      <c r="I33" s="97">
        <f t="shared" si="17"/>
        <v>0</v>
      </c>
      <c r="J33" s="96">
        <f t="shared" si="17"/>
        <v>1738000</v>
      </c>
      <c r="K33" s="97">
        <f t="shared" si="17"/>
        <v>0</v>
      </c>
      <c r="L33" s="96">
        <f t="shared" si="17"/>
        <v>2491000</v>
      </c>
      <c r="M33" s="97">
        <f t="shared" si="17"/>
        <v>0</v>
      </c>
      <c r="N33" s="96">
        <f t="shared" si="17"/>
        <v>1547000</v>
      </c>
      <c r="O33" s="97">
        <f t="shared" si="17"/>
        <v>0</v>
      </c>
      <c r="P33" s="96">
        <f>$H33      +$J33      +$L33      +$N33</f>
        <v>7702000</v>
      </c>
      <c r="Q33" s="97">
        <f>$I33      +$K33      +$M33      +$O33</f>
        <v>0</v>
      </c>
      <c r="R33" s="52">
        <f>IF(($L33      =0),0,((($N33      -$L33      )/$L33      )*100))</f>
        <v>-37.896427137695703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18513000</v>
      </c>
      <c r="C35" s="92">
        <v>0</v>
      </c>
      <c r="D35" s="92"/>
      <c r="E35" s="92">
        <f t="shared" ref="E35:E40" si="18">$B35      +$C35      +$D35</f>
        <v>18513000</v>
      </c>
      <c r="F35" s="93">
        <v>18513000</v>
      </c>
      <c r="G35" s="94">
        <v>18513000</v>
      </c>
      <c r="H35" s="93"/>
      <c r="I35" s="94"/>
      <c r="J35" s="93"/>
      <c r="K35" s="94"/>
      <c r="L35" s="93">
        <v>5059000</v>
      </c>
      <c r="M35" s="94"/>
      <c r="N35" s="93">
        <v>13454000</v>
      </c>
      <c r="O35" s="94"/>
      <c r="P35" s="93">
        <f t="shared" ref="P35:P40" si="19">$H35      +$J35      +$L35      +$N35</f>
        <v>18513000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165.94188574817156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0</v>
      </c>
      <c r="V35" s="93">
        <v>9000</v>
      </c>
      <c r="W35" s="94">
        <v>0</v>
      </c>
    </row>
    <row r="36" spans="1:23" ht="12.95" customHeight="1" x14ac:dyDescent="0.2">
      <c r="A36" s="47" t="s">
        <v>60</v>
      </c>
      <c r="B36" s="92">
        <v>25633000</v>
      </c>
      <c r="C36" s="92">
        <v>0</v>
      </c>
      <c r="D36" s="92"/>
      <c r="E36" s="92">
        <f t="shared" si="18"/>
        <v>25633000</v>
      </c>
      <c r="F36" s="93">
        <v>25633000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44146000</v>
      </c>
      <c r="C40" s="95">
        <f>SUM(C35:C39)</f>
        <v>0</v>
      </c>
      <c r="D40" s="95"/>
      <c r="E40" s="95">
        <f t="shared" si="18"/>
        <v>44146000</v>
      </c>
      <c r="F40" s="96">
        <f t="shared" ref="F40:O40" si="25">SUM(F35:F39)</f>
        <v>44146000</v>
      </c>
      <c r="G40" s="97">
        <f t="shared" si="25"/>
        <v>18513000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5059000</v>
      </c>
      <c r="M40" s="97">
        <f t="shared" si="25"/>
        <v>0</v>
      </c>
      <c r="N40" s="96">
        <f t="shared" si="25"/>
        <v>13454000</v>
      </c>
      <c r="O40" s="97">
        <f t="shared" si="25"/>
        <v>0</v>
      </c>
      <c r="P40" s="96">
        <f t="shared" si="19"/>
        <v>18513000</v>
      </c>
      <c r="Q40" s="97">
        <f t="shared" si="20"/>
        <v>0</v>
      </c>
      <c r="R40" s="52">
        <f t="shared" si="21"/>
        <v>165.94188574817156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0</v>
      </c>
      <c r="V40" s="96">
        <f>SUM(V35:V39)</f>
        <v>9000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45000000</v>
      </c>
      <c r="C51" s="92">
        <v>10000000</v>
      </c>
      <c r="D51" s="92"/>
      <c r="E51" s="92">
        <f t="shared" si="26"/>
        <v>55000000</v>
      </c>
      <c r="F51" s="93">
        <v>55000000</v>
      </c>
      <c r="G51" s="94">
        <v>55000000</v>
      </c>
      <c r="H51" s="93">
        <v>9261000</v>
      </c>
      <c r="I51" s="94"/>
      <c r="J51" s="93">
        <v>10585000</v>
      </c>
      <c r="K51" s="94"/>
      <c r="L51" s="93">
        <v>16328000</v>
      </c>
      <c r="M51" s="94"/>
      <c r="N51" s="93">
        <v>16621000</v>
      </c>
      <c r="O51" s="94"/>
      <c r="P51" s="93">
        <f t="shared" si="27"/>
        <v>52795000</v>
      </c>
      <c r="Q51" s="94">
        <f t="shared" si="28"/>
        <v>0</v>
      </c>
      <c r="R51" s="48">
        <f t="shared" si="29"/>
        <v>1.7944634982851544</v>
      </c>
      <c r="S51" s="49">
        <f t="shared" si="30"/>
        <v>0</v>
      </c>
      <c r="T51" s="48">
        <f t="shared" si="31"/>
        <v>95.990909090909099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45000000</v>
      </c>
      <c r="C53" s="95">
        <f>SUM(C42:C52)</f>
        <v>10000000</v>
      </c>
      <c r="D53" s="95"/>
      <c r="E53" s="95">
        <f t="shared" si="26"/>
        <v>55000000</v>
      </c>
      <c r="F53" s="96">
        <f t="shared" ref="F53:O53" si="33">SUM(F42:F52)</f>
        <v>55000000</v>
      </c>
      <c r="G53" s="97">
        <f t="shared" si="33"/>
        <v>55000000</v>
      </c>
      <c r="H53" s="96">
        <f t="shared" si="33"/>
        <v>9261000</v>
      </c>
      <c r="I53" s="97">
        <f t="shared" si="33"/>
        <v>0</v>
      </c>
      <c r="J53" s="96">
        <f t="shared" si="33"/>
        <v>10585000</v>
      </c>
      <c r="K53" s="97">
        <f t="shared" si="33"/>
        <v>0</v>
      </c>
      <c r="L53" s="96">
        <f t="shared" si="33"/>
        <v>16328000</v>
      </c>
      <c r="M53" s="97">
        <f t="shared" si="33"/>
        <v>0</v>
      </c>
      <c r="N53" s="96">
        <f t="shared" si="33"/>
        <v>16621000</v>
      </c>
      <c r="O53" s="97">
        <f t="shared" si="33"/>
        <v>0</v>
      </c>
      <c r="P53" s="96">
        <f t="shared" si="27"/>
        <v>52795000</v>
      </c>
      <c r="Q53" s="97">
        <f t="shared" si="28"/>
        <v>0</v>
      </c>
      <c r="R53" s="52">
        <f t="shared" si="29"/>
        <v>1.7944634982851544</v>
      </c>
      <c r="S53" s="53">
        <f t="shared" si="30"/>
        <v>0</v>
      </c>
      <c r="T53" s="52">
        <f>IF((+$E43+$E45+$E47+$E48+$E51) =0,0,(P53   /(+$E43+$E45+$E47+$E48+$E51) )*100)</f>
        <v>95.990909090909099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256472000</v>
      </c>
      <c r="C67" s="104">
        <f>SUM(C9:C14,C17:C23,C26:C29,C32,C35:C39,C42:C52,C55:C58,C61:C65)</f>
        <v>-5000000</v>
      </c>
      <c r="D67" s="104"/>
      <c r="E67" s="104">
        <f t="shared" si="35"/>
        <v>251472000</v>
      </c>
      <c r="F67" s="105">
        <f t="shared" ref="F67:O67" si="43">SUM(F9:F14,F17:F23,F26:F29,F32,F35:F39,F42:F52,F55:F58,F61:F65)</f>
        <v>251472000</v>
      </c>
      <c r="G67" s="106">
        <f t="shared" si="43"/>
        <v>225739000</v>
      </c>
      <c r="H67" s="105">
        <f t="shared" si="43"/>
        <v>25119000</v>
      </c>
      <c r="I67" s="106">
        <f t="shared" si="43"/>
        <v>0</v>
      </c>
      <c r="J67" s="105">
        <f t="shared" si="43"/>
        <v>32843000</v>
      </c>
      <c r="K67" s="106">
        <f t="shared" si="43"/>
        <v>0</v>
      </c>
      <c r="L67" s="105">
        <f t="shared" si="43"/>
        <v>40906000</v>
      </c>
      <c r="M67" s="106">
        <f t="shared" si="43"/>
        <v>0</v>
      </c>
      <c r="N67" s="105">
        <f t="shared" si="43"/>
        <v>92715000</v>
      </c>
      <c r="O67" s="106">
        <f t="shared" si="43"/>
        <v>0</v>
      </c>
      <c r="P67" s="105">
        <f t="shared" si="36"/>
        <v>191583000</v>
      </c>
      <c r="Q67" s="106">
        <f t="shared" si="37"/>
        <v>0</v>
      </c>
      <c r="R67" s="61">
        <f t="shared" si="38"/>
        <v>126.65379161981127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84.869251657888086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9000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256472000</v>
      </c>
      <c r="C72" s="104">
        <f>SUM(C9:C14,C17:C23,C26:C29,C32,C35:C39,C42:C52,C55:C58,C61:C65,C69)</f>
        <v>-5000000</v>
      </c>
      <c r="D72" s="104"/>
      <c r="E72" s="104">
        <f>$B72      +$C72      +$D72</f>
        <v>251472000</v>
      </c>
      <c r="F72" s="105">
        <f t="shared" ref="F72:O72" si="46">SUM(F9:F14,F17:F23,F26:F29,F32,F35:F39,F42:F52,F55:F58,F61:F65,F69)</f>
        <v>251472000</v>
      </c>
      <c r="G72" s="106">
        <f t="shared" si="46"/>
        <v>225739000</v>
      </c>
      <c r="H72" s="105">
        <f t="shared" si="46"/>
        <v>25119000</v>
      </c>
      <c r="I72" s="106">
        <f t="shared" si="46"/>
        <v>0</v>
      </c>
      <c r="J72" s="105">
        <f t="shared" si="46"/>
        <v>32843000</v>
      </c>
      <c r="K72" s="106">
        <f t="shared" si="46"/>
        <v>0</v>
      </c>
      <c r="L72" s="105">
        <f t="shared" si="46"/>
        <v>40906000</v>
      </c>
      <c r="M72" s="106">
        <f t="shared" si="46"/>
        <v>0</v>
      </c>
      <c r="N72" s="105">
        <f t="shared" si="46"/>
        <v>92715000</v>
      </c>
      <c r="O72" s="106">
        <f t="shared" si="46"/>
        <v>0</v>
      </c>
      <c r="P72" s="105">
        <f>$H72      +$J72      +$L72      +$N72</f>
        <v>191583000</v>
      </c>
      <c r="Q72" s="106">
        <f>$I72      +$K72      +$M72      +$O72</f>
        <v>0</v>
      </c>
      <c r="R72" s="61">
        <f>IF(($L72      =0),0,((($N72      -$L72      )/$L72      )*100))</f>
        <v>126.65379161981127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84.869251657888086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9000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xjrCOcllap9ZCkyHh1V9rQuchv5Zz8AKjV4iBExNoL5dS1iXCl/zTmKgGdlng2DzyBO0enrriqlzqm3HzLlTw==" saltValue="ssSRq8IdXC2TEpmS6l5Ij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1900000</v>
      </c>
      <c r="C10" s="92">
        <v>0</v>
      </c>
      <c r="D10" s="92"/>
      <c r="E10" s="92">
        <f t="shared" ref="E10:E15" si="0">$B10      +$C10      +$D10</f>
        <v>1900000</v>
      </c>
      <c r="F10" s="93">
        <v>1900000</v>
      </c>
      <c r="G10" s="94">
        <v>1900000</v>
      </c>
      <c r="H10" s="93">
        <v>148000</v>
      </c>
      <c r="I10" s="94"/>
      <c r="J10" s="93">
        <v>126000</v>
      </c>
      <c r="K10" s="94"/>
      <c r="L10" s="93">
        <v>83000</v>
      </c>
      <c r="M10" s="94"/>
      <c r="N10" s="93">
        <v>1542000</v>
      </c>
      <c r="O10" s="94"/>
      <c r="P10" s="93">
        <f t="shared" ref="P10:P15" si="1">$H10      +$J10      +$L10      +$N10</f>
        <v>1899000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1757.8313253012047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99.94736842105263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34000000</v>
      </c>
      <c r="C13" s="92">
        <v>0</v>
      </c>
      <c r="D13" s="92"/>
      <c r="E13" s="92">
        <f t="shared" si="0"/>
        <v>34000000</v>
      </c>
      <c r="F13" s="93">
        <v>34000000</v>
      </c>
      <c r="G13" s="94">
        <v>34000000</v>
      </c>
      <c r="H13" s="93">
        <v>10228000</v>
      </c>
      <c r="I13" s="94"/>
      <c r="J13" s="93">
        <v>9800000</v>
      </c>
      <c r="K13" s="94"/>
      <c r="L13" s="93">
        <v>13972000</v>
      </c>
      <c r="M13" s="94">
        <v>13972000</v>
      </c>
      <c r="N13" s="93"/>
      <c r="O13" s="94">
        <v>13972000</v>
      </c>
      <c r="P13" s="93">
        <f t="shared" si="1"/>
        <v>34000000</v>
      </c>
      <c r="Q13" s="94">
        <f t="shared" si="2"/>
        <v>27944000</v>
      </c>
      <c r="R13" s="48">
        <f t="shared" si="3"/>
        <v>-100</v>
      </c>
      <c r="S13" s="49">
        <f t="shared" si="4"/>
        <v>0</v>
      </c>
      <c r="T13" s="48">
        <f t="shared" si="5"/>
        <v>100</v>
      </c>
      <c r="U13" s="50">
        <f t="shared" si="6"/>
        <v>82.188235294117646</v>
      </c>
      <c r="V13" s="93">
        <v>1070000</v>
      </c>
      <c r="W13" s="94">
        <v>0</v>
      </c>
    </row>
    <row r="14" spans="1:23" ht="12.95" customHeight="1" x14ac:dyDescent="0.2">
      <c r="A14" s="47" t="s">
        <v>40</v>
      </c>
      <c r="B14" s="92">
        <v>1000000</v>
      </c>
      <c r="C14" s="92">
        <v>0</v>
      </c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36900000</v>
      </c>
      <c r="C15" s="95">
        <f>SUM(C9:C14)</f>
        <v>0</v>
      </c>
      <c r="D15" s="95"/>
      <c r="E15" s="95">
        <f t="shared" si="0"/>
        <v>36900000</v>
      </c>
      <c r="F15" s="96">
        <f t="shared" ref="F15:O15" si="7">SUM(F9:F14)</f>
        <v>36900000</v>
      </c>
      <c r="G15" s="97">
        <f t="shared" si="7"/>
        <v>35900000</v>
      </c>
      <c r="H15" s="96">
        <f t="shared" si="7"/>
        <v>10376000</v>
      </c>
      <c r="I15" s="97">
        <f t="shared" si="7"/>
        <v>0</v>
      </c>
      <c r="J15" s="96">
        <f t="shared" si="7"/>
        <v>9926000</v>
      </c>
      <c r="K15" s="97">
        <f t="shared" si="7"/>
        <v>0</v>
      </c>
      <c r="L15" s="96">
        <f t="shared" si="7"/>
        <v>14055000</v>
      </c>
      <c r="M15" s="97">
        <f t="shared" si="7"/>
        <v>13972000</v>
      </c>
      <c r="N15" s="96">
        <f t="shared" si="7"/>
        <v>1542000</v>
      </c>
      <c r="O15" s="97">
        <f t="shared" si="7"/>
        <v>13972000</v>
      </c>
      <c r="P15" s="96">
        <f t="shared" si="1"/>
        <v>35899000</v>
      </c>
      <c r="Q15" s="97">
        <f t="shared" si="2"/>
        <v>27944000</v>
      </c>
      <c r="R15" s="52">
        <f t="shared" si="3"/>
        <v>-89.028815368196362</v>
      </c>
      <c r="S15" s="53">
        <f t="shared" si="4"/>
        <v>0</v>
      </c>
      <c r="T15" s="52">
        <f>IF((SUM($E9:$E13))=0,0,(P15/(SUM($E9:$E13))*100))</f>
        <v>99.99721448467966</v>
      </c>
      <c r="U15" s="54">
        <f>IF((SUM($E9:$E13))=0,0,(Q15/(SUM($E9:$E13))*100))</f>
        <v>77.83844011142061</v>
      </c>
      <c r="V15" s="96">
        <f>SUM(V9:V14)</f>
        <v>1070000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11900000</v>
      </c>
      <c r="D28" s="92"/>
      <c r="E28" s="92">
        <f>$B28      +$C28      +$D28</f>
        <v>11900000</v>
      </c>
      <c r="F28" s="93">
        <v>11900000</v>
      </c>
      <c r="G28" s="94">
        <v>11900000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50446000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11900000</v>
      </c>
      <c r="D30" s="95"/>
      <c r="E30" s="95">
        <f>$B30      +$C30      +$D30</f>
        <v>11900000</v>
      </c>
      <c r="F30" s="96">
        <f t="shared" ref="F30:O30" si="16">SUM(F26:F29)</f>
        <v>11900000</v>
      </c>
      <c r="G30" s="97">
        <f t="shared" si="16"/>
        <v>11900000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50446000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3516000</v>
      </c>
      <c r="C32" s="92">
        <v>0</v>
      </c>
      <c r="D32" s="92"/>
      <c r="E32" s="92">
        <f>$B32      +$C32      +$D32</f>
        <v>3516000</v>
      </c>
      <c r="F32" s="93">
        <v>3516000</v>
      </c>
      <c r="G32" s="94">
        <v>3516000</v>
      </c>
      <c r="H32" s="93">
        <v>877000</v>
      </c>
      <c r="I32" s="94"/>
      <c r="J32" s="93">
        <v>454000</v>
      </c>
      <c r="K32" s="94"/>
      <c r="L32" s="93"/>
      <c r="M32" s="94">
        <v>2637000</v>
      </c>
      <c r="N32" s="93">
        <v>2184000</v>
      </c>
      <c r="O32" s="94">
        <v>2637000</v>
      </c>
      <c r="P32" s="93">
        <f>$H32      +$J32      +$L32      +$N32</f>
        <v>3515000</v>
      </c>
      <c r="Q32" s="94">
        <f>$I32      +$K32      +$M32      +$O32</f>
        <v>5274000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99.971558589306028</v>
      </c>
      <c r="U32" s="50">
        <f>IF(($E32      =0),0,(($Q32      /$E32      )*100))</f>
        <v>150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3516000</v>
      </c>
      <c r="C33" s="95">
        <f>C32</f>
        <v>0</v>
      </c>
      <c r="D33" s="95"/>
      <c r="E33" s="95">
        <f>$B33      +$C33      +$D33</f>
        <v>3516000</v>
      </c>
      <c r="F33" s="96">
        <f t="shared" ref="F33:O33" si="17">F32</f>
        <v>3516000</v>
      </c>
      <c r="G33" s="97">
        <f t="shared" si="17"/>
        <v>3516000</v>
      </c>
      <c r="H33" s="96">
        <f t="shared" si="17"/>
        <v>877000</v>
      </c>
      <c r="I33" s="97">
        <f t="shared" si="17"/>
        <v>0</v>
      </c>
      <c r="J33" s="96">
        <f t="shared" si="17"/>
        <v>454000</v>
      </c>
      <c r="K33" s="97">
        <f t="shared" si="17"/>
        <v>0</v>
      </c>
      <c r="L33" s="96">
        <f t="shared" si="17"/>
        <v>0</v>
      </c>
      <c r="M33" s="97">
        <f t="shared" si="17"/>
        <v>2637000</v>
      </c>
      <c r="N33" s="96">
        <f t="shared" si="17"/>
        <v>2184000</v>
      </c>
      <c r="O33" s="97">
        <f t="shared" si="17"/>
        <v>2637000</v>
      </c>
      <c r="P33" s="96">
        <f>$H33      +$J33      +$L33      +$N33</f>
        <v>3515000</v>
      </c>
      <c r="Q33" s="97">
        <f>$I33      +$K33      +$M33      +$O33</f>
        <v>5274000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99.971558589306028</v>
      </c>
      <c r="U33" s="54">
        <f>IF($E33   =0,0,($Q33   /$E33   )*100)</f>
        <v>150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24000000</v>
      </c>
      <c r="C35" s="92">
        <v>-4000000</v>
      </c>
      <c r="D35" s="92"/>
      <c r="E35" s="92">
        <f t="shared" ref="E35:E40" si="18">$B35      +$C35      +$D35</f>
        <v>20000000</v>
      </c>
      <c r="F35" s="93">
        <v>20000000</v>
      </c>
      <c r="G35" s="94">
        <v>20000000</v>
      </c>
      <c r="H35" s="93"/>
      <c r="I35" s="94"/>
      <c r="J35" s="93">
        <v>4286000</v>
      </c>
      <c r="K35" s="94"/>
      <c r="L35" s="93">
        <v>10368000</v>
      </c>
      <c r="M35" s="94">
        <v>4000000</v>
      </c>
      <c r="N35" s="93">
        <v>5273000</v>
      </c>
      <c r="O35" s="94">
        <v>4000000</v>
      </c>
      <c r="P35" s="93">
        <f t="shared" ref="P35:P40" si="19">$H35      +$J35      +$L35      +$N35</f>
        <v>19927000</v>
      </c>
      <c r="Q35" s="94">
        <f t="shared" ref="Q35:Q40" si="20">$I35      +$K35      +$M35      +$O35</f>
        <v>8000000</v>
      </c>
      <c r="R35" s="48">
        <f t="shared" ref="R35:R40" si="21">IF(($L35      =0),0,((($N35      -$L35      )/$L35      )*100))</f>
        <v>-49.141589506172842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99.634999999999991</v>
      </c>
      <c r="U35" s="50">
        <f t="shared" ref="U35:U39" si="24">IF(($E35      =0),0,(($Q35      /$E35      )*100))</f>
        <v>40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42503000</v>
      </c>
      <c r="C36" s="92">
        <v>0</v>
      </c>
      <c r="D36" s="92"/>
      <c r="E36" s="92">
        <f t="shared" si="18"/>
        <v>42503000</v>
      </c>
      <c r="F36" s="93">
        <v>42503000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66503000</v>
      </c>
      <c r="C40" s="95">
        <f>SUM(C35:C39)</f>
        <v>-4000000</v>
      </c>
      <c r="D40" s="95"/>
      <c r="E40" s="95">
        <f t="shared" si="18"/>
        <v>62503000</v>
      </c>
      <c r="F40" s="96">
        <f t="shared" ref="F40:O40" si="25">SUM(F35:F39)</f>
        <v>62503000</v>
      </c>
      <c r="G40" s="97">
        <f t="shared" si="25"/>
        <v>20000000</v>
      </c>
      <c r="H40" s="96">
        <f t="shared" si="25"/>
        <v>0</v>
      </c>
      <c r="I40" s="97">
        <f t="shared" si="25"/>
        <v>0</v>
      </c>
      <c r="J40" s="96">
        <f t="shared" si="25"/>
        <v>4286000</v>
      </c>
      <c r="K40" s="97">
        <f t="shared" si="25"/>
        <v>0</v>
      </c>
      <c r="L40" s="96">
        <f t="shared" si="25"/>
        <v>10368000</v>
      </c>
      <c r="M40" s="97">
        <f t="shared" si="25"/>
        <v>4000000</v>
      </c>
      <c r="N40" s="96">
        <f t="shared" si="25"/>
        <v>5273000</v>
      </c>
      <c r="O40" s="97">
        <f t="shared" si="25"/>
        <v>4000000</v>
      </c>
      <c r="P40" s="96">
        <f t="shared" si="19"/>
        <v>19927000</v>
      </c>
      <c r="Q40" s="97">
        <f t="shared" si="20"/>
        <v>8000000</v>
      </c>
      <c r="R40" s="52">
        <f t="shared" si="21"/>
        <v>-49.141589506172842</v>
      </c>
      <c r="S40" s="53">
        <f t="shared" si="22"/>
        <v>0</v>
      </c>
      <c r="T40" s="52">
        <f>IF((+$E35+$E38) =0,0,(P40   /(+$E35+$E38) )*100)</f>
        <v>99.634999999999991</v>
      </c>
      <c r="U40" s="54">
        <f>IF((+$E35+$E38) =0,0,(Q40   /(+$E35+$E38) )*100)</f>
        <v>40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40000000</v>
      </c>
      <c r="C51" s="92">
        <v>0</v>
      </c>
      <c r="D51" s="92"/>
      <c r="E51" s="92">
        <f t="shared" si="26"/>
        <v>40000000</v>
      </c>
      <c r="F51" s="93">
        <v>40000000</v>
      </c>
      <c r="G51" s="94">
        <v>40000000</v>
      </c>
      <c r="H51" s="93">
        <v>6575000</v>
      </c>
      <c r="I51" s="94">
        <v>-96163454</v>
      </c>
      <c r="J51" s="93">
        <v>13425000</v>
      </c>
      <c r="K51" s="94">
        <v>9782000</v>
      </c>
      <c r="L51" s="93">
        <v>8051000</v>
      </c>
      <c r="M51" s="94">
        <v>72614206</v>
      </c>
      <c r="N51" s="93">
        <v>11949000</v>
      </c>
      <c r="O51" s="94">
        <v>1218000</v>
      </c>
      <c r="P51" s="93">
        <f t="shared" si="27"/>
        <v>40000000</v>
      </c>
      <c r="Q51" s="94">
        <f t="shared" si="28"/>
        <v>-12549248</v>
      </c>
      <c r="R51" s="48">
        <f t="shared" si="29"/>
        <v>48.416345795553347</v>
      </c>
      <c r="S51" s="49">
        <f t="shared" si="30"/>
        <v>-98.322642266445769</v>
      </c>
      <c r="T51" s="48">
        <f t="shared" si="31"/>
        <v>100</v>
      </c>
      <c r="U51" s="50">
        <f t="shared" si="32"/>
        <v>-31.37312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40000000</v>
      </c>
      <c r="C53" s="95">
        <f>SUM(C42:C52)</f>
        <v>0</v>
      </c>
      <c r="D53" s="95"/>
      <c r="E53" s="95">
        <f t="shared" si="26"/>
        <v>40000000</v>
      </c>
      <c r="F53" s="96">
        <f t="shared" ref="F53:O53" si="33">SUM(F42:F52)</f>
        <v>40000000</v>
      </c>
      <c r="G53" s="97">
        <f t="shared" si="33"/>
        <v>40000000</v>
      </c>
      <c r="H53" s="96">
        <f t="shared" si="33"/>
        <v>6575000</v>
      </c>
      <c r="I53" s="97">
        <f t="shared" si="33"/>
        <v>-96163454</v>
      </c>
      <c r="J53" s="96">
        <f t="shared" si="33"/>
        <v>13425000</v>
      </c>
      <c r="K53" s="97">
        <f t="shared" si="33"/>
        <v>9782000</v>
      </c>
      <c r="L53" s="96">
        <f t="shared" si="33"/>
        <v>8051000</v>
      </c>
      <c r="M53" s="97">
        <f t="shared" si="33"/>
        <v>72614206</v>
      </c>
      <c r="N53" s="96">
        <f t="shared" si="33"/>
        <v>11949000</v>
      </c>
      <c r="O53" s="97">
        <f t="shared" si="33"/>
        <v>1218000</v>
      </c>
      <c r="P53" s="96">
        <f t="shared" si="27"/>
        <v>40000000</v>
      </c>
      <c r="Q53" s="97">
        <f t="shared" si="28"/>
        <v>-12549248</v>
      </c>
      <c r="R53" s="52">
        <f t="shared" si="29"/>
        <v>48.416345795553347</v>
      </c>
      <c r="S53" s="53">
        <f t="shared" si="30"/>
        <v>-98.322642266445769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-31.37312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146919000</v>
      </c>
      <c r="C67" s="104">
        <f>SUM(C9:C14,C17:C23,C26:C29,C32,C35:C39,C42:C52,C55:C58,C61:C65)</f>
        <v>7900000</v>
      </c>
      <c r="D67" s="104"/>
      <c r="E67" s="104">
        <f t="shared" si="35"/>
        <v>154819000</v>
      </c>
      <c r="F67" s="105">
        <f t="shared" ref="F67:O67" si="43">SUM(F9:F14,F17:F23,F26:F29,F32,F35:F39,F42:F52,F55:F58,F61:F65)</f>
        <v>154819000</v>
      </c>
      <c r="G67" s="106">
        <f t="shared" si="43"/>
        <v>111316000</v>
      </c>
      <c r="H67" s="105">
        <f t="shared" si="43"/>
        <v>17828000</v>
      </c>
      <c r="I67" s="106">
        <f t="shared" si="43"/>
        <v>-96163454</v>
      </c>
      <c r="J67" s="105">
        <f t="shared" si="43"/>
        <v>28091000</v>
      </c>
      <c r="K67" s="106">
        <f t="shared" si="43"/>
        <v>9782000</v>
      </c>
      <c r="L67" s="105">
        <f t="shared" si="43"/>
        <v>32474000</v>
      </c>
      <c r="M67" s="106">
        <f t="shared" si="43"/>
        <v>93223206</v>
      </c>
      <c r="N67" s="105">
        <f t="shared" si="43"/>
        <v>20948000</v>
      </c>
      <c r="O67" s="106">
        <f t="shared" si="43"/>
        <v>21827000</v>
      </c>
      <c r="P67" s="105">
        <f t="shared" si="36"/>
        <v>99341000</v>
      </c>
      <c r="Q67" s="106">
        <f t="shared" si="37"/>
        <v>28668752</v>
      </c>
      <c r="R67" s="61">
        <f t="shared" si="38"/>
        <v>-35.493009792449342</v>
      </c>
      <c r="S67" s="62">
        <f t="shared" si="39"/>
        <v>-76.586301912852036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89.242337130331677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25.754385712745698</v>
      </c>
      <c r="V67" s="105">
        <f>SUM(V9:V14,V17:V23,V26:V29,V32,V35:V39,V42:V52,V55:V58,V61:V65)</f>
        <v>51516000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209331000</v>
      </c>
      <c r="C69" s="92">
        <v>0</v>
      </c>
      <c r="D69" s="92"/>
      <c r="E69" s="92">
        <f>$B69      +$C69      +$D69</f>
        <v>209331000</v>
      </c>
      <c r="F69" s="93">
        <v>209331000</v>
      </c>
      <c r="G69" s="94">
        <v>209331000</v>
      </c>
      <c r="H69" s="93">
        <v>45391000</v>
      </c>
      <c r="I69" s="94"/>
      <c r="J69" s="93">
        <v>67274000</v>
      </c>
      <c r="K69" s="94"/>
      <c r="L69" s="93">
        <v>26625000</v>
      </c>
      <c r="M69" s="94">
        <v>17282000</v>
      </c>
      <c r="N69" s="93">
        <v>70041000</v>
      </c>
      <c r="O69" s="94">
        <v>21356366</v>
      </c>
      <c r="P69" s="93">
        <f>$H69      +$J69      +$L69      +$N69</f>
        <v>209331000</v>
      </c>
      <c r="Q69" s="94">
        <f>$I69      +$K69      +$M69      +$O69</f>
        <v>38638366</v>
      </c>
      <c r="R69" s="48">
        <f>IF(($L69      =0),0,((($N69      -$L69      )/$L69      )*100))</f>
        <v>163.06478873239436</v>
      </c>
      <c r="S69" s="49">
        <f>IF(($M69      =0),0,((($O69      -$M69      )/$M69      )*100))</f>
        <v>23.575778266404352</v>
      </c>
      <c r="T69" s="48">
        <f>IF(($E69      =0),0,(($P69      /$E69      )*100))</f>
        <v>100</v>
      </c>
      <c r="U69" s="50">
        <f>IF(($E69      =0),0,(($Q69      /$E69      )*100))</f>
        <v>18.458023895170804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209331000</v>
      </c>
      <c r="C70" s="101">
        <f>C69</f>
        <v>0</v>
      </c>
      <c r="D70" s="101"/>
      <c r="E70" s="101">
        <f>$B70      +$C70      +$D70</f>
        <v>209331000</v>
      </c>
      <c r="F70" s="102">
        <f t="shared" ref="F70:O70" si="44">F69</f>
        <v>209331000</v>
      </c>
      <c r="G70" s="103">
        <f t="shared" si="44"/>
        <v>209331000</v>
      </c>
      <c r="H70" s="102">
        <f t="shared" si="44"/>
        <v>45391000</v>
      </c>
      <c r="I70" s="103">
        <f t="shared" si="44"/>
        <v>0</v>
      </c>
      <c r="J70" s="102">
        <f t="shared" si="44"/>
        <v>67274000</v>
      </c>
      <c r="K70" s="103">
        <f t="shared" si="44"/>
        <v>0</v>
      </c>
      <c r="L70" s="102">
        <f t="shared" si="44"/>
        <v>26625000</v>
      </c>
      <c r="M70" s="103">
        <f t="shared" si="44"/>
        <v>17282000</v>
      </c>
      <c r="N70" s="102">
        <f t="shared" si="44"/>
        <v>70041000</v>
      </c>
      <c r="O70" s="103">
        <f t="shared" si="44"/>
        <v>21356366</v>
      </c>
      <c r="P70" s="102">
        <f>$H70      +$J70      +$L70      +$N70</f>
        <v>209331000</v>
      </c>
      <c r="Q70" s="103">
        <f>$I70      +$K70      +$M70      +$O70</f>
        <v>38638366</v>
      </c>
      <c r="R70" s="57">
        <f>IF(($L70      =0),0,((($N70      -$L70      )/$L70      )*100))</f>
        <v>163.06478873239436</v>
      </c>
      <c r="S70" s="58">
        <f>IF(($M70      =0),0,((($O70      -$M70      )/$M70      )*100))</f>
        <v>23.575778266404352</v>
      </c>
      <c r="T70" s="57">
        <f>IF($E70   =0,0,($P70   /$E70   )*100)</f>
        <v>100</v>
      </c>
      <c r="U70" s="59">
        <f>IF($E70   =0,0,($Q70   /$E70 )*100)</f>
        <v>18.458023895170804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209331000</v>
      </c>
      <c r="C71" s="104">
        <f>C69</f>
        <v>0</v>
      </c>
      <c r="D71" s="104"/>
      <c r="E71" s="104">
        <f>$B71      +$C71      +$D71</f>
        <v>209331000</v>
      </c>
      <c r="F71" s="105">
        <f t="shared" ref="F71:O71" si="45">F69</f>
        <v>209331000</v>
      </c>
      <c r="G71" s="106">
        <f t="shared" si="45"/>
        <v>209331000</v>
      </c>
      <c r="H71" s="105">
        <f t="shared" si="45"/>
        <v>45391000</v>
      </c>
      <c r="I71" s="106">
        <f t="shared" si="45"/>
        <v>0</v>
      </c>
      <c r="J71" s="105">
        <f t="shared" si="45"/>
        <v>67274000</v>
      </c>
      <c r="K71" s="106">
        <f t="shared" si="45"/>
        <v>0</v>
      </c>
      <c r="L71" s="105">
        <f t="shared" si="45"/>
        <v>26625000</v>
      </c>
      <c r="M71" s="106">
        <f t="shared" si="45"/>
        <v>17282000</v>
      </c>
      <c r="N71" s="105">
        <f t="shared" si="45"/>
        <v>70041000</v>
      </c>
      <c r="O71" s="106">
        <f t="shared" si="45"/>
        <v>21356366</v>
      </c>
      <c r="P71" s="105">
        <f>$H71      +$J71      +$L71      +$N71</f>
        <v>209331000</v>
      </c>
      <c r="Q71" s="106">
        <f>$I71      +$K71      +$M71      +$O71</f>
        <v>38638366</v>
      </c>
      <c r="R71" s="61">
        <f>IF(($L71      =0),0,((($N71      -$L71      )/$L71      )*100))</f>
        <v>163.06478873239436</v>
      </c>
      <c r="S71" s="62">
        <f>IF(($M71      =0),0,((($O71      -$M71      )/$M71      )*100))</f>
        <v>23.575778266404352</v>
      </c>
      <c r="T71" s="61">
        <f>IF($E71   =0,0,($P71   /$E71   )*100)</f>
        <v>100</v>
      </c>
      <c r="U71" s="65">
        <f>IF($E71   =0,0,($Q71   /$E71   )*100)</f>
        <v>18.458023895170804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356250000</v>
      </c>
      <c r="C72" s="104">
        <f>SUM(C9:C14,C17:C23,C26:C29,C32,C35:C39,C42:C52,C55:C58,C61:C65,C69)</f>
        <v>7900000</v>
      </c>
      <c r="D72" s="104"/>
      <c r="E72" s="104">
        <f>$B72      +$C72      +$D72</f>
        <v>364150000</v>
      </c>
      <c r="F72" s="105">
        <f t="shared" ref="F72:O72" si="46">SUM(F9:F14,F17:F23,F26:F29,F32,F35:F39,F42:F52,F55:F58,F61:F65,F69)</f>
        <v>364150000</v>
      </c>
      <c r="G72" s="106">
        <f t="shared" si="46"/>
        <v>320647000</v>
      </c>
      <c r="H72" s="105">
        <f t="shared" si="46"/>
        <v>63219000</v>
      </c>
      <c r="I72" s="106">
        <f t="shared" si="46"/>
        <v>-96163454</v>
      </c>
      <c r="J72" s="105">
        <f t="shared" si="46"/>
        <v>95365000</v>
      </c>
      <c r="K72" s="106">
        <f t="shared" si="46"/>
        <v>9782000</v>
      </c>
      <c r="L72" s="105">
        <f t="shared" si="46"/>
        <v>59099000</v>
      </c>
      <c r="M72" s="106">
        <f t="shared" si="46"/>
        <v>110505206</v>
      </c>
      <c r="N72" s="105">
        <f t="shared" si="46"/>
        <v>90989000</v>
      </c>
      <c r="O72" s="106">
        <f t="shared" si="46"/>
        <v>43183366</v>
      </c>
      <c r="P72" s="105">
        <f>$H72      +$J72      +$L72      +$N72</f>
        <v>308672000</v>
      </c>
      <c r="Q72" s="106">
        <f>$I72      +$K72      +$M72      +$O72</f>
        <v>67307118</v>
      </c>
      <c r="R72" s="61">
        <f>IF(($L72      =0),0,((($N72      -$L72      )/$L72      )*100))</f>
        <v>53.960303896851045</v>
      </c>
      <c r="S72" s="62">
        <f>IF(($M72      =0),0,((($O72      -$M72      )/$M72      )*100))</f>
        <v>-60.92187186185599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96.265363468237652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20.991033129890504</v>
      </c>
      <c r="V72" s="105">
        <f>SUM(V9:V14,V17:V23,V26:V29,V32,V35:V39,V42:V52,V55:V58,V61:V65,V69)</f>
        <v>51516000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vA4lceHjGCDXBMqpJktQnSPoVUmoQfpdyS6Qub1tPeDNardsVhd8A7y8Srd5t4o2rQ1I9nLJzp16vGv86SZIA==" saltValue="kjEOVLsOOVPgSL0VAWeN9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5" si="0">$B10      +$C10      +$D10</f>
        <v>1650000</v>
      </c>
      <c r="F10" s="93">
        <v>1650000</v>
      </c>
      <c r="G10" s="94">
        <v>1650000</v>
      </c>
      <c r="H10" s="93">
        <v>90000</v>
      </c>
      <c r="I10" s="94"/>
      <c r="J10" s="93">
        <v>120000</v>
      </c>
      <c r="K10" s="94"/>
      <c r="L10" s="93">
        <v>168000</v>
      </c>
      <c r="M10" s="94">
        <v>378035</v>
      </c>
      <c r="N10" s="93">
        <v>1272000</v>
      </c>
      <c r="O10" s="94">
        <v>1224480</v>
      </c>
      <c r="P10" s="93">
        <f t="shared" ref="P10:P15" si="1">$H10      +$J10      +$L10      +$N10</f>
        <v>1650000</v>
      </c>
      <c r="Q10" s="94">
        <f t="shared" ref="Q10:Q15" si="2">$I10      +$K10      +$M10      +$O10</f>
        <v>1602515</v>
      </c>
      <c r="R10" s="48">
        <f t="shared" ref="R10:R15" si="3">IF(($L10      =0),0,((($N10      -$L10      )/$L10      )*100))</f>
        <v>657.14285714285711</v>
      </c>
      <c r="S10" s="49">
        <f t="shared" ref="S10:S15" si="4">IF(($M10      =0),0,((($O10      -$M10      )/$M10      )*100))</f>
        <v>223.90651659237903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97.122121212121215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15000000</v>
      </c>
      <c r="C13" s="92">
        <v>-7560000</v>
      </c>
      <c r="D13" s="92"/>
      <c r="E13" s="92">
        <f t="shared" si="0"/>
        <v>7440000</v>
      </c>
      <c r="F13" s="93">
        <v>7440000</v>
      </c>
      <c r="G13" s="94">
        <v>7440000</v>
      </c>
      <c r="H13" s="93"/>
      <c r="I13" s="94"/>
      <c r="J13" s="93"/>
      <c r="K13" s="94"/>
      <c r="L13" s="93"/>
      <c r="M13" s="94"/>
      <c r="N13" s="93">
        <v>3002000</v>
      </c>
      <c r="O13" s="94">
        <v>3002036</v>
      </c>
      <c r="P13" s="93">
        <f t="shared" si="1"/>
        <v>3002000</v>
      </c>
      <c r="Q13" s="94">
        <f t="shared" si="2"/>
        <v>3002036</v>
      </c>
      <c r="R13" s="48">
        <f t="shared" si="3"/>
        <v>0</v>
      </c>
      <c r="S13" s="49">
        <f t="shared" si="4"/>
        <v>0</v>
      </c>
      <c r="T13" s="48">
        <f t="shared" si="5"/>
        <v>40.3494623655914</v>
      </c>
      <c r="U13" s="50">
        <f t="shared" si="6"/>
        <v>40.349946236559141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16750000</v>
      </c>
      <c r="C15" s="95">
        <f>SUM(C9:C14)</f>
        <v>-7560000</v>
      </c>
      <c r="D15" s="95"/>
      <c r="E15" s="95">
        <f t="shared" si="0"/>
        <v>9190000</v>
      </c>
      <c r="F15" s="96">
        <f t="shared" ref="F15:O15" si="7">SUM(F9:F14)</f>
        <v>9190000</v>
      </c>
      <c r="G15" s="97">
        <f t="shared" si="7"/>
        <v>9090000</v>
      </c>
      <c r="H15" s="96">
        <f t="shared" si="7"/>
        <v>90000</v>
      </c>
      <c r="I15" s="97">
        <f t="shared" si="7"/>
        <v>0</v>
      </c>
      <c r="J15" s="96">
        <f t="shared" si="7"/>
        <v>120000</v>
      </c>
      <c r="K15" s="97">
        <f t="shared" si="7"/>
        <v>0</v>
      </c>
      <c r="L15" s="96">
        <f t="shared" si="7"/>
        <v>168000</v>
      </c>
      <c r="M15" s="97">
        <f t="shared" si="7"/>
        <v>378035</v>
      </c>
      <c r="N15" s="96">
        <f t="shared" si="7"/>
        <v>4274000</v>
      </c>
      <c r="O15" s="97">
        <f t="shared" si="7"/>
        <v>4226516</v>
      </c>
      <c r="P15" s="96">
        <f t="shared" si="1"/>
        <v>4652000</v>
      </c>
      <c r="Q15" s="97">
        <f t="shared" si="2"/>
        <v>4604551</v>
      </c>
      <c r="R15" s="52">
        <f t="shared" si="3"/>
        <v>2444.0476190476188</v>
      </c>
      <c r="S15" s="53">
        <f t="shared" si="4"/>
        <v>1018.0224053328395</v>
      </c>
      <c r="T15" s="52">
        <f>IF((SUM($E9:$E13))=0,0,(P15/(SUM($E9:$E13))*100))</f>
        <v>51.177117711771182</v>
      </c>
      <c r="U15" s="54">
        <f>IF((SUM($E9:$E13))=0,0,(Q15/(SUM($E9:$E13))*100))</f>
        <v>50.655126512651258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2948000</v>
      </c>
      <c r="C32" s="92">
        <v>0</v>
      </c>
      <c r="D32" s="92"/>
      <c r="E32" s="92">
        <f>$B32      +$C32      +$D32</f>
        <v>2948000</v>
      </c>
      <c r="F32" s="93">
        <v>2948000</v>
      </c>
      <c r="G32" s="94">
        <v>2948000</v>
      </c>
      <c r="H32" s="93">
        <v>824000</v>
      </c>
      <c r="I32" s="94"/>
      <c r="J32" s="93">
        <v>896000</v>
      </c>
      <c r="K32" s="94"/>
      <c r="L32" s="93">
        <v>679000</v>
      </c>
      <c r="M32" s="94">
        <v>2549814</v>
      </c>
      <c r="N32" s="93">
        <v>549000</v>
      </c>
      <c r="O32" s="94">
        <v>298578</v>
      </c>
      <c r="P32" s="93">
        <f>$H32      +$J32      +$L32      +$N32</f>
        <v>2948000</v>
      </c>
      <c r="Q32" s="94">
        <f>$I32      +$K32      +$M32      +$O32</f>
        <v>2848392</v>
      </c>
      <c r="R32" s="48">
        <f>IF(($L32      =0),0,((($N32      -$L32      )/$L32      )*100))</f>
        <v>-19.145802650957293</v>
      </c>
      <c r="S32" s="49">
        <f>IF(($M32      =0),0,((($O32      -$M32      )/$M32      )*100))</f>
        <v>-88.290204697283798</v>
      </c>
      <c r="T32" s="48">
        <f>IF(($E32      =0),0,(($P32      /$E32      )*100))</f>
        <v>100</v>
      </c>
      <c r="U32" s="50">
        <f>IF(($E32      =0),0,(($Q32      /$E32      )*100))</f>
        <v>96.621166892808688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2948000</v>
      </c>
      <c r="C33" s="95">
        <f>C32</f>
        <v>0</v>
      </c>
      <c r="D33" s="95"/>
      <c r="E33" s="95">
        <f>$B33      +$C33      +$D33</f>
        <v>2948000</v>
      </c>
      <c r="F33" s="96">
        <f t="shared" ref="F33:O33" si="17">F32</f>
        <v>2948000</v>
      </c>
      <c r="G33" s="97">
        <f t="shared" si="17"/>
        <v>2948000</v>
      </c>
      <c r="H33" s="96">
        <f t="shared" si="17"/>
        <v>824000</v>
      </c>
      <c r="I33" s="97">
        <f t="shared" si="17"/>
        <v>0</v>
      </c>
      <c r="J33" s="96">
        <f t="shared" si="17"/>
        <v>896000</v>
      </c>
      <c r="K33" s="97">
        <f t="shared" si="17"/>
        <v>0</v>
      </c>
      <c r="L33" s="96">
        <f t="shared" si="17"/>
        <v>679000</v>
      </c>
      <c r="M33" s="97">
        <f t="shared" si="17"/>
        <v>2549814</v>
      </c>
      <c r="N33" s="96">
        <f t="shared" si="17"/>
        <v>549000</v>
      </c>
      <c r="O33" s="97">
        <f t="shared" si="17"/>
        <v>298578</v>
      </c>
      <c r="P33" s="96">
        <f>$H33      +$J33      +$L33      +$N33</f>
        <v>2948000</v>
      </c>
      <c r="Q33" s="97">
        <f>$I33      +$K33      +$M33      +$O33</f>
        <v>2848392</v>
      </c>
      <c r="R33" s="52">
        <f>IF(($L33      =0),0,((($N33      -$L33      )/$L33      )*100))</f>
        <v>-19.145802650957293</v>
      </c>
      <c r="S33" s="53">
        <f>IF(($M33      =0),0,((($O33      -$M33      )/$M33      )*100))</f>
        <v>-88.290204697283798</v>
      </c>
      <c r="T33" s="52">
        <f>IF($E33   =0,0,($P33   /$E33   )*100)</f>
        <v>100</v>
      </c>
      <c r="U33" s="54">
        <f>IF($E33   =0,0,($Q33   /$E33   )*100)</f>
        <v>96.621166892808688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13500000</v>
      </c>
      <c r="C35" s="92">
        <v>-13500000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13985000</v>
      </c>
      <c r="C36" s="92">
        <v>0</v>
      </c>
      <c r="D36" s="92"/>
      <c r="E36" s="92">
        <f t="shared" si="18"/>
        <v>13985000</v>
      </c>
      <c r="F36" s="93">
        <v>13985000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273000</v>
      </c>
      <c r="K38" s="94"/>
      <c r="L38" s="93"/>
      <c r="M38" s="94">
        <v>273700</v>
      </c>
      <c r="N38" s="93"/>
      <c r="O38" s="94">
        <v>69961</v>
      </c>
      <c r="P38" s="93">
        <f t="shared" si="19"/>
        <v>273000</v>
      </c>
      <c r="Q38" s="94">
        <f t="shared" si="20"/>
        <v>343661</v>
      </c>
      <c r="R38" s="48">
        <f t="shared" si="21"/>
        <v>0</v>
      </c>
      <c r="S38" s="49">
        <f t="shared" si="22"/>
        <v>-74.438801607599558</v>
      </c>
      <c r="T38" s="48">
        <f t="shared" si="23"/>
        <v>6.8250000000000002</v>
      </c>
      <c r="U38" s="50">
        <f t="shared" si="24"/>
        <v>8.5915250000000007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31485000</v>
      </c>
      <c r="C40" s="95">
        <f>SUM(C35:C39)</f>
        <v>-13500000</v>
      </c>
      <c r="D40" s="95"/>
      <c r="E40" s="95">
        <f t="shared" si="18"/>
        <v>17985000</v>
      </c>
      <c r="F40" s="96">
        <f t="shared" ref="F40:O40" si="25">SUM(F35:F39)</f>
        <v>17985000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273000</v>
      </c>
      <c r="K40" s="97">
        <f t="shared" si="25"/>
        <v>0</v>
      </c>
      <c r="L40" s="96">
        <f t="shared" si="25"/>
        <v>0</v>
      </c>
      <c r="M40" s="97">
        <f t="shared" si="25"/>
        <v>273700</v>
      </c>
      <c r="N40" s="96">
        <f t="shared" si="25"/>
        <v>0</v>
      </c>
      <c r="O40" s="97">
        <f t="shared" si="25"/>
        <v>69961</v>
      </c>
      <c r="P40" s="96">
        <f t="shared" si="19"/>
        <v>273000</v>
      </c>
      <c r="Q40" s="97">
        <f t="shared" si="20"/>
        <v>343661</v>
      </c>
      <c r="R40" s="52">
        <f t="shared" si="21"/>
        <v>0</v>
      </c>
      <c r="S40" s="53">
        <f t="shared" si="22"/>
        <v>-74.438801607599558</v>
      </c>
      <c r="T40" s="52">
        <f>IF((+$E35+$E38) =0,0,(P40   /(+$E35+$E38) )*100)</f>
        <v>6.8250000000000002</v>
      </c>
      <c r="U40" s="54">
        <f>IF((+$E35+$E38) =0,0,(Q40   /(+$E35+$E38) )*100)</f>
        <v>8.5915250000000007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40000000</v>
      </c>
      <c r="C51" s="92">
        <v>0</v>
      </c>
      <c r="D51" s="92"/>
      <c r="E51" s="92">
        <f t="shared" si="26"/>
        <v>40000000</v>
      </c>
      <c r="F51" s="93">
        <v>40000000</v>
      </c>
      <c r="G51" s="94">
        <v>40000000</v>
      </c>
      <c r="H51" s="93">
        <v>5000000</v>
      </c>
      <c r="I51" s="94"/>
      <c r="J51" s="93">
        <v>5000000</v>
      </c>
      <c r="K51" s="94"/>
      <c r="L51" s="93">
        <v>12833000</v>
      </c>
      <c r="M51" s="94">
        <v>16089953</v>
      </c>
      <c r="N51" s="93">
        <v>5456000</v>
      </c>
      <c r="O51" s="94">
        <v>22793277</v>
      </c>
      <c r="P51" s="93">
        <f t="shared" si="27"/>
        <v>28289000</v>
      </c>
      <c r="Q51" s="94">
        <f t="shared" si="28"/>
        <v>38883230</v>
      </c>
      <c r="R51" s="48">
        <f t="shared" si="29"/>
        <v>-57.48460998986986</v>
      </c>
      <c r="S51" s="49">
        <f t="shared" si="30"/>
        <v>41.661551155556516</v>
      </c>
      <c r="T51" s="48">
        <f t="shared" si="31"/>
        <v>70.722499999999997</v>
      </c>
      <c r="U51" s="50">
        <f t="shared" si="32"/>
        <v>97.208075000000008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40000000</v>
      </c>
      <c r="C53" s="95">
        <f>SUM(C42:C52)</f>
        <v>0</v>
      </c>
      <c r="D53" s="95"/>
      <c r="E53" s="95">
        <f t="shared" si="26"/>
        <v>40000000</v>
      </c>
      <c r="F53" s="96">
        <f t="shared" ref="F53:O53" si="33">SUM(F42:F52)</f>
        <v>40000000</v>
      </c>
      <c r="G53" s="97">
        <f t="shared" si="33"/>
        <v>40000000</v>
      </c>
      <c r="H53" s="96">
        <f t="shared" si="33"/>
        <v>5000000</v>
      </c>
      <c r="I53" s="97">
        <f t="shared" si="33"/>
        <v>0</v>
      </c>
      <c r="J53" s="96">
        <f t="shared" si="33"/>
        <v>5000000</v>
      </c>
      <c r="K53" s="97">
        <f t="shared" si="33"/>
        <v>0</v>
      </c>
      <c r="L53" s="96">
        <f t="shared" si="33"/>
        <v>12833000</v>
      </c>
      <c r="M53" s="97">
        <f t="shared" si="33"/>
        <v>16089953</v>
      </c>
      <c r="N53" s="96">
        <f t="shared" si="33"/>
        <v>5456000</v>
      </c>
      <c r="O53" s="97">
        <f t="shared" si="33"/>
        <v>22793277</v>
      </c>
      <c r="P53" s="96">
        <f t="shared" si="27"/>
        <v>28289000</v>
      </c>
      <c r="Q53" s="97">
        <f t="shared" si="28"/>
        <v>38883230</v>
      </c>
      <c r="R53" s="52">
        <f t="shared" si="29"/>
        <v>-57.48460998986986</v>
      </c>
      <c r="S53" s="53">
        <f t="shared" si="30"/>
        <v>41.661551155556516</v>
      </c>
      <c r="T53" s="52">
        <f>IF((+$E43+$E45+$E47+$E48+$E51) =0,0,(P53   /(+$E43+$E45+$E47+$E48+$E51) )*100)</f>
        <v>70.722499999999997</v>
      </c>
      <c r="U53" s="54">
        <f>IF((+$E43+$E45+$E47+$E48+$E51) =0,0,(Q53   /(+$E43+$E45+$E47+$E48+$E51) )*100)</f>
        <v>97.208075000000008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91183000</v>
      </c>
      <c r="C67" s="104">
        <f>SUM(C9:C14,C17:C23,C26:C29,C32,C35:C39,C42:C52,C55:C58,C61:C65)</f>
        <v>-21060000</v>
      </c>
      <c r="D67" s="104"/>
      <c r="E67" s="104">
        <f t="shared" si="35"/>
        <v>70123000</v>
      </c>
      <c r="F67" s="105">
        <f t="shared" ref="F67:O67" si="43">SUM(F9:F14,F17:F23,F26:F29,F32,F35:F39,F42:F52,F55:F58,F61:F65)</f>
        <v>70123000</v>
      </c>
      <c r="G67" s="106">
        <f t="shared" si="43"/>
        <v>56038000</v>
      </c>
      <c r="H67" s="105">
        <f t="shared" si="43"/>
        <v>5914000</v>
      </c>
      <c r="I67" s="106">
        <f t="shared" si="43"/>
        <v>0</v>
      </c>
      <c r="J67" s="105">
        <f t="shared" si="43"/>
        <v>6289000</v>
      </c>
      <c r="K67" s="106">
        <f t="shared" si="43"/>
        <v>0</v>
      </c>
      <c r="L67" s="105">
        <f t="shared" si="43"/>
        <v>13680000</v>
      </c>
      <c r="M67" s="106">
        <f t="shared" si="43"/>
        <v>19291502</v>
      </c>
      <c r="N67" s="105">
        <f t="shared" si="43"/>
        <v>10279000</v>
      </c>
      <c r="O67" s="106">
        <f t="shared" si="43"/>
        <v>27388332</v>
      </c>
      <c r="P67" s="105">
        <f t="shared" si="36"/>
        <v>36162000</v>
      </c>
      <c r="Q67" s="106">
        <f t="shared" si="37"/>
        <v>46679834</v>
      </c>
      <c r="R67" s="61">
        <f t="shared" si="38"/>
        <v>-24.861111111111111</v>
      </c>
      <c r="S67" s="62">
        <f t="shared" si="39"/>
        <v>41.970967320222137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64.531210963988713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83.300321210607081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119182000</v>
      </c>
      <c r="C69" s="92">
        <v>0</v>
      </c>
      <c r="D69" s="92"/>
      <c r="E69" s="92">
        <f>$B69      +$C69      +$D69</f>
        <v>119182000</v>
      </c>
      <c r="F69" s="93">
        <v>119182000</v>
      </c>
      <c r="G69" s="94">
        <v>119182000</v>
      </c>
      <c r="H69" s="93">
        <v>22517000</v>
      </c>
      <c r="I69" s="94"/>
      <c r="J69" s="93">
        <v>33730000</v>
      </c>
      <c r="K69" s="94"/>
      <c r="L69" s="93">
        <v>34872000</v>
      </c>
      <c r="M69" s="94">
        <v>82817440</v>
      </c>
      <c r="N69" s="93">
        <v>28063000</v>
      </c>
      <c r="O69" s="94">
        <v>37412419</v>
      </c>
      <c r="P69" s="93">
        <f>$H69      +$J69      +$L69      +$N69</f>
        <v>119182000</v>
      </c>
      <c r="Q69" s="94">
        <f>$I69      +$K69      +$M69      +$O69</f>
        <v>120229859</v>
      </c>
      <c r="R69" s="48">
        <f>IF(($L69      =0),0,((($N69      -$L69      )/$L69      )*100))</f>
        <v>-19.525693966506079</v>
      </c>
      <c r="S69" s="49">
        <f>IF(($M69      =0),0,((($O69      -$M69      )/$M69      )*100))</f>
        <v>-54.825434111462513</v>
      </c>
      <c r="T69" s="48">
        <f>IF(($E69      =0),0,(($P69      /$E69      )*100))</f>
        <v>100</v>
      </c>
      <c r="U69" s="50">
        <f>IF(($E69      =0),0,(($Q69      /$E69      )*100))</f>
        <v>100.87920910875803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119182000</v>
      </c>
      <c r="C70" s="101">
        <f>C69</f>
        <v>0</v>
      </c>
      <c r="D70" s="101"/>
      <c r="E70" s="101">
        <f>$B70      +$C70      +$D70</f>
        <v>119182000</v>
      </c>
      <c r="F70" s="102">
        <f t="shared" ref="F70:O70" si="44">F69</f>
        <v>119182000</v>
      </c>
      <c r="G70" s="103">
        <f t="shared" si="44"/>
        <v>119182000</v>
      </c>
      <c r="H70" s="102">
        <f t="shared" si="44"/>
        <v>22517000</v>
      </c>
      <c r="I70" s="103">
        <f t="shared" si="44"/>
        <v>0</v>
      </c>
      <c r="J70" s="102">
        <f t="shared" si="44"/>
        <v>33730000</v>
      </c>
      <c r="K70" s="103">
        <f t="shared" si="44"/>
        <v>0</v>
      </c>
      <c r="L70" s="102">
        <f t="shared" si="44"/>
        <v>34872000</v>
      </c>
      <c r="M70" s="103">
        <f t="shared" si="44"/>
        <v>82817440</v>
      </c>
      <c r="N70" s="102">
        <f t="shared" si="44"/>
        <v>28063000</v>
      </c>
      <c r="O70" s="103">
        <f t="shared" si="44"/>
        <v>37412419</v>
      </c>
      <c r="P70" s="102">
        <f>$H70      +$J70      +$L70      +$N70</f>
        <v>119182000</v>
      </c>
      <c r="Q70" s="103">
        <f>$I70      +$K70      +$M70      +$O70</f>
        <v>120229859</v>
      </c>
      <c r="R70" s="57">
        <f>IF(($L70      =0),0,((($N70      -$L70      )/$L70      )*100))</f>
        <v>-19.525693966506079</v>
      </c>
      <c r="S70" s="58">
        <f>IF(($M70      =0),0,((($O70      -$M70      )/$M70      )*100))</f>
        <v>-54.825434111462513</v>
      </c>
      <c r="T70" s="57">
        <f>IF($E70   =0,0,($P70   /$E70   )*100)</f>
        <v>100</v>
      </c>
      <c r="U70" s="59">
        <f>IF($E70   =0,0,($Q70   /$E70 )*100)</f>
        <v>100.87920910875803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119182000</v>
      </c>
      <c r="C71" s="104">
        <f>C69</f>
        <v>0</v>
      </c>
      <c r="D71" s="104"/>
      <c r="E71" s="104">
        <f>$B71      +$C71      +$D71</f>
        <v>119182000</v>
      </c>
      <c r="F71" s="105">
        <f t="shared" ref="F71:O71" si="45">F69</f>
        <v>119182000</v>
      </c>
      <c r="G71" s="106">
        <f t="shared" si="45"/>
        <v>119182000</v>
      </c>
      <c r="H71" s="105">
        <f t="shared" si="45"/>
        <v>22517000</v>
      </c>
      <c r="I71" s="106">
        <f t="shared" si="45"/>
        <v>0</v>
      </c>
      <c r="J71" s="105">
        <f t="shared" si="45"/>
        <v>33730000</v>
      </c>
      <c r="K71" s="106">
        <f t="shared" si="45"/>
        <v>0</v>
      </c>
      <c r="L71" s="105">
        <f t="shared" si="45"/>
        <v>34872000</v>
      </c>
      <c r="M71" s="106">
        <f t="shared" si="45"/>
        <v>82817440</v>
      </c>
      <c r="N71" s="105">
        <f t="shared" si="45"/>
        <v>28063000</v>
      </c>
      <c r="O71" s="106">
        <f t="shared" si="45"/>
        <v>37412419</v>
      </c>
      <c r="P71" s="105">
        <f>$H71      +$J71      +$L71      +$N71</f>
        <v>119182000</v>
      </c>
      <c r="Q71" s="106">
        <f>$I71      +$K71      +$M71      +$O71</f>
        <v>120229859</v>
      </c>
      <c r="R71" s="61">
        <f>IF(($L71      =0),0,((($N71      -$L71      )/$L71      )*100))</f>
        <v>-19.525693966506079</v>
      </c>
      <c r="S71" s="62">
        <f>IF(($M71      =0),0,((($O71      -$M71      )/$M71      )*100))</f>
        <v>-54.825434111462513</v>
      </c>
      <c r="T71" s="61">
        <f>IF($E71   =0,0,($P71   /$E71   )*100)</f>
        <v>100</v>
      </c>
      <c r="U71" s="65">
        <f>IF($E71   =0,0,($Q71   /$E71   )*100)</f>
        <v>100.87920910875803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210365000</v>
      </c>
      <c r="C72" s="104">
        <f>SUM(C9:C14,C17:C23,C26:C29,C32,C35:C39,C42:C52,C55:C58,C61:C65,C69)</f>
        <v>-21060000</v>
      </c>
      <c r="D72" s="104"/>
      <c r="E72" s="104">
        <f>$B72      +$C72      +$D72</f>
        <v>189305000</v>
      </c>
      <c r="F72" s="105">
        <f t="shared" ref="F72:O72" si="46">SUM(F9:F14,F17:F23,F26:F29,F32,F35:F39,F42:F52,F55:F58,F61:F65,F69)</f>
        <v>189305000</v>
      </c>
      <c r="G72" s="106">
        <f t="shared" si="46"/>
        <v>175220000</v>
      </c>
      <c r="H72" s="105">
        <f t="shared" si="46"/>
        <v>28431000</v>
      </c>
      <c r="I72" s="106">
        <f t="shared" si="46"/>
        <v>0</v>
      </c>
      <c r="J72" s="105">
        <f t="shared" si="46"/>
        <v>40019000</v>
      </c>
      <c r="K72" s="106">
        <f t="shared" si="46"/>
        <v>0</v>
      </c>
      <c r="L72" s="105">
        <f t="shared" si="46"/>
        <v>48552000</v>
      </c>
      <c r="M72" s="106">
        <f t="shared" si="46"/>
        <v>102108942</v>
      </c>
      <c r="N72" s="105">
        <f t="shared" si="46"/>
        <v>38342000</v>
      </c>
      <c r="O72" s="106">
        <f t="shared" si="46"/>
        <v>64800751</v>
      </c>
      <c r="P72" s="105">
        <f>$H72      +$J72      +$L72      +$N72</f>
        <v>155344000</v>
      </c>
      <c r="Q72" s="106">
        <f>$I72      +$K72      +$M72      +$O72</f>
        <v>166909693</v>
      </c>
      <c r="R72" s="61">
        <f>IF(($L72      =0),0,((($N72      -$L72      )/$L72      )*100))</f>
        <v>-21.028999835228209</v>
      </c>
      <c r="S72" s="62">
        <f>IF(($M72      =0),0,((($O72      -$M72      )/$M72      )*100))</f>
        <v>-36.53763350128532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88.656546056386247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95.257215500513638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6RDjUJuVGMOa5BVqfIw6sIFzCuwSmgHSIPuD2syPV4wW10AWP2vYmjAFNWpAGw/ZZ9GjsDtpfcbyzjS3dUe+Aw==" saltValue="i2AkHNVHEk0uGRQN8I1gH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848000</v>
      </c>
      <c r="I10" s="94"/>
      <c r="J10" s="93">
        <v>911000</v>
      </c>
      <c r="K10" s="94"/>
      <c r="L10" s="93">
        <v>213000</v>
      </c>
      <c r="M10" s="94"/>
      <c r="N10" s="93">
        <v>477000</v>
      </c>
      <c r="O10" s="94">
        <v>2450000</v>
      </c>
      <c r="P10" s="93">
        <f t="shared" ref="P10:P15" si="1">$H10      +$J10      +$L10      +$N10</f>
        <v>2449000</v>
      </c>
      <c r="Q10" s="94">
        <f t="shared" ref="Q10:Q15" si="2">$I10      +$K10      +$M10      +$O10</f>
        <v>2450000</v>
      </c>
      <c r="R10" s="48">
        <f t="shared" ref="R10:R15" si="3">IF(($L10      =0),0,((($N10      -$L10      )/$L10      )*100))</f>
        <v>123.94366197183098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99.959183673469383</v>
      </c>
      <c r="U10" s="50">
        <f t="shared" ref="U10:U14" si="6">IF(($E10      =0),0,(($Q10      /$E10      )*100))</f>
        <v>100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848000</v>
      </c>
      <c r="I15" s="97">
        <f t="shared" si="7"/>
        <v>0</v>
      </c>
      <c r="J15" s="96">
        <f t="shared" si="7"/>
        <v>911000</v>
      </c>
      <c r="K15" s="97">
        <f t="shared" si="7"/>
        <v>0</v>
      </c>
      <c r="L15" s="96">
        <f t="shared" si="7"/>
        <v>213000</v>
      </c>
      <c r="M15" s="97">
        <f t="shared" si="7"/>
        <v>0</v>
      </c>
      <c r="N15" s="96">
        <f t="shared" si="7"/>
        <v>477000</v>
      </c>
      <c r="O15" s="97">
        <f t="shared" si="7"/>
        <v>2450000</v>
      </c>
      <c r="P15" s="96">
        <f t="shared" si="1"/>
        <v>2449000</v>
      </c>
      <c r="Q15" s="97">
        <f t="shared" si="2"/>
        <v>2450000</v>
      </c>
      <c r="R15" s="52">
        <f t="shared" si="3"/>
        <v>123.94366197183098</v>
      </c>
      <c r="S15" s="53">
        <f t="shared" si="4"/>
        <v>0</v>
      </c>
      <c r="T15" s="52">
        <f>IF((SUM($E9:$E13))=0,0,(P15/(SUM($E9:$E13))*100))</f>
        <v>99.959183673469383</v>
      </c>
      <c r="U15" s="54">
        <f>IF((SUM($E9:$E13))=0,0,(Q15/(SUM($E9:$E13))*100))</f>
        <v>100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134750000</v>
      </c>
      <c r="C17" s="92">
        <v>-4000000</v>
      </c>
      <c r="D17" s="92"/>
      <c r="E17" s="92">
        <f t="shared" ref="E17:E24" si="8">$B17      +$C17      +$D17</f>
        <v>130750000</v>
      </c>
      <c r="F17" s="93">
        <v>130750000</v>
      </c>
      <c r="G17" s="94">
        <v>130750000</v>
      </c>
      <c r="H17" s="93">
        <v>20005000</v>
      </c>
      <c r="I17" s="94"/>
      <c r="J17" s="93">
        <v>37664000</v>
      </c>
      <c r="K17" s="94">
        <v>27244841</v>
      </c>
      <c r="L17" s="93">
        <v>46103000</v>
      </c>
      <c r="M17" s="94">
        <v>54561800</v>
      </c>
      <c r="N17" s="93">
        <v>26978000</v>
      </c>
      <c r="O17" s="94">
        <v>34934619</v>
      </c>
      <c r="P17" s="93">
        <f t="shared" ref="P17:P24" si="9">$H17      +$J17      +$L17      +$N17</f>
        <v>130750000</v>
      </c>
      <c r="Q17" s="94">
        <f t="shared" ref="Q17:Q24" si="10">$I17      +$K17      +$M17      +$O17</f>
        <v>116741260</v>
      </c>
      <c r="R17" s="48">
        <f t="shared" ref="R17:R24" si="11">IF(($L17      =0),0,((($N17      -$L17      )/$L17      )*100))</f>
        <v>-41.483200659393098</v>
      </c>
      <c r="S17" s="49">
        <f t="shared" ref="S17:S24" si="12">IF(($M17      =0),0,((($O17      -$M17      )/$M17      )*100))</f>
        <v>-35.97238544182926</v>
      </c>
      <c r="T17" s="48">
        <f t="shared" ref="T17:T23" si="13">IF(($E17      =0),0,(($P17      /$E17      )*100))</f>
        <v>100</v>
      </c>
      <c r="U17" s="50">
        <f t="shared" ref="U17:U23" si="14">IF(($E17      =0),0,(($Q17      /$E17      )*100))</f>
        <v>89.285858508604207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134750000</v>
      </c>
      <c r="C24" s="95">
        <f>SUM(C17:C23)</f>
        <v>-4000000</v>
      </c>
      <c r="D24" s="95"/>
      <c r="E24" s="95">
        <f t="shared" si="8"/>
        <v>130750000</v>
      </c>
      <c r="F24" s="96">
        <f t="shared" ref="F24:O24" si="15">SUM(F17:F23)</f>
        <v>130750000</v>
      </c>
      <c r="G24" s="97">
        <f t="shared" si="15"/>
        <v>130750000</v>
      </c>
      <c r="H24" s="96">
        <f t="shared" si="15"/>
        <v>20005000</v>
      </c>
      <c r="I24" s="97">
        <f t="shared" si="15"/>
        <v>0</v>
      </c>
      <c r="J24" s="96">
        <f t="shared" si="15"/>
        <v>37664000</v>
      </c>
      <c r="K24" s="97">
        <f t="shared" si="15"/>
        <v>27244841</v>
      </c>
      <c r="L24" s="96">
        <f t="shared" si="15"/>
        <v>46103000</v>
      </c>
      <c r="M24" s="97">
        <f t="shared" si="15"/>
        <v>54561800</v>
      </c>
      <c r="N24" s="96">
        <f t="shared" si="15"/>
        <v>26978000</v>
      </c>
      <c r="O24" s="97">
        <f t="shared" si="15"/>
        <v>34934619</v>
      </c>
      <c r="P24" s="96">
        <f t="shared" si="9"/>
        <v>130750000</v>
      </c>
      <c r="Q24" s="97">
        <f t="shared" si="10"/>
        <v>116741260</v>
      </c>
      <c r="R24" s="52">
        <f t="shared" si="11"/>
        <v>-41.483200659393098</v>
      </c>
      <c r="S24" s="53">
        <f t="shared" si="12"/>
        <v>-35.97238544182926</v>
      </c>
      <c r="T24" s="52">
        <f>IF(($E24-$E19-$E23)   =0,0,($P24   /($E24-$E19-$E23)   )*100)</f>
        <v>100</v>
      </c>
      <c r="U24" s="54">
        <f>IF(($E24-$E19-$E23)   =0,0,($Q24   /($E24-$E19-$E23)   )*100)</f>
        <v>89.285858508604207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3417000</v>
      </c>
      <c r="C32" s="92">
        <v>0</v>
      </c>
      <c r="D32" s="92"/>
      <c r="E32" s="92">
        <f>$B32      +$C32      +$D32</f>
        <v>3417000</v>
      </c>
      <c r="F32" s="93">
        <v>3417000</v>
      </c>
      <c r="G32" s="94">
        <v>3417000</v>
      </c>
      <c r="H32" s="93">
        <v>929000</v>
      </c>
      <c r="I32" s="94"/>
      <c r="J32" s="93">
        <v>664000</v>
      </c>
      <c r="K32" s="94">
        <v>500898</v>
      </c>
      <c r="L32" s="93">
        <v>765000</v>
      </c>
      <c r="M32" s="94">
        <v>1206588</v>
      </c>
      <c r="N32" s="93">
        <v>1059000</v>
      </c>
      <c r="O32" s="94">
        <v>1709514</v>
      </c>
      <c r="P32" s="93">
        <f>$H32      +$J32      +$L32      +$N32</f>
        <v>3417000</v>
      </c>
      <c r="Q32" s="94">
        <f>$I32      +$K32      +$M32      +$O32</f>
        <v>3417000</v>
      </c>
      <c r="R32" s="48">
        <f>IF(($L32      =0),0,((($N32      -$L32      )/$L32      )*100))</f>
        <v>38.431372549019613</v>
      </c>
      <c r="S32" s="49">
        <f>IF(($M32      =0),0,((($O32      -$M32      )/$M32      )*100))</f>
        <v>41.681667644630977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3417000</v>
      </c>
      <c r="C33" s="95">
        <f>C32</f>
        <v>0</v>
      </c>
      <c r="D33" s="95"/>
      <c r="E33" s="95">
        <f>$B33      +$C33      +$D33</f>
        <v>3417000</v>
      </c>
      <c r="F33" s="96">
        <f t="shared" ref="F33:O33" si="17">F32</f>
        <v>3417000</v>
      </c>
      <c r="G33" s="97">
        <f t="shared" si="17"/>
        <v>3417000</v>
      </c>
      <c r="H33" s="96">
        <f t="shared" si="17"/>
        <v>929000</v>
      </c>
      <c r="I33" s="97">
        <f t="shared" si="17"/>
        <v>0</v>
      </c>
      <c r="J33" s="96">
        <f t="shared" si="17"/>
        <v>664000</v>
      </c>
      <c r="K33" s="97">
        <f t="shared" si="17"/>
        <v>500898</v>
      </c>
      <c r="L33" s="96">
        <f t="shared" si="17"/>
        <v>765000</v>
      </c>
      <c r="M33" s="97">
        <f t="shared" si="17"/>
        <v>1206588</v>
      </c>
      <c r="N33" s="96">
        <f t="shared" si="17"/>
        <v>1059000</v>
      </c>
      <c r="O33" s="97">
        <f t="shared" si="17"/>
        <v>1709514</v>
      </c>
      <c r="P33" s="96">
        <f>$H33      +$J33      +$L33      +$N33</f>
        <v>3417000</v>
      </c>
      <c r="Q33" s="97">
        <f>$I33      +$K33      +$M33      +$O33</f>
        <v>3417000</v>
      </c>
      <c r="R33" s="52">
        <f>IF(($L33      =0),0,((($N33      -$L33      )/$L33      )*100))</f>
        <v>38.431372549019613</v>
      </c>
      <c r="S33" s="53">
        <f>IF(($M33      =0),0,((($O33      -$M33      )/$M33      )*100))</f>
        <v>41.681667644630977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6811000</v>
      </c>
      <c r="C36" s="92">
        <v>0</v>
      </c>
      <c r="D36" s="92"/>
      <c r="E36" s="92">
        <f t="shared" si="18"/>
        <v>6811000</v>
      </c>
      <c r="F36" s="93">
        <v>6811000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81000</v>
      </c>
      <c r="K38" s="94"/>
      <c r="L38" s="93">
        <v>2022000</v>
      </c>
      <c r="M38" s="94">
        <v>17382376</v>
      </c>
      <c r="N38" s="93">
        <v>1217000</v>
      </c>
      <c r="O38" s="94">
        <v>-15692110</v>
      </c>
      <c r="P38" s="93">
        <f t="shared" si="19"/>
        <v>3320000</v>
      </c>
      <c r="Q38" s="94">
        <f t="shared" si="20"/>
        <v>1690266</v>
      </c>
      <c r="R38" s="48">
        <f t="shared" si="21"/>
        <v>-39.812067260138477</v>
      </c>
      <c r="S38" s="49">
        <f t="shared" si="22"/>
        <v>-190.27597838178164</v>
      </c>
      <c r="T38" s="48">
        <f t="shared" si="23"/>
        <v>83</v>
      </c>
      <c r="U38" s="50">
        <f t="shared" si="24"/>
        <v>42.25665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10811000</v>
      </c>
      <c r="C40" s="95">
        <f>SUM(C35:C39)</f>
        <v>0</v>
      </c>
      <c r="D40" s="95"/>
      <c r="E40" s="95">
        <f t="shared" si="18"/>
        <v>10811000</v>
      </c>
      <c r="F40" s="96">
        <f t="shared" ref="F40:O40" si="25">SUM(F35:F39)</f>
        <v>10811000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81000</v>
      </c>
      <c r="K40" s="97">
        <f t="shared" si="25"/>
        <v>0</v>
      </c>
      <c r="L40" s="96">
        <f t="shared" si="25"/>
        <v>2022000</v>
      </c>
      <c r="M40" s="97">
        <f t="shared" si="25"/>
        <v>17382376</v>
      </c>
      <c r="N40" s="96">
        <f t="shared" si="25"/>
        <v>1217000</v>
      </c>
      <c r="O40" s="97">
        <f t="shared" si="25"/>
        <v>-15692110</v>
      </c>
      <c r="P40" s="96">
        <f t="shared" si="19"/>
        <v>3320000</v>
      </c>
      <c r="Q40" s="97">
        <f t="shared" si="20"/>
        <v>1690266</v>
      </c>
      <c r="R40" s="52">
        <f t="shared" si="21"/>
        <v>-39.812067260138477</v>
      </c>
      <c r="S40" s="53">
        <f t="shared" si="22"/>
        <v>-190.27597838178164</v>
      </c>
      <c r="T40" s="52">
        <f>IF((+$E35+$E38) =0,0,(P40   /(+$E35+$E38) )*100)</f>
        <v>83</v>
      </c>
      <c r="U40" s="54">
        <f>IF((+$E35+$E38) =0,0,(Q40   /(+$E35+$E38) )*100)</f>
        <v>42.25665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30000000</v>
      </c>
      <c r="C51" s="92">
        <v>10000000</v>
      </c>
      <c r="D51" s="92"/>
      <c r="E51" s="92">
        <f t="shared" si="26"/>
        <v>40000000</v>
      </c>
      <c r="F51" s="93">
        <v>40000000</v>
      </c>
      <c r="G51" s="94">
        <v>40000000</v>
      </c>
      <c r="H51" s="93">
        <v>6573000</v>
      </c>
      <c r="I51" s="94"/>
      <c r="J51" s="93">
        <v>12072000</v>
      </c>
      <c r="K51" s="94"/>
      <c r="L51" s="93">
        <v>510000</v>
      </c>
      <c r="M51" s="94"/>
      <c r="N51" s="93"/>
      <c r="O51" s="94">
        <v>28254535</v>
      </c>
      <c r="P51" s="93">
        <f t="shared" si="27"/>
        <v>19155000</v>
      </c>
      <c r="Q51" s="94">
        <f t="shared" si="28"/>
        <v>28254535</v>
      </c>
      <c r="R51" s="48">
        <f t="shared" si="29"/>
        <v>-100</v>
      </c>
      <c r="S51" s="49">
        <f t="shared" si="30"/>
        <v>0</v>
      </c>
      <c r="T51" s="48">
        <f t="shared" si="31"/>
        <v>47.887500000000003</v>
      </c>
      <c r="U51" s="50">
        <f t="shared" si="32"/>
        <v>70.636337499999996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30000000</v>
      </c>
      <c r="C53" s="95">
        <f>SUM(C42:C52)</f>
        <v>10000000</v>
      </c>
      <c r="D53" s="95"/>
      <c r="E53" s="95">
        <f t="shared" si="26"/>
        <v>40000000</v>
      </c>
      <c r="F53" s="96">
        <f t="shared" ref="F53:O53" si="33">SUM(F42:F52)</f>
        <v>40000000</v>
      </c>
      <c r="G53" s="97">
        <f t="shared" si="33"/>
        <v>40000000</v>
      </c>
      <c r="H53" s="96">
        <f t="shared" si="33"/>
        <v>6573000</v>
      </c>
      <c r="I53" s="97">
        <f t="shared" si="33"/>
        <v>0</v>
      </c>
      <c r="J53" s="96">
        <f t="shared" si="33"/>
        <v>12072000</v>
      </c>
      <c r="K53" s="97">
        <f t="shared" si="33"/>
        <v>0</v>
      </c>
      <c r="L53" s="96">
        <f t="shared" si="33"/>
        <v>510000</v>
      </c>
      <c r="M53" s="97">
        <f t="shared" si="33"/>
        <v>0</v>
      </c>
      <c r="N53" s="96">
        <f t="shared" si="33"/>
        <v>0</v>
      </c>
      <c r="O53" s="97">
        <f t="shared" si="33"/>
        <v>28254535</v>
      </c>
      <c r="P53" s="96">
        <f t="shared" si="27"/>
        <v>19155000</v>
      </c>
      <c r="Q53" s="97">
        <f t="shared" si="28"/>
        <v>28254535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47.887500000000003</v>
      </c>
      <c r="U53" s="54">
        <f>IF((+$E43+$E45+$E47+$E48+$E51) =0,0,(Q53   /(+$E43+$E45+$E47+$E48+$E51) )*100)</f>
        <v>70.636337499999996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181428000</v>
      </c>
      <c r="C67" s="104">
        <f>SUM(C9:C14,C17:C23,C26:C29,C32,C35:C39,C42:C52,C55:C58,C61:C65)</f>
        <v>6000000</v>
      </c>
      <c r="D67" s="104"/>
      <c r="E67" s="104">
        <f t="shared" si="35"/>
        <v>187428000</v>
      </c>
      <c r="F67" s="105">
        <f t="shared" ref="F67:O67" si="43">SUM(F9:F14,F17:F23,F26:F29,F32,F35:F39,F42:F52,F55:F58,F61:F65)</f>
        <v>187428000</v>
      </c>
      <c r="G67" s="106">
        <f t="shared" si="43"/>
        <v>180617000</v>
      </c>
      <c r="H67" s="105">
        <f t="shared" si="43"/>
        <v>28355000</v>
      </c>
      <c r="I67" s="106">
        <f t="shared" si="43"/>
        <v>0</v>
      </c>
      <c r="J67" s="105">
        <f t="shared" si="43"/>
        <v>51392000</v>
      </c>
      <c r="K67" s="106">
        <f t="shared" si="43"/>
        <v>27745739</v>
      </c>
      <c r="L67" s="105">
        <f t="shared" si="43"/>
        <v>49613000</v>
      </c>
      <c r="M67" s="106">
        <f t="shared" si="43"/>
        <v>73150764</v>
      </c>
      <c r="N67" s="105">
        <f t="shared" si="43"/>
        <v>29731000</v>
      </c>
      <c r="O67" s="106">
        <f t="shared" si="43"/>
        <v>51656558</v>
      </c>
      <c r="P67" s="105">
        <f t="shared" si="36"/>
        <v>159091000</v>
      </c>
      <c r="Q67" s="106">
        <f t="shared" si="37"/>
        <v>152553061</v>
      </c>
      <c r="R67" s="61">
        <f t="shared" si="38"/>
        <v>-40.074174107592768</v>
      </c>
      <c r="S67" s="62">
        <f t="shared" si="39"/>
        <v>-29.383433370566024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88.081963491808636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84.462182961736715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181428000</v>
      </c>
      <c r="C72" s="104">
        <f>SUM(C9:C14,C17:C23,C26:C29,C32,C35:C39,C42:C52,C55:C58,C61:C65,C69)</f>
        <v>6000000</v>
      </c>
      <c r="D72" s="104"/>
      <c r="E72" s="104">
        <f>$B72      +$C72      +$D72</f>
        <v>187428000</v>
      </c>
      <c r="F72" s="105">
        <f t="shared" ref="F72:O72" si="46">SUM(F9:F14,F17:F23,F26:F29,F32,F35:F39,F42:F52,F55:F58,F61:F65,F69)</f>
        <v>187428000</v>
      </c>
      <c r="G72" s="106">
        <f t="shared" si="46"/>
        <v>180617000</v>
      </c>
      <c r="H72" s="105">
        <f t="shared" si="46"/>
        <v>28355000</v>
      </c>
      <c r="I72" s="106">
        <f t="shared" si="46"/>
        <v>0</v>
      </c>
      <c r="J72" s="105">
        <f t="shared" si="46"/>
        <v>51392000</v>
      </c>
      <c r="K72" s="106">
        <f t="shared" si="46"/>
        <v>27745739</v>
      </c>
      <c r="L72" s="105">
        <f t="shared" si="46"/>
        <v>49613000</v>
      </c>
      <c r="M72" s="106">
        <f t="shared" si="46"/>
        <v>73150764</v>
      </c>
      <c r="N72" s="105">
        <f t="shared" si="46"/>
        <v>29731000</v>
      </c>
      <c r="O72" s="106">
        <f t="shared" si="46"/>
        <v>51656558</v>
      </c>
      <c r="P72" s="105">
        <f>$H72      +$J72      +$L72      +$N72</f>
        <v>159091000</v>
      </c>
      <c r="Q72" s="106">
        <f>$I72      +$K72      +$M72      +$O72</f>
        <v>152553061</v>
      </c>
      <c r="R72" s="61">
        <f>IF(($L72      =0),0,((($N72      -$L72      )/$L72      )*100))</f>
        <v>-40.074174107592768</v>
      </c>
      <c r="S72" s="62">
        <f>IF(($M72      =0),0,((($O72      -$M72      )/$M72      )*100))</f>
        <v>-29.383433370566024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88.081963491808636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84.462182961736715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4FhwZo0lepSOVqy35nG4dLGYBT85yR4WgYe1JD/RsqwjhZHm8f07f+D0MTNjplZcrnv2wrnLrn0Py3sQncsTCw==" saltValue="XrezzFebqtOV1/isy5H5q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2400000</v>
      </c>
      <c r="C10" s="92">
        <v>0</v>
      </c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>
        <v>241000</v>
      </c>
      <c r="I10" s="94">
        <v>240762</v>
      </c>
      <c r="J10" s="93">
        <v>390000</v>
      </c>
      <c r="K10" s="94">
        <v>1031074</v>
      </c>
      <c r="L10" s="93">
        <v>660000</v>
      </c>
      <c r="M10" s="94">
        <v>660633</v>
      </c>
      <c r="N10" s="93">
        <v>467000</v>
      </c>
      <c r="O10" s="94">
        <v>467230</v>
      </c>
      <c r="P10" s="93">
        <f t="shared" ref="P10:P15" si="1">$H10      +$J10      +$L10      +$N10</f>
        <v>1758000</v>
      </c>
      <c r="Q10" s="94">
        <f t="shared" ref="Q10:Q15" si="2">$I10      +$K10      +$M10      +$O10</f>
        <v>2399699</v>
      </c>
      <c r="R10" s="48">
        <f t="shared" ref="R10:R15" si="3">IF(($L10      =0),0,((($N10      -$L10      )/$L10      )*100))</f>
        <v>-29.242424242424242</v>
      </c>
      <c r="S10" s="49">
        <f t="shared" ref="S10:S15" si="4">IF(($M10      =0),0,((($O10      -$M10      )/$M10      )*100))</f>
        <v>-29.275407071702443</v>
      </c>
      <c r="T10" s="48">
        <f t="shared" ref="T10:T14" si="5">IF(($E10      =0),0,(($P10      /$E10      )*100))</f>
        <v>73.25</v>
      </c>
      <c r="U10" s="50">
        <f t="shared" ref="U10:U14" si="6">IF(($E10      =0),0,(($Q10      /$E10      )*100))</f>
        <v>99.987458333333336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6217000</v>
      </c>
      <c r="C11" s="92">
        <v>0</v>
      </c>
      <c r="D11" s="92"/>
      <c r="E11" s="92">
        <f t="shared" si="0"/>
        <v>6217000</v>
      </c>
      <c r="F11" s="93">
        <v>6217000</v>
      </c>
      <c r="G11" s="94">
        <v>6217000</v>
      </c>
      <c r="H11" s="93">
        <v>1143000</v>
      </c>
      <c r="I11" s="94"/>
      <c r="J11" s="93">
        <v>1132000</v>
      </c>
      <c r="K11" s="94">
        <v>3369000</v>
      </c>
      <c r="L11" s="93">
        <v>1163000</v>
      </c>
      <c r="M11" s="94"/>
      <c r="N11" s="93">
        <v>1390000</v>
      </c>
      <c r="O11" s="94">
        <v>2848000</v>
      </c>
      <c r="P11" s="93">
        <f t="shared" si="1"/>
        <v>4828000</v>
      </c>
      <c r="Q11" s="94">
        <f t="shared" si="2"/>
        <v>6217000</v>
      </c>
      <c r="R11" s="48">
        <f t="shared" si="3"/>
        <v>19.518486672398968</v>
      </c>
      <c r="S11" s="49">
        <f t="shared" si="4"/>
        <v>0</v>
      </c>
      <c r="T11" s="48">
        <f t="shared" si="5"/>
        <v>77.658034421746819</v>
      </c>
      <c r="U11" s="50">
        <f t="shared" si="6"/>
        <v>100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35000000</v>
      </c>
      <c r="C13" s="92">
        <v>13000000</v>
      </c>
      <c r="D13" s="92"/>
      <c r="E13" s="92">
        <f t="shared" si="0"/>
        <v>48000000</v>
      </c>
      <c r="F13" s="93">
        <v>48000000</v>
      </c>
      <c r="G13" s="94">
        <v>48000000</v>
      </c>
      <c r="H13" s="93">
        <v>6734000</v>
      </c>
      <c r="I13" s="94">
        <v>6207375</v>
      </c>
      <c r="J13" s="93">
        <v>7074000</v>
      </c>
      <c r="K13" s="94">
        <v>9865524</v>
      </c>
      <c r="L13" s="93">
        <v>3594000</v>
      </c>
      <c r="M13" s="94">
        <v>2829940</v>
      </c>
      <c r="N13" s="93">
        <v>4880000</v>
      </c>
      <c r="O13" s="94">
        <v>3042942</v>
      </c>
      <c r="P13" s="93">
        <f t="shared" si="1"/>
        <v>22282000</v>
      </c>
      <c r="Q13" s="94">
        <f t="shared" si="2"/>
        <v>21945781</v>
      </c>
      <c r="R13" s="48">
        <f t="shared" si="3"/>
        <v>35.781858653311069</v>
      </c>
      <c r="S13" s="49">
        <f t="shared" si="4"/>
        <v>7.5267320155197632</v>
      </c>
      <c r="T13" s="48">
        <f t="shared" si="5"/>
        <v>46.420833333333334</v>
      </c>
      <c r="U13" s="50">
        <f t="shared" si="6"/>
        <v>45.720377083333332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</v>
      </c>
      <c r="C14" s="92">
        <v>0</v>
      </c>
      <c r="D14" s="92"/>
      <c r="E14" s="92">
        <f t="shared" si="0"/>
        <v>300000</v>
      </c>
      <c r="F14" s="93">
        <v>300000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43917000</v>
      </c>
      <c r="C15" s="95">
        <f>SUM(C9:C14)</f>
        <v>13000000</v>
      </c>
      <c r="D15" s="95"/>
      <c r="E15" s="95">
        <f t="shared" si="0"/>
        <v>56917000</v>
      </c>
      <c r="F15" s="96">
        <f t="shared" ref="F15:O15" si="7">SUM(F9:F14)</f>
        <v>56917000</v>
      </c>
      <c r="G15" s="97">
        <f t="shared" si="7"/>
        <v>56617000</v>
      </c>
      <c r="H15" s="96">
        <f t="shared" si="7"/>
        <v>8118000</v>
      </c>
      <c r="I15" s="97">
        <f t="shared" si="7"/>
        <v>6448137</v>
      </c>
      <c r="J15" s="96">
        <f t="shared" si="7"/>
        <v>8596000</v>
      </c>
      <c r="K15" s="97">
        <f t="shared" si="7"/>
        <v>14265598</v>
      </c>
      <c r="L15" s="96">
        <f t="shared" si="7"/>
        <v>5417000</v>
      </c>
      <c r="M15" s="97">
        <f t="shared" si="7"/>
        <v>3490573</v>
      </c>
      <c r="N15" s="96">
        <f t="shared" si="7"/>
        <v>6737000</v>
      </c>
      <c r="O15" s="97">
        <f t="shared" si="7"/>
        <v>6358172</v>
      </c>
      <c r="P15" s="96">
        <f t="shared" si="1"/>
        <v>28868000</v>
      </c>
      <c r="Q15" s="97">
        <f t="shared" si="2"/>
        <v>30562480</v>
      </c>
      <c r="R15" s="52">
        <f t="shared" si="3"/>
        <v>24.36773121654052</v>
      </c>
      <c r="S15" s="53">
        <f t="shared" si="4"/>
        <v>82.152672354940009</v>
      </c>
      <c r="T15" s="52">
        <f>IF((SUM($E9:$E13))=0,0,(P15/(SUM($E9:$E13))*100))</f>
        <v>50.988219086140205</v>
      </c>
      <c r="U15" s="54">
        <f>IF((SUM($E9:$E13))=0,0,(Q15/(SUM($E9:$E13))*100))</f>
        <v>53.981101082713664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397532000</v>
      </c>
      <c r="C17" s="92">
        <v>0</v>
      </c>
      <c r="D17" s="92"/>
      <c r="E17" s="92">
        <f t="shared" ref="E17:E24" si="8">$B17      +$C17      +$D17</f>
        <v>397532000</v>
      </c>
      <c r="F17" s="93">
        <v>397532000</v>
      </c>
      <c r="G17" s="94">
        <v>397532000</v>
      </c>
      <c r="H17" s="93">
        <v>95011000</v>
      </c>
      <c r="I17" s="94">
        <v>91895481</v>
      </c>
      <c r="J17" s="93">
        <v>107332000</v>
      </c>
      <c r="K17" s="94">
        <v>114530384</v>
      </c>
      <c r="L17" s="93">
        <v>78476000</v>
      </c>
      <c r="M17" s="94">
        <v>84410653</v>
      </c>
      <c r="N17" s="93">
        <v>107112000</v>
      </c>
      <c r="O17" s="94">
        <v>95543793</v>
      </c>
      <c r="P17" s="93">
        <f t="shared" ref="P17:P24" si="9">$H17      +$J17      +$L17      +$N17</f>
        <v>387931000</v>
      </c>
      <c r="Q17" s="94">
        <f t="shared" ref="Q17:Q24" si="10">$I17      +$K17      +$M17      +$O17</f>
        <v>386380311</v>
      </c>
      <c r="R17" s="48">
        <f t="shared" ref="R17:R24" si="11">IF(($L17      =0),0,((($N17      -$L17      )/$L17      )*100))</f>
        <v>36.490137111983287</v>
      </c>
      <c r="S17" s="49">
        <f t="shared" ref="S17:S24" si="12">IF(($M17      =0),0,((($O17      -$M17      )/$M17      )*100))</f>
        <v>13.189259417291796</v>
      </c>
      <c r="T17" s="48">
        <f t="shared" ref="T17:T23" si="13">IF(($E17      =0),0,(($P17      /$E17      )*100))</f>
        <v>97.584848515339644</v>
      </c>
      <c r="U17" s="50">
        <f t="shared" ref="U17:U23" si="14">IF(($E17      =0),0,(($Q17      /$E17      )*100))</f>
        <v>97.194769477677269</v>
      </c>
      <c r="V17" s="93">
        <v>5378000</v>
      </c>
      <c r="W17" s="94">
        <v>5191000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2600000</v>
      </c>
      <c r="C20" s="92">
        <v>0</v>
      </c>
      <c r="D20" s="92"/>
      <c r="E20" s="92">
        <f t="shared" si="8"/>
        <v>2600000</v>
      </c>
      <c r="F20" s="93">
        <v>2600000</v>
      </c>
      <c r="G20" s="94">
        <v>2600000</v>
      </c>
      <c r="H20" s="93"/>
      <c r="I20" s="94"/>
      <c r="J20" s="93">
        <v>391000</v>
      </c>
      <c r="K20" s="94"/>
      <c r="L20" s="93"/>
      <c r="M20" s="94"/>
      <c r="N20" s="93">
        <v>1949000</v>
      </c>
      <c r="O20" s="94">
        <v>2599916</v>
      </c>
      <c r="P20" s="93">
        <f t="shared" si="9"/>
        <v>2340000</v>
      </c>
      <c r="Q20" s="94">
        <f t="shared" si="10"/>
        <v>2599916</v>
      </c>
      <c r="R20" s="48">
        <f t="shared" si="11"/>
        <v>0</v>
      </c>
      <c r="S20" s="49">
        <f t="shared" si="12"/>
        <v>0</v>
      </c>
      <c r="T20" s="48">
        <f t="shared" si="13"/>
        <v>90</v>
      </c>
      <c r="U20" s="50">
        <f t="shared" si="14"/>
        <v>99.996769230769232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400132000</v>
      </c>
      <c r="C24" s="95">
        <f>SUM(C17:C23)</f>
        <v>0</v>
      </c>
      <c r="D24" s="95"/>
      <c r="E24" s="95">
        <f t="shared" si="8"/>
        <v>400132000</v>
      </c>
      <c r="F24" s="96">
        <f t="shared" ref="F24:O24" si="15">SUM(F17:F23)</f>
        <v>400132000</v>
      </c>
      <c r="G24" s="97">
        <f t="shared" si="15"/>
        <v>400132000</v>
      </c>
      <c r="H24" s="96">
        <f t="shared" si="15"/>
        <v>95011000</v>
      </c>
      <c r="I24" s="97">
        <f t="shared" si="15"/>
        <v>91895481</v>
      </c>
      <c r="J24" s="96">
        <f t="shared" si="15"/>
        <v>107723000</v>
      </c>
      <c r="K24" s="97">
        <f t="shared" si="15"/>
        <v>114530384</v>
      </c>
      <c r="L24" s="96">
        <f t="shared" si="15"/>
        <v>78476000</v>
      </c>
      <c r="M24" s="97">
        <f t="shared" si="15"/>
        <v>84410653</v>
      </c>
      <c r="N24" s="96">
        <f t="shared" si="15"/>
        <v>109061000</v>
      </c>
      <c r="O24" s="97">
        <f t="shared" si="15"/>
        <v>98143709</v>
      </c>
      <c r="P24" s="96">
        <f t="shared" si="9"/>
        <v>390271000</v>
      </c>
      <c r="Q24" s="97">
        <f t="shared" si="10"/>
        <v>388980227</v>
      </c>
      <c r="R24" s="52">
        <f t="shared" si="11"/>
        <v>38.973698965288747</v>
      </c>
      <c r="S24" s="53">
        <f t="shared" si="12"/>
        <v>16.269339842685497</v>
      </c>
      <c r="T24" s="52">
        <f>IF(($E24-$E19-$E23)   =0,0,($P24   /($E24-$E19-$E23)   )*100)</f>
        <v>97.535563264122842</v>
      </c>
      <c r="U24" s="54">
        <f>IF(($E24-$E19-$E23)   =0,0,($Q24   /($E24-$E19-$E23)   )*100)</f>
        <v>97.212976467765628</v>
      </c>
      <c r="V24" s="96">
        <f>SUM(V17:V23)</f>
        <v>5378000</v>
      </c>
      <c r="W24" s="97">
        <f>SUM(W17:W23)</f>
        <v>5191000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178544000</v>
      </c>
      <c r="C28" s="92">
        <v>0</v>
      </c>
      <c r="D28" s="92"/>
      <c r="E28" s="92">
        <f>$B28      +$C28      +$D28</f>
        <v>178544000</v>
      </c>
      <c r="F28" s="93">
        <v>178544000</v>
      </c>
      <c r="G28" s="94">
        <v>178544000</v>
      </c>
      <c r="H28" s="93">
        <v>4010000</v>
      </c>
      <c r="I28" s="94">
        <v>3576455</v>
      </c>
      <c r="J28" s="93">
        <v>38596000</v>
      </c>
      <c r="K28" s="94">
        <v>42161216</v>
      </c>
      <c r="L28" s="93">
        <v>18483000</v>
      </c>
      <c r="M28" s="94">
        <v>23622365</v>
      </c>
      <c r="N28" s="93">
        <v>40606000</v>
      </c>
      <c r="O28" s="94">
        <v>37917777</v>
      </c>
      <c r="P28" s="93">
        <f>$H28      +$J28      +$L28      +$N28</f>
        <v>101695000</v>
      </c>
      <c r="Q28" s="94">
        <f>$I28      +$K28      +$M28      +$O28</f>
        <v>107277813</v>
      </c>
      <c r="R28" s="48">
        <f>IF(($L28      =0),0,((($N28      -$L28      )/$L28      )*100))</f>
        <v>119.69377265595411</v>
      </c>
      <c r="S28" s="49">
        <f>IF(($M28      =0),0,((($O28      -$M28      )/$M28      )*100))</f>
        <v>60.516430086487951</v>
      </c>
      <c r="T28" s="48">
        <f>IF(($E28      =0),0,(($P28      /$E28      )*100))</f>
        <v>56.957948740926611</v>
      </c>
      <c r="U28" s="50">
        <f>IF(($E28      =0),0,(($Q28      /$E28      )*100))</f>
        <v>60.084804305941397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178544000</v>
      </c>
      <c r="C30" s="95">
        <f>SUM(C26:C29)</f>
        <v>0</v>
      </c>
      <c r="D30" s="95"/>
      <c r="E30" s="95">
        <f>$B30      +$C30      +$D30</f>
        <v>178544000</v>
      </c>
      <c r="F30" s="96">
        <f t="shared" ref="F30:O30" si="16">SUM(F26:F29)</f>
        <v>178544000</v>
      </c>
      <c r="G30" s="97">
        <f t="shared" si="16"/>
        <v>178544000</v>
      </c>
      <c r="H30" s="96">
        <f t="shared" si="16"/>
        <v>4010000</v>
      </c>
      <c r="I30" s="97">
        <f t="shared" si="16"/>
        <v>3576455</v>
      </c>
      <c r="J30" s="96">
        <f t="shared" si="16"/>
        <v>38596000</v>
      </c>
      <c r="K30" s="97">
        <f t="shared" si="16"/>
        <v>42161216</v>
      </c>
      <c r="L30" s="96">
        <f t="shared" si="16"/>
        <v>18483000</v>
      </c>
      <c r="M30" s="97">
        <f t="shared" si="16"/>
        <v>23622365</v>
      </c>
      <c r="N30" s="96">
        <f t="shared" si="16"/>
        <v>40606000</v>
      </c>
      <c r="O30" s="97">
        <f t="shared" si="16"/>
        <v>37917777</v>
      </c>
      <c r="P30" s="96">
        <f>$H30      +$J30      +$L30      +$N30</f>
        <v>101695000</v>
      </c>
      <c r="Q30" s="97">
        <f>$I30      +$K30      +$M30      +$O30</f>
        <v>107277813</v>
      </c>
      <c r="R30" s="52">
        <f>IF(($L30      =0),0,((($N30      -$L30      )/$L30      )*100))</f>
        <v>119.69377265595411</v>
      </c>
      <c r="S30" s="53">
        <f>IF(($M30      =0),0,((($O30      -$M30      )/$M30      )*100))</f>
        <v>60.516430086487951</v>
      </c>
      <c r="T30" s="52">
        <f>IF($E30   =0,0,($P30   /$E30   )*100)</f>
        <v>56.957948740926611</v>
      </c>
      <c r="U30" s="54">
        <f>IF($E30   =0,0,($Q30   /$E30   )*100)</f>
        <v>60.084804305941397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7971000</v>
      </c>
      <c r="C32" s="92">
        <v>0</v>
      </c>
      <c r="D32" s="92"/>
      <c r="E32" s="92">
        <f>$B32      +$C32      +$D32</f>
        <v>7971000</v>
      </c>
      <c r="F32" s="93">
        <v>7971000</v>
      </c>
      <c r="G32" s="94">
        <v>7971000</v>
      </c>
      <c r="H32" s="93">
        <v>1219000</v>
      </c>
      <c r="I32" s="94">
        <v>1580793</v>
      </c>
      <c r="J32" s="93">
        <v>6550000</v>
      </c>
      <c r="K32" s="94">
        <v>6549563</v>
      </c>
      <c r="L32" s="93">
        <v>183000</v>
      </c>
      <c r="M32" s="94">
        <v>-178432</v>
      </c>
      <c r="N32" s="93">
        <v>19000</v>
      </c>
      <c r="O32" s="94">
        <v>19077</v>
      </c>
      <c r="P32" s="93">
        <f>$H32      +$J32      +$L32      +$N32</f>
        <v>7971000</v>
      </c>
      <c r="Q32" s="94">
        <f>$I32      +$K32      +$M32      +$O32</f>
        <v>7971001</v>
      </c>
      <c r="R32" s="48">
        <f>IF(($L32      =0),0,((($N32      -$L32      )/$L32      )*100))</f>
        <v>-89.617486338797818</v>
      </c>
      <c r="S32" s="49">
        <f>IF(($M32      =0),0,((($O32      -$M32      )/$M32      )*100))</f>
        <v>-110.69146789813486</v>
      </c>
      <c r="T32" s="48">
        <f>IF(($E32      =0),0,(($P32      /$E32      )*100))</f>
        <v>100</v>
      </c>
      <c r="U32" s="50">
        <f>IF(($E32      =0),0,(($Q32      /$E32      )*100))</f>
        <v>100.00001254547735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7971000</v>
      </c>
      <c r="C33" s="95">
        <f>C32</f>
        <v>0</v>
      </c>
      <c r="D33" s="95"/>
      <c r="E33" s="95">
        <f>$B33      +$C33      +$D33</f>
        <v>7971000</v>
      </c>
      <c r="F33" s="96">
        <f t="shared" ref="F33:O33" si="17">F32</f>
        <v>7971000</v>
      </c>
      <c r="G33" s="97">
        <f t="shared" si="17"/>
        <v>7971000</v>
      </c>
      <c r="H33" s="96">
        <f t="shared" si="17"/>
        <v>1219000</v>
      </c>
      <c r="I33" s="97">
        <f t="shared" si="17"/>
        <v>1580793</v>
      </c>
      <c r="J33" s="96">
        <f t="shared" si="17"/>
        <v>6550000</v>
      </c>
      <c r="K33" s="97">
        <f t="shared" si="17"/>
        <v>6549563</v>
      </c>
      <c r="L33" s="96">
        <f t="shared" si="17"/>
        <v>183000</v>
      </c>
      <c r="M33" s="97">
        <f t="shared" si="17"/>
        <v>-178432</v>
      </c>
      <c r="N33" s="96">
        <f t="shared" si="17"/>
        <v>19000</v>
      </c>
      <c r="O33" s="97">
        <f t="shared" si="17"/>
        <v>19077</v>
      </c>
      <c r="P33" s="96">
        <f>$H33      +$J33      +$L33      +$N33</f>
        <v>7971000</v>
      </c>
      <c r="Q33" s="97">
        <f>$I33      +$K33      +$M33      +$O33</f>
        <v>7971001</v>
      </c>
      <c r="R33" s="52">
        <f>IF(($L33      =0),0,((($N33      -$L33      )/$L33      )*100))</f>
        <v>-89.617486338797818</v>
      </c>
      <c r="S33" s="53">
        <f>IF(($M33      =0),0,((($O33      -$M33      )/$M33      )*100))</f>
        <v>-110.69146789813486</v>
      </c>
      <c r="T33" s="52">
        <f>IF($E33   =0,0,($P33   /$E33   )*100)</f>
        <v>100</v>
      </c>
      <c r="U33" s="54">
        <f>IF($E33   =0,0,($Q33   /$E33   )*100)</f>
        <v>100.00001254547735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33000000</v>
      </c>
      <c r="C35" s="92">
        <v>-5000000</v>
      </c>
      <c r="D35" s="92"/>
      <c r="E35" s="92">
        <f t="shared" ref="E35:E40" si="18">$B35      +$C35      +$D35</f>
        <v>28000000</v>
      </c>
      <c r="F35" s="93">
        <v>28000000</v>
      </c>
      <c r="G35" s="94">
        <v>28000000</v>
      </c>
      <c r="H35" s="93"/>
      <c r="I35" s="94">
        <v>5429095</v>
      </c>
      <c r="J35" s="93">
        <v>2227000</v>
      </c>
      <c r="K35" s="94">
        <v>1179889</v>
      </c>
      <c r="L35" s="93">
        <v>1752000</v>
      </c>
      <c r="M35" s="94">
        <v>11310594</v>
      </c>
      <c r="N35" s="93">
        <v>1243000</v>
      </c>
      <c r="O35" s="94">
        <v>2356876</v>
      </c>
      <c r="P35" s="93">
        <f t="shared" ref="P35:P40" si="19">$H35      +$J35      +$L35      +$N35</f>
        <v>5222000</v>
      </c>
      <c r="Q35" s="94">
        <f t="shared" ref="Q35:Q40" si="20">$I35      +$K35      +$M35      +$O35</f>
        <v>20276454</v>
      </c>
      <c r="R35" s="48">
        <f t="shared" ref="R35:R40" si="21">IF(($L35      =0),0,((($N35      -$L35      )/$L35      )*100))</f>
        <v>-29.05251141552511</v>
      </c>
      <c r="S35" s="49">
        <f t="shared" ref="S35:S40" si="22">IF(($M35      =0),0,((($O35      -$M35      )/$M35      )*100))</f>
        <v>-79.16222613949364</v>
      </c>
      <c r="T35" s="48">
        <f t="shared" ref="T35:T39" si="23">IF(($E35      =0),0,(($P35      /$E35      )*100))</f>
        <v>18.649999999999999</v>
      </c>
      <c r="U35" s="50">
        <f t="shared" ref="U35:U39" si="24">IF(($E35      =0),0,(($Q35      /$E35      )*100))</f>
        <v>72.415907142857137</v>
      </c>
      <c r="V35" s="93">
        <v>561000</v>
      </c>
      <c r="W35" s="94">
        <v>561000</v>
      </c>
    </row>
    <row r="36" spans="1:23" ht="12.95" customHeight="1" x14ac:dyDescent="0.2">
      <c r="A36" s="47" t="s">
        <v>60</v>
      </c>
      <c r="B36" s="92">
        <v>52353000</v>
      </c>
      <c r="C36" s="92">
        <v>0</v>
      </c>
      <c r="D36" s="92"/>
      <c r="E36" s="92">
        <f t="shared" si="18"/>
        <v>52353000</v>
      </c>
      <c r="F36" s="93">
        <v>52353000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6000000</v>
      </c>
      <c r="C38" s="92">
        <v>0</v>
      </c>
      <c r="D38" s="92"/>
      <c r="E38" s="92">
        <f t="shared" si="18"/>
        <v>6000000</v>
      </c>
      <c r="F38" s="93">
        <v>6000000</v>
      </c>
      <c r="G38" s="94">
        <v>6000000</v>
      </c>
      <c r="H38" s="93"/>
      <c r="I38" s="94"/>
      <c r="J38" s="93"/>
      <c r="K38" s="94"/>
      <c r="L38" s="93">
        <v>76000</v>
      </c>
      <c r="M38" s="94">
        <v>87285</v>
      </c>
      <c r="N38" s="93">
        <v>5333000</v>
      </c>
      <c r="O38" s="94">
        <v>5827489</v>
      </c>
      <c r="P38" s="93">
        <f t="shared" si="19"/>
        <v>5409000</v>
      </c>
      <c r="Q38" s="94">
        <f t="shared" si="20"/>
        <v>5914774</v>
      </c>
      <c r="R38" s="48">
        <f t="shared" si="21"/>
        <v>6917.1052631578941</v>
      </c>
      <c r="S38" s="49">
        <f t="shared" si="22"/>
        <v>6576.3922781692163</v>
      </c>
      <c r="T38" s="48">
        <f t="shared" si="23"/>
        <v>90.149999999999991</v>
      </c>
      <c r="U38" s="50">
        <f t="shared" si="24"/>
        <v>98.579566666666665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91353000</v>
      </c>
      <c r="C40" s="95">
        <f>SUM(C35:C39)</f>
        <v>-5000000</v>
      </c>
      <c r="D40" s="95"/>
      <c r="E40" s="95">
        <f t="shared" si="18"/>
        <v>86353000</v>
      </c>
      <c r="F40" s="96">
        <f t="shared" ref="F40:O40" si="25">SUM(F35:F39)</f>
        <v>86353000</v>
      </c>
      <c r="G40" s="97">
        <f t="shared" si="25"/>
        <v>34000000</v>
      </c>
      <c r="H40" s="96">
        <f t="shared" si="25"/>
        <v>0</v>
      </c>
      <c r="I40" s="97">
        <f t="shared" si="25"/>
        <v>5429095</v>
      </c>
      <c r="J40" s="96">
        <f t="shared" si="25"/>
        <v>2227000</v>
      </c>
      <c r="K40" s="97">
        <f t="shared" si="25"/>
        <v>1179889</v>
      </c>
      <c r="L40" s="96">
        <f t="shared" si="25"/>
        <v>1828000</v>
      </c>
      <c r="M40" s="97">
        <f t="shared" si="25"/>
        <v>11397879</v>
      </c>
      <c r="N40" s="96">
        <f t="shared" si="25"/>
        <v>6576000</v>
      </c>
      <c r="O40" s="97">
        <f t="shared" si="25"/>
        <v>8184365</v>
      </c>
      <c r="P40" s="96">
        <f t="shared" si="19"/>
        <v>10631000</v>
      </c>
      <c r="Q40" s="97">
        <f t="shared" si="20"/>
        <v>26191228</v>
      </c>
      <c r="R40" s="52">
        <f t="shared" si="21"/>
        <v>259.73741794310723</v>
      </c>
      <c r="S40" s="53">
        <f t="shared" si="22"/>
        <v>-28.193964859602389</v>
      </c>
      <c r="T40" s="52">
        <f>IF((+$E35+$E38) =0,0,(P40   /(+$E35+$E38) )*100)</f>
        <v>31.267647058823528</v>
      </c>
      <c r="U40" s="54">
        <f>IF((+$E35+$E38) =0,0,(Q40   /(+$E35+$E38) )*100)</f>
        <v>77.033023529411764</v>
      </c>
      <c r="V40" s="96">
        <f>SUM(V35:V39)</f>
        <v>561000</v>
      </c>
      <c r="W40" s="97">
        <f>SUM(W35:W39)</f>
        <v>561000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218806000</v>
      </c>
      <c r="C43" s="92">
        <v>0</v>
      </c>
      <c r="D43" s="92"/>
      <c r="E43" s="92">
        <f t="shared" si="26"/>
        <v>218806000</v>
      </c>
      <c r="F43" s="93">
        <v>218806000</v>
      </c>
      <c r="G43" s="94">
        <v>218806000</v>
      </c>
      <c r="H43" s="93"/>
      <c r="I43" s="94">
        <v>41713697</v>
      </c>
      <c r="J43" s="93">
        <v>15532000</v>
      </c>
      <c r="K43" s="94">
        <v>63977836</v>
      </c>
      <c r="L43" s="93">
        <v>5288000</v>
      </c>
      <c r="M43" s="94">
        <v>42462708</v>
      </c>
      <c r="N43" s="93">
        <v>3337000</v>
      </c>
      <c r="O43" s="94">
        <v>53848140</v>
      </c>
      <c r="P43" s="93">
        <f t="shared" si="27"/>
        <v>24157000</v>
      </c>
      <c r="Q43" s="94">
        <f t="shared" si="28"/>
        <v>202002381</v>
      </c>
      <c r="R43" s="48">
        <f t="shared" si="29"/>
        <v>-36.894856278366113</v>
      </c>
      <c r="S43" s="49">
        <f t="shared" si="30"/>
        <v>26.812778874112315</v>
      </c>
      <c r="T43" s="48">
        <f t="shared" si="31"/>
        <v>11.040373664341928</v>
      </c>
      <c r="U43" s="50">
        <f t="shared" si="32"/>
        <v>92.32031160023034</v>
      </c>
      <c r="V43" s="93">
        <v>11492000</v>
      </c>
      <c r="W43" s="94">
        <v>10440000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65000000</v>
      </c>
      <c r="C51" s="92">
        <v>-15000000</v>
      </c>
      <c r="D51" s="92"/>
      <c r="E51" s="92">
        <f t="shared" si="26"/>
        <v>50000000</v>
      </c>
      <c r="F51" s="93">
        <v>50000000</v>
      </c>
      <c r="G51" s="94">
        <v>50000000</v>
      </c>
      <c r="H51" s="93"/>
      <c r="I51" s="94">
        <v>9314794</v>
      </c>
      <c r="J51" s="93">
        <v>11731000</v>
      </c>
      <c r="K51" s="94">
        <v>11200896</v>
      </c>
      <c r="L51" s="93">
        <v>8265000</v>
      </c>
      <c r="M51" s="94">
        <v>2939785</v>
      </c>
      <c r="N51" s="93">
        <v>17453000</v>
      </c>
      <c r="O51" s="94">
        <v>15978913</v>
      </c>
      <c r="P51" s="93">
        <f t="shared" si="27"/>
        <v>37449000</v>
      </c>
      <c r="Q51" s="94">
        <f t="shared" si="28"/>
        <v>39434388</v>
      </c>
      <c r="R51" s="48">
        <f t="shared" si="29"/>
        <v>111.16757410768301</v>
      </c>
      <c r="S51" s="49">
        <f t="shared" si="30"/>
        <v>443.54019086429793</v>
      </c>
      <c r="T51" s="48">
        <f t="shared" si="31"/>
        <v>74.897999999999996</v>
      </c>
      <c r="U51" s="50">
        <f t="shared" si="32"/>
        <v>78.868775999999997</v>
      </c>
      <c r="V51" s="93">
        <v>2115000</v>
      </c>
      <c r="W51" s="94">
        <v>2090000</v>
      </c>
    </row>
    <row r="52" spans="1:23" ht="12.95" customHeight="1" x14ac:dyDescent="0.2">
      <c r="A52" s="47" t="s">
        <v>75</v>
      </c>
      <c r="B52" s="92">
        <v>0</v>
      </c>
      <c r="C52" s="92">
        <v>4747000</v>
      </c>
      <c r="D52" s="92"/>
      <c r="E52" s="92">
        <f t="shared" si="26"/>
        <v>4747000</v>
      </c>
      <c r="F52" s="93">
        <v>4747000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283806000</v>
      </c>
      <c r="C53" s="95">
        <f>SUM(C42:C52)</f>
        <v>-10253000</v>
      </c>
      <c r="D53" s="95"/>
      <c r="E53" s="95">
        <f t="shared" si="26"/>
        <v>273553000</v>
      </c>
      <c r="F53" s="96">
        <f t="shared" ref="F53:O53" si="33">SUM(F42:F52)</f>
        <v>273553000</v>
      </c>
      <c r="G53" s="97">
        <f t="shared" si="33"/>
        <v>268806000</v>
      </c>
      <c r="H53" s="96">
        <f t="shared" si="33"/>
        <v>0</v>
      </c>
      <c r="I53" s="97">
        <f t="shared" si="33"/>
        <v>51028491</v>
      </c>
      <c r="J53" s="96">
        <f t="shared" si="33"/>
        <v>27263000</v>
      </c>
      <c r="K53" s="97">
        <f t="shared" si="33"/>
        <v>75178732</v>
      </c>
      <c r="L53" s="96">
        <f t="shared" si="33"/>
        <v>13553000</v>
      </c>
      <c r="M53" s="97">
        <f t="shared" si="33"/>
        <v>45402493</v>
      </c>
      <c r="N53" s="96">
        <f t="shared" si="33"/>
        <v>20790000</v>
      </c>
      <c r="O53" s="97">
        <f t="shared" si="33"/>
        <v>69827053</v>
      </c>
      <c r="P53" s="96">
        <f t="shared" si="27"/>
        <v>61606000</v>
      </c>
      <c r="Q53" s="97">
        <f t="shared" si="28"/>
        <v>241436769</v>
      </c>
      <c r="R53" s="52">
        <f t="shared" si="29"/>
        <v>53.39777171106028</v>
      </c>
      <c r="S53" s="53">
        <f t="shared" si="30"/>
        <v>53.795636288077844</v>
      </c>
      <c r="T53" s="52">
        <f>IF((+$E43+$E45+$E47+$E48+$E51) =0,0,(P53   /(+$E43+$E45+$E47+$E48+$E51) )*100)</f>
        <v>22.918387238380095</v>
      </c>
      <c r="U53" s="54">
        <f>IF((+$E43+$E45+$E47+$E48+$E51) =0,0,(Q53   /(+$E43+$E45+$E47+$E48+$E51) )*100)</f>
        <v>89.818221691480105</v>
      </c>
      <c r="V53" s="96">
        <f>SUM(V42:V52)</f>
        <v>13607000</v>
      </c>
      <c r="W53" s="97">
        <f>SUM(W42:W52)</f>
        <v>12530000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1005723000</v>
      </c>
      <c r="C67" s="104">
        <f>SUM(C9:C14,C17:C23,C26:C29,C32,C35:C39,C42:C52,C55:C58,C61:C65)</f>
        <v>-2253000</v>
      </c>
      <c r="D67" s="104"/>
      <c r="E67" s="104">
        <f t="shared" si="35"/>
        <v>1003470000</v>
      </c>
      <c r="F67" s="105">
        <f t="shared" ref="F67:O67" si="43">SUM(F9:F14,F17:F23,F26:F29,F32,F35:F39,F42:F52,F55:F58,F61:F65)</f>
        <v>1003470000</v>
      </c>
      <c r="G67" s="106">
        <f t="shared" si="43"/>
        <v>946070000</v>
      </c>
      <c r="H67" s="105">
        <f t="shared" si="43"/>
        <v>108358000</v>
      </c>
      <c r="I67" s="106">
        <f t="shared" si="43"/>
        <v>159958452</v>
      </c>
      <c r="J67" s="105">
        <f t="shared" si="43"/>
        <v>190955000</v>
      </c>
      <c r="K67" s="106">
        <f t="shared" si="43"/>
        <v>253865382</v>
      </c>
      <c r="L67" s="105">
        <f t="shared" si="43"/>
        <v>117940000</v>
      </c>
      <c r="M67" s="106">
        <f t="shared" si="43"/>
        <v>168145531</v>
      </c>
      <c r="N67" s="105">
        <f t="shared" si="43"/>
        <v>183789000</v>
      </c>
      <c r="O67" s="106">
        <f t="shared" si="43"/>
        <v>220450153</v>
      </c>
      <c r="P67" s="105">
        <f t="shared" si="36"/>
        <v>601042000</v>
      </c>
      <c r="Q67" s="106">
        <f t="shared" si="37"/>
        <v>802419518</v>
      </c>
      <c r="R67" s="61">
        <f t="shared" si="38"/>
        <v>55.832626759369177</v>
      </c>
      <c r="S67" s="62">
        <f t="shared" si="39"/>
        <v>31.106757157881287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63.530394156880568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84.816083165093488</v>
      </c>
      <c r="V67" s="105">
        <f>SUM(V9:V14,V17:V23,V26:V29,V32,V35:V39,V42:V52,V55:V58,V61:V65)</f>
        <v>19546000</v>
      </c>
      <c r="W67" s="106">
        <f>SUM(W9:W14,W17:W23,W26:W29,W32,W35:W39,W42:W52,W55:W58,W61:W65)</f>
        <v>18282000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1005723000</v>
      </c>
      <c r="C72" s="104">
        <f>SUM(C9:C14,C17:C23,C26:C29,C32,C35:C39,C42:C52,C55:C58,C61:C65,C69)</f>
        <v>-2253000</v>
      </c>
      <c r="D72" s="104"/>
      <c r="E72" s="104">
        <f>$B72      +$C72      +$D72</f>
        <v>1003470000</v>
      </c>
      <c r="F72" s="105">
        <f t="shared" ref="F72:O72" si="46">SUM(F9:F14,F17:F23,F26:F29,F32,F35:F39,F42:F52,F55:F58,F61:F65,F69)</f>
        <v>1003470000</v>
      </c>
      <c r="G72" s="106">
        <f t="shared" si="46"/>
        <v>946070000</v>
      </c>
      <c r="H72" s="105">
        <f t="shared" si="46"/>
        <v>108358000</v>
      </c>
      <c r="I72" s="106">
        <f t="shared" si="46"/>
        <v>159958452</v>
      </c>
      <c r="J72" s="105">
        <f t="shared" si="46"/>
        <v>190955000</v>
      </c>
      <c r="K72" s="106">
        <f t="shared" si="46"/>
        <v>253865382</v>
      </c>
      <c r="L72" s="105">
        <f t="shared" si="46"/>
        <v>117940000</v>
      </c>
      <c r="M72" s="106">
        <f t="shared" si="46"/>
        <v>168145531</v>
      </c>
      <c r="N72" s="105">
        <f t="shared" si="46"/>
        <v>183789000</v>
      </c>
      <c r="O72" s="106">
        <f t="shared" si="46"/>
        <v>220450153</v>
      </c>
      <c r="P72" s="105">
        <f>$H72      +$J72      +$L72      +$N72</f>
        <v>601042000</v>
      </c>
      <c r="Q72" s="106">
        <f>$I72      +$K72      +$M72      +$O72</f>
        <v>802419518</v>
      </c>
      <c r="R72" s="61">
        <f>IF(($L72      =0),0,((($N72      -$L72      )/$L72      )*100))</f>
        <v>55.832626759369177</v>
      </c>
      <c r="S72" s="62">
        <f>IF(($M72      =0),0,((($O72      -$M72      )/$M72      )*100))</f>
        <v>31.106757157881287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63.530394156880568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84.816083165093488</v>
      </c>
      <c r="V72" s="105">
        <f>SUM(V9:V14,V17:V23,V26:V29,V32,V35:V39,V42:V52,V55:V58,V61:V65,V69)</f>
        <v>19546000</v>
      </c>
      <c r="W72" s="106">
        <f>SUM(W9:W14,W17:W23,W26:W29,W32,W35:W39,W42:W52,W55:W58,W61:W65,W69)</f>
        <v>18282000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JeXrw9kMye/qand5US1gcE7Tks/epFagw6g6R/XaOjlVf6s+f+fZl3U8VJRcsQiNiATpt9r62UGYD2lklQsJQ==" saltValue="infwt+pMi7ujMmW8PPrZY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134000</v>
      </c>
      <c r="I10" s="94">
        <v>134355</v>
      </c>
      <c r="J10" s="93">
        <v>122000</v>
      </c>
      <c r="K10" s="94">
        <v>53186</v>
      </c>
      <c r="L10" s="93">
        <v>613000</v>
      </c>
      <c r="M10" s="94">
        <v>285532</v>
      </c>
      <c r="N10" s="93">
        <v>250000</v>
      </c>
      <c r="O10" s="94">
        <v>601937</v>
      </c>
      <c r="P10" s="93">
        <f t="shared" ref="P10:P15" si="1">$H10      +$J10      +$L10      +$N10</f>
        <v>1119000</v>
      </c>
      <c r="Q10" s="94">
        <f t="shared" ref="Q10:Q15" si="2">$I10      +$K10      +$M10      +$O10</f>
        <v>1075010</v>
      </c>
      <c r="R10" s="48">
        <f t="shared" ref="R10:R15" si="3">IF(($L10      =0),0,((($N10      -$L10      )/$L10      )*100))</f>
        <v>-59.216965742251226</v>
      </c>
      <c r="S10" s="49">
        <f t="shared" ref="S10:S15" si="4">IF(($M10      =0),0,((($O10      -$M10      )/$M10      )*100))</f>
        <v>110.81244834204223</v>
      </c>
      <c r="T10" s="48">
        <f t="shared" ref="T10:T14" si="5">IF(($E10      =0),0,(($P10      /$E10      )*100))</f>
        <v>53.285714285714278</v>
      </c>
      <c r="U10" s="50">
        <f t="shared" ref="U10:U14" si="6">IF(($E10      =0),0,(($Q10      /$E10      )*100))</f>
        <v>51.190952380952382</v>
      </c>
      <c r="V10" s="93">
        <v>380000</v>
      </c>
      <c r="W10" s="94">
        <v>0</v>
      </c>
    </row>
    <row r="11" spans="1:23" ht="12.95" customHeight="1" x14ac:dyDescent="0.2">
      <c r="A11" s="47" t="s">
        <v>37</v>
      </c>
      <c r="B11" s="92">
        <v>24500000</v>
      </c>
      <c r="C11" s="92">
        <v>0</v>
      </c>
      <c r="D11" s="92"/>
      <c r="E11" s="92">
        <f t="shared" si="0"/>
        <v>24500000</v>
      </c>
      <c r="F11" s="93">
        <v>24500000</v>
      </c>
      <c r="G11" s="94">
        <v>24500000</v>
      </c>
      <c r="H11" s="93">
        <v>5988000</v>
      </c>
      <c r="I11" s="94"/>
      <c r="J11" s="93">
        <v>5766000</v>
      </c>
      <c r="K11" s="94"/>
      <c r="L11" s="93">
        <v>6103000</v>
      </c>
      <c r="M11" s="94"/>
      <c r="N11" s="93">
        <v>4956000</v>
      </c>
      <c r="O11" s="94">
        <v>11500000</v>
      </c>
      <c r="P11" s="93">
        <f t="shared" si="1"/>
        <v>22813000</v>
      </c>
      <c r="Q11" s="94">
        <f t="shared" si="2"/>
        <v>11500000</v>
      </c>
      <c r="R11" s="48">
        <f t="shared" si="3"/>
        <v>-18.794035720137636</v>
      </c>
      <c r="S11" s="49">
        <f t="shared" si="4"/>
        <v>0</v>
      </c>
      <c r="T11" s="48">
        <f t="shared" si="5"/>
        <v>93.114285714285714</v>
      </c>
      <c r="U11" s="50">
        <f t="shared" si="6"/>
        <v>46.938775510204081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26600000</v>
      </c>
      <c r="C15" s="95">
        <f>SUM(C9:C14)</f>
        <v>0</v>
      </c>
      <c r="D15" s="95"/>
      <c r="E15" s="95">
        <f t="shared" si="0"/>
        <v>26600000</v>
      </c>
      <c r="F15" s="96">
        <f t="shared" ref="F15:O15" si="7">SUM(F9:F14)</f>
        <v>26600000</v>
      </c>
      <c r="G15" s="97">
        <f t="shared" si="7"/>
        <v>26600000</v>
      </c>
      <c r="H15" s="96">
        <f t="shared" si="7"/>
        <v>6122000</v>
      </c>
      <c r="I15" s="97">
        <f t="shared" si="7"/>
        <v>134355</v>
      </c>
      <c r="J15" s="96">
        <f t="shared" si="7"/>
        <v>5888000</v>
      </c>
      <c r="K15" s="97">
        <f t="shared" si="7"/>
        <v>53186</v>
      </c>
      <c r="L15" s="96">
        <f t="shared" si="7"/>
        <v>6716000</v>
      </c>
      <c r="M15" s="97">
        <f t="shared" si="7"/>
        <v>285532</v>
      </c>
      <c r="N15" s="96">
        <f t="shared" si="7"/>
        <v>5206000</v>
      </c>
      <c r="O15" s="97">
        <f t="shared" si="7"/>
        <v>12101937</v>
      </c>
      <c r="P15" s="96">
        <f t="shared" si="1"/>
        <v>23932000</v>
      </c>
      <c r="Q15" s="97">
        <f t="shared" si="2"/>
        <v>12575010</v>
      </c>
      <c r="R15" s="52">
        <f t="shared" si="3"/>
        <v>-22.48362120309708</v>
      </c>
      <c r="S15" s="53">
        <f t="shared" si="4"/>
        <v>4138.382037740078</v>
      </c>
      <c r="T15" s="52">
        <f>IF((SUM($E9:$E13))=0,0,(P15/(SUM($E9:$E13))*100))</f>
        <v>89.969924812030072</v>
      </c>
      <c r="U15" s="54">
        <f>IF((SUM($E9:$E13))=0,0,(Q15/(SUM($E9:$E13))*100))</f>
        <v>47.274473684210527</v>
      </c>
      <c r="V15" s="96">
        <f>SUM(V9:V14)</f>
        <v>380000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1677000</v>
      </c>
      <c r="C32" s="92">
        <v>0</v>
      </c>
      <c r="D32" s="92"/>
      <c r="E32" s="92">
        <f>$B32      +$C32      +$D32</f>
        <v>1677000</v>
      </c>
      <c r="F32" s="93">
        <v>1677000</v>
      </c>
      <c r="G32" s="94">
        <v>1677000</v>
      </c>
      <c r="H32" s="93">
        <v>1677000</v>
      </c>
      <c r="I32" s="94">
        <v>1677000</v>
      </c>
      <c r="J32" s="93"/>
      <c r="K32" s="94"/>
      <c r="L32" s="93"/>
      <c r="M32" s="94"/>
      <c r="N32" s="93"/>
      <c r="O32" s="94"/>
      <c r="P32" s="93">
        <f>$H32      +$J32      +$L32      +$N32</f>
        <v>1677000</v>
      </c>
      <c r="Q32" s="94">
        <f>$I32      +$K32      +$M32      +$O32</f>
        <v>1677000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1677000</v>
      </c>
      <c r="C33" s="95">
        <f>C32</f>
        <v>0</v>
      </c>
      <c r="D33" s="95"/>
      <c r="E33" s="95">
        <f>$B33      +$C33      +$D33</f>
        <v>1677000</v>
      </c>
      <c r="F33" s="96">
        <f t="shared" ref="F33:O33" si="17">F32</f>
        <v>1677000</v>
      </c>
      <c r="G33" s="97">
        <f t="shared" si="17"/>
        <v>1677000</v>
      </c>
      <c r="H33" s="96">
        <f t="shared" si="17"/>
        <v>1677000</v>
      </c>
      <c r="I33" s="97">
        <f t="shared" si="17"/>
        <v>1677000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1677000</v>
      </c>
      <c r="Q33" s="97">
        <f>$I33      +$K33      +$M33      +$O33</f>
        <v>1677000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7650000</v>
      </c>
      <c r="C35" s="92">
        <v>10093000</v>
      </c>
      <c r="D35" s="92"/>
      <c r="E35" s="92">
        <f t="shared" ref="E35:E40" si="18">$B35      +$C35      +$D35</f>
        <v>17743000</v>
      </c>
      <c r="F35" s="93">
        <v>17743000</v>
      </c>
      <c r="G35" s="94">
        <v>17743000</v>
      </c>
      <c r="H35" s="93">
        <v>25000</v>
      </c>
      <c r="I35" s="94"/>
      <c r="J35" s="93">
        <v>1672000</v>
      </c>
      <c r="K35" s="94">
        <v>10904590</v>
      </c>
      <c r="L35" s="93">
        <v>288000</v>
      </c>
      <c r="M35" s="94"/>
      <c r="N35" s="93">
        <v>3199000</v>
      </c>
      <c r="O35" s="94">
        <v>9408372</v>
      </c>
      <c r="P35" s="93">
        <f t="shared" ref="P35:P40" si="19">$H35      +$J35      +$L35      +$N35</f>
        <v>5184000</v>
      </c>
      <c r="Q35" s="94">
        <f t="shared" ref="Q35:Q40" si="20">$I35      +$K35      +$M35      +$O35</f>
        <v>20312962</v>
      </c>
      <c r="R35" s="48">
        <f t="shared" ref="R35:R40" si="21">IF(($L35      =0),0,((($N35      -$L35      )/$L35      )*100))</f>
        <v>1010.7638888888889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29.217156061545396</v>
      </c>
      <c r="U35" s="50">
        <f t="shared" ref="U35:U39" si="24">IF(($E35      =0),0,(($Q35      /$E35      )*100))</f>
        <v>114.48437130135829</v>
      </c>
      <c r="V35" s="93">
        <v>10931000</v>
      </c>
      <c r="W35" s="94">
        <v>0</v>
      </c>
    </row>
    <row r="36" spans="1:23" ht="12.95" customHeight="1" x14ac:dyDescent="0.2">
      <c r="A36" s="47" t="s">
        <v>60</v>
      </c>
      <c r="B36" s="92">
        <v>2041000</v>
      </c>
      <c r="C36" s="92">
        <v>0</v>
      </c>
      <c r="D36" s="92"/>
      <c r="E36" s="92">
        <f t="shared" si="18"/>
        <v>2041000</v>
      </c>
      <c r="F36" s="93">
        <v>2041000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4200000</v>
      </c>
      <c r="C38" s="92">
        <v>0</v>
      </c>
      <c r="D38" s="92"/>
      <c r="E38" s="92">
        <f t="shared" si="18"/>
        <v>4200000</v>
      </c>
      <c r="F38" s="93">
        <v>4200000</v>
      </c>
      <c r="G38" s="94">
        <v>4200000</v>
      </c>
      <c r="H38" s="93"/>
      <c r="I38" s="94"/>
      <c r="J38" s="93">
        <v>828000</v>
      </c>
      <c r="K38" s="94"/>
      <c r="L38" s="93">
        <v>2427000</v>
      </c>
      <c r="M38" s="94">
        <v>262080</v>
      </c>
      <c r="N38" s="93">
        <v>685000</v>
      </c>
      <c r="O38" s="94"/>
      <c r="P38" s="93">
        <f t="shared" si="19"/>
        <v>3940000</v>
      </c>
      <c r="Q38" s="94">
        <f t="shared" si="20"/>
        <v>262080</v>
      </c>
      <c r="R38" s="48">
        <f t="shared" si="21"/>
        <v>-71.775854964977341</v>
      </c>
      <c r="S38" s="49">
        <f t="shared" si="22"/>
        <v>-100</v>
      </c>
      <c r="T38" s="48">
        <f t="shared" si="23"/>
        <v>93.80952380952381</v>
      </c>
      <c r="U38" s="50">
        <f t="shared" si="24"/>
        <v>6.2399999999999993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13891000</v>
      </c>
      <c r="C40" s="95">
        <f>SUM(C35:C39)</f>
        <v>10093000</v>
      </c>
      <c r="D40" s="95"/>
      <c r="E40" s="95">
        <f t="shared" si="18"/>
        <v>23984000</v>
      </c>
      <c r="F40" s="96">
        <f t="shared" ref="F40:O40" si="25">SUM(F35:F39)</f>
        <v>23984000</v>
      </c>
      <c r="G40" s="97">
        <f t="shared" si="25"/>
        <v>21943000</v>
      </c>
      <c r="H40" s="96">
        <f t="shared" si="25"/>
        <v>25000</v>
      </c>
      <c r="I40" s="97">
        <f t="shared" si="25"/>
        <v>0</v>
      </c>
      <c r="J40" s="96">
        <f t="shared" si="25"/>
        <v>2500000</v>
      </c>
      <c r="K40" s="97">
        <f t="shared" si="25"/>
        <v>10904590</v>
      </c>
      <c r="L40" s="96">
        <f t="shared" si="25"/>
        <v>2715000</v>
      </c>
      <c r="M40" s="97">
        <f t="shared" si="25"/>
        <v>262080</v>
      </c>
      <c r="N40" s="96">
        <f t="shared" si="25"/>
        <v>3884000</v>
      </c>
      <c r="O40" s="97">
        <f t="shared" si="25"/>
        <v>9408372</v>
      </c>
      <c r="P40" s="96">
        <f t="shared" si="19"/>
        <v>9124000</v>
      </c>
      <c r="Q40" s="97">
        <f t="shared" si="20"/>
        <v>20575042</v>
      </c>
      <c r="R40" s="52">
        <f t="shared" si="21"/>
        <v>43.057090239410684</v>
      </c>
      <c r="S40" s="53">
        <f t="shared" si="22"/>
        <v>3489.8855311355314</v>
      </c>
      <c r="T40" s="52">
        <f>IF((+$E35+$E38) =0,0,(P40   /(+$E35+$E38) )*100)</f>
        <v>41.580458460556898</v>
      </c>
      <c r="U40" s="54">
        <f>IF((+$E35+$E38) =0,0,(Q40   /(+$E35+$E38) )*100)</f>
        <v>93.765856993118533</v>
      </c>
      <c r="V40" s="96">
        <f>SUM(V35:V39)</f>
        <v>10931000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40000000</v>
      </c>
      <c r="C43" s="92">
        <v>-40000000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46596000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16000000</v>
      </c>
      <c r="C51" s="92">
        <v>0</v>
      </c>
      <c r="D51" s="92"/>
      <c r="E51" s="92">
        <f t="shared" si="26"/>
        <v>16000000</v>
      </c>
      <c r="F51" s="93">
        <v>16000000</v>
      </c>
      <c r="G51" s="94">
        <v>16000000</v>
      </c>
      <c r="H51" s="93"/>
      <c r="I51" s="94">
        <v>572749</v>
      </c>
      <c r="J51" s="93"/>
      <c r="K51" s="94">
        <v>783181</v>
      </c>
      <c r="L51" s="93"/>
      <c r="M51" s="94"/>
      <c r="N51" s="93"/>
      <c r="O51" s="94"/>
      <c r="P51" s="93">
        <f t="shared" si="27"/>
        <v>0</v>
      </c>
      <c r="Q51" s="94">
        <f t="shared" si="28"/>
        <v>1355930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8.4745625000000011</v>
      </c>
      <c r="V51" s="93">
        <v>4229000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56000000</v>
      </c>
      <c r="C53" s="95">
        <f>SUM(C42:C52)</f>
        <v>-40000000</v>
      </c>
      <c r="D53" s="95"/>
      <c r="E53" s="95">
        <f t="shared" si="26"/>
        <v>16000000</v>
      </c>
      <c r="F53" s="96">
        <f t="shared" ref="F53:O53" si="33">SUM(F42:F52)</f>
        <v>16000000</v>
      </c>
      <c r="G53" s="97">
        <f t="shared" si="33"/>
        <v>16000000</v>
      </c>
      <c r="H53" s="96">
        <f t="shared" si="33"/>
        <v>0</v>
      </c>
      <c r="I53" s="97">
        <f t="shared" si="33"/>
        <v>572749</v>
      </c>
      <c r="J53" s="96">
        <f t="shared" si="33"/>
        <v>0</v>
      </c>
      <c r="K53" s="97">
        <f t="shared" si="33"/>
        <v>783181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1355930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8.4745625000000011</v>
      </c>
      <c r="V53" s="96">
        <f>SUM(V42:V52)</f>
        <v>50825000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98168000</v>
      </c>
      <c r="C67" s="104">
        <f>SUM(C9:C14,C17:C23,C26:C29,C32,C35:C39,C42:C52,C55:C58,C61:C65)</f>
        <v>-29907000</v>
      </c>
      <c r="D67" s="104"/>
      <c r="E67" s="104">
        <f t="shared" si="35"/>
        <v>68261000</v>
      </c>
      <c r="F67" s="105">
        <f t="shared" ref="F67:O67" si="43">SUM(F9:F14,F17:F23,F26:F29,F32,F35:F39,F42:F52,F55:F58,F61:F65)</f>
        <v>68261000</v>
      </c>
      <c r="G67" s="106">
        <f t="shared" si="43"/>
        <v>66220000</v>
      </c>
      <c r="H67" s="105">
        <f t="shared" si="43"/>
        <v>7824000</v>
      </c>
      <c r="I67" s="106">
        <f t="shared" si="43"/>
        <v>2384104</v>
      </c>
      <c r="J67" s="105">
        <f t="shared" si="43"/>
        <v>8388000</v>
      </c>
      <c r="K67" s="106">
        <f t="shared" si="43"/>
        <v>11740957</v>
      </c>
      <c r="L67" s="105">
        <f t="shared" si="43"/>
        <v>9431000</v>
      </c>
      <c r="M67" s="106">
        <f t="shared" si="43"/>
        <v>547612</v>
      </c>
      <c r="N67" s="105">
        <f t="shared" si="43"/>
        <v>9090000</v>
      </c>
      <c r="O67" s="106">
        <f t="shared" si="43"/>
        <v>21510309</v>
      </c>
      <c r="P67" s="105">
        <f t="shared" si="36"/>
        <v>34733000</v>
      </c>
      <c r="Q67" s="106">
        <f t="shared" si="37"/>
        <v>36182982</v>
      </c>
      <c r="R67" s="61">
        <f t="shared" si="38"/>
        <v>-3.6157353408970416</v>
      </c>
      <c r="S67" s="62">
        <f t="shared" si="39"/>
        <v>3828.0200214750594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52.450921171851405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54.640564784053161</v>
      </c>
      <c r="V67" s="105">
        <f>SUM(V9:V14,V17:V23,V26:V29,V32,V35:V39,V42:V52,V55:V58,V61:V65)</f>
        <v>62136000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61043000</v>
      </c>
      <c r="C69" s="92">
        <v>-9517000</v>
      </c>
      <c r="D69" s="92"/>
      <c r="E69" s="92">
        <f>$B69      +$C69      +$D69</f>
        <v>51526000</v>
      </c>
      <c r="F69" s="93">
        <v>29996000</v>
      </c>
      <c r="G69" s="94">
        <v>29996000</v>
      </c>
      <c r="H69" s="93">
        <v>7721000</v>
      </c>
      <c r="I69" s="94">
        <v>7326252</v>
      </c>
      <c r="J69" s="93">
        <v>7179000</v>
      </c>
      <c r="K69" s="94">
        <v>6093572</v>
      </c>
      <c r="L69" s="93">
        <v>5877000</v>
      </c>
      <c r="M69" s="94">
        <v>5305134</v>
      </c>
      <c r="N69" s="93">
        <v>9219000</v>
      </c>
      <c r="O69" s="94">
        <v>13895936</v>
      </c>
      <c r="P69" s="93">
        <f>$H69      +$J69      +$L69      +$N69</f>
        <v>29996000</v>
      </c>
      <c r="Q69" s="94">
        <f>$I69      +$K69      +$M69      +$O69</f>
        <v>32620894</v>
      </c>
      <c r="R69" s="48">
        <f>IF(($L69      =0),0,((($N69      -$L69      )/$L69      )*100))</f>
        <v>56.865747830525784</v>
      </c>
      <c r="S69" s="49">
        <f>IF(($M69      =0),0,((($O69      -$M69      )/$M69      )*100))</f>
        <v>161.93374191867727</v>
      </c>
      <c r="T69" s="48">
        <f>IF(($E69      =0),0,(($P69      /$E69      )*100))</f>
        <v>58.215269960796491</v>
      </c>
      <c r="U69" s="50">
        <f>IF(($E69      =0),0,(($Q69      /$E69      )*100))</f>
        <v>63.30957962970151</v>
      </c>
      <c r="V69" s="93">
        <v>6799000</v>
      </c>
      <c r="W69" s="94">
        <v>0</v>
      </c>
    </row>
    <row r="70" spans="1:23" ht="12.95" customHeight="1" x14ac:dyDescent="0.2">
      <c r="A70" s="56" t="s">
        <v>41</v>
      </c>
      <c r="B70" s="101">
        <f>B69</f>
        <v>61043000</v>
      </c>
      <c r="C70" s="101">
        <f>C69</f>
        <v>-9517000</v>
      </c>
      <c r="D70" s="101"/>
      <c r="E70" s="101">
        <f>$B70      +$C70      +$D70</f>
        <v>51526000</v>
      </c>
      <c r="F70" s="102">
        <f t="shared" ref="F70:O70" si="44">F69</f>
        <v>29996000</v>
      </c>
      <c r="G70" s="103">
        <f t="shared" si="44"/>
        <v>29996000</v>
      </c>
      <c r="H70" s="102">
        <f t="shared" si="44"/>
        <v>7721000</v>
      </c>
      <c r="I70" s="103">
        <f t="shared" si="44"/>
        <v>7326252</v>
      </c>
      <c r="J70" s="102">
        <f t="shared" si="44"/>
        <v>7179000</v>
      </c>
      <c r="K70" s="103">
        <f t="shared" si="44"/>
        <v>6093572</v>
      </c>
      <c r="L70" s="102">
        <f t="shared" si="44"/>
        <v>5877000</v>
      </c>
      <c r="M70" s="103">
        <f t="shared" si="44"/>
        <v>5305134</v>
      </c>
      <c r="N70" s="102">
        <f t="shared" si="44"/>
        <v>9219000</v>
      </c>
      <c r="O70" s="103">
        <f t="shared" si="44"/>
        <v>13895936</v>
      </c>
      <c r="P70" s="102">
        <f>$H70      +$J70      +$L70      +$N70</f>
        <v>29996000</v>
      </c>
      <c r="Q70" s="103">
        <f>$I70      +$K70      +$M70      +$O70</f>
        <v>32620894</v>
      </c>
      <c r="R70" s="57">
        <f>IF(($L70      =0),0,((($N70      -$L70      )/$L70      )*100))</f>
        <v>56.865747830525784</v>
      </c>
      <c r="S70" s="58">
        <f>IF(($M70      =0),0,((($O70      -$M70      )/$M70      )*100))</f>
        <v>161.93374191867727</v>
      </c>
      <c r="T70" s="57">
        <f>IF($E70   =0,0,($P70   /$E70   )*100)</f>
        <v>58.215269960796491</v>
      </c>
      <c r="U70" s="59">
        <f>IF($E70   =0,0,($Q70   /$E70 )*100)</f>
        <v>63.30957962970151</v>
      </c>
      <c r="V70" s="102">
        <f>V69</f>
        <v>6799000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61043000</v>
      </c>
      <c r="C71" s="104">
        <f>C69</f>
        <v>-9517000</v>
      </c>
      <c r="D71" s="104"/>
      <c r="E71" s="104">
        <f>$B71      +$C71      +$D71</f>
        <v>51526000</v>
      </c>
      <c r="F71" s="105">
        <f t="shared" ref="F71:O71" si="45">F69</f>
        <v>29996000</v>
      </c>
      <c r="G71" s="106">
        <f t="shared" si="45"/>
        <v>29996000</v>
      </c>
      <c r="H71" s="105">
        <f t="shared" si="45"/>
        <v>7721000</v>
      </c>
      <c r="I71" s="106">
        <f t="shared" si="45"/>
        <v>7326252</v>
      </c>
      <c r="J71" s="105">
        <f t="shared" si="45"/>
        <v>7179000</v>
      </c>
      <c r="K71" s="106">
        <f t="shared" si="45"/>
        <v>6093572</v>
      </c>
      <c r="L71" s="105">
        <f t="shared" si="45"/>
        <v>5877000</v>
      </c>
      <c r="M71" s="106">
        <f t="shared" si="45"/>
        <v>5305134</v>
      </c>
      <c r="N71" s="105">
        <f t="shared" si="45"/>
        <v>9219000</v>
      </c>
      <c r="O71" s="106">
        <f t="shared" si="45"/>
        <v>13895936</v>
      </c>
      <c r="P71" s="105">
        <f>$H71      +$J71      +$L71      +$N71</f>
        <v>29996000</v>
      </c>
      <c r="Q71" s="106">
        <f>$I71      +$K71      +$M71      +$O71</f>
        <v>32620894</v>
      </c>
      <c r="R71" s="61">
        <f>IF(($L71      =0),0,((($N71      -$L71      )/$L71      )*100))</f>
        <v>56.865747830525784</v>
      </c>
      <c r="S71" s="62">
        <f>IF(($M71      =0),0,((($O71      -$M71      )/$M71      )*100))</f>
        <v>161.93374191867727</v>
      </c>
      <c r="T71" s="61">
        <f>IF($E71   =0,0,($P71   /$E71   )*100)</f>
        <v>58.215269960796491</v>
      </c>
      <c r="U71" s="65">
        <f>IF($E71   =0,0,($Q71   /$E71   )*100)</f>
        <v>63.30957962970151</v>
      </c>
      <c r="V71" s="105">
        <f>V69</f>
        <v>6799000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159211000</v>
      </c>
      <c r="C72" s="104">
        <f>SUM(C9:C14,C17:C23,C26:C29,C32,C35:C39,C42:C52,C55:C58,C61:C65,C69)</f>
        <v>-39424000</v>
      </c>
      <c r="D72" s="104"/>
      <c r="E72" s="104">
        <f>$B72      +$C72      +$D72</f>
        <v>119787000</v>
      </c>
      <c r="F72" s="105">
        <f t="shared" ref="F72:O72" si="46">SUM(F9:F14,F17:F23,F26:F29,F32,F35:F39,F42:F52,F55:F58,F61:F65,F69)</f>
        <v>98257000</v>
      </c>
      <c r="G72" s="106">
        <f t="shared" si="46"/>
        <v>96216000</v>
      </c>
      <c r="H72" s="105">
        <f t="shared" si="46"/>
        <v>15545000</v>
      </c>
      <c r="I72" s="106">
        <f t="shared" si="46"/>
        <v>9710356</v>
      </c>
      <c r="J72" s="105">
        <f t="shared" si="46"/>
        <v>15567000</v>
      </c>
      <c r="K72" s="106">
        <f t="shared" si="46"/>
        <v>17834529</v>
      </c>
      <c r="L72" s="105">
        <f t="shared" si="46"/>
        <v>15308000</v>
      </c>
      <c r="M72" s="106">
        <f t="shared" si="46"/>
        <v>5852746</v>
      </c>
      <c r="N72" s="105">
        <f t="shared" si="46"/>
        <v>18309000</v>
      </c>
      <c r="O72" s="106">
        <f t="shared" si="46"/>
        <v>35406245</v>
      </c>
      <c r="P72" s="105">
        <f>$H72      +$J72      +$L72      +$N72</f>
        <v>64729000</v>
      </c>
      <c r="Q72" s="106">
        <f>$I72      +$K72      +$M72      +$O72</f>
        <v>68803876</v>
      </c>
      <c r="R72" s="61">
        <f>IF(($L72      =0),0,((($N72      -$L72      )/$L72      )*100))</f>
        <v>19.604128560229945</v>
      </c>
      <c r="S72" s="62">
        <f>IF(($M72      =0),0,((($O72      -$M72      )/$M72      )*100))</f>
        <v>504.95099223509783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54.973417356003594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58.434151478606488</v>
      </c>
      <c r="V72" s="105">
        <f>SUM(V9:V14,V17:V23,V26:V29,V32,V35:V39,V42:V52,V55:V58,V61:V65,V69)</f>
        <v>68935000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9wqJouyNUA/4teq/nfkpggU137tA+pgztJx8xDtGLw3cc6aJ6DUjKnac1FoNeC7UcKbnFjEShj1dJwfc1O8/RQ==" saltValue="Evw+OGs8b8ofdV36Wtq3o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3E1DFE-AD7A-45D4-B740-5A07B057BCA2}"/>
</file>

<file path=customXml/itemProps2.xml><?xml version="1.0" encoding="utf-8"?>
<ds:datastoreItem xmlns:ds="http://schemas.openxmlformats.org/officeDocument/2006/customXml" ds:itemID="{0F97EA3F-BC90-400A-8002-AC49457D8617}"/>
</file>

<file path=customXml/itemProps3.xml><?xml version="1.0" encoding="utf-8"?>
<ds:datastoreItem xmlns:ds="http://schemas.openxmlformats.org/officeDocument/2006/customXml" ds:itemID="{A1B43B19-4E1B-4A5E-866A-248D5DAF6B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Summary</vt:lpstr>
      <vt:lpstr>FS184</vt:lpstr>
      <vt:lpstr>GT421</vt:lpstr>
      <vt:lpstr>GT481</vt:lpstr>
      <vt:lpstr>KZN225</vt:lpstr>
      <vt:lpstr>KZN252</vt:lpstr>
      <vt:lpstr>KZN282</vt:lpstr>
      <vt:lpstr>LIM354</vt:lpstr>
      <vt:lpstr>MP307</vt:lpstr>
      <vt:lpstr>MP312</vt:lpstr>
      <vt:lpstr>MP313</vt:lpstr>
      <vt:lpstr>MP326</vt:lpstr>
      <vt:lpstr>NC091</vt:lpstr>
      <vt:lpstr>NW372</vt:lpstr>
      <vt:lpstr>NW373</vt:lpstr>
      <vt:lpstr>NW403</vt:lpstr>
      <vt:lpstr>NW405</vt:lpstr>
      <vt:lpstr>WC023</vt:lpstr>
      <vt:lpstr>WC024</vt:lpstr>
      <vt:lpstr>WC044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Summary!Print_Area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2022-08-12T13:08:32Z</dcterms:created>
  <dcterms:modified xsi:type="dcterms:W3CDTF">2022-08-12T13:09:58Z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