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EBAEE94F-EABD-48AF-AA2A-C77D25605B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<sst xmlns="http://schemas.openxmlformats.org/spreadsheetml/2006/main" count="1378" uniqueCount="615">
  <si>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</si>
  <si>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</si>
  <si>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4th Quarter Ended 30 June 2022 (Preliminary results)</t>
  </si>
  <si>
    <t>Fourth Quarter 2021/22</t>
  </si>
  <si>
    <t>Fourth Quarter 2020/21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</si>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</sst>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wrapText="1"/>
    </xf>
    <xf numFmtId="0" fontId="9" fillId="0" borderId="0" xfId="0" applyFont="1"/>
    <xf numFmtId="0" fontId="6" fillId="0" borderId="7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horizontal="center" wrapText="1"/>
    </xf>
    <xf numFmtId="0" fontId="9" fillId="0" borderId="2" xfId="0" applyFont="1" applyBorder="1" applyProtection="1"/>
    <xf numFmtId="0" fontId="9" fillId="0" borderId="9" xfId="0" applyFont="1" applyBorder="1" applyProtection="1"/>
    <xf numFmtId="164" fontId="9" fillId="0" borderId="20" xfId="0" applyNumberFormat="1" applyFont="1" applyBorder="1" applyAlignment="1" applyProtection="1"/>
    <xf numFmtId="164" fontId="9" fillId="0" borderId="12" xfId="0" applyNumberFormat="1" applyFont="1" applyBorder="1" applyAlignment="1" applyProtection="1"/>
    <xf numFmtId="164" fontId="9" fillId="0" borderId="21" xfId="0" applyNumberFormat="1" applyFont="1" applyBorder="1" applyAlignment="1" applyProtection="1"/>
    <xf numFmtId="164" fontId="9" fillId="0" borderId="22" xfId="0" applyNumberFormat="1" applyFont="1" applyBorder="1" applyAlignment="1" applyProtection="1"/>
    <xf numFmtId="164" fontId="9" fillId="0" borderId="23" xfId="0" applyNumberFormat="1" applyFont="1" applyBorder="1" applyAlignment="1" applyProtection="1"/>
    <xf numFmtId="164" fontId="9" fillId="0" borderId="24" xfId="0" applyNumberFormat="1" applyFont="1" applyBorder="1" applyAlignment="1" applyProtection="1"/>
    <xf numFmtId="0" fontId="9" fillId="0" borderId="8" xfId="0" applyFont="1" applyBorder="1" applyProtection="1"/>
    <xf numFmtId="0" fontId="9" fillId="0" borderId="7" xfId="0" applyFont="1" applyBorder="1" applyProtection="1"/>
    <xf numFmtId="0" fontId="6" fillId="0" borderId="7" xfId="0" applyFont="1" applyBorder="1" applyProtection="1"/>
    <xf numFmtId="0" fontId="9" fillId="0" borderId="13" xfId="0" applyFont="1" applyBorder="1" applyProtection="1"/>
    <xf numFmtId="0" fontId="9" fillId="0" borderId="0" xfId="0" applyFont="1" applyProtection="1"/>
    <xf numFmtId="0" fontId="0" fillId="0" borderId="1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29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6" fillId="0" borderId="8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 wrapText="1"/>
    </xf>
    <xf numFmtId="0" fontId="0" fillId="0" borderId="7" xfId="0" applyBorder="1" applyProtection="1"/>
    <xf numFmtId="0" fontId="0" fillId="0" borderId="0" xfId="0" applyBorder="1" applyAlignment="1" applyProtection="1">
      <alignment horizontal="left" indent="1"/>
    </xf>
    <xf numFmtId="0" fontId="0" fillId="0" borderId="0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7" xfId="0" applyBorder="1" applyProtection="1"/>
    <xf numFmtId="0" fontId="0" fillId="0" borderId="24" xfId="0" applyBorder="1" applyProtection="1"/>
    <xf numFmtId="0" fontId="2" fillId="0" borderId="7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right"/>
    </xf>
    <xf numFmtId="165" fontId="10" fillId="0" borderId="8" xfId="0" applyNumberFormat="1" applyFont="1" applyBorder="1" applyAlignment="1" applyProtection="1">
      <alignment horizontal="left" indent="1"/>
    </xf>
    <xf numFmtId="165" fontId="10" fillId="0" borderId="7" xfId="0" applyNumberFormat="1" applyFont="1" applyBorder="1" applyAlignment="1" applyProtection="1">
      <alignment wrapText="1"/>
    </xf>
    <xf numFmtId="165" fontId="9" fillId="0" borderId="22" xfId="0" applyNumberFormat="1" applyFont="1" applyFill="1" applyBorder="1" applyAlignment="1" applyProtection="1"/>
    <xf numFmtId="165" fontId="9" fillId="0" borderId="23" xfId="0" applyNumberFormat="1" applyFont="1" applyFill="1" applyBorder="1" applyAlignment="1" applyProtection="1"/>
    <xf numFmtId="165" fontId="10" fillId="0" borderId="24" xfId="0" applyNumberFormat="1" applyFont="1" applyBorder="1" applyAlignment="1" applyProtection="1">
      <alignment wrapText="1"/>
    </xf>
    <xf numFmtId="165" fontId="10" fillId="0" borderId="22" xfId="0" applyNumberFormat="1" applyFont="1" applyBorder="1" applyAlignment="1" applyProtection="1">
      <alignment wrapText="1"/>
    </xf>
    <xf numFmtId="165" fontId="10" fillId="0" borderId="23" xfId="0" applyNumberFormat="1" applyFont="1" applyBorder="1" applyAlignment="1" applyProtection="1">
      <alignment wrapText="1"/>
    </xf>
    <xf numFmtId="165" fontId="9" fillId="0" borderId="8" xfId="0" applyNumberFormat="1" applyFont="1" applyBorder="1" applyAlignment="1" applyProtection="1">
      <alignment horizontal="left" indent="1"/>
    </xf>
    <xf numFmtId="165" fontId="6" fillId="0" borderId="8" xfId="0" applyNumberFormat="1" applyFont="1" applyBorder="1" applyProtection="1"/>
    <xf numFmtId="165" fontId="6" fillId="0" borderId="7" xfId="0" applyNumberFormat="1" applyFont="1" applyBorder="1" applyProtection="1"/>
    <xf numFmtId="165" fontId="7" fillId="0" borderId="22" xfId="0" applyNumberFormat="1" applyFont="1" applyFill="1" applyBorder="1" applyAlignment="1" applyProtection="1"/>
    <xf numFmtId="165" fontId="7" fillId="0" borderId="23" xfId="0" applyNumberFormat="1" applyFont="1" applyFill="1" applyBorder="1" applyAlignment="1" applyProtection="1"/>
    <xf numFmtId="165" fontId="6" fillId="0" borderId="24" xfId="0" applyNumberFormat="1" applyFont="1" applyBorder="1" applyAlignment="1" applyProtection="1"/>
    <xf numFmtId="165" fontId="6" fillId="0" borderId="22" xfId="0" applyNumberFormat="1" applyFont="1" applyBorder="1" applyAlignment="1" applyProtection="1"/>
    <xf numFmtId="165" fontId="6" fillId="0" borderId="23" xfId="0" applyNumberFormat="1" applyFont="1" applyBorder="1" applyAlignment="1" applyProtection="1"/>
    <xf numFmtId="165" fontId="9" fillId="0" borderId="14" xfId="0" applyNumberFormat="1" applyFont="1" applyBorder="1" applyProtection="1"/>
    <xf numFmtId="165" fontId="9" fillId="0" borderId="15" xfId="0" applyNumberFormat="1" applyFont="1" applyBorder="1" applyProtection="1"/>
    <xf numFmtId="165" fontId="7" fillId="0" borderId="25" xfId="0" applyNumberFormat="1" applyFont="1" applyBorder="1" applyAlignment="1" applyProtection="1"/>
    <xf numFmtId="165" fontId="7" fillId="0" borderId="18" xfId="0" applyNumberFormat="1" applyFont="1" applyBorder="1" applyAlignment="1" applyProtection="1"/>
    <xf numFmtId="165" fontId="7" fillId="0" borderId="19" xfId="0" applyNumberFormat="1" applyFont="1" applyBorder="1" applyAlignment="1" applyProtection="1"/>
    <xf numFmtId="165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left" wrapText="1" indent="1"/>
    </xf>
    <xf numFmtId="165" fontId="1" fillId="0" borderId="0" xfId="0" applyNumberFormat="1" applyFont="1" applyFill="1" applyBorder="1" applyAlignment="1" applyProtection="1">
      <alignment horizontal="left" wrapText="1"/>
    </xf>
    <xf numFmtId="165" fontId="1" fillId="0" borderId="22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1" fillId="0" borderId="27" xfId="0" applyNumberFormat="1" applyFont="1" applyFill="1" applyBorder="1" applyAlignment="1" applyProtection="1">
      <alignment horizontal="right"/>
    </xf>
    <xf numFmtId="165" fontId="1" fillId="0" borderId="24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/>
    </xf>
    <xf numFmtId="165" fontId="3" fillId="0" borderId="22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6" xfId="0" applyNumberFormat="1" applyFont="1" applyFill="1" applyBorder="1" applyAlignment="1" applyProtection="1">
      <alignment horizontal="left"/>
    </xf>
    <xf numFmtId="165" fontId="3" fillId="0" borderId="26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18" xfId="0" applyNumberFormat="1" applyFont="1" applyFill="1" applyBorder="1" applyAlignment="1" applyProtection="1">
      <alignment horizontal="right"/>
    </xf>
    <xf numFmtId="165" fontId="3" fillId="0" borderId="28" xfId="0" applyNumberFormat="1" applyFont="1" applyFill="1" applyBorder="1" applyAlignment="1" applyProtection="1">
      <alignment horizontal="right"/>
    </xf>
    <xf numFmtId="165" fontId="3" fillId="0" borderId="19" xfId="0" applyNumberFormat="1" applyFont="1" applyFill="1" applyBorder="1" applyAlignment="1" applyProtection="1">
      <alignment horizontal="right"/>
    </xf>
    <xf numFmtId="165" fontId="9" fillId="0" borderId="24" xfId="0" applyNumberFormat="1" applyFont="1" applyFill="1" applyBorder="1" applyAlignment="1" applyProtection="1"/>
    <xf numFmtId="165" fontId="6" fillId="0" borderId="8" xfId="0" applyNumberFormat="1" applyFont="1" applyBorder="1" applyAlignment="1" applyProtection="1">
      <alignment horizontal="left"/>
    </xf>
    <xf numFmtId="165" fontId="6" fillId="0" borderId="24" xfId="0" applyNumberFormat="1" applyFont="1" applyBorder="1" applyAlignment="1" applyProtection="1">
      <alignment wrapText="1"/>
    </xf>
    <xf numFmtId="165" fontId="6" fillId="0" borderId="22" xfId="0" applyNumberFormat="1" applyFont="1" applyBorder="1" applyAlignment="1" applyProtection="1">
      <alignment wrapText="1"/>
    </xf>
    <xf numFmtId="165" fontId="6" fillId="0" borderId="23" xfId="0" applyNumberFormat="1" applyFont="1" applyBorder="1" applyAlignment="1" applyProtection="1">
      <alignment wrapText="1"/>
    </xf>
    <xf numFmtId="165" fontId="7" fillId="0" borderId="24" xfId="0" applyNumberFormat="1" applyFont="1" applyFill="1" applyBorder="1" applyAlignment="1" applyProtection="1"/>
    <xf numFmtId="165" fontId="10" fillId="0" borderId="14" xfId="0" applyNumberFormat="1" applyFont="1" applyBorder="1" applyAlignment="1" applyProtection="1">
      <alignment horizontal="left" indent="1"/>
    </xf>
    <xf numFmtId="165" fontId="10" fillId="0" borderId="13" xfId="0" applyNumberFormat="1" applyFont="1" applyBorder="1" applyAlignment="1" applyProtection="1">
      <alignment wrapText="1"/>
    </xf>
    <xf numFmtId="165" fontId="9" fillId="0" borderId="25" xfId="0" applyNumberFormat="1" applyFont="1" applyFill="1" applyBorder="1" applyAlignment="1" applyProtection="1"/>
    <xf numFmtId="165" fontId="9" fillId="0" borderId="18" xfId="0" applyNumberFormat="1" applyFont="1" applyFill="1" applyBorder="1" applyAlignment="1" applyProtection="1"/>
    <xf numFmtId="165" fontId="10" fillId="0" borderId="19" xfId="0" applyNumberFormat="1" applyFont="1" applyBorder="1" applyAlignment="1" applyProtection="1">
      <alignment wrapText="1"/>
    </xf>
    <xf numFmtId="165" fontId="10" fillId="0" borderId="25" xfId="0" applyNumberFormat="1" applyFont="1" applyBorder="1" applyAlignment="1" applyProtection="1">
      <alignment wrapText="1"/>
    </xf>
    <xf numFmtId="165" fontId="10" fillId="0" borderId="18" xfId="0" applyNumberFormat="1" applyFont="1" applyBorder="1" applyAlignment="1" applyProtection="1">
      <alignment wrapText="1"/>
    </xf>
    <xf numFmtId="165" fontId="9" fillId="0" borderId="19" xfId="0" applyNumberFormat="1" applyFont="1" applyFill="1" applyBorder="1" applyAlignment="1" applyProtection="1"/>
    <xf numFmtId="165" fontId="11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right" wrapText="1"/>
    </xf>
    <xf numFmtId="0" fontId="6" fillId="0" borderId="4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7" customFormat="1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3" s="7" customFormat="1" x14ac:dyDescent="0.2">
      <c r="A7" s="8" t="s">
        <v>0</v>
      </c>
      <c r="B7" s="9" t="s">
        <v>13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3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3" s="7" customFormat="1" x14ac:dyDescent="0.2">
      <c r="A9" s="23" t="s">
        <v>14</v>
      </c>
      <c r="B9" s="53" t="s">
        <v>15</v>
      </c>
      <c r="C9" s="54" t="s">
        <v>16</v>
      </c>
      <c r="D9" s="55">
        <v>552928338</v>
      </c>
      <c r="E9" s="56">
        <v>3733022856</v>
      </c>
      <c r="F9" s="56">
        <v>1586901530</v>
      </c>
      <c r="G9" s="56">
        <v>0</v>
      </c>
      <c r="H9" s="57">
        <v>5872852724</v>
      </c>
      <c r="I9" s="58">
        <v>513338366</v>
      </c>
      <c r="J9" s="59">
        <v>1931242543</v>
      </c>
      <c r="K9" s="56">
        <v>876102447</v>
      </c>
      <c r="L9" s="59">
        <v>0</v>
      </c>
      <c r="M9" s="57">
        <v>3320683356</v>
      </c>
    </row>
    <row r="10" spans="1:13" s="7" customFormat="1" x14ac:dyDescent="0.2">
      <c r="A10" s="23" t="s">
        <v>14</v>
      </c>
      <c r="B10" s="53" t="s">
        <v>17</v>
      </c>
      <c r="C10" s="54" t="s">
        <v>18</v>
      </c>
      <c r="D10" s="55">
        <v>772233964</v>
      </c>
      <c r="E10" s="56">
        <v>1955698741</v>
      </c>
      <c r="F10" s="56">
        <v>792920894</v>
      </c>
      <c r="G10" s="56">
        <v>0</v>
      </c>
      <c r="H10" s="57">
        <v>3520853599</v>
      </c>
      <c r="I10" s="58">
        <v>708856842</v>
      </c>
      <c r="J10" s="59">
        <v>2130903749</v>
      </c>
      <c r="K10" s="56">
        <v>568961828</v>
      </c>
      <c r="L10" s="59">
        <v>0</v>
      </c>
      <c r="M10" s="57">
        <v>3408722419</v>
      </c>
    </row>
    <row r="11" spans="1:13" s="7" customFormat="1" x14ac:dyDescent="0.2">
      <c r="A11" s="23" t="s">
        <v>14</v>
      </c>
      <c r="B11" s="53" t="s">
        <v>19</v>
      </c>
      <c r="C11" s="54" t="s">
        <v>20</v>
      </c>
      <c r="D11" s="55">
        <v>8013154036</v>
      </c>
      <c r="E11" s="56">
        <v>24059279401</v>
      </c>
      <c r="F11" s="56">
        <v>8133179267</v>
      </c>
      <c r="G11" s="56">
        <v>0</v>
      </c>
      <c r="H11" s="57">
        <v>40205612704</v>
      </c>
      <c r="I11" s="58">
        <v>7419615919</v>
      </c>
      <c r="J11" s="59">
        <v>19846488046</v>
      </c>
      <c r="K11" s="56">
        <v>6562386631</v>
      </c>
      <c r="L11" s="59">
        <v>0</v>
      </c>
      <c r="M11" s="57">
        <v>33828490596</v>
      </c>
    </row>
    <row r="12" spans="1:13" s="7" customFormat="1" x14ac:dyDescent="0.2">
      <c r="A12" s="23" t="s">
        <v>14</v>
      </c>
      <c r="B12" s="53" t="s">
        <v>21</v>
      </c>
      <c r="C12" s="54" t="s">
        <v>22</v>
      </c>
      <c r="D12" s="55">
        <v>3485589412</v>
      </c>
      <c r="E12" s="56">
        <v>8536708195</v>
      </c>
      <c r="F12" s="56">
        <v>1225559207</v>
      </c>
      <c r="G12" s="56">
        <v>0</v>
      </c>
      <c r="H12" s="57">
        <v>13247856814</v>
      </c>
      <c r="I12" s="58">
        <v>3815502323</v>
      </c>
      <c r="J12" s="59">
        <v>9829369056</v>
      </c>
      <c r="K12" s="56">
        <v>1694316377</v>
      </c>
      <c r="L12" s="59">
        <v>0</v>
      </c>
      <c r="M12" s="57">
        <v>15339187756</v>
      </c>
    </row>
    <row r="13" spans="1:13" s="7" customFormat="1" x14ac:dyDescent="0.2">
      <c r="A13" s="23" t="s">
        <v>14</v>
      </c>
      <c r="B13" s="53" t="s">
        <v>23</v>
      </c>
      <c r="C13" s="54" t="s">
        <v>24</v>
      </c>
      <c r="D13" s="55">
        <v>502115068</v>
      </c>
      <c r="E13" s="56">
        <v>1334892373</v>
      </c>
      <c r="F13" s="56">
        <v>661178614</v>
      </c>
      <c r="G13" s="56">
        <v>0</v>
      </c>
      <c r="H13" s="57">
        <v>2498186055</v>
      </c>
      <c r="I13" s="58">
        <v>447012284</v>
      </c>
      <c r="J13" s="59">
        <v>1202778141</v>
      </c>
      <c r="K13" s="56">
        <v>1017225179</v>
      </c>
      <c r="L13" s="59">
        <v>0</v>
      </c>
      <c r="M13" s="57">
        <v>2667015604</v>
      </c>
    </row>
    <row r="14" spans="1:13" s="7" customFormat="1" x14ac:dyDescent="0.2">
      <c r="A14" s="23" t="s">
        <v>14</v>
      </c>
      <c r="B14" s="53" t="s">
        <v>25</v>
      </c>
      <c r="C14" s="54" t="s">
        <v>26</v>
      </c>
      <c r="D14" s="55">
        <v>888413071</v>
      </c>
      <c r="E14" s="56">
        <v>1951613752</v>
      </c>
      <c r="F14" s="56">
        <v>546433613</v>
      </c>
      <c r="G14" s="56">
        <v>0</v>
      </c>
      <c r="H14" s="57">
        <v>3386460436</v>
      </c>
      <c r="I14" s="58">
        <v>880734921</v>
      </c>
      <c r="J14" s="59">
        <v>1818253299</v>
      </c>
      <c r="K14" s="56">
        <v>489109848</v>
      </c>
      <c r="L14" s="59">
        <v>0</v>
      </c>
      <c r="M14" s="57">
        <v>3188098068</v>
      </c>
    </row>
    <row r="15" spans="1:13" s="7" customFormat="1" x14ac:dyDescent="0.2">
      <c r="A15" s="23" t="s">
        <v>14</v>
      </c>
      <c r="B15" s="53" t="s">
        <v>27</v>
      </c>
      <c r="C15" s="54" t="s">
        <v>28</v>
      </c>
      <c r="D15" s="55">
        <v>546060575</v>
      </c>
      <c r="E15" s="56">
        <v>1356370665</v>
      </c>
      <c r="F15" s="56">
        <v>1047240844</v>
      </c>
      <c r="G15" s="56">
        <v>0</v>
      </c>
      <c r="H15" s="57">
        <v>2949672084</v>
      </c>
      <c r="I15" s="58">
        <v>544257160</v>
      </c>
      <c r="J15" s="59">
        <v>2162662615</v>
      </c>
      <c r="K15" s="56">
        <v>1273649228</v>
      </c>
      <c r="L15" s="59">
        <v>0</v>
      </c>
      <c r="M15" s="57">
        <v>3980569003</v>
      </c>
    </row>
    <row r="16" spans="1:13" s="7" customFormat="1" x14ac:dyDescent="0.2">
      <c r="A16" s="23" t="s">
        <v>14</v>
      </c>
      <c r="B16" s="53" t="s">
        <v>29</v>
      </c>
      <c r="C16" s="54" t="s">
        <v>30</v>
      </c>
      <c r="D16" s="55">
        <v>234160252</v>
      </c>
      <c r="E16" s="56">
        <v>759168474</v>
      </c>
      <c r="F16" s="56">
        <v>279976368</v>
      </c>
      <c r="G16" s="56">
        <v>0</v>
      </c>
      <c r="H16" s="57">
        <v>1273305094</v>
      </c>
      <c r="I16" s="58">
        <v>358671908</v>
      </c>
      <c r="J16" s="59">
        <v>1127617453</v>
      </c>
      <c r="K16" s="56">
        <v>467889300</v>
      </c>
      <c r="L16" s="59">
        <v>0</v>
      </c>
      <c r="M16" s="57">
        <v>1954178661</v>
      </c>
    </row>
    <row r="17" spans="1:13" s="7" customFormat="1" x14ac:dyDescent="0.2">
      <c r="A17" s="23" t="s">
        <v>14</v>
      </c>
      <c r="B17" s="60" t="s">
        <v>31</v>
      </c>
      <c r="C17" s="54" t="s">
        <v>32</v>
      </c>
      <c r="D17" s="55">
        <v>3457189492</v>
      </c>
      <c r="E17" s="56">
        <v>8641018540</v>
      </c>
      <c r="F17" s="56">
        <v>4308740441</v>
      </c>
      <c r="G17" s="56">
        <v>0</v>
      </c>
      <c r="H17" s="57">
        <v>16406948473</v>
      </c>
      <c r="I17" s="58">
        <v>3177391597</v>
      </c>
      <c r="J17" s="59">
        <v>7742192154</v>
      </c>
      <c r="K17" s="56">
        <v>2938024315</v>
      </c>
      <c r="L17" s="59">
        <v>0</v>
      </c>
      <c r="M17" s="57">
        <v>13857608066</v>
      </c>
    </row>
    <row r="18" spans="1:13" s="7" customFormat="1" x14ac:dyDescent="0.2">
      <c r="A18" s="24" t="s">
        <v>0</v>
      </c>
      <c r="B18" s="61" t="s">
        <v>614</v>
      </c>
      <c r="C18" s="62" t="s">
        <v>0</v>
      </c>
      <c r="D18" s="63">
        <f t="shared" ref="D18:M18" si="0">SUM(D9:D17)</f>
        <v>18451844208</v>
      </c>
      <c r="E18" s="64">
        <f t="shared" si="0"/>
        <v>52327772997</v>
      </c>
      <c r="F18" s="64">
        <f t="shared" si="0"/>
        <v>18582130778</v>
      </c>
      <c r="G18" s="64">
        <f t="shared" si="0"/>
        <v>0</v>
      </c>
      <c r="H18" s="65">
        <f t="shared" si="0"/>
        <v>89361747983</v>
      </c>
      <c r="I18" s="66">
        <f t="shared" si="0"/>
        <v>17865381320</v>
      </c>
      <c r="J18" s="67">
        <f t="shared" si="0"/>
        <v>47791507056</v>
      </c>
      <c r="K18" s="64">
        <f t="shared" si="0"/>
        <v>15887665153</v>
      </c>
      <c r="L18" s="67">
        <f t="shared" si="0"/>
        <v>0</v>
      </c>
      <c r="M18" s="65">
        <f t="shared" si="0"/>
        <v>81544553529</v>
      </c>
    </row>
    <row r="19" spans="1:13" s="7" customFormat="1" ht="12.75" customHeight="1" x14ac:dyDescent="0.2">
      <c r="A19" s="25"/>
      <c r="B19" s="68"/>
      <c r="C19" s="69"/>
      <c r="D19" s="70"/>
      <c r="E19" s="71"/>
      <c r="F19" s="71"/>
      <c r="G19" s="71"/>
      <c r="H19" s="72"/>
      <c r="I19" s="70"/>
      <c r="J19" s="71"/>
      <c r="K19" s="71"/>
      <c r="L19" s="71"/>
      <c r="M19" s="72"/>
    </row>
    <row r="20" spans="1:13" s="7" customFormat="1" x14ac:dyDescent="0.2">
      <c r="A20" s="2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499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500</v>
      </c>
      <c r="C9" s="75" t="s">
        <v>501</v>
      </c>
      <c r="D9" s="76">
        <v>11539665</v>
      </c>
      <c r="E9" s="77">
        <v>11339661</v>
      </c>
      <c r="F9" s="77">
        <v>131172809</v>
      </c>
      <c r="G9" s="77">
        <v>0</v>
      </c>
      <c r="H9" s="78">
        <v>154052135</v>
      </c>
      <c r="I9" s="76">
        <v>8719301</v>
      </c>
      <c r="J9" s="77">
        <v>10232643</v>
      </c>
      <c r="K9" s="77">
        <v>40783200</v>
      </c>
      <c r="L9" s="77">
        <v>0</v>
      </c>
      <c r="M9" s="79">
        <v>59735144</v>
      </c>
    </row>
    <row r="10" spans="1:13" x14ac:dyDescent="0.2">
      <c r="A10" s="50" t="s">
        <v>53</v>
      </c>
      <c r="B10" s="74" t="s">
        <v>502</v>
      </c>
      <c r="C10" s="75" t="s">
        <v>503</v>
      </c>
      <c r="D10" s="76">
        <v>38311794</v>
      </c>
      <c r="E10" s="77">
        <v>186107583</v>
      </c>
      <c r="F10" s="77">
        <v>34050818</v>
      </c>
      <c r="G10" s="77">
        <v>0</v>
      </c>
      <c r="H10" s="78">
        <v>258470195</v>
      </c>
      <c r="I10" s="76">
        <v>121183233</v>
      </c>
      <c r="J10" s="77">
        <v>210041692</v>
      </c>
      <c r="K10" s="77">
        <v>228707591</v>
      </c>
      <c r="L10" s="77">
        <v>0</v>
      </c>
      <c r="M10" s="79">
        <v>559932516</v>
      </c>
    </row>
    <row r="11" spans="1:13" x14ac:dyDescent="0.2">
      <c r="A11" s="50" t="s">
        <v>53</v>
      </c>
      <c r="B11" s="74" t="s">
        <v>504</v>
      </c>
      <c r="C11" s="75" t="s">
        <v>505</v>
      </c>
      <c r="D11" s="76">
        <v>123384874</v>
      </c>
      <c r="E11" s="77">
        <v>1174126751</v>
      </c>
      <c r="F11" s="77">
        <v>346475451</v>
      </c>
      <c r="G11" s="77">
        <v>0</v>
      </c>
      <c r="H11" s="78">
        <v>1643987076</v>
      </c>
      <c r="I11" s="76">
        <v>104189592</v>
      </c>
      <c r="J11" s="77">
        <v>1043376715</v>
      </c>
      <c r="K11" s="77">
        <v>327309707</v>
      </c>
      <c r="L11" s="77">
        <v>0</v>
      </c>
      <c r="M11" s="79">
        <v>1474876014</v>
      </c>
    </row>
    <row r="12" spans="1:13" x14ac:dyDescent="0.2">
      <c r="A12" s="50" t="s">
        <v>53</v>
      </c>
      <c r="B12" s="74" t="s">
        <v>506</v>
      </c>
      <c r="C12" s="75" t="s">
        <v>507</v>
      </c>
      <c r="D12" s="76">
        <v>-1131984</v>
      </c>
      <c r="E12" s="77">
        <v>21372220</v>
      </c>
      <c r="F12" s="77">
        <v>44662184</v>
      </c>
      <c r="G12" s="77">
        <v>0</v>
      </c>
      <c r="H12" s="78">
        <v>64902420</v>
      </c>
      <c r="I12" s="76">
        <v>1226567</v>
      </c>
      <c r="J12" s="77">
        <v>2260067</v>
      </c>
      <c r="K12" s="77">
        <v>5409621</v>
      </c>
      <c r="L12" s="77">
        <v>0</v>
      </c>
      <c r="M12" s="79">
        <v>8896255</v>
      </c>
    </row>
    <row r="13" spans="1:13" x14ac:dyDescent="0.2">
      <c r="A13" s="50" t="s">
        <v>53</v>
      </c>
      <c r="B13" s="74" t="s">
        <v>508</v>
      </c>
      <c r="C13" s="75" t="s">
        <v>509</v>
      </c>
      <c r="D13" s="76">
        <v>31031890</v>
      </c>
      <c r="E13" s="77">
        <v>57291665</v>
      </c>
      <c r="F13" s="77">
        <v>25154805</v>
      </c>
      <c r="G13" s="77">
        <v>0</v>
      </c>
      <c r="H13" s="78">
        <v>113478360</v>
      </c>
      <c r="I13" s="76">
        <v>38704704</v>
      </c>
      <c r="J13" s="77">
        <v>34332691</v>
      </c>
      <c r="K13" s="77">
        <v>16424843</v>
      </c>
      <c r="L13" s="77">
        <v>0</v>
      </c>
      <c r="M13" s="79">
        <v>89462238</v>
      </c>
    </row>
    <row r="14" spans="1:13" x14ac:dyDescent="0.2">
      <c r="A14" s="50" t="s">
        <v>68</v>
      </c>
      <c r="B14" s="74" t="s">
        <v>510</v>
      </c>
      <c r="C14" s="75" t="s">
        <v>511</v>
      </c>
      <c r="D14" s="76">
        <v>0</v>
      </c>
      <c r="E14" s="77">
        <v>0</v>
      </c>
      <c r="F14" s="77">
        <v>4806466</v>
      </c>
      <c r="G14" s="77">
        <v>0</v>
      </c>
      <c r="H14" s="78">
        <v>4806466</v>
      </c>
      <c r="I14" s="76">
        <v>0</v>
      </c>
      <c r="J14" s="77">
        <v>0</v>
      </c>
      <c r="K14" s="77">
        <v>682511</v>
      </c>
      <c r="L14" s="77">
        <v>0</v>
      </c>
      <c r="M14" s="79">
        <v>682511</v>
      </c>
    </row>
    <row r="15" spans="1:13" ht="16.5" x14ac:dyDescent="0.3">
      <c r="A15" s="51" t="s">
        <v>0</v>
      </c>
      <c r="B15" s="80" t="s">
        <v>512</v>
      </c>
      <c r="C15" s="81" t="s">
        <v>0</v>
      </c>
      <c r="D15" s="82">
        <f t="shared" ref="D15:M15" si="0">SUM(D9:D14)</f>
        <v>203136239</v>
      </c>
      <c r="E15" s="83">
        <f t="shared" si="0"/>
        <v>1450237880</v>
      </c>
      <c r="F15" s="83">
        <f t="shared" si="0"/>
        <v>586322533</v>
      </c>
      <c r="G15" s="83">
        <f t="shared" si="0"/>
        <v>0</v>
      </c>
      <c r="H15" s="84">
        <f t="shared" si="0"/>
        <v>2239696652</v>
      </c>
      <c r="I15" s="82">
        <f t="shared" si="0"/>
        <v>274023397</v>
      </c>
      <c r="J15" s="83">
        <f t="shared" si="0"/>
        <v>1300243808</v>
      </c>
      <c r="K15" s="83">
        <f t="shared" si="0"/>
        <v>619317473</v>
      </c>
      <c r="L15" s="83">
        <f t="shared" si="0"/>
        <v>0</v>
      </c>
      <c r="M15" s="85">
        <f t="shared" si="0"/>
        <v>2193584678</v>
      </c>
    </row>
    <row r="16" spans="1:13" x14ac:dyDescent="0.2">
      <c r="A16" s="50" t="s">
        <v>53</v>
      </c>
      <c r="B16" s="74" t="s">
        <v>513</v>
      </c>
      <c r="C16" s="75" t="s">
        <v>514</v>
      </c>
      <c r="D16" s="76">
        <v>0</v>
      </c>
      <c r="E16" s="77">
        <v>113359</v>
      </c>
      <c r="F16" s="77">
        <v>17418832</v>
      </c>
      <c r="G16" s="77">
        <v>0</v>
      </c>
      <c r="H16" s="78">
        <v>17532191</v>
      </c>
      <c r="I16" s="76">
        <v>0</v>
      </c>
      <c r="J16" s="77">
        <v>93590</v>
      </c>
      <c r="K16" s="77">
        <v>705710</v>
      </c>
      <c r="L16" s="77">
        <v>0</v>
      </c>
      <c r="M16" s="79">
        <v>799300</v>
      </c>
    </row>
    <row r="17" spans="1:13" x14ac:dyDescent="0.2">
      <c r="A17" s="50" t="s">
        <v>53</v>
      </c>
      <c r="B17" s="74" t="s">
        <v>515</v>
      </c>
      <c r="C17" s="75" t="s">
        <v>516</v>
      </c>
      <c r="D17" s="76">
        <v>7177292</v>
      </c>
      <c r="E17" s="77">
        <v>3418130</v>
      </c>
      <c r="F17" s="77">
        <v>397103</v>
      </c>
      <c r="G17" s="77">
        <v>0</v>
      </c>
      <c r="H17" s="78">
        <v>10992525</v>
      </c>
      <c r="I17" s="76">
        <v>6927753</v>
      </c>
      <c r="J17" s="77">
        <v>2369561</v>
      </c>
      <c r="K17" s="77">
        <v>64156099</v>
      </c>
      <c r="L17" s="77">
        <v>0</v>
      </c>
      <c r="M17" s="79">
        <v>73453413</v>
      </c>
    </row>
    <row r="18" spans="1:13" x14ac:dyDescent="0.2">
      <c r="A18" s="50" t="s">
        <v>53</v>
      </c>
      <c r="B18" s="74" t="s">
        <v>517</v>
      </c>
      <c r="C18" s="75" t="s">
        <v>518</v>
      </c>
      <c r="D18" s="76">
        <v>81013932</v>
      </c>
      <c r="E18" s="77">
        <v>53383205</v>
      </c>
      <c r="F18" s="77">
        <v>38548895</v>
      </c>
      <c r="G18" s="77">
        <v>0</v>
      </c>
      <c r="H18" s="78">
        <v>172946032</v>
      </c>
      <c r="I18" s="76">
        <v>79633173</v>
      </c>
      <c r="J18" s="77">
        <v>63300820</v>
      </c>
      <c r="K18" s="77">
        <v>371185004</v>
      </c>
      <c r="L18" s="77">
        <v>0</v>
      </c>
      <c r="M18" s="79">
        <v>514118997</v>
      </c>
    </row>
    <row r="19" spans="1:13" x14ac:dyDescent="0.2">
      <c r="A19" s="50" t="s">
        <v>53</v>
      </c>
      <c r="B19" s="74" t="s">
        <v>519</v>
      </c>
      <c r="C19" s="75" t="s">
        <v>520</v>
      </c>
      <c r="D19" s="76">
        <v>14330682</v>
      </c>
      <c r="E19" s="77">
        <v>14709060</v>
      </c>
      <c r="F19" s="77">
        <v>186055</v>
      </c>
      <c r="G19" s="77">
        <v>0</v>
      </c>
      <c r="H19" s="78">
        <v>29225797</v>
      </c>
      <c r="I19" s="76">
        <v>-1069</v>
      </c>
      <c r="J19" s="77">
        <v>-171074</v>
      </c>
      <c r="K19" s="77">
        <v>6958503</v>
      </c>
      <c r="L19" s="77">
        <v>0</v>
      </c>
      <c r="M19" s="79">
        <v>6786360</v>
      </c>
    </row>
    <row r="20" spans="1:13" x14ac:dyDescent="0.2">
      <c r="A20" s="50" t="s">
        <v>53</v>
      </c>
      <c r="B20" s="74" t="s">
        <v>521</v>
      </c>
      <c r="C20" s="75" t="s">
        <v>522</v>
      </c>
      <c r="D20" s="76">
        <v>10921103</v>
      </c>
      <c r="E20" s="77">
        <v>21290996</v>
      </c>
      <c r="F20" s="77">
        <v>1222513</v>
      </c>
      <c r="G20" s="77">
        <v>0</v>
      </c>
      <c r="H20" s="78">
        <v>33434612</v>
      </c>
      <c r="I20" s="76">
        <v>10534405</v>
      </c>
      <c r="J20" s="77">
        <v>18839797</v>
      </c>
      <c r="K20" s="77">
        <v>878059</v>
      </c>
      <c r="L20" s="77">
        <v>0</v>
      </c>
      <c r="M20" s="79">
        <v>30252261</v>
      </c>
    </row>
    <row r="21" spans="1:13" x14ac:dyDescent="0.2">
      <c r="A21" s="50" t="s">
        <v>68</v>
      </c>
      <c r="B21" s="74" t="s">
        <v>523</v>
      </c>
      <c r="C21" s="75" t="s">
        <v>524</v>
      </c>
      <c r="D21" s="76">
        <v>0</v>
      </c>
      <c r="E21" s="77">
        <v>5418</v>
      </c>
      <c r="F21" s="77">
        <v>6062811</v>
      </c>
      <c r="G21" s="77">
        <v>0</v>
      </c>
      <c r="H21" s="78">
        <v>6068229</v>
      </c>
      <c r="I21" s="76">
        <v>0</v>
      </c>
      <c r="J21" s="77">
        <v>92336</v>
      </c>
      <c r="K21" s="77">
        <v>1417313</v>
      </c>
      <c r="L21" s="77">
        <v>0</v>
      </c>
      <c r="M21" s="79">
        <v>1509649</v>
      </c>
    </row>
    <row r="22" spans="1:13" ht="16.5" x14ac:dyDescent="0.3">
      <c r="A22" s="51" t="s">
        <v>0</v>
      </c>
      <c r="B22" s="80" t="s">
        <v>525</v>
      </c>
      <c r="C22" s="81" t="s">
        <v>0</v>
      </c>
      <c r="D22" s="82">
        <f t="shared" ref="D22:M22" si="1">SUM(D16:D21)</f>
        <v>113443009</v>
      </c>
      <c r="E22" s="83">
        <f t="shared" si="1"/>
        <v>92920168</v>
      </c>
      <c r="F22" s="83">
        <f t="shared" si="1"/>
        <v>63836209</v>
      </c>
      <c r="G22" s="83">
        <f t="shared" si="1"/>
        <v>0</v>
      </c>
      <c r="H22" s="84">
        <f t="shared" si="1"/>
        <v>270199386</v>
      </c>
      <c r="I22" s="82">
        <f t="shared" si="1"/>
        <v>97094262</v>
      </c>
      <c r="J22" s="83">
        <f t="shared" si="1"/>
        <v>84525030</v>
      </c>
      <c r="K22" s="83">
        <f t="shared" si="1"/>
        <v>445300688</v>
      </c>
      <c r="L22" s="83">
        <f t="shared" si="1"/>
        <v>0</v>
      </c>
      <c r="M22" s="85">
        <f t="shared" si="1"/>
        <v>626919980</v>
      </c>
    </row>
    <row r="23" spans="1:13" x14ac:dyDescent="0.2">
      <c r="A23" s="50" t="s">
        <v>53</v>
      </c>
      <c r="B23" s="74" t="s">
        <v>526</v>
      </c>
      <c r="C23" s="75" t="s">
        <v>527</v>
      </c>
      <c r="D23" s="76">
        <v>47080162</v>
      </c>
      <c r="E23" s="77">
        <v>26960506</v>
      </c>
      <c r="F23" s="77">
        <v>-12352376</v>
      </c>
      <c r="G23" s="77">
        <v>0</v>
      </c>
      <c r="H23" s="78">
        <v>61688292</v>
      </c>
      <c r="I23" s="76">
        <v>10309179</v>
      </c>
      <c r="J23" s="77">
        <v>52313534</v>
      </c>
      <c r="K23" s="77">
        <v>10938093</v>
      </c>
      <c r="L23" s="77">
        <v>0</v>
      </c>
      <c r="M23" s="79">
        <v>73560806</v>
      </c>
    </row>
    <row r="24" spans="1:13" x14ac:dyDescent="0.2">
      <c r="A24" s="50" t="s">
        <v>53</v>
      </c>
      <c r="B24" s="74" t="s">
        <v>528</v>
      </c>
      <c r="C24" s="75" t="s">
        <v>529</v>
      </c>
      <c r="D24" s="76">
        <v>2300223</v>
      </c>
      <c r="E24" s="77">
        <v>19086783</v>
      </c>
      <c r="F24" s="77">
        <v>20143245</v>
      </c>
      <c r="G24" s="77">
        <v>0</v>
      </c>
      <c r="H24" s="78">
        <v>41530251</v>
      </c>
      <c r="I24" s="76">
        <v>1487137</v>
      </c>
      <c r="J24" s="77">
        <v>9914129</v>
      </c>
      <c r="K24" s="77">
        <v>1523228</v>
      </c>
      <c r="L24" s="77">
        <v>0</v>
      </c>
      <c r="M24" s="79">
        <v>12924494</v>
      </c>
    </row>
    <row r="25" spans="1:13" x14ac:dyDescent="0.2">
      <c r="A25" s="50" t="s">
        <v>53</v>
      </c>
      <c r="B25" s="74" t="s">
        <v>530</v>
      </c>
      <c r="C25" s="75" t="s">
        <v>531</v>
      </c>
      <c r="D25" s="76">
        <v>1661041</v>
      </c>
      <c r="E25" s="77">
        <v>3119995</v>
      </c>
      <c r="F25" s="77">
        <v>7004801</v>
      </c>
      <c r="G25" s="77">
        <v>0</v>
      </c>
      <c r="H25" s="78">
        <v>11785837</v>
      </c>
      <c r="I25" s="76">
        <v>1013321</v>
      </c>
      <c r="J25" s="77">
        <v>2326086</v>
      </c>
      <c r="K25" s="77">
        <v>-12870512</v>
      </c>
      <c r="L25" s="77">
        <v>0</v>
      </c>
      <c r="M25" s="79">
        <v>-9531105</v>
      </c>
    </row>
    <row r="26" spans="1:13" x14ac:dyDescent="0.2">
      <c r="A26" s="50" t="s">
        <v>53</v>
      </c>
      <c r="B26" s="74" t="s">
        <v>532</v>
      </c>
      <c r="C26" s="75" t="s">
        <v>533</v>
      </c>
      <c r="D26" s="76">
        <v>6657821</v>
      </c>
      <c r="E26" s="77">
        <v>25642715</v>
      </c>
      <c r="F26" s="77">
        <v>24963280</v>
      </c>
      <c r="G26" s="77">
        <v>0</v>
      </c>
      <c r="H26" s="78">
        <v>57263816</v>
      </c>
      <c r="I26" s="76">
        <v>6974758</v>
      </c>
      <c r="J26" s="77">
        <v>30872585</v>
      </c>
      <c r="K26" s="77">
        <v>30063553</v>
      </c>
      <c r="L26" s="77">
        <v>0</v>
      </c>
      <c r="M26" s="79">
        <v>67910896</v>
      </c>
    </row>
    <row r="27" spans="1:13" x14ac:dyDescent="0.2">
      <c r="A27" s="50" t="s">
        <v>53</v>
      </c>
      <c r="B27" s="74" t="s">
        <v>534</v>
      </c>
      <c r="C27" s="75" t="s">
        <v>535</v>
      </c>
      <c r="D27" s="76">
        <v>3367</v>
      </c>
      <c r="E27" s="77">
        <v>0</v>
      </c>
      <c r="F27" s="77">
        <v>1279730</v>
      </c>
      <c r="G27" s="77">
        <v>0</v>
      </c>
      <c r="H27" s="78">
        <v>1283097</v>
      </c>
      <c r="I27" s="76">
        <v>-420698</v>
      </c>
      <c r="J27" s="77">
        <v>0</v>
      </c>
      <c r="K27" s="77">
        <v>10579990</v>
      </c>
      <c r="L27" s="77">
        <v>0</v>
      </c>
      <c r="M27" s="79">
        <v>10159292</v>
      </c>
    </row>
    <row r="28" spans="1:13" x14ac:dyDescent="0.2">
      <c r="A28" s="50" t="s">
        <v>68</v>
      </c>
      <c r="B28" s="74" t="s">
        <v>536</v>
      </c>
      <c r="C28" s="75" t="s">
        <v>537</v>
      </c>
      <c r="D28" s="76">
        <v>0</v>
      </c>
      <c r="E28" s="77">
        <v>0</v>
      </c>
      <c r="F28" s="77">
        <v>5774820</v>
      </c>
      <c r="G28" s="77">
        <v>0</v>
      </c>
      <c r="H28" s="78">
        <v>5774820</v>
      </c>
      <c r="I28" s="76">
        <v>0</v>
      </c>
      <c r="J28" s="77">
        <v>0</v>
      </c>
      <c r="K28" s="77">
        <v>519919</v>
      </c>
      <c r="L28" s="77">
        <v>0</v>
      </c>
      <c r="M28" s="79">
        <v>519919</v>
      </c>
    </row>
    <row r="29" spans="1:13" ht="16.5" x14ac:dyDescent="0.3">
      <c r="A29" s="51" t="s">
        <v>0</v>
      </c>
      <c r="B29" s="80" t="s">
        <v>538</v>
      </c>
      <c r="C29" s="81" t="s">
        <v>0</v>
      </c>
      <c r="D29" s="82">
        <f t="shared" ref="D29:M29" si="2">SUM(D23:D28)</f>
        <v>57702614</v>
      </c>
      <c r="E29" s="83">
        <f t="shared" si="2"/>
        <v>74809999</v>
      </c>
      <c r="F29" s="83">
        <f t="shared" si="2"/>
        <v>46813500</v>
      </c>
      <c r="G29" s="83">
        <f t="shared" si="2"/>
        <v>0</v>
      </c>
      <c r="H29" s="84">
        <f t="shared" si="2"/>
        <v>179326113</v>
      </c>
      <c r="I29" s="82">
        <f t="shared" si="2"/>
        <v>19363697</v>
      </c>
      <c r="J29" s="83">
        <f t="shared" si="2"/>
        <v>95426334</v>
      </c>
      <c r="K29" s="83">
        <f t="shared" si="2"/>
        <v>40754271</v>
      </c>
      <c r="L29" s="83">
        <f t="shared" si="2"/>
        <v>0</v>
      </c>
      <c r="M29" s="85">
        <f t="shared" si="2"/>
        <v>155544302</v>
      </c>
    </row>
    <row r="30" spans="1:13" x14ac:dyDescent="0.2">
      <c r="A30" s="50" t="s">
        <v>53</v>
      </c>
      <c r="B30" s="74" t="s">
        <v>539</v>
      </c>
      <c r="C30" s="75" t="s">
        <v>540</v>
      </c>
      <c r="D30" s="76">
        <v>101801513</v>
      </c>
      <c r="E30" s="77">
        <v>496679158</v>
      </c>
      <c r="F30" s="77">
        <v>288844795</v>
      </c>
      <c r="G30" s="77">
        <v>0</v>
      </c>
      <c r="H30" s="78">
        <v>887325466</v>
      </c>
      <c r="I30" s="76">
        <v>93826842</v>
      </c>
      <c r="J30" s="77">
        <v>427895695</v>
      </c>
      <c r="K30" s="77">
        <v>131726348</v>
      </c>
      <c r="L30" s="77">
        <v>0</v>
      </c>
      <c r="M30" s="79">
        <v>653448885</v>
      </c>
    </row>
    <row r="31" spans="1:13" x14ac:dyDescent="0.2">
      <c r="A31" s="50" t="s">
        <v>53</v>
      </c>
      <c r="B31" s="74" t="s">
        <v>541</v>
      </c>
      <c r="C31" s="75" t="s">
        <v>542</v>
      </c>
      <c r="D31" s="76">
        <v>12849704</v>
      </c>
      <c r="E31" s="77">
        <v>52106795</v>
      </c>
      <c r="F31" s="77">
        <v>23730033</v>
      </c>
      <c r="G31" s="77">
        <v>0</v>
      </c>
      <c r="H31" s="78">
        <v>88686532</v>
      </c>
      <c r="I31" s="76">
        <v>8663529</v>
      </c>
      <c r="J31" s="77">
        <v>45841090</v>
      </c>
      <c r="K31" s="77">
        <v>12956552</v>
      </c>
      <c r="L31" s="77">
        <v>0</v>
      </c>
      <c r="M31" s="79">
        <v>67461171</v>
      </c>
    </row>
    <row r="32" spans="1:13" x14ac:dyDescent="0.2">
      <c r="A32" s="50" t="s">
        <v>53</v>
      </c>
      <c r="B32" s="74" t="s">
        <v>543</v>
      </c>
      <c r="C32" s="75" t="s">
        <v>544</v>
      </c>
      <c r="D32" s="76">
        <v>57127496</v>
      </c>
      <c r="E32" s="77">
        <v>-810383335</v>
      </c>
      <c r="F32" s="77">
        <v>36225022</v>
      </c>
      <c r="G32" s="77">
        <v>0</v>
      </c>
      <c r="H32" s="78">
        <v>-717030817</v>
      </c>
      <c r="I32" s="76">
        <v>51285433</v>
      </c>
      <c r="J32" s="77">
        <v>208730658</v>
      </c>
      <c r="K32" s="77">
        <v>23035434</v>
      </c>
      <c r="L32" s="77">
        <v>0</v>
      </c>
      <c r="M32" s="79">
        <v>283051525</v>
      </c>
    </row>
    <row r="33" spans="1:13" x14ac:dyDescent="0.2">
      <c r="A33" s="50" t="s">
        <v>68</v>
      </c>
      <c r="B33" s="74" t="s">
        <v>545</v>
      </c>
      <c r="C33" s="75" t="s">
        <v>546</v>
      </c>
      <c r="D33" s="76">
        <v>0</v>
      </c>
      <c r="E33" s="77">
        <v>0</v>
      </c>
      <c r="F33" s="77">
        <v>1468752</v>
      </c>
      <c r="G33" s="77">
        <v>0</v>
      </c>
      <c r="H33" s="78">
        <v>1468752</v>
      </c>
      <c r="I33" s="76">
        <v>0</v>
      </c>
      <c r="J33" s="77">
        <v>0</v>
      </c>
      <c r="K33" s="77">
        <v>558462</v>
      </c>
      <c r="L33" s="77">
        <v>0</v>
      </c>
      <c r="M33" s="79">
        <v>558462</v>
      </c>
    </row>
    <row r="34" spans="1:13" ht="16.5" x14ac:dyDescent="0.3">
      <c r="A34" s="51" t="s">
        <v>0</v>
      </c>
      <c r="B34" s="80" t="s">
        <v>547</v>
      </c>
      <c r="C34" s="81" t="s">
        <v>0</v>
      </c>
      <c r="D34" s="82">
        <f t="shared" ref="D34:M34" si="3">SUM(D30:D33)</f>
        <v>171778713</v>
      </c>
      <c r="E34" s="83">
        <f t="shared" si="3"/>
        <v>-261597382</v>
      </c>
      <c r="F34" s="83">
        <f t="shared" si="3"/>
        <v>350268602</v>
      </c>
      <c r="G34" s="83">
        <f t="shared" si="3"/>
        <v>0</v>
      </c>
      <c r="H34" s="84">
        <f t="shared" si="3"/>
        <v>260449933</v>
      </c>
      <c r="I34" s="82">
        <f t="shared" si="3"/>
        <v>153775804</v>
      </c>
      <c r="J34" s="83">
        <f t="shared" si="3"/>
        <v>682467443</v>
      </c>
      <c r="K34" s="83">
        <f t="shared" si="3"/>
        <v>168276796</v>
      </c>
      <c r="L34" s="83">
        <f t="shared" si="3"/>
        <v>0</v>
      </c>
      <c r="M34" s="85">
        <f t="shared" si="3"/>
        <v>1004520043</v>
      </c>
    </row>
    <row r="35" spans="1:13" ht="16.5" x14ac:dyDescent="0.3">
      <c r="A35" s="52" t="s">
        <v>0</v>
      </c>
      <c r="B35" s="86" t="s">
        <v>548</v>
      </c>
      <c r="C35" s="87" t="s">
        <v>0</v>
      </c>
      <c r="D35" s="88">
        <f t="shared" ref="D35:M35" si="4">SUM(D9:D14,D16:D21,D23:D28,D30:D33)</f>
        <v>546060575</v>
      </c>
      <c r="E35" s="89">
        <f t="shared" si="4"/>
        <v>1356370665</v>
      </c>
      <c r="F35" s="89">
        <f t="shared" si="4"/>
        <v>1047240844</v>
      </c>
      <c r="G35" s="89">
        <f t="shared" si="4"/>
        <v>0</v>
      </c>
      <c r="H35" s="90">
        <f t="shared" si="4"/>
        <v>2949672084</v>
      </c>
      <c r="I35" s="88">
        <f t="shared" si="4"/>
        <v>544257160</v>
      </c>
      <c r="J35" s="89">
        <f t="shared" si="4"/>
        <v>2162662615</v>
      </c>
      <c r="K35" s="89">
        <f t="shared" si="4"/>
        <v>1273649228</v>
      </c>
      <c r="L35" s="89">
        <f t="shared" si="4"/>
        <v>0</v>
      </c>
      <c r="M35" s="91">
        <f t="shared" si="4"/>
        <v>3980569003</v>
      </c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549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36</v>
      </c>
      <c r="C9" s="75" t="s">
        <v>37</v>
      </c>
      <c r="D9" s="76">
        <v>2743126389</v>
      </c>
      <c r="E9" s="77">
        <v>5618954892</v>
      </c>
      <c r="F9" s="77">
        <v>3215087777</v>
      </c>
      <c r="G9" s="77">
        <v>0</v>
      </c>
      <c r="H9" s="78">
        <v>11577169058</v>
      </c>
      <c r="I9" s="76">
        <v>2569247859</v>
      </c>
      <c r="J9" s="77">
        <v>5080415807</v>
      </c>
      <c r="K9" s="77">
        <v>1561546836</v>
      </c>
      <c r="L9" s="77">
        <v>0</v>
      </c>
      <c r="M9" s="79">
        <v>9211210502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2743126389</v>
      </c>
      <c r="E10" s="83">
        <f t="shared" si="0"/>
        <v>5618954892</v>
      </c>
      <c r="F10" s="83">
        <f t="shared" si="0"/>
        <v>3215087777</v>
      </c>
      <c r="G10" s="83">
        <f t="shared" si="0"/>
        <v>0</v>
      </c>
      <c r="H10" s="84">
        <f t="shared" si="0"/>
        <v>11577169058</v>
      </c>
      <c r="I10" s="82">
        <f t="shared" si="0"/>
        <v>2569247859</v>
      </c>
      <c r="J10" s="83">
        <f t="shared" si="0"/>
        <v>5080415807</v>
      </c>
      <c r="K10" s="83">
        <f t="shared" si="0"/>
        <v>1561546836</v>
      </c>
      <c r="L10" s="83">
        <f t="shared" si="0"/>
        <v>0</v>
      </c>
      <c r="M10" s="85">
        <f t="shared" si="0"/>
        <v>9211210502</v>
      </c>
    </row>
    <row r="11" spans="1:13" x14ac:dyDescent="0.2">
      <c r="A11" s="50" t="s">
        <v>53</v>
      </c>
      <c r="B11" s="74" t="s">
        <v>550</v>
      </c>
      <c r="C11" s="75" t="s">
        <v>551</v>
      </c>
      <c r="D11" s="76">
        <v>11042572</v>
      </c>
      <c r="E11" s="77">
        <v>54619414</v>
      </c>
      <c r="F11" s="77">
        <v>15658080</v>
      </c>
      <c r="G11" s="77">
        <v>0</v>
      </c>
      <c r="H11" s="78">
        <v>81320066</v>
      </c>
      <c r="I11" s="76">
        <v>11528814</v>
      </c>
      <c r="J11" s="77">
        <v>46849516</v>
      </c>
      <c r="K11" s="77">
        <v>22882045</v>
      </c>
      <c r="L11" s="77">
        <v>0</v>
      </c>
      <c r="M11" s="79">
        <v>81260375</v>
      </c>
    </row>
    <row r="12" spans="1:13" x14ac:dyDescent="0.2">
      <c r="A12" s="50" t="s">
        <v>53</v>
      </c>
      <c r="B12" s="74" t="s">
        <v>552</v>
      </c>
      <c r="C12" s="75" t="s">
        <v>553</v>
      </c>
      <c r="D12" s="76">
        <v>10785599</v>
      </c>
      <c r="E12" s="77">
        <v>44013886</v>
      </c>
      <c r="F12" s="77">
        <v>19129536</v>
      </c>
      <c r="G12" s="77">
        <v>0</v>
      </c>
      <c r="H12" s="78">
        <v>73929021</v>
      </c>
      <c r="I12" s="76">
        <v>10479145</v>
      </c>
      <c r="J12" s="77">
        <v>38028671</v>
      </c>
      <c r="K12" s="77">
        <v>32954845</v>
      </c>
      <c r="L12" s="77">
        <v>0</v>
      </c>
      <c r="M12" s="79">
        <v>81462661</v>
      </c>
    </row>
    <row r="13" spans="1:13" x14ac:dyDescent="0.2">
      <c r="A13" s="50" t="s">
        <v>53</v>
      </c>
      <c r="B13" s="74" t="s">
        <v>554</v>
      </c>
      <c r="C13" s="75" t="s">
        <v>555</v>
      </c>
      <c r="D13" s="76">
        <v>19032136</v>
      </c>
      <c r="E13" s="77">
        <v>56458787</v>
      </c>
      <c r="F13" s="77">
        <v>31278515</v>
      </c>
      <c r="G13" s="77">
        <v>0</v>
      </c>
      <c r="H13" s="78">
        <v>106769438</v>
      </c>
      <c r="I13" s="76">
        <v>17718517</v>
      </c>
      <c r="J13" s="77">
        <v>44913450</v>
      </c>
      <c r="K13" s="77">
        <v>27537946</v>
      </c>
      <c r="L13" s="77">
        <v>0</v>
      </c>
      <c r="M13" s="79">
        <v>90169913</v>
      </c>
    </row>
    <row r="14" spans="1:13" x14ac:dyDescent="0.2">
      <c r="A14" s="50" t="s">
        <v>53</v>
      </c>
      <c r="B14" s="74" t="s">
        <v>556</v>
      </c>
      <c r="C14" s="75" t="s">
        <v>557</v>
      </c>
      <c r="D14" s="76">
        <v>62249002</v>
      </c>
      <c r="E14" s="77">
        <v>186924066</v>
      </c>
      <c r="F14" s="77">
        <v>40079244</v>
      </c>
      <c r="G14" s="77">
        <v>0</v>
      </c>
      <c r="H14" s="78">
        <v>289252312</v>
      </c>
      <c r="I14" s="76">
        <v>58209946</v>
      </c>
      <c r="J14" s="77">
        <v>169677466</v>
      </c>
      <c r="K14" s="77">
        <v>26767312</v>
      </c>
      <c r="L14" s="77">
        <v>0</v>
      </c>
      <c r="M14" s="79">
        <v>254654724</v>
      </c>
    </row>
    <row r="15" spans="1:13" x14ac:dyDescent="0.2">
      <c r="A15" s="50" t="s">
        <v>53</v>
      </c>
      <c r="B15" s="74" t="s">
        <v>558</v>
      </c>
      <c r="C15" s="75" t="s">
        <v>559</v>
      </c>
      <c r="D15" s="76">
        <v>34337851</v>
      </c>
      <c r="E15" s="77">
        <v>127012061</v>
      </c>
      <c r="F15" s="77">
        <v>56338661</v>
      </c>
      <c r="G15" s="77">
        <v>0</v>
      </c>
      <c r="H15" s="78">
        <v>217688573</v>
      </c>
      <c r="I15" s="76">
        <v>32113837</v>
      </c>
      <c r="J15" s="77">
        <v>114973817</v>
      </c>
      <c r="K15" s="77">
        <v>37164792</v>
      </c>
      <c r="L15" s="77">
        <v>0</v>
      </c>
      <c r="M15" s="79">
        <v>184252446</v>
      </c>
    </row>
    <row r="16" spans="1:13" x14ac:dyDescent="0.2">
      <c r="A16" s="50" t="s">
        <v>68</v>
      </c>
      <c r="B16" s="74" t="s">
        <v>560</v>
      </c>
      <c r="C16" s="75" t="s">
        <v>561</v>
      </c>
      <c r="D16" s="76">
        <v>0</v>
      </c>
      <c r="E16" s="77">
        <v>34844826</v>
      </c>
      <c r="F16" s="77">
        <v>42058860</v>
      </c>
      <c r="G16" s="77">
        <v>0</v>
      </c>
      <c r="H16" s="78">
        <v>76903686</v>
      </c>
      <c r="I16" s="76">
        <v>0</v>
      </c>
      <c r="J16" s="77">
        <v>32407507</v>
      </c>
      <c r="K16" s="77">
        <v>52834949</v>
      </c>
      <c r="L16" s="77">
        <v>0</v>
      </c>
      <c r="M16" s="79">
        <v>85242456</v>
      </c>
    </row>
    <row r="17" spans="1:13" ht="16.5" x14ac:dyDescent="0.3">
      <c r="A17" s="51" t="s">
        <v>0</v>
      </c>
      <c r="B17" s="80" t="s">
        <v>562</v>
      </c>
      <c r="C17" s="81" t="s">
        <v>0</v>
      </c>
      <c r="D17" s="82">
        <f t="shared" ref="D17:M17" si="1">SUM(D11:D16)</f>
        <v>137447160</v>
      </c>
      <c r="E17" s="83">
        <f t="shared" si="1"/>
        <v>503873040</v>
      </c>
      <c r="F17" s="83">
        <f t="shared" si="1"/>
        <v>204542896</v>
      </c>
      <c r="G17" s="83">
        <f t="shared" si="1"/>
        <v>0</v>
      </c>
      <c r="H17" s="84">
        <f t="shared" si="1"/>
        <v>845863096</v>
      </c>
      <c r="I17" s="82">
        <f t="shared" si="1"/>
        <v>130050259</v>
      </c>
      <c r="J17" s="83">
        <f t="shared" si="1"/>
        <v>446850427</v>
      </c>
      <c r="K17" s="83">
        <f t="shared" si="1"/>
        <v>200141889</v>
      </c>
      <c r="L17" s="83">
        <f t="shared" si="1"/>
        <v>0</v>
      </c>
      <c r="M17" s="85">
        <f t="shared" si="1"/>
        <v>777042575</v>
      </c>
    </row>
    <row r="18" spans="1:13" x14ac:dyDescent="0.2">
      <c r="A18" s="50" t="s">
        <v>53</v>
      </c>
      <c r="B18" s="74" t="s">
        <v>563</v>
      </c>
      <c r="C18" s="75" t="s">
        <v>564</v>
      </c>
      <c r="D18" s="76">
        <v>13771339</v>
      </c>
      <c r="E18" s="77">
        <v>117738864</v>
      </c>
      <c r="F18" s="77">
        <v>16012039</v>
      </c>
      <c r="G18" s="77">
        <v>0</v>
      </c>
      <c r="H18" s="78">
        <v>147522242</v>
      </c>
      <c r="I18" s="76">
        <v>12978038</v>
      </c>
      <c r="J18" s="77">
        <v>109641254</v>
      </c>
      <c r="K18" s="77">
        <v>36524608</v>
      </c>
      <c r="L18" s="77">
        <v>0</v>
      </c>
      <c r="M18" s="79">
        <v>159143900</v>
      </c>
    </row>
    <row r="19" spans="1:13" x14ac:dyDescent="0.2">
      <c r="A19" s="50" t="s">
        <v>53</v>
      </c>
      <c r="B19" s="74" t="s">
        <v>565</v>
      </c>
      <c r="C19" s="75" t="s">
        <v>566</v>
      </c>
      <c r="D19" s="76">
        <v>95833545</v>
      </c>
      <c r="E19" s="77">
        <v>456233436</v>
      </c>
      <c r="F19" s="77">
        <v>21574910</v>
      </c>
      <c r="G19" s="77">
        <v>0</v>
      </c>
      <c r="H19" s="78">
        <v>573641891</v>
      </c>
      <c r="I19" s="76">
        <v>77315731</v>
      </c>
      <c r="J19" s="77">
        <v>406785307</v>
      </c>
      <c r="K19" s="77">
        <v>114590870</v>
      </c>
      <c r="L19" s="77">
        <v>0</v>
      </c>
      <c r="M19" s="79">
        <v>598691908</v>
      </c>
    </row>
    <row r="20" spans="1:13" x14ac:dyDescent="0.2">
      <c r="A20" s="50" t="s">
        <v>53</v>
      </c>
      <c r="B20" s="74" t="s">
        <v>567</v>
      </c>
      <c r="C20" s="75" t="s">
        <v>568</v>
      </c>
      <c r="D20" s="76">
        <v>87658557</v>
      </c>
      <c r="E20" s="77">
        <v>272488003</v>
      </c>
      <c r="F20" s="77">
        <v>90805917</v>
      </c>
      <c r="G20" s="77">
        <v>0</v>
      </c>
      <c r="H20" s="78">
        <v>450952477</v>
      </c>
      <c r="I20" s="76">
        <v>81154476</v>
      </c>
      <c r="J20" s="77">
        <v>231574553</v>
      </c>
      <c r="K20" s="77">
        <v>31764048</v>
      </c>
      <c r="L20" s="77">
        <v>0</v>
      </c>
      <c r="M20" s="79">
        <v>344493077</v>
      </c>
    </row>
    <row r="21" spans="1:13" x14ac:dyDescent="0.2">
      <c r="A21" s="50" t="s">
        <v>53</v>
      </c>
      <c r="B21" s="74" t="s">
        <v>569</v>
      </c>
      <c r="C21" s="75" t="s">
        <v>570</v>
      </c>
      <c r="D21" s="76">
        <v>34951469</v>
      </c>
      <c r="E21" s="77">
        <v>181747722</v>
      </c>
      <c r="F21" s="77">
        <v>17589303</v>
      </c>
      <c r="G21" s="77">
        <v>0</v>
      </c>
      <c r="H21" s="78">
        <v>234288494</v>
      </c>
      <c r="I21" s="76">
        <v>31780642</v>
      </c>
      <c r="J21" s="77">
        <v>161735075</v>
      </c>
      <c r="K21" s="77">
        <v>15748177</v>
      </c>
      <c r="L21" s="77">
        <v>0</v>
      </c>
      <c r="M21" s="79">
        <v>209263894</v>
      </c>
    </row>
    <row r="22" spans="1:13" x14ac:dyDescent="0.2">
      <c r="A22" s="50" t="s">
        <v>53</v>
      </c>
      <c r="B22" s="74" t="s">
        <v>571</v>
      </c>
      <c r="C22" s="75" t="s">
        <v>572</v>
      </c>
      <c r="D22" s="76">
        <v>238815</v>
      </c>
      <c r="E22" s="77">
        <v>163332662</v>
      </c>
      <c r="F22" s="77">
        <v>33316232</v>
      </c>
      <c r="G22" s="77">
        <v>0</v>
      </c>
      <c r="H22" s="78">
        <v>196887709</v>
      </c>
      <c r="I22" s="76">
        <v>-41653</v>
      </c>
      <c r="J22" s="77">
        <v>142754305</v>
      </c>
      <c r="K22" s="77">
        <v>14572781</v>
      </c>
      <c r="L22" s="77">
        <v>0</v>
      </c>
      <c r="M22" s="79">
        <v>157285433</v>
      </c>
    </row>
    <row r="23" spans="1:13" x14ac:dyDescent="0.2">
      <c r="A23" s="50" t="s">
        <v>68</v>
      </c>
      <c r="B23" s="74" t="s">
        <v>573</v>
      </c>
      <c r="C23" s="75" t="s">
        <v>574</v>
      </c>
      <c r="D23" s="76">
        <v>0</v>
      </c>
      <c r="E23" s="77">
        <v>0</v>
      </c>
      <c r="F23" s="77">
        <v>61022751</v>
      </c>
      <c r="G23" s="77">
        <v>0</v>
      </c>
      <c r="H23" s="78">
        <v>61022751</v>
      </c>
      <c r="I23" s="76">
        <v>0</v>
      </c>
      <c r="J23" s="77">
        <v>0</v>
      </c>
      <c r="K23" s="77">
        <v>57809197</v>
      </c>
      <c r="L23" s="77">
        <v>0</v>
      </c>
      <c r="M23" s="79">
        <v>57809197</v>
      </c>
    </row>
    <row r="24" spans="1:13" ht="16.5" x14ac:dyDescent="0.3">
      <c r="A24" s="51" t="s">
        <v>0</v>
      </c>
      <c r="B24" s="80" t="s">
        <v>575</v>
      </c>
      <c r="C24" s="81" t="s">
        <v>0</v>
      </c>
      <c r="D24" s="82">
        <f t="shared" ref="D24:M24" si="2">SUM(D18:D23)</f>
        <v>232453725</v>
      </c>
      <c r="E24" s="83">
        <f t="shared" si="2"/>
        <v>1191540687</v>
      </c>
      <c r="F24" s="83">
        <f t="shared" si="2"/>
        <v>240321152</v>
      </c>
      <c r="G24" s="83">
        <f t="shared" si="2"/>
        <v>0</v>
      </c>
      <c r="H24" s="84">
        <f t="shared" si="2"/>
        <v>1664315564</v>
      </c>
      <c r="I24" s="82">
        <f t="shared" si="2"/>
        <v>203187234</v>
      </c>
      <c r="J24" s="83">
        <f t="shared" si="2"/>
        <v>1052490494</v>
      </c>
      <c r="K24" s="83">
        <f t="shared" si="2"/>
        <v>271009681</v>
      </c>
      <c r="L24" s="83">
        <f t="shared" si="2"/>
        <v>0</v>
      </c>
      <c r="M24" s="85">
        <f t="shared" si="2"/>
        <v>1526687409</v>
      </c>
    </row>
    <row r="25" spans="1:13" x14ac:dyDescent="0.2">
      <c r="A25" s="50" t="s">
        <v>53</v>
      </c>
      <c r="B25" s="74" t="s">
        <v>576</v>
      </c>
      <c r="C25" s="75" t="s">
        <v>577</v>
      </c>
      <c r="D25" s="76">
        <v>24124677</v>
      </c>
      <c r="E25" s="77">
        <v>66298554</v>
      </c>
      <c r="F25" s="77">
        <v>25341954</v>
      </c>
      <c r="G25" s="77">
        <v>0</v>
      </c>
      <c r="H25" s="78">
        <v>115765185</v>
      </c>
      <c r="I25" s="76">
        <v>22627483</v>
      </c>
      <c r="J25" s="77">
        <v>67938601</v>
      </c>
      <c r="K25" s="77">
        <v>133637671</v>
      </c>
      <c r="L25" s="77">
        <v>0</v>
      </c>
      <c r="M25" s="79">
        <v>224203755</v>
      </c>
    </row>
    <row r="26" spans="1:13" x14ac:dyDescent="0.2">
      <c r="A26" s="50" t="s">
        <v>53</v>
      </c>
      <c r="B26" s="74" t="s">
        <v>578</v>
      </c>
      <c r="C26" s="75" t="s">
        <v>579</v>
      </c>
      <c r="D26" s="76">
        <v>69969400</v>
      </c>
      <c r="E26" s="77">
        <v>193278687</v>
      </c>
      <c r="F26" s="77">
        <v>48372692</v>
      </c>
      <c r="G26" s="77">
        <v>0</v>
      </c>
      <c r="H26" s="78">
        <v>311620779</v>
      </c>
      <c r="I26" s="76">
        <v>64741934</v>
      </c>
      <c r="J26" s="77">
        <v>174315255</v>
      </c>
      <c r="K26" s="77">
        <v>36932229</v>
      </c>
      <c r="L26" s="77">
        <v>0</v>
      </c>
      <c r="M26" s="79">
        <v>275989418</v>
      </c>
    </row>
    <row r="27" spans="1:13" x14ac:dyDescent="0.2">
      <c r="A27" s="50" t="s">
        <v>53</v>
      </c>
      <c r="B27" s="74" t="s">
        <v>580</v>
      </c>
      <c r="C27" s="75" t="s">
        <v>581</v>
      </c>
      <c r="D27" s="76">
        <v>14164163</v>
      </c>
      <c r="E27" s="77">
        <v>55312158</v>
      </c>
      <c r="F27" s="77">
        <v>8654128</v>
      </c>
      <c r="G27" s="77">
        <v>0</v>
      </c>
      <c r="H27" s="78">
        <v>78130449</v>
      </c>
      <c r="I27" s="76">
        <v>13845778</v>
      </c>
      <c r="J27" s="77">
        <v>48826321</v>
      </c>
      <c r="K27" s="77">
        <v>16009750</v>
      </c>
      <c r="L27" s="77">
        <v>0</v>
      </c>
      <c r="M27" s="79">
        <v>78681849</v>
      </c>
    </row>
    <row r="28" spans="1:13" x14ac:dyDescent="0.2">
      <c r="A28" s="50" t="s">
        <v>53</v>
      </c>
      <c r="B28" s="74" t="s">
        <v>582</v>
      </c>
      <c r="C28" s="75" t="s">
        <v>583</v>
      </c>
      <c r="D28" s="76">
        <v>10606810</v>
      </c>
      <c r="E28" s="77">
        <v>36894510</v>
      </c>
      <c r="F28" s="77">
        <v>24666140</v>
      </c>
      <c r="G28" s="77">
        <v>0</v>
      </c>
      <c r="H28" s="78">
        <v>72167460</v>
      </c>
      <c r="I28" s="76">
        <v>10165087</v>
      </c>
      <c r="J28" s="77">
        <v>37414689</v>
      </c>
      <c r="K28" s="77">
        <v>39810162</v>
      </c>
      <c r="L28" s="77">
        <v>0</v>
      </c>
      <c r="M28" s="79">
        <v>87389938</v>
      </c>
    </row>
    <row r="29" spans="1:13" x14ac:dyDescent="0.2">
      <c r="A29" s="50" t="s">
        <v>68</v>
      </c>
      <c r="B29" s="74" t="s">
        <v>584</v>
      </c>
      <c r="C29" s="75" t="s">
        <v>585</v>
      </c>
      <c r="D29" s="76">
        <v>0</v>
      </c>
      <c r="E29" s="77">
        <v>2491626</v>
      </c>
      <c r="F29" s="77">
        <v>59995343</v>
      </c>
      <c r="G29" s="77">
        <v>0</v>
      </c>
      <c r="H29" s="78">
        <v>62486969</v>
      </c>
      <c r="I29" s="76">
        <v>0</v>
      </c>
      <c r="J29" s="77">
        <v>2808918</v>
      </c>
      <c r="K29" s="77">
        <v>49172524</v>
      </c>
      <c r="L29" s="77">
        <v>0</v>
      </c>
      <c r="M29" s="79">
        <v>51981442</v>
      </c>
    </row>
    <row r="30" spans="1:13" ht="16.5" x14ac:dyDescent="0.3">
      <c r="A30" s="51" t="s">
        <v>0</v>
      </c>
      <c r="B30" s="80" t="s">
        <v>586</v>
      </c>
      <c r="C30" s="81" t="s">
        <v>0</v>
      </c>
      <c r="D30" s="82">
        <f t="shared" ref="D30:M30" si="3">SUM(D25:D29)</f>
        <v>118865050</v>
      </c>
      <c r="E30" s="83">
        <f t="shared" si="3"/>
        <v>354275535</v>
      </c>
      <c r="F30" s="83">
        <f t="shared" si="3"/>
        <v>167030257</v>
      </c>
      <c r="G30" s="83">
        <f t="shared" si="3"/>
        <v>0</v>
      </c>
      <c r="H30" s="84">
        <f t="shared" si="3"/>
        <v>640170842</v>
      </c>
      <c r="I30" s="82">
        <f t="shared" si="3"/>
        <v>111380282</v>
      </c>
      <c r="J30" s="83">
        <f t="shared" si="3"/>
        <v>331303784</v>
      </c>
      <c r="K30" s="83">
        <f t="shared" si="3"/>
        <v>275562336</v>
      </c>
      <c r="L30" s="83">
        <f t="shared" si="3"/>
        <v>0</v>
      </c>
      <c r="M30" s="85">
        <f t="shared" si="3"/>
        <v>718246402</v>
      </c>
    </row>
    <row r="31" spans="1:13" x14ac:dyDescent="0.2">
      <c r="A31" s="50" t="s">
        <v>53</v>
      </c>
      <c r="B31" s="74" t="s">
        <v>587</v>
      </c>
      <c r="C31" s="75" t="s">
        <v>588</v>
      </c>
      <c r="D31" s="76">
        <v>6442364</v>
      </c>
      <c r="E31" s="77">
        <v>24785308</v>
      </c>
      <c r="F31" s="77">
        <v>5748129</v>
      </c>
      <c r="G31" s="77">
        <v>0</v>
      </c>
      <c r="H31" s="78">
        <v>36975801</v>
      </c>
      <c r="I31" s="76">
        <v>3754883</v>
      </c>
      <c r="J31" s="77">
        <v>21861664</v>
      </c>
      <c r="K31" s="77">
        <v>3012635</v>
      </c>
      <c r="L31" s="77">
        <v>0</v>
      </c>
      <c r="M31" s="79">
        <v>28629182</v>
      </c>
    </row>
    <row r="32" spans="1:13" x14ac:dyDescent="0.2">
      <c r="A32" s="50" t="s">
        <v>53</v>
      </c>
      <c r="B32" s="74" t="s">
        <v>589</v>
      </c>
      <c r="C32" s="75" t="s">
        <v>590</v>
      </c>
      <c r="D32" s="76">
        <v>-294769</v>
      </c>
      <c r="E32" s="77">
        <v>70335561</v>
      </c>
      <c r="F32" s="77">
        <v>46116165</v>
      </c>
      <c r="G32" s="77">
        <v>0</v>
      </c>
      <c r="H32" s="78">
        <v>116156957</v>
      </c>
      <c r="I32" s="76">
        <v>60009</v>
      </c>
      <c r="J32" s="77">
        <v>63710722</v>
      </c>
      <c r="K32" s="77">
        <v>31998826</v>
      </c>
      <c r="L32" s="77">
        <v>0</v>
      </c>
      <c r="M32" s="79">
        <v>95769557</v>
      </c>
    </row>
    <row r="33" spans="1:13" x14ac:dyDescent="0.2">
      <c r="A33" s="50" t="s">
        <v>53</v>
      </c>
      <c r="B33" s="74" t="s">
        <v>591</v>
      </c>
      <c r="C33" s="75" t="s">
        <v>592</v>
      </c>
      <c r="D33" s="76">
        <v>41875356</v>
      </c>
      <c r="E33" s="77">
        <v>222324975</v>
      </c>
      <c r="F33" s="77">
        <v>41679357</v>
      </c>
      <c r="G33" s="77">
        <v>0</v>
      </c>
      <c r="H33" s="78">
        <v>305879688</v>
      </c>
      <c r="I33" s="76">
        <v>39152329</v>
      </c>
      <c r="J33" s="77">
        <v>201012039</v>
      </c>
      <c r="K33" s="77">
        <v>41410902</v>
      </c>
      <c r="L33" s="77">
        <v>0</v>
      </c>
      <c r="M33" s="79">
        <v>281575270</v>
      </c>
    </row>
    <row r="34" spans="1:13" x14ac:dyDescent="0.2">
      <c r="A34" s="50" t="s">
        <v>53</v>
      </c>
      <c r="B34" s="74" t="s">
        <v>593</v>
      </c>
      <c r="C34" s="75" t="s">
        <v>594</v>
      </c>
      <c r="D34" s="76">
        <v>82047499</v>
      </c>
      <c r="E34" s="77">
        <v>308786946</v>
      </c>
      <c r="F34" s="77">
        <v>206629742</v>
      </c>
      <c r="G34" s="77">
        <v>0</v>
      </c>
      <c r="H34" s="78">
        <v>597464187</v>
      </c>
      <c r="I34" s="76">
        <v>76439177</v>
      </c>
      <c r="J34" s="77">
        <v>270506746</v>
      </c>
      <c r="K34" s="77">
        <v>320405465</v>
      </c>
      <c r="L34" s="77">
        <v>0</v>
      </c>
      <c r="M34" s="79">
        <v>667351388</v>
      </c>
    </row>
    <row r="35" spans="1:13" x14ac:dyDescent="0.2">
      <c r="A35" s="50" t="s">
        <v>53</v>
      </c>
      <c r="B35" s="74" t="s">
        <v>595</v>
      </c>
      <c r="C35" s="75" t="s">
        <v>596</v>
      </c>
      <c r="D35" s="76">
        <v>18709</v>
      </c>
      <c r="E35" s="77">
        <v>82678970</v>
      </c>
      <c r="F35" s="77">
        <v>11584395</v>
      </c>
      <c r="G35" s="77">
        <v>0</v>
      </c>
      <c r="H35" s="78">
        <v>94282074</v>
      </c>
      <c r="I35" s="76">
        <v>7079</v>
      </c>
      <c r="J35" s="77">
        <v>64657766</v>
      </c>
      <c r="K35" s="77">
        <v>11303552</v>
      </c>
      <c r="L35" s="77">
        <v>0</v>
      </c>
      <c r="M35" s="79">
        <v>75968397</v>
      </c>
    </row>
    <row r="36" spans="1:13" x14ac:dyDescent="0.2">
      <c r="A36" s="50" t="s">
        <v>53</v>
      </c>
      <c r="B36" s="74" t="s">
        <v>597</v>
      </c>
      <c r="C36" s="75" t="s">
        <v>598</v>
      </c>
      <c r="D36" s="76">
        <v>38778733</v>
      </c>
      <c r="E36" s="77">
        <v>107563038</v>
      </c>
      <c r="F36" s="77">
        <v>57433171</v>
      </c>
      <c r="G36" s="77">
        <v>0</v>
      </c>
      <c r="H36" s="78">
        <v>203774942</v>
      </c>
      <c r="I36" s="76">
        <v>36085217</v>
      </c>
      <c r="J36" s="77">
        <v>89729792</v>
      </c>
      <c r="K36" s="77">
        <v>54001378</v>
      </c>
      <c r="L36" s="77">
        <v>0</v>
      </c>
      <c r="M36" s="79">
        <v>179816387</v>
      </c>
    </row>
    <row r="37" spans="1:13" x14ac:dyDescent="0.2">
      <c r="A37" s="50" t="s">
        <v>53</v>
      </c>
      <c r="B37" s="74" t="s">
        <v>599</v>
      </c>
      <c r="C37" s="75" t="s">
        <v>600</v>
      </c>
      <c r="D37" s="76">
        <v>43266069</v>
      </c>
      <c r="E37" s="77">
        <v>100196494</v>
      </c>
      <c r="F37" s="77">
        <v>27409754</v>
      </c>
      <c r="G37" s="77">
        <v>0</v>
      </c>
      <c r="H37" s="78">
        <v>170872317</v>
      </c>
      <c r="I37" s="76">
        <v>878130</v>
      </c>
      <c r="J37" s="77">
        <v>73199235</v>
      </c>
      <c r="K37" s="77">
        <v>24318219</v>
      </c>
      <c r="L37" s="77">
        <v>0</v>
      </c>
      <c r="M37" s="79">
        <v>98395584</v>
      </c>
    </row>
    <row r="38" spans="1:13" x14ac:dyDescent="0.2">
      <c r="A38" s="50" t="s">
        <v>68</v>
      </c>
      <c r="B38" s="74" t="s">
        <v>601</v>
      </c>
      <c r="C38" s="75" t="s">
        <v>602</v>
      </c>
      <c r="D38" s="76">
        <v>0</v>
      </c>
      <c r="E38" s="77">
        <v>0</v>
      </c>
      <c r="F38" s="77">
        <v>49308120</v>
      </c>
      <c r="G38" s="77">
        <v>0</v>
      </c>
      <c r="H38" s="78">
        <v>49308120</v>
      </c>
      <c r="I38" s="76">
        <v>0</v>
      </c>
      <c r="J38" s="77">
        <v>0</v>
      </c>
      <c r="K38" s="77">
        <v>69441920</v>
      </c>
      <c r="L38" s="77">
        <v>0</v>
      </c>
      <c r="M38" s="79">
        <v>69441920</v>
      </c>
    </row>
    <row r="39" spans="1:13" ht="16.5" x14ac:dyDescent="0.3">
      <c r="A39" s="51" t="s">
        <v>0</v>
      </c>
      <c r="B39" s="80" t="s">
        <v>603</v>
      </c>
      <c r="C39" s="81" t="s">
        <v>0</v>
      </c>
      <c r="D39" s="82">
        <f t="shared" ref="D39:M39" si="4">SUM(D31:D38)</f>
        <v>212133961</v>
      </c>
      <c r="E39" s="83">
        <f t="shared" si="4"/>
        <v>916671292</v>
      </c>
      <c r="F39" s="83">
        <f t="shared" si="4"/>
        <v>445908833</v>
      </c>
      <c r="G39" s="83">
        <f t="shared" si="4"/>
        <v>0</v>
      </c>
      <c r="H39" s="84">
        <f t="shared" si="4"/>
        <v>1574714086</v>
      </c>
      <c r="I39" s="82">
        <f t="shared" si="4"/>
        <v>156376824</v>
      </c>
      <c r="J39" s="83">
        <f t="shared" si="4"/>
        <v>784677964</v>
      </c>
      <c r="K39" s="83">
        <f t="shared" si="4"/>
        <v>555892897</v>
      </c>
      <c r="L39" s="83">
        <f t="shared" si="4"/>
        <v>0</v>
      </c>
      <c r="M39" s="85">
        <f t="shared" si="4"/>
        <v>1496947685</v>
      </c>
    </row>
    <row r="40" spans="1:13" x14ac:dyDescent="0.2">
      <c r="A40" s="50" t="s">
        <v>53</v>
      </c>
      <c r="B40" s="74" t="s">
        <v>604</v>
      </c>
      <c r="C40" s="75" t="s">
        <v>605</v>
      </c>
      <c r="D40" s="76">
        <v>-25011</v>
      </c>
      <c r="E40" s="77">
        <v>5419752</v>
      </c>
      <c r="F40" s="77">
        <v>13025134</v>
      </c>
      <c r="G40" s="77">
        <v>0</v>
      </c>
      <c r="H40" s="78">
        <v>18419875</v>
      </c>
      <c r="I40" s="76">
        <v>21733</v>
      </c>
      <c r="J40" s="77">
        <v>6351837</v>
      </c>
      <c r="K40" s="77">
        <v>10498380</v>
      </c>
      <c r="L40" s="77">
        <v>0</v>
      </c>
      <c r="M40" s="79">
        <v>16871950</v>
      </c>
    </row>
    <row r="41" spans="1:13" x14ac:dyDescent="0.2">
      <c r="A41" s="50" t="s">
        <v>53</v>
      </c>
      <c r="B41" s="74" t="s">
        <v>606</v>
      </c>
      <c r="C41" s="75" t="s">
        <v>607</v>
      </c>
      <c r="D41" s="76">
        <v>829515</v>
      </c>
      <c r="E41" s="77">
        <v>8729886</v>
      </c>
      <c r="F41" s="77">
        <v>3243314</v>
      </c>
      <c r="G41" s="77">
        <v>0</v>
      </c>
      <c r="H41" s="78">
        <v>12802715</v>
      </c>
      <c r="I41" s="76">
        <v>826966</v>
      </c>
      <c r="J41" s="77">
        <v>7064907</v>
      </c>
      <c r="K41" s="77">
        <v>6258509</v>
      </c>
      <c r="L41" s="77">
        <v>0</v>
      </c>
      <c r="M41" s="79">
        <v>14150382</v>
      </c>
    </row>
    <row r="42" spans="1:13" x14ac:dyDescent="0.2">
      <c r="A42" s="50" t="s">
        <v>53</v>
      </c>
      <c r="B42" s="74" t="s">
        <v>608</v>
      </c>
      <c r="C42" s="75" t="s">
        <v>609</v>
      </c>
      <c r="D42" s="76">
        <v>12358703</v>
      </c>
      <c r="E42" s="77">
        <v>41553456</v>
      </c>
      <c r="F42" s="77">
        <v>8610567</v>
      </c>
      <c r="G42" s="77">
        <v>0</v>
      </c>
      <c r="H42" s="78">
        <v>62522726</v>
      </c>
      <c r="I42" s="76">
        <v>6300440</v>
      </c>
      <c r="J42" s="77">
        <v>33036934</v>
      </c>
      <c r="K42" s="77">
        <v>14019278</v>
      </c>
      <c r="L42" s="77">
        <v>0</v>
      </c>
      <c r="M42" s="79">
        <v>53356652</v>
      </c>
    </row>
    <row r="43" spans="1:13" x14ac:dyDescent="0.2">
      <c r="A43" s="50" t="s">
        <v>68</v>
      </c>
      <c r="B43" s="74" t="s">
        <v>610</v>
      </c>
      <c r="C43" s="75" t="s">
        <v>611</v>
      </c>
      <c r="D43" s="76">
        <v>0</v>
      </c>
      <c r="E43" s="77">
        <v>0</v>
      </c>
      <c r="F43" s="77">
        <v>10970511</v>
      </c>
      <c r="G43" s="77">
        <v>0</v>
      </c>
      <c r="H43" s="78">
        <v>10970511</v>
      </c>
      <c r="I43" s="76">
        <v>0</v>
      </c>
      <c r="J43" s="77">
        <v>0</v>
      </c>
      <c r="K43" s="77">
        <v>43094509</v>
      </c>
      <c r="L43" s="77">
        <v>0</v>
      </c>
      <c r="M43" s="79">
        <v>43094509</v>
      </c>
    </row>
    <row r="44" spans="1:13" ht="16.5" x14ac:dyDescent="0.3">
      <c r="A44" s="51" t="s">
        <v>0</v>
      </c>
      <c r="B44" s="80" t="s">
        <v>612</v>
      </c>
      <c r="C44" s="81" t="s">
        <v>0</v>
      </c>
      <c r="D44" s="82">
        <f t="shared" ref="D44:M44" si="5">SUM(D40:D43)</f>
        <v>13163207</v>
      </c>
      <c r="E44" s="83">
        <f t="shared" si="5"/>
        <v>55703094</v>
      </c>
      <c r="F44" s="83">
        <f t="shared" si="5"/>
        <v>35849526</v>
      </c>
      <c r="G44" s="83">
        <f t="shared" si="5"/>
        <v>0</v>
      </c>
      <c r="H44" s="84">
        <f t="shared" si="5"/>
        <v>104715827</v>
      </c>
      <c r="I44" s="82">
        <f t="shared" si="5"/>
        <v>7149139</v>
      </c>
      <c r="J44" s="83">
        <f t="shared" si="5"/>
        <v>46453678</v>
      </c>
      <c r="K44" s="83">
        <f t="shared" si="5"/>
        <v>73870676</v>
      </c>
      <c r="L44" s="83">
        <f t="shared" si="5"/>
        <v>0</v>
      </c>
      <c r="M44" s="85">
        <f t="shared" si="5"/>
        <v>127473493</v>
      </c>
    </row>
    <row r="45" spans="1:13" ht="16.5" x14ac:dyDescent="0.3">
      <c r="A45" s="52" t="s">
        <v>0</v>
      </c>
      <c r="B45" s="86" t="s">
        <v>613</v>
      </c>
      <c r="C45" s="87" t="s">
        <v>0</v>
      </c>
      <c r="D45" s="88">
        <f t="shared" ref="D45:M45" si="6">SUM(D9,D11:D16,D18:D23,D25:D29,D31:D38,D40:D43)</f>
        <v>3457189492</v>
      </c>
      <c r="E45" s="89">
        <f t="shared" si="6"/>
        <v>8641018540</v>
      </c>
      <c r="F45" s="89">
        <f t="shared" si="6"/>
        <v>4308740441</v>
      </c>
      <c r="G45" s="89">
        <f t="shared" si="6"/>
        <v>0</v>
      </c>
      <c r="H45" s="90">
        <f t="shared" si="6"/>
        <v>16406948473</v>
      </c>
      <c r="I45" s="88">
        <f t="shared" si="6"/>
        <v>3177391597</v>
      </c>
      <c r="J45" s="89">
        <f t="shared" si="6"/>
        <v>7742192154</v>
      </c>
      <c r="K45" s="89">
        <f t="shared" si="6"/>
        <v>2938024315</v>
      </c>
      <c r="L45" s="89">
        <f t="shared" si="6"/>
        <v>0</v>
      </c>
      <c r="M45" s="91">
        <f t="shared" si="6"/>
        <v>13857608066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7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2"/>
      <c r="O2" s="2"/>
      <c r="P2" s="2"/>
      <c r="Q2" s="2"/>
    </row>
    <row r="3" spans="1:17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7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7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7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7" s="7" customFormat="1" x14ac:dyDescent="0.2">
      <c r="A7" s="8" t="s">
        <v>0</v>
      </c>
      <c r="B7" s="9" t="s">
        <v>33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7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7" s="7" customFormat="1" x14ac:dyDescent="0.2">
      <c r="A9" s="23" t="s">
        <v>14</v>
      </c>
      <c r="B9" s="53" t="s">
        <v>34</v>
      </c>
      <c r="C9" s="54" t="s">
        <v>35</v>
      </c>
      <c r="D9" s="55">
        <v>389367273</v>
      </c>
      <c r="E9" s="56">
        <v>986600783</v>
      </c>
      <c r="F9" s="56">
        <v>150869908</v>
      </c>
      <c r="G9" s="56">
        <v>0</v>
      </c>
      <c r="H9" s="57">
        <v>1526837964</v>
      </c>
      <c r="I9" s="58">
        <v>363085279</v>
      </c>
      <c r="J9" s="59">
        <v>894077200</v>
      </c>
      <c r="K9" s="56">
        <v>137394087</v>
      </c>
      <c r="L9" s="59">
        <v>0</v>
      </c>
      <c r="M9" s="92">
        <v>1394556566</v>
      </c>
    </row>
    <row r="10" spans="1:17" s="7" customFormat="1" x14ac:dyDescent="0.2">
      <c r="A10" s="23" t="s">
        <v>14</v>
      </c>
      <c r="B10" s="53" t="s">
        <v>36</v>
      </c>
      <c r="C10" s="54" t="s">
        <v>37</v>
      </c>
      <c r="D10" s="55">
        <v>2743126389</v>
      </c>
      <c r="E10" s="56">
        <v>5618954892</v>
      </c>
      <c r="F10" s="56">
        <v>3215087777</v>
      </c>
      <c r="G10" s="56">
        <v>0</v>
      </c>
      <c r="H10" s="57">
        <v>11577169058</v>
      </c>
      <c r="I10" s="58">
        <v>2569247859</v>
      </c>
      <c r="J10" s="59">
        <v>5080415807</v>
      </c>
      <c r="K10" s="56">
        <v>1561546836</v>
      </c>
      <c r="L10" s="59">
        <v>0</v>
      </c>
      <c r="M10" s="92">
        <v>9211210502</v>
      </c>
    </row>
    <row r="11" spans="1:17" s="7" customFormat="1" x14ac:dyDescent="0.2">
      <c r="A11" s="23" t="s">
        <v>14</v>
      </c>
      <c r="B11" s="53" t="s">
        <v>38</v>
      </c>
      <c r="C11" s="54" t="s">
        <v>39</v>
      </c>
      <c r="D11" s="55">
        <v>1818702226</v>
      </c>
      <c r="E11" s="56">
        <v>6376910059</v>
      </c>
      <c r="F11" s="56">
        <v>1676018593</v>
      </c>
      <c r="G11" s="56">
        <v>0</v>
      </c>
      <c r="H11" s="57">
        <v>9871630878</v>
      </c>
      <c r="I11" s="58">
        <v>1485915023</v>
      </c>
      <c r="J11" s="59">
        <v>5137852888</v>
      </c>
      <c r="K11" s="56">
        <v>593127046</v>
      </c>
      <c r="L11" s="59">
        <v>0</v>
      </c>
      <c r="M11" s="92">
        <v>7216894957</v>
      </c>
    </row>
    <row r="12" spans="1:17" s="7" customFormat="1" x14ac:dyDescent="0.2">
      <c r="A12" s="23" t="s">
        <v>14</v>
      </c>
      <c r="B12" s="53" t="s">
        <v>40</v>
      </c>
      <c r="C12" s="54" t="s">
        <v>41</v>
      </c>
      <c r="D12" s="55">
        <v>2314336857</v>
      </c>
      <c r="E12" s="56">
        <v>5342029286</v>
      </c>
      <c r="F12" s="56">
        <v>671107104</v>
      </c>
      <c r="G12" s="56">
        <v>0</v>
      </c>
      <c r="H12" s="57">
        <v>8327473247</v>
      </c>
      <c r="I12" s="58">
        <v>2892237045</v>
      </c>
      <c r="J12" s="59">
        <v>7353667961</v>
      </c>
      <c r="K12" s="56">
        <v>732302107</v>
      </c>
      <c r="L12" s="59">
        <v>0</v>
      </c>
      <c r="M12" s="92">
        <v>10978207113</v>
      </c>
    </row>
    <row r="13" spans="1:17" s="7" customFormat="1" x14ac:dyDescent="0.2">
      <c r="A13" s="23" t="s">
        <v>14</v>
      </c>
      <c r="B13" s="53" t="s">
        <v>42</v>
      </c>
      <c r="C13" s="54" t="s">
        <v>43</v>
      </c>
      <c r="D13" s="55">
        <v>3452433120</v>
      </c>
      <c r="E13" s="56">
        <v>8462889627</v>
      </c>
      <c r="F13" s="56">
        <v>3993969850</v>
      </c>
      <c r="G13" s="56">
        <v>0</v>
      </c>
      <c r="H13" s="57">
        <v>15909292597</v>
      </c>
      <c r="I13" s="58">
        <v>3251416120</v>
      </c>
      <c r="J13" s="59">
        <v>7917709798</v>
      </c>
      <c r="K13" s="56">
        <v>4499623915</v>
      </c>
      <c r="L13" s="59">
        <v>0</v>
      </c>
      <c r="M13" s="92">
        <v>15668749833</v>
      </c>
    </row>
    <row r="14" spans="1:17" s="7" customFormat="1" x14ac:dyDescent="0.2">
      <c r="A14" s="23" t="s">
        <v>14</v>
      </c>
      <c r="B14" s="53" t="s">
        <v>44</v>
      </c>
      <c r="C14" s="54" t="s">
        <v>45</v>
      </c>
      <c r="D14" s="55">
        <v>346607967</v>
      </c>
      <c r="E14" s="56">
        <v>747961755</v>
      </c>
      <c r="F14" s="56">
        <v>176662182</v>
      </c>
      <c r="G14" s="56">
        <v>0</v>
      </c>
      <c r="H14" s="57">
        <v>1271231904</v>
      </c>
      <c r="I14" s="58">
        <v>339202255</v>
      </c>
      <c r="J14" s="59">
        <v>916577279</v>
      </c>
      <c r="K14" s="56">
        <v>157682521</v>
      </c>
      <c r="L14" s="59">
        <v>0</v>
      </c>
      <c r="M14" s="92">
        <v>1413462055</v>
      </c>
    </row>
    <row r="15" spans="1:17" s="7" customFormat="1" x14ac:dyDescent="0.2">
      <c r="A15" s="23" t="s">
        <v>14</v>
      </c>
      <c r="B15" s="53" t="s">
        <v>46</v>
      </c>
      <c r="C15" s="54" t="s">
        <v>47</v>
      </c>
      <c r="D15" s="55">
        <v>-23474706</v>
      </c>
      <c r="E15" s="56">
        <v>1709033854</v>
      </c>
      <c r="F15" s="56">
        <v>592647547</v>
      </c>
      <c r="G15" s="56">
        <v>0</v>
      </c>
      <c r="H15" s="57">
        <v>2278206695</v>
      </c>
      <c r="I15" s="58">
        <v>0</v>
      </c>
      <c r="J15" s="59">
        <v>0</v>
      </c>
      <c r="K15" s="56">
        <v>0</v>
      </c>
      <c r="L15" s="59">
        <v>0</v>
      </c>
      <c r="M15" s="92">
        <v>0</v>
      </c>
    </row>
    <row r="16" spans="1:17" s="7" customFormat="1" x14ac:dyDescent="0.2">
      <c r="A16" s="23" t="s">
        <v>14</v>
      </c>
      <c r="B16" s="53" t="s">
        <v>48</v>
      </c>
      <c r="C16" s="54" t="s">
        <v>49</v>
      </c>
      <c r="D16" s="55">
        <v>2079692907</v>
      </c>
      <c r="E16" s="56">
        <v>6770679033</v>
      </c>
      <c r="F16" s="56">
        <v>2046204261</v>
      </c>
      <c r="G16" s="56">
        <v>0</v>
      </c>
      <c r="H16" s="57">
        <v>10896576201</v>
      </c>
      <c r="I16" s="58">
        <v>2070889653</v>
      </c>
      <c r="J16" s="59">
        <v>4742265428</v>
      </c>
      <c r="K16" s="56">
        <v>928506859</v>
      </c>
      <c r="L16" s="59">
        <v>0</v>
      </c>
      <c r="M16" s="92">
        <v>7741661940</v>
      </c>
    </row>
    <row r="17" spans="1:13" s="7" customFormat="1" x14ac:dyDescent="0.2">
      <c r="A17" s="23" t="s">
        <v>0</v>
      </c>
      <c r="B17" s="93" t="s">
        <v>52</v>
      </c>
      <c r="C17" s="54" t="s">
        <v>0</v>
      </c>
      <c r="D17" s="63">
        <f t="shared" ref="D17:M17" si="0">SUM(D9:D16)</f>
        <v>13120792033</v>
      </c>
      <c r="E17" s="64">
        <f t="shared" si="0"/>
        <v>36015059289</v>
      </c>
      <c r="F17" s="64">
        <f t="shared" si="0"/>
        <v>12522567222</v>
      </c>
      <c r="G17" s="64">
        <f t="shared" si="0"/>
        <v>0</v>
      </c>
      <c r="H17" s="94">
        <f t="shared" si="0"/>
        <v>61658418544</v>
      </c>
      <c r="I17" s="95">
        <f t="shared" si="0"/>
        <v>12971993234</v>
      </c>
      <c r="J17" s="96">
        <f t="shared" si="0"/>
        <v>32042566361</v>
      </c>
      <c r="K17" s="64">
        <f t="shared" si="0"/>
        <v>8610183371</v>
      </c>
      <c r="L17" s="96">
        <f t="shared" si="0"/>
        <v>0</v>
      </c>
      <c r="M17" s="97">
        <f t="shared" si="0"/>
        <v>53624742966</v>
      </c>
    </row>
    <row r="18" spans="1:13" s="7" customFormat="1" x14ac:dyDescent="0.2">
      <c r="A18" s="25"/>
      <c r="B18" s="98"/>
      <c r="C18" s="99"/>
      <c r="D18" s="100"/>
      <c r="E18" s="101"/>
      <c r="F18" s="101"/>
      <c r="G18" s="101"/>
      <c r="H18" s="102"/>
      <c r="I18" s="103"/>
      <c r="J18" s="104"/>
      <c r="K18" s="101"/>
      <c r="L18" s="104"/>
      <c r="M18" s="105"/>
    </row>
    <row r="19" spans="1:13" x14ac:dyDescent="0.2">
      <c r="A19" s="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34</v>
      </c>
      <c r="C9" s="75" t="s">
        <v>35</v>
      </c>
      <c r="D9" s="76">
        <v>389367273</v>
      </c>
      <c r="E9" s="77">
        <v>986600783</v>
      </c>
      <c r="F9" s="77">
        <v>150869908</v>
      </c>
      <c r="G9" s="77">
        <v>0</v>
      </c>
      <c r="H9" s="78">
        <v>1526837964</v>
      </c>
      <c r="I9" s="76">
        <v>363085279</v>
      </c>
      <c r="J9" s="77">
        <v>894077200</v>
      </c>
      <c r="K9" s="77">
        <v>137394087</v>
      </c>
      <c r="L9" s="77">
        <v>0</v>
      </c>
      <c r="M9" s="79">
        <v>1394556566</v>
      </c>
    </row>
    <row r="10" spans="1:13" x14ac:dyDescent="0.2">
      <c r="A10" s="50" t="s">
        <v>51</v>
      </c>
      <c r="B10" s="74" t="s">
        <v>46</v>
      </c>
      <c r="C10" s="75" t="s">
        <v>47</v>
      </c>
      <c r="D10" s="76">
        <v>-23474706</v>
      </c>
      <c r="E10" s="77">
        <v>1709033854</v>
      </c>
      <c r="F10" s="77">
        <v>592647547</v>
      </c>
      <c r="G10" s="77">
        <v>0</v>
      </c>
      <c r="H10" s="78">
        <v>2278206695</v>
      </c>
      <c r="I10" s="76">
        <v>0</v>
      </c>
      <c r="J10" s="77">
        <v>0</v>
      </c>
      <c r="K10" s="77">
        <v>0</v>
      </c>
      <c r="L10" s="77">
        <v>0</v>
      </c>
      <c r="M10" s="79">
        <v>0</v>
      </c>
    </row>
    <row r="11" spans="1:13" ht="16.5" x14ac:dyDescent="0.3">
      <c r="A11" s="51" t="s">
        <v>0</v>
      </c>
      <c r="B11" s="80" t="s">
        <v>52</v>
      </c>
      <c r="C11" s="81" t="s">
        <v>0</v>
      </c>
      <c r="D11" s="82">
        <f t="shared" ref="D11:M11" si="0">SUM(D9:D10)</f>
        <v>365892567</v>
      </c>
      <c r="E11" s="83">
        <f t="shared" si="0"/>
        <v>2695634637</v>
      </c>
      <c r="F11" s="83">
        <f t="shared" si="0"/>
        <v>743517455</v>
      </c>
      <c r="G11" s="83">
        <f t="shared" si="0"/>
        <v>0</v>
      </c>
      <c r="H11" s="84">
        <f t="shared" si="0"/>
        <v>3805044659</v>
      </c>
      <c r="I11" s="82">
        <f t="shared" si="0"/>
        <v>363085279</v>
      </c>
      <c r="J11" s="83">
        <f t="shared" si="0"/>
        <v>894077200</v>
      </c>
      <c r="K11" s="83">
        <f t="shared" si="0"/>
        <v>137394087</v>
      </c>
      <c r="L11" s="83">
        <f t="shared" si="0"/>
        <v>0</v>
      </c>
      <c r="M11" s="85">
        <f t="shared" si="0"/>
        <v>1394556566</v>
      </c>
    </row>
    <row r="12" spans="1:13" x14ac:dyDescent="0.2">
      <c r="A12" s="50" t="s">
        <v>53</v>
      </c>
      <c r="B12" s="74" t="s">
        <v>54</v>
      </c>
      <c r="C12" s="75" t="s">
        <v>55</v>
      </c>
      <c r="D12" s="76">
        <v>-2775</v>
      </c>
      <c r="E12" s="77">
        <v>55080561</v>
      </c>
      <c r="F12" s="77">
        <v>6839743</v>
      </c>
      <c r="G12" s="77">
        <v>0</v>
      </c>
      <c r="H12" s="78">
        <v>61917529</v>
      </c>
      <c r="I12" s="76">
        <v>0</v>
      </c>
      <c r="J12" s="77">
        <v>66639397</v>
      </c>
      <c r="K12" s="77">
        <v>7033946</v>
      </c>
      <c r="L12" s="77">
        <v>0</v>
      </c>
      <c r="M12" s="79">
        <v>73673343</v>
      </c>
    </row>
    <row r="13" spans="1:13" x14ac:dyDescent="0.2">
      <c r="A13" s="50" t="s">
        <v>53</v>
      </c>
      <c r="B13" s="74" t="s">
        <v>56</v>
      </c>
      <c r="C13" s="75" t="s">
        <v>57</v>
      </c>
      <c r="D13" s="76">
        <v>1272432</v>
      </c>
      <c r="E13" s="77">
        <v>39690924</v>
      </c>
      <c r="F13" s="77">
        <v>3551032</v>
      </c>
      <c r="G13" s="77">
        <v>0</v>
      </c>
      <c r="H13" s="78">
        <v>44514388</v>
      </c>
      <c r="I13" s="76">
        <v>2657887</v>
      </c>
      <c r="J13" s="77">
        <v>37469255</v>
      </c>
      <c r="K13" s="77">
        <v>4178256</v>
      </c>
      <c r="L13" s="77">
        <v>0</v>
      </c>
      <c r="M13" s="79">
        <v>44305398</v>
      </c>
    </row>
    <row r="14" spans="1:13" x14ac:dyDescent="0.2">
      <c r="A14" s="50" t="s">
        <v>53</v>
      </c>
      <c r="B14" s="74" t="s">
        <v>58</v>
      </c>
      <c r="C14" s="75" t="s">
        <v>59</v>
      </c>
      <c r="D14" s="76">
        <v>14613851</v>
      </c>
      <c r="E14" s="77">
        <v>75066111</v>
      </c>
      <c r="F14" s="77">
        <v>-17917890</v>
      </c>
      <c r="G14" s="77">
        <v>0</v>
      </c>
      <c r="H14" s="78">
        <v>71762072</v>
      </c>
      <c r="I14" s="76">
        <v>15015498</v>
      </c>
      <c r="J14" s="77">
        <v>62010120</v>
      </c>
      <c r="K14" s="77">
        <v>21195102</v>
      </c>
      <c r="L14" s="77">
        <v>0</v>
      </c>
      <c r="M14" s="79">
        <v>98220720</v>
      </c>
    </row>
    <row r="15" spans="1:13" x14ac:dyDescent="0.2">
      <c r="A15" s="50" t="s">
        <v>53</v>
      </c>
      <c r="B15" s="74" t="s">
        <v>60</v>
      </c>
      <c r="C15" s="75" t="s">
        <v>61</v>
      </c>
      <c r="D15" s="76">
        <v>30950867</v>
      </c>
      <c r="E15" s="77">
        <v>39330952</v>
      </c>
      <c r="F15" s="77">
        <v>6140097</v>
      </c>
      <c r="G15" s="77">
        <v>0</v>
      </c>
      <c r="H15" s="78">
        <v>76421916</v>
      </c>
      <c r="I15" s="76">
        <v>28189604</v>
      </c>
      <c r="J15" s="77">
        <v>33466687</v>
      </c>
      <c r="K15" s="77">
        <v>9485472</v>
      </c>
      <c r="L15" s="77">
        <v>0</v>
      </c>
      <c r="M15" s="79">
        <v>71141763</v>
      </c>
    </row>
    <row r="16" spans="1:13" x14ac:dyDescent="0.2">
      <c r="A16" s="50" t="s">
        <v>53</v>
      </c>
      <c r="B16" s="74" t="s">
        <v>62</v>
      </c>
      <c r="C16" s="75" t="s">
        <v>63</v>
      </c>
      <c r="D16" s="76">
        <v>50653</v>
      </c>
      <c r="E16" s="77">
        <v>7643489</v>
      </c>
      <c r="F16" s="77">
        <v>6791350</v>
      </c>
      <c r="G16" s="77">
        <v>0</v>
      </c>
      <c r="H16" s="78">
        <v>14485492</v>
      </c>
      <c r="I16" s="76">
        <v>10019252</v>
      </c>
      <c r="J16" s="77">
        <v>11780882</v>
      </c>
      <c r="K16" s="77">
        <v>1896251</v>
      </c>
      <c r="L16" s="77">
        <v>0</v>
      </c>
      <c r="M16" s="79">
        <v>23696385</v>
      </c>
    </row>
    <row r="17" spans="1:13" x14ac:dyDescent="0.2">
      <c r="A17" s="50" t="s">
        <v>53</v>
      </c>
      <c r="B17" s="74" t="s">
        <v>64</v>
      </c>
      <c r="C17" s="75" t="s">
        <v>65</v>
      </c>
      <c r="D17" s="76">
        <v>41538234</v>
      </c>
      <c r="E17" s="77">
        <v>92357818</v>
      </c>
      <c r="F17" s="77">
        <v>10377156</v>
      </c>
      <c r="G17" s="77">
        <v>0</v>
      </c>
      <c r="H17" s="78">
        <v>144273208</v>
      </c>
      <c r="I17" s="76">
        <v>37325385</v>
      </c>
      <c r="J17" s="77">
        <v>116039387</v>
      </c>
      <c r="K17" s="77">
        <v>25695530</v>
      </c>
      <c r="L17" s="77">
        <v>0</v>
      </c>
      <c r="M17" s="79">
        <v>179060302</v>
      </c>
    </row>
    <row r="18" spans="1:13" x14ac:dyDescent="0.2">
      <c r="A18" s="50" t="s">
        <v>53</v>
      </c>
      <c r="B18" s="74" t="s">
        <v>66</v>
      </c>
      <c r="C18" s="75" t="s">
        <v>67</v>
      </c>
      <c r="D18" s="76">
        <v>66</v>
      </c>
      <c r="E18" s="77">
        <v>-5029049</v>
      </c>
      <c r="F18" s="77">
        <v>7233444</v>
      </c>
      <c r="G18" s="77">
        <v>0</v>
      </c>
      <c r="H18" s="78">
        <v>2204461</v>
      </c>
      <c r="I18" s="76">
        <v>-55456</v>
      </c>
      <c r="J18" s="77">
        <v>7665179</v>
      </c>
      <c r="K18" s="77">
        <v>23871894</v>
      </c>
      <c r="L18" s="77">
        <v>0</v>
      </c>
      <c r="M18" s="79">
        <v>31481617</v>
      </c>
    </row>
    <row r="19" spans="1:13" x14ac:dyDescent="0.2">
      <c r="A19" s="50" t="s">
        <v>68</v>
      </c>
      <c r="B19" s="74" t="s">
        <v>69</v>
      </c>
      <c r="C19" s="75" t="s">
        <v>70</v>
      </c>
      <c r="D19" s="76">
        <v>0</v>
      </c>
      <c r="E19" s="77">
        <v>0</v>
      </c>
      <c r="F19" s="77">
        <v>53320596</v>
      </c>
      <c r="G19" s="77">
        <v>0</v>
      </c>
      <c r="H19" s="78">
        <v>53320596</v>
      </c>
      <c r="I19" s="76">
        <v>0</v>
      </c>
      <c r="J19" s="77">
        <v>0</v>
      </c>
      <c r="K19" s="77">
        <v>5111568</v>
      </c>
      <c r="L19" s="77">
        <v>0</v>
      </c>
      <c r="M19" s="79">
        <v>5111568</v>
      </c>
    </row>
    <row r="20" spans="1:13" ht="16.5" x14ac:dyDescent="0.3">
      <c r="A20" s="51" t="s">
        <v>0</v>
      </c>
      <c r="B20" s="80" t="s">
        <v>71</v>
      </c>
      <c r="C20" s="81" t="s">
        <v>0</v>
      </c>
      <c r="D20" s="82">
        <f t="shared" ref="D20:M20" si="1">SUM(D12:D19)</f>
        <v>88423328</v>
      </c>
      <c r="E20" s="83">
        <f t="shared" si="1"/>
        <v>304140806</v>
      </c>
      <c r="F20" s="83">
        <f t="shared" si="1"/>
        <v>76335528</v>
      </c>
      <c r="G20" s="83">
        <f t="shared" si="1"/>
        <v>0</v>
      </c>
      <c r="H20" s="84">
        <f t="shared" si="1"/>
        <v>468899662</v>
      </c>
      <c r="I20" s="82">
        <f t="shared" si="1"/>
        <v>93152170</v>
      </c>
      <c r="J20" s="83">
        <f t="shared" si="1"/>
        <v>335070907</v>
      </c>
      <c r="K20" s="83">
        <f t="shared" si="1"/>
        <v>98468019</v>
      </c>
      <c r="L20" s="83">
        <f t="shared" si="1"/>
        <v>0</v>
      </c>
      <c r="M20" s="85">
        <f t="shared" si="1"/>
        <v>526691096</v>
      </c>
    </row>
    <row r="21" spans="1:13" x14ac:dyDescent="0.2">
      <c r="A21" s="50" t="s">
        <v>53</v>
      </c>
      <c r="B21" s="74" t="s">
        <v>72</v>
      </c>
      <c r="C21" s="75" t="s">
        <v>73</v>
      </c>
      <c r="D21" s="76">
        <v>2643922</v>
      </c>
      <c r="E21" s="77">
        <v>875881</v>
      </c>
      <c r="F21" s="77">
        <v>4842859</v>
      </c>
      <c r="G21" s="77">
        <v>0</v>
      </c>
      <c r="H21" s="78">
        <v>8362662</v>
      </c>
      <c r="I21" s="76">
        <v>1770412</v>
      </c>
      <c r="J21" s="77">
        <v>864520</v>
      </c>
      <c r="K21" s="77">
        <v>14205554</v>
      </c>
      <c r="L21" s="77">
        <v>0</v>
      </c>
      <c r="M21" s="79">
        <v>16840486</v>
      </c>
    </row>
    <row r="22" spans="1:13" x14ac:dyDescent="0.2">
      <c r="A22" s="50" t="s">
        <v>53</v>
      </c>
      <c r="B22" s="74" t="s">
        <v>74</v>
      </c>
      <c r="C22" s="75" t="s">
        <v>75</v>
      </c>
      <c r="D22" s="76">
        <v>15511132</v>
      </c>
      <c r="E22" s="77">
        <v>1493303</v>
      </c>
      <c r="F22" s="77">
        <v>11635392</v>
      </c>
      <c r="G22" s="77">
        <v>0</v>
      </c>
      <c r="H22" s="78">
        <v>28639827</v>
      </c>
      <c r="I22" s="76">
        <v>10219966</v>
      </c>
      <c r="J22" s="77">
        <v>844389</v>
      </c>
      <c r="K22" s="77">
        <v>10403890</v>
      </c>
      <c r="L22" s="77">
        <v>0</v>
      </c>
      <c r="M22" s="79">
        <v>21468245</v>
      </c>
    </row>
    <row r="23" spans="1:13" x14ac:dyDescent="0.2">
      <c r="A23" s="50" t="s">
        <v>53</v>
      </c>
      <c r="B23" s="74" t="s">
        <v>76</v>
      </c>
      <c r="C23" s="75" t="s">
        <v>77</v>
      </c>
      <c r="D23" s="76">
        <v>41262618</v>
      </c>
      <c r="E23" s="77">
        <v>18766836</v>
      </c>
      <c r="F23" s="77">
        <v>66175667</v>
      </c>
      <c r="G23" s="77">
        <v>0</v>
      </c>
      <c r="H23" s="78">
        <v>126205121</v>
      </c>
      <c r="I23" s="76">
        <v>9651175</v>
      </c>
      <c r="J23" s="77">
        <v>5161783</v>
      </c>
      <c r="K23" s="77">
        <v>4223171</v>
      </c>
      <c r="L23" s="77">
        <v>0</v>
      </c>
      <c r="M23" s="79">
        <v>19036129</v>
      </c>
    </row>
    <row r="24" spans="1:13" x14ac:dyDescent="0.2">
      <c r="A24" s="50" t="s">
        <v>53</v>
      </c>
      <c r="B24" s="74" t="s">
        <v>78</v>
      </c>
      <c r="C24" s="75" t="s">
        <v>79</v>
      </c>
      <c r="D24" s="76">
        <v>6299861</v>
      </c>
      <c r="E24" s="77">
        <v>12111072</v>
      </c>
      <c r="F24" s="77">
        <v>4805930</v>
      </c>
      <c r="G24" s="77">
        <v>0</v>
      </c>
      <c r="H24" s="78">
        <v>23216863</v>
      </c>
      <c r="I24" s="76">
        <v>5048521</v>
      </c>
      <c r="J24" s="77">
        <v>11353153</v>
      </c>
      <c r="K24" s="77">
        <v>33600738</v>
      </c>
      <c r="L24" s="77">
        <v>0</v>
      </c>
      <c r="M24" s="79">
        <v>50002412</v>
      </c>
    </row>
    <row r="25" spans="1:13" x14ac:dyDescent="0.2">
      <c r="A25" s="50" t="s">
        <v>53</v>
      </c>
      <c r="B25" s="74" t="s">
        <v>80</v>
      </c>
      <c r="C25" s="75" t="s">
        <v>81</v>
      </c>
      <c r="D25" s="76">
        <v>1245807</v>
      </c>
      <c r="E25" s="77">
        <v>374660</v>
      </c>
      <c r="F25" s="77">
        <v>4839066</v>
      </c>
      <c r="G25" s="77">
        <v>0</v>
      </c>
      <c r="H25" s="78">
        <v>6459533</v>
      </c>
      <c r="I25" s="76">
        <v>1118795</v>
      </c>
      <c r="J25" s="77">
        <v>366636</v>
      </c>
      <c r="K25" s="77">
        <v>10003873</v>
      </c>
      <c r="L25" s="77">
        <v>0</v>
      </c>
      <c r="M25" s="79">
        <v>11489304</v>
      </c>
    </row>
    <row r="26" spans="1:13" x14ac:dyDescent="0.2">
      <c r="A26" s="50" t="s">
        <v>53</v>
      </c>
      <c r="B26" s="74" t="s">
        <v>82</v>
      </c>
      <c r="C26" s="75" t="s">
        <v>83</v>
      </c>
      <c r="D26" s="76">
        <v>12599424</v>
      </c>
      <c r="E26" s="77">
        <v>21988427</v>
      </c>
      <c r="F26" s="77">
        <v>12311632</v>
      </c>
      <c r="G26" s="77">
        <v>0</v>
      </c>
      <c r="H26" s="78">
        <v>46899483</v>
      </c>
      <c r="I26" s="76">
        <v>-3608918</v>
      </c>
      <c r="J26" s="77">
        <v>23606155</v>
      </c>
      <c r="K26" s="77">
        <v>110980486</v>
      </c>
      <c r="L26" s="77">
        <v>0</v>
      </c>
      <c r="M26" s="79">
        <v>130977723</v>
      </c>
    </row>
    <row r="27" spans="1:13" x14ac:dyDescent="0.2">
      <c r="A27" s="50" t="s">
        <v>68</v>
      </c>
      <c r="B27" s="74" t="s">
        <v>84</v>
      </c>
      <c r="C27" s="75" t="s">
        <v>85</v>
      </c>
      <c r="D27" s="76">
        <v>0</v>
      </c>
      <c r="E27" s="77">
        <v>119102181</v>
      </c>
      <c r="F27" s="77">
        <v>335804274</v>
      </c>
      <c r="G27" s="77">
        <v>0</v>
      </c>
      <c r="H27" s="78">
        <v>454906455</v>
      </c>
      <c r="I27" s="76">
        <v>0</v>
      </c>
      <c r="J27" s="77">
        <v>117414920</v>
      </c>
      <c r="K27" s="77">
        <v>49427760</v>
      </c>
      <c r="L27" s="77">
        <v>0</v>
      </c>
      <c r="M27" s="79">
        <v>166842680</v>
      </c>
    </row>
    <row r="28" spans="1:13" ht="16.5" x14ac:dyDescent="0.3">
      <c r="A28" s="51" t="s">
        <v>0</v>
      </c>
      <c r="B28" s="80" t="s">
        <v>86</v>
      </c>
      <c r="C28" s="81" t="s">
        <v>0</v>
      </c>
      <c r="D28" s="82">
        <f t="shared" ref="D28:M28" si="2">SUM(D21:D27)</f>
        <v>79562764</v>
      </c>
      <c r="E28" s="83">
        <f t="shared" si="2"/>
        <v>174712360</v>
      </c>
      <c r="F28" s="83">
        <f t="shared" si="2"/>
        <v>440414820</v>
      </c>
      <c r="G28" s="83">
        <f t="shared" si="2"/>
        <v>0</v>
      </c>
      <c r="H28" s="84">
        <f t="shared" si="2"/>
        <v>694689944</v>
      </c>
      <c r="I28" s="82">
        <f t="shared" si="2"/>
        <v>24199951</v>
      </c>
      <c r="J28" s="83">
        <f t="shared" si="2"/>
        <v>159611556</v>
      </c>
      <c r="K28" s="83">
        <f t="shared" si="2"/>
        <v>232845472</v>
      </c>
      <c r="L28" s="83">
        <f t="shared" si="2"/>
        <v>0</v>
      </c>
      <c r="M28" s="85">
        <f t="shared" si="2"/>
        <v>416656979</v>
      </c>
    </row>
    <row r="29" spans="1:13" x14ac:dyDescent="0.2">
      <c r="A29" s="50" t="s">
        <v>53</v>
      </c>
      <c r="B29" s="74" t="s">
        <v>87</v>
      </c>
      <c r="C29" s="75" t="s">
        <v>88</v>
      </c>
      <c r="D29" s="76">
        <v>-5713</v>
      </c>
      <c r="E29" s="77">
        <v>20708544</v>
      </c>
      <c r="F29" s="77">
        <v>1982119</v>
      </c>
      <c r="G29" s="77">
        <v>0</v>
      </c>
      <c r="H29" s="78">
        <v>22684950</v>
      </c>
      <c r="I29" s="76">
        <v>-76339</v>
      </c>
      <c r="J29" s="77">
        <v>27932463</v>
      </c>
      <c r="K29" s="77">
        <v>3939234</v>
      </c>
      <c r="L29" s="77">
        <v>0</v>
      </c>
      <c r="M29" s="79">
        <v>31795358</v>
      </c>
    </row>
    <row r="30" spans="1:13" x14ac:dyDescent="0.2">
      <c r="A30" s="50" t="s">
        <v>53</v>
      </c>
      <c r="B30" s="74" t="s">
        <v>89</v>
      </c>
      <c r="C30" s="75" t="s">
        <v>90</v>
      </c>
      <c r="D30" s="76">
        <v>2089718</v>
      </c>
      <c r="E30" s="77">
        <v>536834</v>
      </c>
      <c r="F30" s="77">
        <v>2049178</v>
      </c>
      <c r="G30" s="77">
        <v>0</v>
      </c>
      <c r="H30" s="78">
        <v>4675730</v>
      </c>
      <c r="I30" s="76">
        <v>1961333</v>
      </c>
      <c r="J30" s="77">
        <v>-68479</v>
      </c>
      <c r="K30" s="77">
        <v>-3498434</v>
      </c>
      <c r="L30" s="77">
        <v>0</v>
      </c>
      <c r="M30" s="79">
        <v>-1605580</v>
      </c>
    </row>
    <row r="31" spans="1:13" x14ac:dyDescent="0.2">
      <c r="A31" s="50" t="s">
        <v>53</v>
      </c>
      <c r="B31" s="74" t="s">
        <v>91</v>
      </c>
      <c r="C31" s="75" t="s">
        <v>92</v>
      </c>
      <c r="D31" s="76">
        <v>2526966</v>
      </c>
      <c r="E31" s="77">
        <v>7402412</v>
      </c>
      <c r="F31" s="77">
        <v>10877212</v>
      </c>
      <c r="G31" s="77">
        <v>0</v>
      </c>
      <c r="H31" s="78">
        <v>20806590</v>
      </c>
      <c r="I31" s="76">
        <v>1306839</v>
      </c>
      <c r="J31" s="77">
        <v>5859600</v>
      </c>
      <c r="K31" s="77">
        <v>8841302</v>
      </c>
      <c r="L31" s="77">
        <v>0</v>
      </c>
      <c r="M31" s="79">
        <v>16007741</v>
      </c>
    </row>
    <row r="32" spans="1:13" x14ac:dyDescent="0.2">
      <c r="A32" s="50" t="s">
        <v>53</v>
      </c>
      <c r="B32" s="74" t="s">
        <v>93</v>
      </c>
      <c r="C32" s="75" t="s">
        <v>94</v>
      </c>
      <c r="D32" s="76">
        <v>629155</v>
      </c>
      <c r="E32" s="77">
        <v>274347</v>
      </c>
      <c r="F32" s="77">
        <v>-613089</v>
      </c>
      <c r="G32" s="77">
        <v>0</v>
      </c>
      <c r="H32" s="78">
        <v>290413</v>
      </c>
      <c r="I32" s="76">
        <v>0</v>
      </c>
      <c r="J32" s="77">
        <v>273508</v>
      </c>
      <c r="K32" s="77">
        <v>207946</v>
      </c>
      <c r="L32" s="77">
        <v>0</v>
      </c>
      <c r="M32" s="79">
        <v>481454</v>
      </c>
    </row>
    <row r="33" spans="1:13" x14ac:dyDescent="0.2">
      <c r="A33" s="50" t="s">
        <v>53</v>
      </c>
      <c r="B33" s="74" t="s">
        <v>95</v>
      </c>
      <c r="C33" s="75" t="s">
        <v>96</v>
      </c>
      <c r="D33" s="76">
        <v>1462029</v>
      </c>
      <c r="E33" s="77">
        <v>6111610</v>
      </c>
      <c r="F33" s="77">
        <v>2409331</v>
      </c>
      <c r="G33" s="77">
        <v>0</v>
      </c>
      <c r="H33" s="78">
        <v>9982970</v>
      </c>
      <c r="I33" s="76">
        <v>1196180</v>
      </c>
      <c r="J33" s="77">
        <v>3679352</v>
      </c>
      <c r="K33" s="77">
        <v>2245841</v>
      </c>
      <c r="L33" s="77">
        <v>0</v>
      </c>
      <c r="M33" s="79">
        <v>7121373</v>
      </c>
    </row>
    <row r="34" spans="1:13" x14ac:dyDescent="0.2">
      <c r="A34" s="50" t="s">
        <v>53</v>
      </c>
      <c r="B34" s="74" t="s">
        <v>97</v>
      </c>
      <c r="C34" s="75" t="s">
        <v>98</v>
      </c>
      <c r="D34" s="76">
        <v>4398814</v>
      </c>
      <c r="E34" s="77">
        <v>81240237</v>
      </c>
      <c r="F34" s="77">
        <v>70850377</v>
      </c>
      <c r="G34" s="77">
        <v>0</v>
      </c>
      <c r="H34" s="78">
        <v>156489428</v>
      </c>
      <c r="I34" s="76">
        <v>8213120</v>
      </c>
      <c r="J34" s="77">
        <v>64264097</v>
      </c>
      <c r="K34" s="77">
        <v>74581175</v>
      </c>
      <c r="L34" s="77">
        <v>0</v>
      </c>
      <c r="M34" s="79">
        <v>147058392</v>
      </c>
    </row>
    <row r="35" spans="1:13" x14ac:dyDescent="0.2">
      <c r="A35" s="50" t="s">
        <v>68</v>
      </c>
      <c r="B35" s="74" t="s">
        <v>99</v>
      </c>
      <c r="C35" s="75" t="s">
        <v>100</v>
      </c>
      <c r="D35" s="76">
        <v>0</v>
      </c>
      <c r="E35" s="77">
        <v>110124193</v>
      </c>
      <c r="F35" s="77">
        <v>99534075</v>
      </c>
      <c r="G35" s="77">
        <v>0</v>
      </c>
      <c r="H35" s="78">
        <v>209658268</v>
      </c>
      <c r="I35" s="76">
        <v>0</v>
      </c>
      <c r="J35" s="77">
        <v>132032454</v>
      </c>
      <c r="K35" s="77">
        <v>118889071</v>
      </c>
      <c r="L35" s="77">
        <v>0</v>
      </c>
      <c r="M35" s="79">
        <v>250921525</v>
      </c>
    </row>
    <row r="36" spans="1:13" ht="16.5" x14ac:dyDescent="0.3">
      <c r="A36" s="51" t="s">
        <v>0</v>
      </c>
      <c r="B36" s="80" t="s">
        <v>101</v>
      </c>
      <c r="C36" s="81" t="s">
        <v>0</v>
      </c>
      <c r="D36" s="82">
        <f t="shared" ref="D36:M36" si="3">SUM(D29:D35)</f>
        <v>11100969</v>
      </c>
      <c r="E36" s="83">
        <f t="shared" si="3"/>
        <v>226398177</v>
      </c>
      <c r="F36" s="83">
        <f t="shared" si="3"/>
        <v>187089203</v>
      </c>
      <c r="G36" s="83">
        <f t="shared" si="3"/>
        <v>0</v>
      </c>
      <c r="H36" s="84">
        <f t="shared" si="3"/>
        <v>424588349</v>
      </c>
      <c r="I36" s="82">
        <f t="shared" si="3"/>
        <v>12601133</v>
      </c>
      <c r="J36" s="83">
        <f t="shared" si="3"/>
        <v>233972995</v>
      </c>
      <c r="K36" s="83">
        <f t="shared" si="3"/>
        <v>205206135</v>
      </c>
      <c r="L36" s="83">
        <f t="shared" si="3"/>
        <v>0</v>
      </c>
      <c r="M36" s="85">
        <f t="shared" si="3"/>
        <v>451780263</v>
      </c>
    </row>
    <row r="37" spans="1:13" x14ac:dyDescent="0.2">
      <c r="A37" s="50" t="s">
        <v>53</v>
      </c>
      <c r="B37" s="74" t="s">
        <v>102</v>
      </c>
      <c r="C37" s="75" t="s">
        <v>103</v>
      </c>
      <c r="D37" s="76">
        <v>4179512</v>
      </c>
      <c r="E37" s="77">
        <v>11358287</v>
      </c>
      <c r="F37" s="77">
        <v>9271674</v>
      </c>
      <c r="G37" s="77">
        <v>0</v>
      </c>
      <c r="H37" s="78">
        <v>24809473</v>
      </c>
      <c r="I37" s="76">
        <v>5102522</v>
      </c>
      <c r="J37" s="77">
        <v>10976329</v>
      </c>
      <c r="K37" s="77">
        <v>9967836</v>
      </c>
      <c r="L37" s="77">
        <v>0</v>
      </c>
      <c r="M37" s="79">
        <v>26046687</v>
      </c>
    </row>
    <row r="38" spans="1:13" x14ac:dyDescent="0.2">
      <c r="A38" s="50" t="s">
        <v>53</v>
      </c>
      <c r="B38" s="74" t="s">
        <v>104</v>
      </c>
      <c r="C38" s="75" t="s">
        <v>105</v>
      </c>
      <c r="D38" s="76">
        <v>898127</v>
      </c>
      <c r="E38" s="77">
        <v>14997981</v>
      </c>
      <c r="F38" s="77">
        <v>31542673</v>
      </c>
      <c r="G38" s="77">
        <v>0</v>
      </c>
      <c r="H38" s="78">
        <v>47438781</v>
      </c>
      <c r="I38" s="76">
        <v>1688976</v>
      </c>
      <c r="J38" s="77">
        <v>10604324</v>
      </c>
      <c r="K38" s="77">
        <v>18008129</v>
      </c>
      <c r="L38" s="77">
        <v>0</v>
      </c>
      <c r="M38" s="79">
        <v>30301429</v>
      </c>
    </row>
    <row r="39" spans="1:13" x14ac:dyDescent="0.2">
      <c r="A39" s="50" t="s">
        <v>53</v>
      </c>
      <c r="B39" s="74" t="s">
        <v>106</v>
      </c>
      <c r="C39" s="75" t="s">
        <v>107</v>
      </c>
      <c r="D39" s="76">
        <v>8867226</v>
      </c>
      <c r="E39" s="77">
        <v>45224122</v>
      </c>
      <c r="F39" s="77">
        <v>25633842</v>
      </c>
      <c r="G39" s="77">
        <v>0</v>
      </c>
      <c r="H39" s="78">
        <v>79725190</v>
      </c>
      <c r="I39" s="76">
        <v>8205447</v>
      </c>
      <c r="J39" s="77">
        <v>33263836</v>
      </c>
      <c r="K39" s="77">
        <v>9355898</v>
      </c>
      <c r="L39" s="77">
        <v>0</v>
      </c>
      <c r="M39" s="79">
        <v>50825181</v>
      </c>
    </row>
    <row r="40" spans="1:13" x14ac:dyDescent="0.2">
      <c r="A40" s="50" t="s">
        <v>68</v>
      </c>
      <c r="B40" s="74" t="s">
        <v>108</v>
      </c>
      <c r="C40" s="75" t="s">
        <v>109</v>
      </c>
      <c r="D40" s="76">
        <v>0</v>
      </c>
      <c r="E40" s="77">
        <v>25275037</v>
      </c>
      <c r="F40" s="77">
        <v>14420490</v>
      </c>
      <c r="G40" s="77">
        <v>0</v>
      </c>
      <c r="H40" s="78">
        <v>39695527</v>
      </c>
      <c r="I40" s="76">
        <v>0</v>
      </c>
      <c r="J40" s="77">
        <v>18880019</v>
      </c>
      <c r="K40" s="77">
        <v>51302958</v>
      </c>
      <c r="L40" s="77">
        <v>0</v>
      </c>
      <c r="M40" s="79">
        <v>70182977</v>
      </c>
    </row>
    <row r="41" spans="1:13" ht="16.5" x14ac:dyDescent="0.3">
      <c r="A41" s="51" t="s">
        <v>0</v>
      </c>
      <c r="B41" s="80" t="s">
        <v>110</v>
      </c>
      <c r="C41" s="81" t="s">
        <v>0</v>
      </c>
      <c r="D41" s="82">
        <f t="shared" ref="D41:M41" si="4">SUM(D37:D40)</f>
        <v>13944865</v>
      </c>
      <c r="E41" s="83">
        <f t="shared" si="4"/>
        <v>96855427</v>
      </c>
      <c r="F41" s="83">
        <f t="shared" si="4"/>
        <v>80868679</v>
      </c>
      <c r="G41" s="83">
        <f t="shared" si="4"/>
        <v>0</v>
      </c>
      <c r="H41" s="84">
        <f t="shared" si="4"/>
        <v>191668971</v>
      </c>
      <c r="I41" s="82">
        <f t="shared" si="4"/>
        <v>14996945</v>
      </c>
      <c r="J41" s="83">
        <f t="shared" si="4"/>
        <v>73724508</v>
      </c>
      <c r="K41" s="83">
        <f t="shared" si="4"/>
        <v>88634821</v>
      </c>
      <c r="L41" s="83">
        <f t="shared" si="4"/>
        <v>0</v>
      </c>
      <c r="M41" s="85">
        <f t="shared" si="4"/>
        <v>177356274</v>
      </c>
    </row>
    <row r="42" spans="1:13" x14ac:dyDescent="0.2">
      <c r="A42" s="50" t="s">
        <v>53</v>
      </c>
      <c r="B42" s="74" t="s">
        <v>111</v>
      </c>
      <c r="C42" s="75" t="s">
        <v>112</v>
      </c>
      <c r="D42" s="76">
        <v>-1272981</v>
      </c>
      <c r="E42" s="77">
        <v>343957</v>
      </c>
      <c r="F42" s="77">
        <v>4229112</v>
      </c>
      <c r="G42" s="77">
        <v>0</v>
      </c>
      <c r="H42" s="78">
        <v>3300088</v>
      </c>
      <c r="I42" s="76">
        <v>-437947</v>
      </c>
      <c r="J42" s="77">
        <v>324471</v>
      </c>
      <c r="K42" s="77">
        <v>6256341</v>
      </c>
      <c r="L42" s="77">
        <v>0</v>
      </c>
      <c r="M42" s="79">
        <v>6142865</v>
      </c>
    </row>
    <row r="43" spans="1:13" x14ac:dyDescent="0.2">
      <c r="A43" s="50" t="s">
        <v>53</v>
      </c>
      <c r="B43" s="74" t="s">
        <v>113</v>
      </c>
      <c r="C43" s="75" t="s">
        <v>114</v>
      </c>
      <c r="D43" s="76">
        <v>-8817123</v>
      </c>
      <c r="E43" s="77">
        <v>259674</v>
      </c>
      <c r="F43" s="77">
        <v>7636256</v>
      </c>
      <c r="G43" s="77">
        <v>0</v>
      </c>
      <c r="H43" s="78">
        <v>-921193</v>
      </c>
      <c r="I43" s="76">
        <v>847751</v>
      </c>
      <c r="J43" s="77">
        <v>252065</v>
      </c>
      <c r="K43" s="77">
        <v>3438141</v>
      </c>
      <c r="L43" s="77">
        <v>0</v>
      </c>
      <c r="M43" s="79">
        <v>4537957</v>
      </c>
    </row>
    <row r="44" spans="1:13" x14ac:dyDescent="0.2">
      <c r="A44" s="50" t="s">
        <v>53</v>
      </c>
      <c r="B44" s="74" t="s">
        <v>115</v>
      </c>
      <c r="C44" s="75" t="s">
        <v>116</v>
      </c>
      <c r="D44" s="76">
        <v>273820</v>
      </c>
      <c r="E44" s="77">
        <v>27481</v>
      </c>
      <c r="F44" s="77">
        <v>-83297892</v>
      </c>
      <c r="G44" s="77">
        <v>0</v>
      </c>
      <c r="H44" s="78">
        <v>-82996591</v>
      </c>
      <c r="I44" s="76">
        <v>0</v>
      </c>
      <c r="J44" s="77">
        <v>122386</v>
      </c>
      <c r="K44" s="77">
        <v>6033626</v>
      </c>
      <c r="L44" s="77">
        <v>0</v>
      </c>
      <c r="M44" s="79">
        <v>6156012</v>
      </c>
    </row>
    <row r="45" spans="1:13" x14ac:dyDescent="0.2">
      <c r="A45" s="50" t="s">
        <v>53</v>
      </c>
      <c r="B45" s="74" t="s">
        <v>117</v>
      </c>
      <c r="C45" s="75" t="s">
        <v>118</v>
      </c>
      <c r="D45" s="76">
        <v>0</v>
      </c>
      <c r="E45" s="77">
        <v>471153</v>
      </c>
      <c r="F45" s="77">
        <v>3750328</v>
      </c>
      <c r="G45" s="77">
        <v>0</v>
      </c>
      <c r="H45" s="78">
        <v>4221481</v>
      </c>
      <c r="I45" s="76">
        <v>79325</v>
      </c>
      <c r="J45" s="77">
        <v>452805</v>
      </c>
      <c r="K45" s="77">
        <v>5319189</v>
      </c>
      <c r="L45" s="77">
        <v>0</v>
      </c>
      <c r="M45" s="79">
        <v>5851319</v>
      </c>
    </row>
    <row r="46" spans="1:13" x14ac:dyDescent="0.2">
      <c r="A46" s="50" t="s">
        <v>53</v>
      </c>
      <c r="B46" s="74" t="s">
        <v>119</v>
      </c>
      <c r="C46" s="75" t="s">
        <v>120</v>
      </c>
      <c r="D46" s="76">
        <v>-5383957</v>
      </c>
      <c r="E46" s="77">
        <v>129327365</v>
      </c>
      <c r="F46" s="77">
        <v>44650409</v>
      </c>
      <c r="G46" s="77">
        <v>0</v>
      </c>
      <c r="H46" s="78">
        <v>168593817</v>
      </c>
      <c r="I46" s="76">
        <v>1355342</v>
      </c>
      <c r="J46" s="77">
        <v>118014584</v>
      </c>
      <c r="K46" s="77">
        <v>34813809</v>
      </c>
      <c r="L46" s="77">
        <v>0</v>
      </c>
      <c r="M46" s="79">
        <v>154183735</v>
      </c>
    </row>
    <row r="47" spans="1:13" x14ac:dyDescent="0.2">
      <c r="A47" s="50" t="s">
        <v>68</v>
      </c>
      <c r="B47" s="74" t="s">
        <v>121</v>
      </c>
      <c r="C47" s="75" t="s">
        <v>122</v>
      </c>
      <c r="D47" s="76">
        <v>0</v>
      </c>
      <c r="E47" s="77">
        <v>64768487</v>
      </c>
      <c r="F47" s="77">
        <v>57404825</v>
      </c>
      <c r="G47" s="77">
        <v>0</v>
      </c>
      <c r="H47" s="78">
        <v>122173312</v>
      </c>
      <c r="I47" s="76">
        <v>0</v>
      </c>
      <c r="J47" s="77">
        <v>77729021</v>
      </c>
      <c r="K47" s="77">
        <v>8348193</v>
      </c>
      <c r="L47" s="77">
        <v>0</v>
      </c>
      <c r="M47" s="79">
        <v>86077214</v>
      </c>
    </row>
    <row r="48" spans="1:13" ht="16.5" x14ac:dyDescent="0.3">
      <c r="A48" s="51" t="s">
        <v>0</v>
      </c>
      <c r="B48" s="80" t="s">
        <v>123</v>
      </c>
      <c r="C48" s="81" t="s">
        <v>0</v>
      </c>
      <c r="D48" s="82">
        <f t="shared" ref="D48:M48" si="5">SUM(D42:D47)</f>
        <v>-15200241</v>
      </c>
      <c r="E48" s="83">
        <f t="shared" si="5"/>
        <v>195198117</v>
      </c>
      <c r="F48" s="83">
        <f t="shared" si="5"/>
        <v>34373038</v>
      </c>
      <c r="G48" s="83">
        <f t="shared" si="5"/>
        <v>0</v>
      </c>
      <c r="H48" s="84">
        <f t="shared" si="5"/>
        <v>214370914</v>
      </c>
      <c r="I48" s="82">
        <f t="shared" si="5"/>
        <v>1844471</v>
      </c>
      <c r="J48" s="83">
        <f t="shared" si="5"/>
        <v>196895332</v>
      </c>
      <c r="K48" s="83">
        <f t="shared" si="5"/>
        <v>64209299</v>
      </c>
      <c r="L48" s="83">
        <f t="shared" si="5"/>
        <v>0</v>
      </c>
      <c r="M48" s="85">
        <f t="shared" si="5"/>
        <v>262949102</v>
      </c>
    </row>
    <row r="49" spans="1:13" x14ac:dyDescent="0.2">
      <c r="A49" s="50" t="s">
        <v>53</v>
      </c>
      <c r="B49" s="74" t="s">
        <v>124</v>
      </c>
      <c r="C49" s="75" t="s">
        <v>125</v>
      </c>
      <c r="D49" s="76">
        <v>1584225</v>
      </c>
      <c r="E49" s="77">
        <v>21259459</v>
      </c>
      <c r="F49" s="77">
        <v>11282682</v>
      </c>
      <c r="G49" s="77">
        <v>0</v>
      </c>
      <c r="H49" s="78">
        <v>34126366</v>
      </c>
      <c r="I49" s="76">
        <v>1333520</v>
      </c>
      <c r="J49" s="77">
        <v>28072953</v>
      </c>
      <c r="K49" s="77">
        <v>10030267</v>
      </c>
      <c r="L49" s="77">
        <v>0</v>
      </c>
      <c r="M49" s="79">
        <v>39436740</v>
      </c>
    </row>
    <row r="50" spans="1:13" x14ac:dyDescent="0.2">
      <c r="A50" s="50" t="s">
        <v>53</v>
      </c>
      <c r="B50" s="74" t="s">
        <v>126</v>
      </c>
      <c r="C50" s="75" t="s">
        <v>127</v>
      </c>
      <c r="D50" s="76">
        <v>1813891</v>
      </c>
      <c r="E50" s="77">
        <v>306386</v>
      </c>
      <c r="F50" s="77">
        <v>-18116643</v>
      </c>
      <c r="G50" s="77">
        <v>0</v>
      </c>
      <c r="H50" s="78">
        <v>-15996366</v>
      </c>
      <c r="I50" s="76">
        <v>1245427</v>
      </c>
      <c r="J50" s="77">
        <v>301893</v>
      </c>
      <c r="K50" s="77">
        <v>7244253</v>
      </c>
      <c r="L50" s="77">
        <v>0</v>
      </c>
      <c r="M50" s="79">
        <v>8791573</v>
      </c>
    </row>
    <row r="51" spans="1:13" x14ac:dyDescent="0.2">
      <c r="A51" s="50" t="s">
        <v>53</v>
      </c>
      <c r="B51" s="74" t="s">
        <v>128</v>
      </c>
      <c r="C51" s="75" t="s">
        <v>129</v>
      </c>
      <c r="D51" s="76">
        <v>1621279</v>
      </c>
      <c r="E51" s="77">
        <v>10842565</v>
      </c>
      <c r="F51" s="77">
        <v>8581447</v>
      </c>
      <c r="G51" s="77">
        <v>0</v>
      </c>
      <c r="H51" s="78">
        <v>21045291</v>
      </c>
      <c r="I51" s="76">
        <v>-2764303</v>
      </c>
      <c r="J51" s="77">
        <v>7995128</v>
      </c>
      <c r="K51" s="77">
        <v>6566981</v>
      </c>
      <c r="L51" s="77">
        <v>0</v>
      </c>
      <c r="M51" s="79">
        <v>11797806</v>
      </c>
    </row>
    <row r="52" spans="1:13" x14ac:dyDescent="0.2">
      <c r="A52" s="50" t="s">
        <v>53</v>
      </c>
      <c r="B52" s="74" t="s">
        <v>130</v>
      </c>
      <c r="C52" s="75" t="s">
        <v>131</v>
      </c>
      <c r="D52" s="76">
        <v>4184691</v>
      </c>
      <c r="E52" s="77">
        <v>160596</v>
      </c>
      <c r="F52" s="77">
        <v>2863221</v>
      </c>
      <c r="G52" s="77">
        <v>0</v>
      </c>
      <c r="H52" s="78">
        <v>7208508</v>
      </c>
      <c r="I52" s="76">
        <v>3643773</v>
      </c>
      <c r="J52" s="77">
        <v>158742</v>
      </c>
      <c r="K52" s="77">
        <v>897426</v>
      </c>
      <c r="L52" s="77">
        <v>0</v>
      </c>
      <c r="M52" s="79">
        <v>4699941</v>
      </c>
    </row>
    <row r="53" spans="1:13" x14ac:dyDescent="0.2">
      <c r="A53" s="50" t="s">
        <v>68</v>
      </c>
      <c r="B53" s="74" t="s">
        <v>132</v>
      </c>
      <c r="C53" s="75" t="s">
        <v>133</v>
      </c>
      <c r="D53" s="76">
        <v>0</v>
      </c>
      <c r="E53" s="77">
        <v>7514326</v>
      </c>
      <c r="F53" s="77">
        <v>19692100</v>
      </c>
      <c r="G53" s="77">
        <v>0</v>
      </c>
      <c r="H53" s="78">
        <v>27206426</v>
      </c>
      <c r="I53" s="76">
        <v>0</v>
      </c>
      <c r="J53" s="77">
        <v>1361329</v>
      </c>
      <c r="K53" s="77">
        <v>24605687</v>
      </c>
      <c r="L53" s="77">
        <v>0</v>
      </c>
      <c r="M53" s="79">
        <v>25967016</v>
      </c>
    </row>
    <row r="54" spans="1:13" ht="16.5" x14ac:dyDescent="0.3">
      <c r="A54" s="51" t="s">
        <v>0</v>
      </c>
      <c r="B54" s="80" t="s">
        <v>134</v>
      </c>
      <c r="C54" s="81" t="s">
        <v>0</v>
      </c>
      <c r="D54" s="82">
        <f t="shared" ref="D54:M54" si="6">SUM(D49:D53)</f>
        <v>9204086</v>
      </c>
      <c r="E54" s="83">
        <f t="shared" si="6"/>
        <v>40083332</v>
      </c>
      <c r="F54" s="83">
        <f t="shared" si="6"/>
        <v>24302807</v>
      </c>
      <c r="G54" s="83">
        <f t="shared" si="6"/>
        <v>0</v>
      </c>
      <c r="H54" s="84">
        <f t="shared" si="6"/>
        <v>73590225</v>
      </c>
      <c r="I54" s="82">
        <f t="shared" si="6"/>
        <v>3458417</v>
      </c>
      <c r="J54" s="83">
        <f t="shared" si="6"/>
        <v>37890045</v>
      </c>
      <c r="K54" s="83">
        <f t="shared" si="6"/>
        <v>49344614</v>
      </c>
      <c r="L54" s="83">
        <f t="shared" si="6"/>
        <v>0</v>
      </c>
      <c r="M54" s="85">
        <f t="shared" si="6"/>
        <v>90693076</v>
      </c>
    </row>
    <row r="55" spans="1:13" ht="16.5" x14ac:dyDescent="0.3">
      <c r="A55" s="52" t="s">
        <v>0</v>
      </c>
      <c r="B55" s="86" t="s">
        <v>135</v>
      </c>
      <c r="C55" s="87" t="s">
        <v>0</v>
      </c>
      <c r="D55" s="88">
        <f t="shared" ref="D55:M55" si="7">SUM(D9:D10,D12:D19,D21:D27,D29:D35,D37:D40,D42:D47,D49:D53)</f>
        <v>552928338</v>
      </c>
      <c r="E55" s="89">
        <f t="shared" si="7"/>
        <v>3733022856</v>
      </c>
      <c r="F55" s="89">
        <f t="shared" si="7"/>
        <v>1586901530</v>
      </c>
      <c r="G55" s="89">
        <f t="shared" si="7"/>
        <v>0</v>
      </c>
      <c r="H55" s="90">
        <f t="shared" si="7"/>
        <v>5872852724</v>
      </c>
      <c r="I55" s="88">
        <f t="shared" si="7"/>
        <v>513338366</v>
      </c>
      <c r="J55" s="89">
        <f t="shared" si="7"/>
        <v>1931242543</v>
      </c>
      <c r="K55" s="89">
        <f t="shared" si="7"/>
        <v>876102447</v>
      </c>
      <c r="L55" s="89">
        <f t="shared" si="7"/>
        <v>0</v>
      </c>
      <c r="M55" s="91">
        <f t="shared" si="7"/>
        <v>3320683356</v>
      </c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136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44</v>
      </c>
      <c r="C9" s="75" t="s">
        <v>45</v>
      </c>
      <c r="D9" s="76">
        <v>346607967</v>
      </c>
      <c r="E9" s="77">
        <v>747961755</v>
      </c>
      <c r="F9" s="77">
        <v>176662182</v>
      </c>
      <c r="G9" s="77">
        <v>0</v>
      </c>
      <c r="H9" s="78">
        <v>1271231904</v>
      </c>
      <c r="I9" s="76">
        <v>339202255</v>
      </c>
      <c r="J9" s="77">
        <v>916577279</v>
      </c>
      <c r="K9" s="77">
        <v>157682521</v>
      </c>
      <c r="L9" s="77">
        <v>0</v>
      </c>
      <c r="M9" s="79">
        <v>1413462055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346607967</v>
      </c>
      <c r="E10" s="83">
        <f t="shared" si="0"/>
        <v>747961755</v>
      </c>
      <c r="F10" s="83">
        <f t="shared" si="0"/>
        <v>176662182</v>
      </c>
      <c r="G10" s="83">
        <f t="shared" si="0"/>
        <v>0</v>
      </c>
      <c r="H10" s="84">
        <f t="shared" si="0"/>
        <v>1271231904</v>
      </c>
      <c r="I10" s="82">
        <f t="shared" si="0"/>
        <v>339202255</v>
      </c>
      <c r="J10" s="83">
        <f t="shared" si="0"/>
        <v>916577279</v>
      </c>
      <c r="K10" s="83">
        <f t="shared" si="0"/>
        <v>157682521</v>
      </c>
      <c r="L10" s="83">
        <f t="shared" si="0"/>
        <v>0</v>
      </c>
      <c r="M10" s="85">
        <f t="shared" si="0"/>
        <v>1413462055</v>
      </c>
    </row>
    <row r="11" spans="1:13" x14ac:dyDescent="0.2">
      <c r="A11" s="50" t="s">
        <v>53</v>
      </c>
      <c r="B11" s="74" t="s">
        <v>137</v>
      </c>
      <c r="C11" s="75" t="s">
        <v>138</v>
      </c>
      <c r="D11" s="76">
        <v>3834061</v>
      </c>
      <c r="E11" s="77">
        <v>16959632</v>
      </c>
      <c r="F11" s="77">
        <v>29164521</v>
      </c>
      <c r="G11" s="77">
        <v>0</v>
      </c>
      <c r="H11" s="78">
        <v>49958214</v>
      </c>
      <c r="I11" s="76">
        <v>-3163485</v>
      </c>
      <c r="J11" s="77">
        <v>14889079</v>
      </c>
      <c r="K11" s="77">
        <v>11935140</v>
      </c>
      <c r="L11" s="77">
        <v>0</v>
      </c>
      <c r="M11" s="79">
        <v>23660734</v>
      </c>
    </row>
    <row r="12" spans="1:13" x14ac:dyDescent="0.2">
      <c r="A12" s="50" t="s">
        <v>53</v>
      </c>
      <c r="B12" s="74" t="s">
        <v>139</v>
      </c>
      <c r="C12" s="75" t="s">
        <v>140</v>
      </c>
      <c r="D12" s="76">
        <v>100895000</v>
      </c>
      <c r="E12" s="77">
        <v>43200000</v>
      </c>
      <c r="F12" s="77">
        <v>8086982</v>
      </c>
      <c r="G12" s="77">
        <v>0</v>
      </c>
      <c r="H12" s="78">
        <v>152181982</v>
      </c>
      <c r="I12" s="76">
        <v>33166957</v>
      </c>
      <c r="J12" s="77">
        <v>32296544</v>
      </c>
      <c r="K12" s="77">
        <v>36178666</v>
      </c>
      <c r="L12" s="77">
        <v>0</v>
      </c>
      <c r="M12" s="79">
        <v>101642167</v>
      </c>
    </row>
    <row r="13" spans="1:13" x14ac:dyDescent="0.2">
      <c r="A13" s="50" t="s">
        <v>53</v>
      </c>
      <c r="B13" s="74" t="s">
        <v>141</v>
      </c>
      <c r="C13" s="75" t="s">
        <v>142</v>
      </c>
      <c r="D13" s="76">
        <v>-16144030</v>
      </c>
      <c r="E13" s="77">
        <v>-39412374</v>
      </c>
      <c r="F13" s="77">
        <v>36362094</v>
      </c>
      <c r="G13" s="77">
        <v>0</v>
      </c>
      <c r="H13" s="78">
        <v>-19194310</v>
      </c>
      <c r="I13" s="76">
        <v>1157287</v>
      </c>
      <c r="J13" s="77">
        <v>10821866</v>
      </c>
      <c r="K13" s="77">
        <v>6477072</v>
      </c>
      <c r="L13" s="77">
        <v>0</v>
      </c>
      <c r="M13" s="79">
        <v>18456225</v>
      </c>
    </row>
    <row r="14" spans="1:13" x14ac:dyDescent="0.2">
      <c r="A14" s="50" t="s">
        <v>68</v>
      </c>
      <c r="B14" s="74" t="s">
        <v>143</v>
      </c>
      <c r="C14" s="75" t="s">
        <v>144</v>
      </c>
      <c r="D14" s="76">
        <v>0</v>
      </c>
      <c r="E14" s="77">
        <v>0</v>
      </c>
      <c r="F14" s="77">
        <v>996380</v>
      </c>
      <c r="G14" s="77">
        <v>0</v>
      </c>
      <c r="H14" s="78">
        <v>996380</v>
      </c>
      <c r="I14" s="76">
        <v>0</v>
      </c>
      <c r="J14" s="77">
        <v>0</v>
      </c>
      <c r="K14" s="77">
        <v>11085603</v>
      </c>
      <c r="L14" s="77">
        <v>0</v>
      </c>
      <c r="M14" s="79">
        <v>11085603</v>
      </c>
    </row>
    <row r="15" spans="1:13" ht="16.5" x14ac:dyDescent="0.3">
      <c r="A15" s="51" t="s">
        <v>0</v>
      </c>
      <c r="B15" s="80" t="s">
        <v>145</v>
      </c>
      <c r="C15" s="81" t="s">
        <v>0</v>
      </c>
      <c r="D15" s="82">
        <f t="shared" ref="D15:M15" si="1">SUM(D11:D14)</f>
        <v>88585031</v>
      </c>
      <c r="E15" s="83">
        <f t="shared" si="1"/>
        <v>20747258</v>
      </c>
      <c r="F15" s="83">
        <f t="shared" si="1"/>
        <v>74609977</v>
      </c>
      <c r="G15" s="83">
        <f t="shared" si="1"/>
        <v>0</v>
      </c>
      <c r="H15" s="84">
        <f t="shared" si="1"/>
        <v>183942266</v>
      </c>
      <c r="I15" s="82">
        <f t="shared" si="1"/>
        <v>31160759</v>
      </c>
      <c r="J15" s="83">
        <f t="shared" si="1"/>
        <v>58007489</v>
      </c>
      <c r="K15" s="83">
        <f t="shared" si="1"/>
        <v>65676481</v>
      </c>
      <c r="L15" s="83">
        <f t="shared" si="1"/>
        <v>0</v>
      </c>
      <c r="M15" s="85">
        <f t="shared" si="1"/>
        <v>154844729</v>
      </c>
    </row>
    <row r="16" spans="1:13" x14ac:dyDescent="0.2">
      <c r="A16" s="50" t="s">
        <v>53</v>
      </c>
      <c r="B16" s="74" t="s">
        <v>146</v>
      </c>
      <c r="C16" s="75" t="s">
        <v>147</v>
      </c>
      <c r="D16" s="76">
        <v>15247491</v>
      </c>
      <c r="E16" s="77">
        <v>24658305</v>
      </c>
      <c r="F16" s="77">
        <v>218851</v>
      </c>
      <c r="G16" s="77">
        <v>0</v>
      </c>
      <c r="H16" s="78">
        <v>40124647</v>
      </c>
      <c r="I16" s="76">
        <v>22546733</v>
      </c>
      <c r="J16" s="77">
        <v>29879488</v>
      </c>
      <c r="K16" s="77">
        <v>3730350</v>
      </c>
      <c r="L16" s="77">
        <v>0</v>
      </c>
      <c r="M16" s="79">
        <v>56156571</v>
      </c>
    </row>
    <row r="17" spans="1:13" x14ac:dyDescent="0.2">
      <c r="A17" s="50" t="s">
        <v>53</v>
      </c>
      <c r="B17" s="74" t="s">
        <v>148</v>
      </c>
      <c r="C17" s="75" t="s">
        <v>149</v>
      </c>
      <c r="D17" s="76">
        <v>5515674</v>
      </c>
      <c r="E17" s="77">
        <v>10927221</v>
      </c>
      <c r="F17" s="77">
        <v>9430078</v>
      </c>
      <c r="G17" s="77">
        <v>0</v>
      </c>
      <c r="H17" s="78">
        <v>25872973</v>
      </c>
      <c r="I17" s="76">
        <v>820956</v>
      </c>
      <c r="J17" s="77">
        <v>11439187</v>
      </c>
      <c r="K17" s="77">
        <v>24634271</v>
      </c>
      <c r="L17" s="77">
        <v>0</v>
      </c>
      <c r="M17" s="79">
        <v>36894414</v>
      </c>
    </row>
    <row r="18" spans="1:13" x14ac:dyDescent="0.2">
      <c r="A18" s="50" t="s">
        <v>53</v>
      </c>
      <c r="B18" s="74" t="s">
        <v>150</v>
      </c>
      <c r="C18" s="75" t="s">
        <v>151</v>
      </c>
      <c r="D18" s="76">
        <v>2388016</v>
      </c>
      <c r="E18" s="77">
        <v>15392160</v>
      </c>
      <c r="F18" s="77">
        <v>5319600</v>
      </c>
      <c r="G18" s="77">
        <v>0</v>
      </c>
      <c r="H18" s="78">
        <v>23099776</v>
      </c>
      <c r="I18" s="76">
        <v>2280124</v>
      </c>
      <c r="J18" s="77">
        <v>15532240</v>
      </c>
      <c r="K18" s="77">
        <v>5102035</v>
      </c>
      <c r="L18" s="77">
        <v>0</v>
      </c>
      <c r="M18" s="79">
        <v>22914399</v>
      </c>
    </row>
    <row r="19" spans="1:13" x14ac:dyDescent="0.2">
      <c r="A19" s="50" t="s">
        <v>53</v>
      </c>
      <c r="B19" s="74" t="s">
        <v>152</v>
      </c>
      <c r="C19" s="75" t="s">
        <v>153</v>
      </c>
      <c r="D19" s="76">
        <v>111460802</v>
      </c>
      <c r="E19" s="77">
        <v>329004072</v>
      </c>
      <c r="F19" s="77">
        <v>167060467</v>
      </c>
      <c r="G19" s="77">
        <v>0</v>
      </c>
      <c r="H19" s="78">
        <v>607525341</v>
      </c>
      <c r="I19" s="76">
        <v>106079904</v>
      </c>
      <c r="J19" s="77">
        <v>322771835</v>
      </c>
      <c r="K19" s="77">
        <v>-22084616</v>
      </c>
      <c r="L19" s="77">
        <v>0</v>
      </c>
      <c r="M19" s="79">
        <v>406767123</v>
      </c>
    </row>
    <row r="20" spans="1:13" x14ac:dyDescent="0.2">
      <c r="A20" s="50" t="s">
        <v>53</v>
      </c>
      <c r="B20" s="74" t="s">
        <v>154</v>
      </c>
      <c r="C20" s="75" t="s">
        <v>155</v>
      </c>
      <c r="D20" s="76">
        <v>4258318</v>
      </c>
      <c r="E20" s="77">
        <v>36786528</v>
      </c>
      <c r="F20" s="77">
        <v>14180719</v>
      </c>
      <c r="G20" s="77">
        <v>0</v>
      </c>
      <c r="H20" s="78">
        <v>55225565</v>
      </c>
      <c r="I20" s="76">
        <v>6373129</v>
      </c>
      <c r="J20" s="77">
        <v>45354753</v>
      </c>
      <c r="K20" s="77">
        <v>7564575</v>
      </c>
      <c r="L20" s="77">
        <v>0</v>
      </c>
      <c r="M20" s="79">
        <v>59292457</v>
      </c>
    </row>
    <row r="21" spans="1:13" x14ac:dyDescent="0.2">
      <c r="A21" s="50" t="s">
        <v>68</v>
      </c>
      <c r="B21" s="74" t="s">
        <v>156</v>
      </c>
      <c r="C21" s="75" t="s">
        <v>157</v>
      </c>
      <c r="D21" s="76">
        <v>0</v>
      </c>
      <c r="E21" s="77">
        <v>0</v>
      </c>
      <c r="F21" s="77">
        <v>2080002</v>
      </c>
      <c r="G21" s="77">
        <v>0</v>
      </c>
      <c r="H21" s="78">
        <v>2080002</v>
      </c>
      <c r="I21" s="76">
        <v>0</v>
      </c>
      <c r="J21" s="77">
        <v>0</v>
      </c>
      <c r="K21" s="77">
        <v>8064039</v>
      </c>
      <c r="L21" s="77">
        <v>0</v>
      </c>
      <c r="M21" s="79">
        <v>8064039</v>
      </c>
    </row>
    <row r="22" spans="1:13" ht="16.5" x14ac:dyDescent="0.3">
      <c r="A22" s="51" t="s">
        <v>0</v>
      </c>
      <c r="B22" s="80" t="s">
        <v>158</v>
      </c>
      <c r="C22" s="81" t="s">
        <v>0</v>
      </c>
      <c r="D22" s="82">
        <f t="shared" ref="D22:M22" si="2">SUM(D16:D21)</f>
        <v>138870301</v>
      </c>
      <c r="E22" s="83">
        <f t="shared" si="2"/>
        <v>416768286</v>
      </c>
      <c r="F22" s="83">
        <f t="shared" si="2"/>
        <v>198289717</v>
      </c>
      <c r="G22" s="83">
        <f t="shared" si="2"/>
        <v>0</v>
      </c>
      <c r="H22" s="84">
        <f t="shared" si="2"/>
        <v>753928304</v>
      </c>
      <c r="I22" s="82">
        <f t="shared" si="2"/>
        <v>138100846</v>
      </c>
      <c r="J22" s="83">
        <f t="shared" si="2"/>
        <v>424977503</v>
      </c>
      <c r="K22" s="83">
        <f t="shared" si="2"/>
        <v>27010654</v>
      </c>
      <c r="L22" s="83">
        <f t="shared" si="2"/>
        <v>0</v>
      </c>
      <c r="M22" s="85">
        <f t="shared" si="2"/>
        <v>590089003</v>
      </c>
    </row>
    <row r="23" spans="1:13" x14ac:dyDescent="0.2">
      <c r="A23" s="50" t="s">
        <v>53</v>
      </c>
      <c r="B23" s="74" t="s">
        <v>159</v>
      </c>
      <c r="C23" s="75" t="s">
        <v>160</v>
      </c>
      <c r="D23" s="76">
        <v>16434033</v>
      </c>
      <c r="E23" s="77">
        <v>61943508</v>
      </c>
      <c r="F23" s="77">
        <v>12982687</v>
      </c>
      <c r="G23" s="77">
        <v>0</v>
      </c>
      <c r="H23" s="78">
        <v>91360228</v>
      </c>
      <c r="I23" s="76">
        <v>16523401</v>
      </c>
      <c r="J23" s="77">
        <v>58411249</v>
      </c>
      <c r="K23" s="77">
        <v>51472579</v>
      </c>
      <c r="L23" s="77">
        <v>0</v>
      </c>
      <c r="M23" s="79">
        <v>126407229</v>
      </c>
    </row>
    <row r="24" spans="1:13" x14ac:dyDescent="0.2">
      <c r="A24" s="50" t="s">
        <v>53</v>
      </c>
      <c r="B24" s="74" t="s">
        <v>161</v>
      </c>
      <c r="C24" s="75" t="s">
        <v>162</v>
      </c>
      <c r="D24" s="76">
        <v>32363218</v>
      </c>
      <c r="E24" s="77">
        <v>98312072</v>
      </c>
      <c r="F24" s="77">
        <v>20239248</v>
      </c>
      <c r="G24" s="77">
        <v>0</v>
      </c>
      <c r="H24" s="78">
        <v>150914538</v>
      </c>
      <c r="I24" s="76">
        <v>31229059</v>
      </c>
      <c r="J24" s="77">
        <v>95432245</v>
      </c>
      <c r="K24" s="77">
        <v>16668700</v>
      </c>
      <c r="L24" s="77">
        <v>0</v>
      </c>
      <c r="M24" s="79">
        <v>143330004</v>
      </c>
    </row>
    <row r="25" spans="1:13" x14ac:dyDescent="0.2">
      <c r="A25" s="50" t="s">
        <v>53</v>
      </c>
      <c r="B25" s="74" t="s">
        <v>163</v>
      </c>
      <c r="C25" s="75" t="s">
        <v>164</v>
      </c>
      <c r="D25" s="76">
        <v>4036978</v>
      </c>
      <c r="E25" s="77">
        <v>46767119</v>
      </c>
      <c r="F25" s="77">
        <v>33412436</v>
      </c>
      <c r="G25" s="77">
        <v>0</v>
      </c>
      <c r="H25" s="78">
        <v>84216533</v>
      </c>
      <c r="I25" s="76">
        <v>3802092</v>
      </c>
      <c r="J25" s="77">
        <v>43169784</v>
      </c>
      <c r="K25" s="77">
        <v>27004003</v>
      </c>
      <c r="L25" s="77">
        <v>0</v>
      </c>
      <c r="M25" s="79">
        <v>73975879</v>
      </c>
    </row>
    <row r="26" spans="1:13" x14ac:dyDescent="0.2">
      <c r="A26" s="50" t="s">
        <v>53</v>
      </c>
      <c r="B26" s="74" t="s">
        <v>165</v>
      </c>
      <c r="C26" s="75" t="s">
        <v>166</v>
      </c>
      <c r="D26" s="76">
        <v>32305302</v>
      </c>
      <c r="E26" s="77">
        <v>62760667</v>
      </c>
      <c r="F26" s="77">
        <v>85077263</v>
      </c>
      <c r="G26" s="77">
        <v>0</v>
      </c>
      <c r="H26" s="78">
        <v>180143232</v>
      </c>
      <c r="I26" s="76">
        <v>42164777</v>
      </c>
      <c r="J26" s="77">
        <v>69521258</v>
      </c>
      <c r="K26" s="77">
        <v>51793658</v>
      </c>
      <c r="L26" s="77">
        <v>0</v>
      </c>
      <c r="M26" s="79">
        <v>163479693</v>
      </c>
    </row>
    <row r="27" spans="1:13" x14ac:dyDescent="0.2">
      <c r="A27" s="50" t="s">
        <v>53</v>
      </c>
      <c r="B27" s="74" t="s">
        <v>167</v>
      </c>
      <c r="C27" s="75" t="s">
        <v>168</v>
      </c>
      <c r="D27" s="76">
        <v>1677679</v>
      </c>
      <c r="E27" s="77">
        <v>5369410</v>
      </c>
      <c r="F27" s="77">
        <v>34542458</v>
      </c>
      <c r="G27" s="77">
        <v>0</v>
      </c>
      <c r="H27" s="78">
        <v>41589547</v>
      </c>
      <c r="I27" s="76">
        <v>747232</v>
      </c>
      <c r="J27" s="77">
        <v>10333365</v>
      </c>
      <c r="K27" s="77">
        <v>40921374</v>
      </c>
      <c r="L27" s="77">
        <v>0</v>
      </c>
      <c r="M27" s="79">
        <v>52001971</v>
      </c>
    </row>
    <row r="28" spans="1:13" x14ac:dyDescent="0.2">
      <c r="A28" s="50" t="s">
        <v>53</v>
      </c>
      <c r="B28" s="74" t="s">
        <v>169</v>
      </c>
      <c r="C28" s="75" t="s">
        <v>170</v>
      </c>
      <c r="D28" s="76">
        <v>3401448</v>
      </c>
      <c r="E28" s="77">
        <v>26820625</v>
      </c>
      <c r="F28" s="77">
        <v>10856046</v>
      </c>
      <c r="G28" s="77">
        <v>0</v>
      </c>
      <c r="H28" s="78">
        <v>41078119</v>
      </c>
      <c r="I28" s="76">
        <v>10443799</v>
      </c>
      <c r="J28" s="77">
        <v>26069657</v>
      </c>
      <c r="K28" s="77">
        <v>67962096</v>
      </c>
      <c r="L28" s="77">
        <v>0</v>
      </c>
      <c r="M28" s="79">
        <v>104475552</v>
      </c>
    </row>
    <row r="29" spans="1:13" x14ac:dyDescent="0.2">
      <c r="A29" s="50" t="s">
        <v>68</v>
      </c>
      <c r="B29" s="74" t="s">
        <v>171</v>
      </c>
      <c r="C29" s="75" t="s">
        <v>172</v>
      </c>
      <c r="D29" s="76">
        <v>0</v>
      </c>
      <c r="E29" s="77">
        <v>0</v>
      </c>
      <c r="F29" s="77">
        <v>4910506</v>
      </c>
      <c r="G29" s="77">
        <v>0</v>
      </c>
      <c r="H29" s="78">
        <v>4910506</v>
      </c>
      <c r="I29" s="76">
        <v>0</v>
      </c>
      <c r="J29" s="77">
        <v>0</v>
      </c>
      <c r="K29" s="77">
        <v>5573643</v>
      </c>
      <c r="L29" s="77">
        <v>0</v>
      </c>
      <c r="M29" s="79">
        <v>5573643</v>
      </c>
    </row>
    <row r="30" spans="1:13" ht="16.5" x14ac:dyDescent="0.3">
      <c r="A30" s="51" t="s">
        <v>0</v>
      </c>
      <c r="B30" s="80" t="s">
        <v>173</v>
      </c>
      <c r="C30" s="81" t="s">
        <v>0</v>
      </c>
      <c r="D30" s="82">
        <f t="shared" ref="D30:M30" si="3">SUM(D23:D29)</f>
        <v>90218658</v>
      </c>
      <c r="E30" s="83">
        <f t="shared" si="3"/>
        <v>301973401</v>
      </c>
      <c r="F30" s="83">
        <f t="shared" si="3"/>
        <v>202020644</v>
      </c>
      <c r="G30" s="83">
        <f t="shared" si="3"/>
        <v>0</v>
      </c>
      <c r="H30" s="84">
        <f t="shared" si="3"/>
        <v>594212703</v>
      </c>
      <c r="I30" s="82">
        <f t="shared" si="3"/>
        <v>104910360</v>
      </c>
      <c r="J30" s="83">
        <f t="shared" si="3"/>
        <v>302937558</v>
      </c>
      <c r="K30" s="83">
        <f t="shared" si="3"/>
        <v>261396053</v>
      </c>
      <c r="L30" s="83">
        <f t="shared" si="3"/>
        <v>0</v>
      </c>
      <c r="M30" s="85">
        <f t="shared" si="3"/>
        <v>669243971</v>
      </c>
    </row>
    <row r="31" spans="1:13" x14ac:dyDescent="0.2">
      <c r="A31" s="50" t="s">
        <v>53</v>
      </c>
      <c r="B31" s="74" t="s">
        <v>174</v>
      </c>
      <c r="C31" s="75" t="s">
        <v>175</v>
      </c>
      <c r="D31" s="76">
        <v>18640865</v>
      </c>
      <c r="E31" s="77">
        <v>147552630</v>
      </c>
      <c r="F31" s="77">
        <v>1822773</v>
      </c>
      <c r="G31" s="77">
        <v>0</v>
      </c>
      <c r="H31" s="78">
        <v>168016268</v>
      </c>
      <c r="I31" s="76">
        <v>19299095</v>
      </c>
      <c r="J31" s="77">
        <v>125619913</v>
      </c>
      <c r="K31" s="77">
        <v>10213393</v>
      </c>
      <c r="L31" s="77">
        <v>0</v>
      </c>
      <c r="M31" s="79">
        <v>155132401</v>
      </c>
    </row>
    <row r="32" spans="1:13" x14ac:dyDescent="0.2">
      <c r="A32" s="50" t="s">
        <v>53</v>
      </c>
      <c r="B32" s="74" t="s">
        <v>176</v>
      </c>
      <c r="C32" s="75" t="s">
        <v>177</v>
      </c>
      <c r="D32" s="76">
        <v>30643944</v>
      </c>
      <c r="E32" s="77">
        <v>102355322</v>
      </c>
      <c r="F32" s="77">
        <v>52503045</v>
      </c>
      <c r="G32" s="77">
        <v>0</v>
      </c>
      <c r="H32" s="78">
        <v>185502311</v>
      </c>
      <c r="I32" s="76">
        <v>14629074</v>
      </c>
      <c r="J32" s="77">
        <v>108537820</v>
      </c>
      <c r="K32" s="77">
        <v>17100744</v>
      </c>
      <c r="L32" s="77">
        <v>0</v>
      </c>
      <c r="M32" s="79">
        <v>140267638</v>
      </c>
    </row>
    <row r="33" spans="1:13" x14ac:dyDescent="0.2">
      <c r="A33" s="50" t="s">
        <v>53</v>
      </c>
      <c r="B33" s="74" t="s">
        <v>178</v>
      </c>
      <c r="C33" s="75" t="s">
        <v>179</v>
      </c>
      <c r="D33" s="76">
        <v>51498350</v>
      </c>
      <c r="E33" s="77">
        <v>196039049</v>
      </c>
      <c r="F33" s="77">
        <v>25386256</v>
      </c>
      <c r="G33" s="77">
        <v>0</v>
      </c>
      <c r="H33" s="78">
        <v>272923655</v>
      </c>
      <c r="I33" s="76">
        <v>52054113</v>
      </c>
      <c r="J33" s="77">
        <v>177018123</v>
      </c>
      <c r="K33" s="77">
        <v>17564707</v>
      </c>
      <c r="L33" s="77">
        <v>0</v>
      </c>
      <c r="M33" s="79">
        <v>246636943</v>
      </c>
    </row>
    <row r="34" spans="1:13" x14ac:dyDescent="0.2">
      <c r="A34" s="50" t="s">
        <v>53</v>
      </c>
      <c r="B34" s="74" t="s">
        <v>180</v>
      </c>
      <c r="C34" s="75" t="s">
        <v>181</v>
      </c>
      <c r="D34" s="76">
        <v>7168848</v>
      </c>
      <c r="E34" s="77">
        <v>22301040</v>
      </c>
      <c r="F34" s="77">
        <v>45767368</v>
      </c>
      <c r="G34" s="77">
        <v>0</v>
      </c>
      <c r="H34" s="78">
        <v>75237256</v>
      </c>
      <c r="I34" s="76">
        <v>9500340</v>
      </c>
      <c r="J34" s="77">
        <v>17228064</v>
      </c>
      <c r="K34" s="77">
        <v>10670680</v>
      </c>
      <c r="L34" s="77">
        <v>0</v>
      </c>
      <c r="M34" s="79">
        <v>37399084</v>
      </c>
    </row>
    <row r="35" spans="1:13" x14ac:dyDescent="0.2">
      <c r="A35" s="50" t="s">
        <v>68</v>
      </c>
      <c r="B35" s="74" t="s">
        <v>182</v>
      </c>
      <c r="C35" s="75" t="s">
        <v>183</v>
      </c>
      <c r="D35" s="76">
        <v>0</v>
      </c>
      <c r="E35" s="77">
        <v>0</v>
      </c>
      <c r="F35" s="77">
        <v>15858932</v>
      </c>
      <c r="G35" s="77">
        <v>0</v>
      </c>
      <c r="H35" s="78">
        <v>15858932</v>
      </c>
      <c r="I35" s="76">
        <v>0</v>
      </c>
      <c r="J35" s="77">
        <v>0</v>
      </c>
      <c r="K35" s="77">
        <v>1646595</v>
      </c>
      <c r="L35" s="77">
        <v>0</v>
      </c>
      <c r="M35" s="79">
        <v>1646595</v>
      </c>
    </row>
    <row r="36" spans="1:13" ht="16.5" x14ac:dyDescent="0.3">
      <c r="A36" s="51" t="s">
        <v>0</v>
      </c>
      <c r="B36" s="80" t="s">
        <v>184</v>
      </c>
      <c r="C36" s="81" t="s">
        <v>0</v>
      </c>
      <c r="D36" s="82">
        <f t="shared" ref="D36:M36" si="4">SUM(D31:D35)</f>
        <v>107952007</v>
      </c>
      <c r="E36" s="83">
        <f t="shared" si="4"/>
        <v>468248041</v>
      </c>
      <c r="F36" s="83">
        <f t="shared" si="4"/>
        <v>141338374</v>
      </c>
      <c r="G36" s="83">
        <f t="shared" si="4"/>
        <v>0</v>
      </c>
      <c r="H36" s="84">
        <f t="shared" si="4"/>
        <v>717538422</v>
      </c>
      <c r="I36" s="82">
        <f t="shared" si="4"/>
        <v>95482622</v>
      </c>
      <c r="J36" s="83">
        <f t="shared" si="4"/>
        <v>428403920</v>
      </c>
      <c r="K36" s="83">
        <f t="shared" si="4"/>
        <v>57196119</v>
      </c>
      <c r="L36" s="83">
        <f t="shared" si="4"/>
        <v>0</v>
      </c>
      <c r="M36" s="85">
        <f t="shared" si="4"/>
        <v>581082661</v>
      </c>
    </row>
    <row r="37" spans="1:13" ht="16.5" x14ac:dyDescent="0.3">
      <c r="A37" s="52" t="s">
        <v>0</v>
      </c>
      <c r="B37" s="86" t="s">
        <v>185</v>
      </c>
      <c r="C37" s="87" t="s">
        <v>0</v>
      </c>
      <c r="D37" s="88">
        <f t="shared" ref="D37:M37" si="5">SUM(D9,D11:D14,D16:D21,D23:D29,D31:D35)</f>
        <v>772233964</v>
      </c>
      <c r="E37" s="89">
        <f t="shared" si="5"/>
        <v>1955698741</v>
      </c>
      <c r="F37" s="89">
        <f t="shared" si="5"/>
        <v>792920894</v>
      </c>
      <c r="G37" s="89">
        <f t="shared" si="5"/>
        <v>0</v>
      </c>
      <c r="H37" s="90">
        <f t="shared" si="5"/>
        <v>3520853599</v>
      </c>
      <c r="I37" s="88">
        <f t="shared" si="5"/>
        <v>708856842</v>
      </c>
      <c r="J37" s="89">
        <f t="shared" si="5"/>
        <v>2130903749</v>
      </c>
      <c r="K37" s="89">
        <f t="shared" si="5"/>
        <v>568961828</v>
      </c>
      <c r="L37" s="89">
        <f t="shared" si="5"/>
        <v>0</v>
      </c>
      <c r="M37" s="91">
        <f t="shared" si="5"/>
        <v>3408722419</v>
      </c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186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38</v>
      </c>
      <c r="C9" s="75" t="s">
        <v>39</v>
      </c>
      <c r="D9" s="76">
        <v>1818702226</v>
      </c>
      <c r="E9" s="77">
        <v>6376910059</v>
      </c>
      <c r="F9" s="77">
        <v>1676018593</v>
      </c>
      <c r="G9" s="77">
        <v>0</v>
      </c>
      <c r="H9" s="78">
        <v>9871630878</v>
      </c>
      <c r="I9" s="76">
        <v>1485915023</v>
      </c>
      <c r="J9" s="77">
        <v>5137852888</v>
      </c>
      <c r="K9" s="77">
        <v>593127046</v>
      </c>
      <c r="L9" s="77">
        <v>0</v>
      </c>
      <c r="M9" s="79">
        <v>7216894957</v>
      </c>
    </row>
    <row r="10" spans="1:13" x14ac:dyDescent="0.2">
      <c r="A10" s="50" t="s">
        <v>51</v>
      </c>
      <c r="B10" s="74" t="s">
        <v>42</v>
      </c>
      <c r="C10" s="75" t="s">
        <v>43</v>
      </c>
      <c r="D10" s="76">
        <v>3452433120</v>
      </c>
      <c r="E10" s="77">
        <v>8462889627</v>
      </c>
      <c r="F10" s="77">
        <v>3993969850</v>
      </c>
      <c r="G10" s="77">
        <v>0</v>
      </c>
      <c r="H10" s="78">
        <v>15909292597</v>
      </c>
      <c r="I10" s="76">
        <v>3251416120</v>
      </c>
      <c r="J10" s="77">
        <v>7917709798</v>
      </c>
      <c r="K10" s="77">
        <v>4499623915</v>
      </c>
      <c r="L10" s="77">
        <v>0</v>
      </c>
      <c r="M10" s="79">
        <v>15668749833</v>
      </c>
    </row>
    <row r="11" spans="1:13" x14ac:dyDescent="0.2">
      <c r="A11" s="50" t="s">
        <v>51</v>
      </c>
      <c r="B11" s="74" t="s">
        <v>48</v>
      </c>
      <c r="C11" s="75" t="s">
        <v>49</v>
      </c>
      <c r="D11" s="76">
        <v>2079692907</v>
      </c>
      <c r="E11" s="77">
        <v>6770679033</v>
      </c>
      <c r="F11" s="77">
        <v>2046204261</v>
      </c>
      <c r="G11" s="77">
        <v>0</v>
      </c>
      <c r="H11" s="78">
        <v>10896576201</v>
      </c>
      <c r="I11" s="76">
        <v>2070889653</v>
      </c>
      <c r="J11" s="77">
        <v>4742265428</v>
      </c>
      <c r="K11" s="77">
        <v>928506859</v>
      </c>
      <c r="L11" s="77">
        <v>0</v>
      </c>
      <c r="M11" s="79">
        <v>7741661940</v>
      </c>
    </row>
    <row r="12" spans="1:13" ht="16.5" x14ac:dyDescent="0.3">
      <c r="A12" s="51" t="s">
        <v>0</v>
      </c>
      <c r="B12" s="80" t="s">
        <v>52</v>
      </c>
      <c r="C12" s="81" t="s">
        <v>0</v>
      </c>
      <c r="D12" s="82">
        <f t="shared" ref="D12:M12" si="0">SUM(D9:D11)</f>
        <v>7350828253</v>
      </c>
      <c r="E12" s="83">
        <f t="shared" si="0"/>
        <v>21610478719</v>
      </c>
      <c r="F12" s="83">
        <f t="shared" si="0"/>
        <v>7716192704</v>
      </c>
      <c r="G12" s="83">
        <f t="shared" si="0"/>
        <v>0</v>
      </c>
      <c r="H12" s="84">
        <f t="shared" si="0"/>
        <v>36677499676</v>
      </c>
      <c r="I12" s="82">
        <f t="shared" si="0"/>
        <v>6808220796</v>
      </c>
      <c r="J12" s="83">
        <f t="shared" si="0"/>
        <v>17797828114</v>
      </c>
      <c r="K12" s="83">
        <f t="shared" si="0"/>
        <v>6021257820</v>
      </c>
      <c r="L12" s="83">
        <f t="shared" si="0"/>
        <v>0</v>
      </c>
      <c r="M12" s="85">
        <f t="shared" si="0"/>
        <v>30627306730</v>
      </c>
    </row>
    <row r="13" spans="1:13" x14ac:dyDescent="0.2">
      <c r="A13" s="50" t="s">
        <v>53</v>
      </c>
      <c r="B13" s="74" t="s">
        <v>187</v>
      </c>
      <c r="C13" s="75" t="s">
        <v>188</v>
      </c>
      <c r="D13" s="76">
        <v>306126078</v>
      </c>
      <c r="E13" s="77">
        <v>1116371659</v>
      </c>
      <c r="F13" s="77">
        <v>210553350</v>
      </c>
      <c r="G13" s="77">
        <v>0</v>
      </c>
      <c r="H13" s="78">
        <v>1633051087</v>
      </c>
      <c r="I13" s="76">
        <v>237244208</v>
      </c>
      <c r="J13" s="77">
        <v>905486600</v>
      </c>
      <c r="K13" s="77">
        <v>198222022</v>
      </c>
      <c r="L13" s="77">
        <v>0</v>
      </c>
      <c r="M13" s="79">
        <v>1340952830</v>
      </c>
    </row>
    <row r="14" spans="1:13" x14ac:dyDescent="0.2">
      <c r="A14" s="50" t="s">
        <v>53</v>
      </c>
      <c r="B14" s="74" t="s">
        <v>189</v>
      </c>
      <c r="C14" s="75" t="s">
        <v>190</v>
      </c>
      <c r="D14" s="76">
        <v>66356668</v>
      </c>
      <c r="E14" s="77">
        <v>191413224</v>
      </c>
      <c r="F14" s="77">
        <v>16137843</v>
      </c>
      <c r="G14" s="77">
        <v>0</v>
      </c>
      <c r="H14" s="78">
        <v>273907735</v>
      </c>
      <c r="I14" s="76">
        <v>64829080</v>
      </c>
      <c r="J14" s="77">
        <v>157893667</v>
      </c>
      <c r="K14" s="77">
        <v>52039318</v>
      </c>
      <c r="L14" s="77">
        <v>0</v>
      </c>
      <c r="M14" s="79">
        <v>274762065</v>
      </c>
    </row>
    <row r="15" spans="1:13" x14ac:dyDescent="0.2">
      <c r="A15" s="50" t="s">
        <v>53</v>
      </c>
      <c r="B15" s="74" t="s">
        <v>191</v>
      </c>
      <c r="C15" s="75" t="s">
        <v>192</v>
      </c>
      <c r="D15" s="76">
        <v>36881484</v>
      </c>
      <c r="E15" s="77">
        <v>182539567</v>
      </c>
      <c r="F15" s="77">
        <v>27497070</v>
      </c>
      <c r="G15" s="77">
        <v>0</v>
      </c>
      <c r="H15" s="78">
        <v>246918121</v>
      </c>
      <c r="I15" s="76">
        <v>34251813</v>
      </c>
      <c r="J15" s="77">
        <v>132832026</v>
      </c>
      <c r="K15" s="77">
        <v>26502707</v>
      </c>
      <c r="L15" s="77">
        <v>0</v>
      </c>
      <c r="M15" s="79">
        <v>193586546</v>
      </c>
    </row>
    <row r="16" spans="1:13" x14ac:dyDescent="0.2">
      <c r="A16" s="50" t="s">
        <v>68</v>
      </c>
      <c r="B16" s="74" t="s">
        <v>193</v>
      </c>
      <c r="C16" s="75" t="s">
        <v>194</v>
      </c>
      <c r="D16" s="76">
        <v>0</v>
      </c>
      <c r="E16" s="77">
        <v>0</v>
      </c>
      <c r="F16" s="77">
        <v>24507270</v>
      </c>
      <c r="G16" s="77">
        <v>0</v>
      </c>
      <c r="H16" s="78">
        <v>24507270</v>
      </c>
      <c r="I16" s="76">
        <v>0</v>
      </c>
      <c r="J16" s="77">
        <v>0</v>
      </c>
      <c r="K16" s="77">
        <v>17195677</v>
      </c>
      <c r="L16" s="77">
        <v>0</v>
      </c>
      <c r="M16" s="79">
        <v>17195677</v>
      </c>
    </row>
    <row r="17" spans="1:13" ht="16.5" x14ac:dyDescent="0.3">
      <c r="A17" s="51" t="s">
        <v>0</v>
      </c>
      <c r="B17" s="80" t="s">
        <v>195</v>
      </c>
      <c r="C17" s="81" t="s">
        <v>0</v>
      </c>
      <c r="D17" s="82">
        <f t="shared" ref="D17:M17" si="1">SUM(D13:D16)</f>
        <v>409364230</v>
      </c>
      <c r="E17" s="83">
        <f t="shared" si="1"/>
        <v>1490324450</v>
      </c>
      <c r="F17" s="83">
        <f t="shared" si="1"/>
        <v>278695533</v>
      </c>
      <c r="G17" s="83">
        <f t="shared" si="1"/>
        <v>0</v>
      </c>
      <c r="H17" s="84">
        <f t="shared" si="1"/>
        <v>2178384213</v>
      </c>
      <c r="I17" s="82">
        <f t="shared" si="1"/>
        <v>336325101</v>
      </c>
      <c r="J17" s="83">
        <f t="shared" si="1"/>
        <v>1196212293</v>
      </c>
      <c r="K17" s="83">
        <f t="shared" si="1"/>
        <v>293959724</v>
      </c>
      <c r="L17" s="83">
        <f t="shared" si="1"/>
        <v>0</v>
      </c>
      <c r="M17" s="85">
        <f t="shared" si="1"/>
        <v>1826497118</v>
      </c>
    </row>
    <row r="18" spans="1:13" x14ac:dyDescent="0.2">
      <c r="A18" s="50" t="s">
        <v>53</v>
      </c>
      <c r="B18" s="74" t="s">
        <v>196</v>
      </c>
      <c r="C18" s="75" t="s">
        <v>197</v>
      </c>
      <c r="D18" s="76">
        <v>137438678</v>
      </c>
      <c r="E18" s="77">
        <v>492544842</v>
      </c>
      <c r="F18" s="77">
        <v>46107626</v>
      </c>
      <c r="G18" s="77">
        <v>0</v>
      </c>
      <c r="H18" s="78">
        <v>676091146</v>
      </c>
      <c r="I18" s="76">
        <v>125263473</v>
      </c>
      <c r="J18" s="77">
        <v>436869818</v>
      </c>
      <c r="K18" s="77">
        <v>252382227</v>
      </c>
      <c r="L18" s="77">
        <v>0</v>
      </c>
      <c r="M18" s="79">
        <v>814515518</v>
      </c>
    </row>
    <row r="19" spans="1:13" x14ac:dyDescent="0.2">
      <c r="A19" s="50" t="s">
        <v>53</v>
      </c>
      <c r="B19" s="74" t="s">
        <v>198</v>
      </c>
      <c r="C19" s="75" t="s">
        <v>199</v>
      </c>
      <c r="D19" s="76">
        <v>94692991</v>
      </c>
      <c r="E19" s="77">
        <v>140411459</v>
      </c>
      <c r="F19" s="77">
        <v>39399436</v>
      </c>
      <c r="G19" s="77">
        <v>0</v>
      </c>
      <c r="H19" s="78">
        <v>274503886</v>
      </c>
      <c r="I19" s="76">
        <v>84039269</v>
      </c>
      <c r="J19" s="77">
        <v>121112932</v>
      </c>
      <c r="K19" s="77">
        <v>6043283</v>
      </c>
      <c r="L19" s="77">
        <v>0</v>
      </c>
      <c r="M19" s="79">
        <v>211195484</v>
      </c>
    </row>
    <row r="20" spans="1:13" x14ac:dyDescent="0.2">
      <c r="A20" s="50" t="s">
        <v>53</v>
      </c>
      <c r="B20" s="74" t="s">
        <v>200</v>
      </c>
      <c r="C20" s="75" t="s">
        <v>201</v>
      </c>
      <c r="D20" s="76">
        <v>20829884</v>
      </c>
      <c r="E20" s="77">
        <v>325433703</v>
      </c>
      <c r="F20" s="77">
        <v>50904489</v>
      </c>
      <c r="G20" s="77">
        <v>0</v>
      </c>
      <c r="H20" s="78">
        <v>397168076</v>
      </c>
      <c r="I20" s="76">
        <v>65767280</v>
      </c>
      <c r="J20" s="77">
        <v>294337667</v>
      </c>
      <c r="K20" s="77">
        <v>-14413433</v>
      </c>
      <c r="L20" s="77">
        <v>0</v>
      </c>
      <c r="M20" s="79">
        <v>345691514</v>
      </c>
    </row>
    <row r="21" spans="1:13" x14ac:dyDescent="0.2">
      <c r="A21" s="50" t="s">
        <v>68</v>
      </c>
      <c r="B21" s="74" t="s">
        <v>202</v>
      </c>
      <c r="C21" s="75" t="s">
        <v>203</v>
      </c>
      <c r="D21" s="76">
        <v>0</v>
      </c>
      <c r="E21" s="77">
        <v>86228</v>
      </c>
      <c r="F21" s="77">
        <v>1879479</v>
      </c>
      <c r="G21" s="77">
        <v>0</v>
      </c>
      <c r="H21" s="78">
        <v>1965707</v>
      </c>
      <c r="I21" s="76">
        <v>0</v>
      </c>
      <c r="J21" s="77">
        <v>127222</v>
      </c>
      <c r="K21" s="77">
        <v>3157010</v>
      </c>
      <c r="L21" s="77">
        <v>0</v>
      </c>
      <c r="M21" s="79">
        <v>3284232</v>
      </c>
    </row>
    <row r="22" spans="1:13" ht="16.5" x14ac:dyDescent="0.3">
      <c r="A22" s="51" t="s">
        <v>0</v>
      </c>
      <c r="B22" s="80" t="s">
        <v>204</v>
      </c>
      <c r="C22" s="81" t="s">
        <v>0</v>
      </c>
      <c r="D22" s="82">
        <f t="shared" ref="D22:M22" si="2">SUM(D18:D21)</f>
        <v>252961553</v>
      </c>
      <c r="E22" s="83">
        <f t="shared" si="2"/>
        <v>958476232</v>
      </c>
      <c r="F22" s="83">
        <f t="shared" si="2"/>
        <v>138291030</v>
      </c>
      <c r="G22" s="83">
        <f t="shared" si="2"/>
        <v>0</v>
      </c>
      <c r="H22" s="84">
        <f t="shared" si="2"/>
        <v>1349728815</v>
      </c>
      <c r="I22" s="82">
        <f t="shared" si="2"/>
        <v>275070022</v>
      </c>
      <c r="J22" s="83">
        <f t="shared" si="2"/>
        <v>852447639</v>
      </c>
      <c r="K22" s="83">
        <f t="shared" si="2"/>
        <v>247169087</v>
      </c>
      <c r="L22" s="83">
        <f t="shared" si="2"/>
        <v>0</v>
      </c>
      <c r="M22" s="85">
        <f t="shared" si="2"/>
        <v>1374686748</v>
      </c>
    </row>
    <row r="23" spans="1:13" ht="16.5" x14ac:dyDescent="0.3">
      <c r="A23" s="52" t="s">
        <v>0</v>
      </c>
      <c r="B23" s="86" t="s">
        <v>205</v>
      </c>
      <c r="C23" s="87" t="s">
        <v>0</v>
      </c>
      <c r="D23" s="88">
        <f t="shared" ref="D23:M23" si="3">SUM(D9:D11,D13:D16,D18:D21)</f>
        <v>8013154036</v>
      </c>
      <c r="E23" s="89">
        <f t="shared" si="3"/>
        <v>24059279401</v>
      </c>
      <c r="F23" s="89">
        <f t="shared" si="3"/>
        <v>8133179267</v>
      </c>
      <c r="G23" s="89">
        <f t="shared" si="3"/>
        <v>0</v>
      </c>
      <c r="H23" s="90">
        <f t="shared" si="3"/>
        <v>40205612704</v>
      </c>
      <c r="I23" s="88">
        <f t="shared" si="3"/>
        <v>7419615919</v>
      </c>
      <c r="J23" s="89">
        <f t="shared" si="3"/>
        <v>19846488046</v>
      </c>
      <c r="K23" s="89">
        <f t="shared" si="3"/>
        <v>6562386631</v>
      </c>
      <c r="L23" s="89">
        <f t="shared" si="3"/>
        <v>0</v>
      </c>
      <c r="M23" s="91">
        <f t="shared" si="3"/>
        <v>33828490596</v>
      </c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206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40</v>
      </c>
      <c r="C9" s="75" t="s">
        <v>41</v>
      </c>
      <c r="D9" s="76">
        <v>2314336857</v>
      </c>
      <c r="E9" s="77">
        <v>5342029286</v>
      </c>
      <c r="F9" s="77">
        <v>671107104</v>
      </c>
      <c r="G9" s="77">
        <v>0</v>
      </c>
      <c r="H9" s="78">
        <v>8327473247</v>
      </c>
      <c r="I9" s="76">
        <v>2892237045</v>
      </c>
      <c r="J9" s="77">
        <v>7353667961</v>
      </c>
      <c r="K9" s="77">
        <v>732302107</v>
      </c>
      <c r="L9" s="77">
        <v>0</v>
      </c>
      <c r="M9" s="79">
        <v>10978207113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2314336857</v>
      </c>
      <c r="E10" s="83">
        <f t="shared" si="0"/>
        <v>5342029286</v>
      </c>
      <c r="F10" s="83">
        <f t="shared" si="0"/>
        <v>671107104</v>
      </c>
      <c r="G10" s="83">
        <f t="shared" si="0"/>
        <v>0</v>
      </c>
      <c r="H10" s="84">
        <f t="shared" si="0"/>
        <v>8327473247</v>
      </c>
      <c r="I10" s="82">
        <f t="shared" si="0"/>
        <v>2892237045</v>
      </c>
      <c r="J10" s="83">
        <f t="shared" si="0"/>
        <v>7353667961</v>
      </c>
      <c r="K10" s="83">
        <f t="shared" si="0"/>
        <v>732302107</v>
      </c>
      <c r="L10" s="83">
        <f t="shared" si="0"/>
        <v>0</v>
      </c>
      <c r="M10" s="85">
        <f t="shared" si="0"/>
        <v>10978207113</v>
      </c>
    </row>
    <row r="11" spans="1:13" x14ac:dyDescent="0.2">
      <c r="A11" s="50" t="s">
        <v>53</v>
      </c>
      <c r="B11" s="74" t="s">
        <v>207</v>
      </c>
      <c r="C11" s="75" t="s">
        <v>208</v>
      </c>
      <c r="D11" s="76">
        <v>12868953</v>
      </c>
      <c r="E11" s="77">
        <v>1406458</v>
      </c>
      <c r="F11" s="77">
        <v>7958841</v>
      </c>
      <c r="G11" s="77">
        <v>0</v>
      </c>
      <c r="H11" s="78">
        <v>22234252</v>
      </c>
      <c r="I11" s="76">
        <v>17157911</v>
      </c>
      <c r="J11" s="77">
        <v>2002816</v>
      </c>
      <c r="K11" s="77">
        <v>11588307</v>
      </c>
      <c r="L11" s="77">
        <v>0</v>
      </c>
      <c r="M11" s="79">
        <v>30749034</v>
      </c>
    </row>
    <row r="12" spans="1:13" x14ac:dyDescent="0.2">
      <c r="A12" s="50" t="s">
        <v>53</v>
      </c>
      <c r="B12" s="74" t="s">
        <v>209</v>
      </c>
      <c r="C12" s="75" t="s">
        <v>210</v>
      </c>
      <c r="D12" s="76">
        <v>0</v>
      </c>
      <c r="E12" s="77">
        <v>0</v>
      </c>
      <c r="F12" s="77">
        <v>4954157</v>
      </c>
      <c r="G12" s="77">
        <v>0</v>
      </c>
      <c r="H12" s="78">
        <v>4954157</v>
      </c>
      <c r="I12" s="76">
        <v>-10050</v>
      </c>
      <c r="J12" s="77">
        <v>0</v>
      </c>
      <c r="K12" s="77">
        <v>2445489</v>
      </c>
      <c r="L12" s="77">
        <v>0</v>
      </c>
      <c r="M12" s="79">
        <v>2435439</v>
      </c>
    </row>
    <row r="13" spans="1:13" x14ac:dyDescent="0.2">
      <c r="A13" s="50" t="s">
        <v>53</v>
      </c>
      <c r="B13" s="74" t="s">
        <v>211</v>
      </c>
      <c r="C13" s="75" t="s">
        <v>212</v>
      </c>
      <c r="D13" s="76">
        <v>4997120</v>
      </c>
      <c r="E13" s="77">
        <v>11706689</v>
      </c>
      <c r="F13" s="77">
        <v>33520735</v>
      </c>
      <c r="G13" s="77">
        <v>0</v>
      </c>
      <c r="H13" s="78">
        <v>50224544</v>
      </c>
      <c r="I13" s="76">
        <v>6701101</v>
      </c>
      <c r="J13" s="77">
        <v>10948011</v>
      </c>
      <c r="K13" s="77">
        <v>54850061</v>
      </c>
      <c r="L13" s="77">
        <v>0</v>
      </c>
      <c r="M13" s="79">
        <v>72499173</v>
      </c>
    </row>
    <row r="14" spans="1:13" x14ac:dyDescent="0.2">
      <c r="A14" s="50" t="s">
        <v>53</v>
      </c>
      <c r="B14" s="74" t="s">
        <v>213</v>
      </c>
      <c r="C14" s="75" t="s">
        <v>214</v>
      </c>
      <c r="D14" s="76">
        <v>41154299</v>
      </c>
      <c r="E14" s="77">
        <v>41978537</v>
      </c>
      <c r="F14" s="77">
        <v>99267703</v>
      </c>
      <c r="G14" s="77">
        <v>0</v>
      </c>
      <c r="H14" s="78">
        <v>182400539</v>
      </c>
      <c r="I14" s="76">
        <v>39870024</v>
      </c>
      <c r="J14" s="77">
        <v>41062896</v>
      </c>
      <c r="K14" s="77">
        <v>20550006</v>
      </c>
      <c r="L14" s="77">
        <v>0</v>
      </c>
      <c r="M14" s="79">
        <v>101482926</v>
      </c>
    </row>
    <row r="15" spans="1:13" x14ac:dyDescent="0.2">
      <c r="A15" s="50" t="s">
        <v>68</v>
      </c>
      <c r="B15" s="74" t="s">
        <v>215</v>
      </c>
      <c r="C15" s="75" t="s">
        <v>216</v>
      </c>
      <c r="D15" s="76">
        <v>0</v>
      </c>
      <c r="E15" s="77">
        <v>113112762</v>
      </c>
      <c r="F15" s="77">
        <v>19028695</v>
      </c>
      <c r="G15" s="77">
        <v>0</v>
      </c>
      <c r="H15" s="78">
        <v>132141457</v>
      </c>
      <c r="I15" s="76">
        <v>0</v>
      </c>
      <c r="J15" s="77">
        <v>101735129</v>
      </c>
      <c r="K15" s="77">
        <v>29035493</v>
      </c>
      <c r="L15" s="77">
        <v>0</v>
      </c>
      <c r="M15" s="79">
        <v>130770622</v>
      </c>
    </row>
    <row r="16" spans="1:13" ht="16.5" x14ac:dyDescent="0.3">
      <c r="A16" s="51" t="s">
        <v>0</v>
      </c>
      <c r="B16" s="80" t="s">
        <v>217</v>
      </c>
      <c r="C16" s="81" t="s">
        <v>0</v>
      </c>
      <c r="D16" s="82">
        <f t="shared" ref="D16:M16" si="1">SUM(D11:D15)</f>
        <v>59020372</v>
      </c>
      <c r="E16" s="83">
        <f t="shared" si="1"/>
        <v>168204446</v>
      </c>
      <c r="F16" s="83">
        <f t="shared" si="1"/>
        <v>164730131</v>
      </c>
      <c r="G16" s="83">
        <f t="shared" si="1"/>
        <v>0</v>
      </c>
      <c r="H16" s="84">
        <f t="shared" si="1"/>
        <v>391954949</v>
      </c>
      <c r="I16" s="82">
        <f t="shared" si="1"/>
        <v>63718986</v>
      </c>
      <c r="J16" s="83">
        <f t="shared" si="1"/>
        <v>155748852</v>
      </c>
      <c r="K16" s="83">
        <f t="shared" si="1"/>
        <v>118469356</v>
      </c>
      <c r="L16" s="83">
        <f t="shared" si="1"/>
        <v>0</v>
      </c>
      <c r="M16" s="85">
        <f t="shared" si="1"/>
        <v>337937194</v>
      </c>
    </row>
    <row r="17" spans="1:13" x14ac:dyDescent="0.2">
      <c r="A17" s="50" t="s">
        <v>53</v>
      </c>
      <c r="B17" s="74" t="s">
        <v>218</v>
      </c>
      <c r="C17" s="75" t="s">
        <v>219</v>
      </c>
      <c r="D17" s="76">
        <v>12851126</v>
      </c>
      <c r="E17" s="77">
        <v>665529</v>
      </c>
      <c r="F17" s="77">
        <v>9073406</v>
      </c>
      <c r="G17" s="77">
        <v>0</v>
      </c>
      <c r="H17" s="78">
        <v>22590061</v>
      </c>
      <c r="I17" s="76">
        <v>11411438</v>
      </c>
      <c r="J17" s="77">
        <v>711933</v>
      </c>
      <c r="K17" s="77">
        <v>9941438</v>
      </c>
      <c r="L17" s="77">
        <v>0</v>
      </c>
      <c r="M17" s="79">
        <v>22064809</v>
      </c>
    </row>
    <row r="18" spans="1:13" x14ac:dyDescent="0.2">
      <c r="A18" s="50" t="s">
        <v>53</v>
      </c>
      <c r="B18" s="74" t="s">
        <v>220</v>
      </c>
      <c r="C18" s="75" t="s">
        <v>221</v>
      </c>
      <c r="D18" s="76">
        <v>58662776</v>
      </c>
      <c r="E18" s="77">
        <v>27118756</v>
      </c>
      <c r="F18" s="77">
        <v>20456843</v>
      </c>
      <c r="G18" s="77">
        <v>0</v>
      </c>
      <c r="H18" s="78">
        <v>106238375</v>
      </c>
      <c r="I18" s="76">
        <v>54766962</v>
      </c>
      <c r="J18" s="77">
        <v>23682456</v>
      </c>
      <c r="K18" s="77">
        <v>16500394</v>
      </c>
      <c r="L18" s="77">
        <v>0</v>
      </c>
      <c r="M18" s="79">
        <v>94949812</v>
      </c>
    </row>
    <row r="19" spans="1:13" x14ac:dyDescent="0.2">
      <c r="A19" s="50" t="s">
        <v>53</v>
      </c>
      <c r="B19" s="74" t="s">
        <v>222</v>
      </c>
      <c r="C19" s="75" t="s">
        <v>223</v>
      </c>
      <c r="D19" s="76">
        <v>4234077</v>
      </c>
      <c r="E19" s="77">
        <v>24843934</v>
      </c>
      <c r="F19" s="77">
        <v>8262094</v>
      </c>
      <c r="G19" s="77">
        <v>0</v>
      </c>
      <c r="H19" s="78">
        <v>37340105</v>
      </c>
      <c r="I19" s="76">
        <v>3700656</v>
      </c>
      <c r="J19" s="77">
        <v>16294348</v>
      </c>
      <c r="K19" s="77">
        <v>1507078</v>
      </c>
      <c r="L19" s="77">
        <v>0</v>
      </c>
      <c r="M19" s="79">
        <v>21502082</v>
      </c>
    </row>
    <row r="20" spans="1:13" x14ac:dyDescent="0.2">
      <c r="A20" s="50" t="s">
        <v>53</v>
      </c>
      <c r="B20" s="74" t="s">
        <v>224</v>
      </c>
      <c r="C20" s="75" t="s">
        <v>225</v>
      </c>
      <c r="D20" s="76">
        <v>1393603</v>
      </c>
      <c r="E20" s="77">
        <v>22674</v>
      </c>
      <c r="F20" s="77">
        <v>-1477518</v>
      </c>
      <c r="G20" s="77">
        <v>0</v>
      </c>
      <c r="H20" s="78">
        <v>-61241</v>
      </c>
      <c r="I20" s="76">
        <v>1297029</v>
      </c>
      <c r="J20" s="77">
        <v>20763</v>
      </c>
      <c r="K20" s="77">
        <v>2921356</v>
      </c>
      <c r="L20" s="77">
        <v>0</v>
      </c>
      <c r="M20" s="79">
        <v>4239148</v>
      </c>
    </row>
    <row r="21" spans="1:13" x14ac:dyDescent="0.2">
      <c r="A21" s="50" t="s">
        <v>53</v>
      </c>
      <c r="B21" s="74" t="s">
        <v>226</v>
      </c>
      <c r="C21" s="75" t="s">
        <v>227</v>
      </c>
      <c r="D21" s="76">
        <v>379192969</v>
      </c>
      <c r="E21" s="77">
        <v>1178625591</v>
      </c>
      <c r="F21" s="77">
        <v>-385895068</v>
      </c>
      <c r="G21" s="77">
        <v>0</v>
      </c>
      <c r="H21" s="78">
        <v>1171923492</v>
      </c>
      <c r="I21" s="76">
        <v>197968262</v>
      </c>
      <c r="J21" s="77">
        <v>527260432</v>
      </c>
      <c r="K21" s="77">
        <v>95490394</v>
      </c>
      <c r="L21" s="77">
        <v>0</v>
      </c>
      <c r="M21" s="79">
        <v>820719088</v>
      </c>
    </row>
    <row r="22" spans="1:13" x14ac:dyDescent="0.2">
      <c r="A22" s="50" t="s">
        <v>53</v>
      </c>
      <c r="B22" s="74" t="s">
        <v>228</v>
      </c>
      <c r="C22" s="75" t="s">
        <v>229</v>
      </c>
      <c r="D22" s="76">
        <v>5601419</v>
      </c>
      <c r="E22" s="77">
        <v>139215</v>
      </c>
      <c r="F22" s="77">
        <v>3709150</v>
      </c>
      <c r="G22" s="77">
        <v>0</v>
      </c>
      <c r="H22" s="78">
        <v>9449784</v>
      </c>
      <c r="I22" s="76">
        <v>4819554</v>
      </c>
      <c r="J22" s="77">
        <v>133374</v>
      </c>
      <c r="K22" s="77">
        <v>4271644</v>
      </c>
      <c r="L22" s="77">
        <v>0</v>
      </c>
      <c r="M22" s="79">
        <v>9224572</v>
      </c>
    </row>
    <row r="23" spans="1:13" x14ac:dyDescent="0.2">
      <c r="A23" s="50" t="s">
        <v>53</v>
      </c>
      <c r="B23" s="74" t="s">
        <v>230</v>
      </c>
      <c r="C23" s="75" t="s">
        <v>231</v>
      </c>
      <c r="D23" s="76">
        <v>2013452</v>
      </c>
      <c r="E23" s="77">
        <v>231363</v>
      </c>
      <c r="F23" s="77">
        <v>5436788</v>
      </c>
      <c r="G23" s="77">
        <v>0</v>
      </c>
      <c r="H23" s="78">
        <v>7681603</v>
      </c>
      <c r="I23" s="76">
        <v>1757454</v>
      </c>
      <c r="J23" s="77">
        <v>338124</v>
      </c>
      <c r="K23" s="77">
        <v>-1459726</v>
      </c>
      <c r="L23" s="77">
        <v>0</v>
      </c>
      <c r="M23" s="79">
        <v>635852</v>
      </c>
    </row>
    <row r="24" spans="1:13" x14ac:dyDescent="0.2">
      <c r="A24" s="50" t="s">
        <v>68</v>
      </c>
      <c r="B24" s="74" t="s">
        <v>232</v>
      </c>
      <c r="C24" s="75" t="s">
        <v>233</v>
      </c>
      <c r="D24" s="76">
        <v>0</v>
      </c>
      <c r="E24" s="77">
        <v>70881105</v>
      </c>
      <c r="F24" s="77">
        <v>5341123</v>
      </c>
      <c r="G24" s="77">
        <v>0</v>
      </c>
      <c r="H24" s="78">
        <v>76222228</v>
      </c>
      <c r="I24" s="76">
        <v>0</v>
      </c>
      <c r="J24" s="77">
        <v>83095925</v>
      </c>
      <c r="K24" s="77">
        <v>22442871</v>
      </c>
      <c r="L24" s="77">
        <v>0</v>
      </c>
      <c r="M24" s="79">
        <v>105538796</v>
      </c>
    </row>
    <row r="25" spans="1:13" ht="16.5" x14ac:dyDescent="0.3">
      <c r="A25" s="51" t="s">
        <v>0</v>
      </c>
      <c r="B25" s="80" t="s">
        <v>234</v>
      </c>
      <c r="C25" s="81" t="s">
        <v>0</v>
      </c>
      <c r="D25" s="82">
        <f t="shared" ref="D25:M25" si="2">SUM(D17:D24)</f>
        <v>463949422</v>
      </c>
      <c r="E25" s="83">
        <f t="shared" si="2"/>
        <v>1302528167</v>
      </c>
      <c r="F25" s="83">
        <f t="shared" si="2"/>
        <v>-335093182</v>
      </c>
      <c r="G25" s="83">
        <f t="shared" si="2"/>
        <v>0</v>
      </c>
      <c r="H25" s="84">
        <f t="shared" si="2"/>
        <v>1431384407</v>
      </c>
      <c r="I25" s="82">
        <f t="shared" si="2"/>
        <v>275721355</v>
      </c>
      <c r="J25" s="83">
        <f t="shared" si="2"/>
        <v>651537355</v>
      </c>
      <c r="K25" s="83">
        <f t="shared" si="2"/>
        <v>151615449</v>
      </c>
      <c r="L25" s="83">
        <f t="shared" si="2"/>
        <v>0</v>
      </c>
      <c r="M25" s="85">
        <f t="shared" si="2"/>
        <v>1078874159</v>
      </c>
    </row>
    <row r="26" spans="1:13" x14ac:dyDescent="0.2">
      <c r="A26" s="50" t="s">
        <v>53</v>
      </c>
      <c r="B26" s="74" t="s">
        <v>235</v>
      </c>
      <c r="C26" s="75" t="s">
        <v>236</v>
      </c>
      <c r="D26" s="76">
        <v>6936694</v>
      </c>
      <c r="E26" s="77">
        <v>-120153</v>
      </c>
      <c r="F26" s="77">
        <v>6146256</v>
      </c>
      <c r="G26" s="77">
        <v>0</v>
      </c>
      <c r="H26" s="78">
        <v>12962797</v>
      </c>
      <c r="I26" s="76">
        <v>7575048</v>
      </c>
      <c r="J26" s="77">
        <v>736095</v>
      </c>
      <c r="K26" s="77">
        <v>11754010</v>
      </c>
      <c r="L26" s="77">
        <v>0</v>
      </c>
      <c r="M26" s="79">
        <v>20065153</v>
      </c>
    </row>
    <row r="27" spans="1:13" x14ac:dyDescent="0.2">
      <c r="A27" s="50" t="s">
        <v>53</v>
      </c>
      <c r="B27" s="74" t="s">
        <v>237</v>
      </c>
      <c r="C27" s="75" t="s">
        <v>238</v>
      </c>
      <c r="D27" s="76">
        <v>22334308</v>
      </c>
      <c r="E27" s="77">
        <v>53464421</v>
      </c>
      <c r="F27" s="77">
        <v>2957531</v>
      </c>
      <c r="G27" s="77">
        <v>0</v>
      </c>
      <c r="H27" s="78">
        <v>78756260</v>
      </c>
      <c r="I27" s="76">
        <v>4723324</v>
      </c>
      <c r="J27" s="77">
        <v>54156196</v>
      </c>
      <c r="K27" s="77">
        <v>3233731</v>
      </c>
      <c r="L27" s="77">
        <v>0</v>
      </c>
      <c r="M27" s="79">
        <v>62113251</v>
      </c>
    </row>
    <row r="28" spans="1:13" x14ac:dyDescent="0.2">
      <c r="A28" s="50" t="s">
        <v>53</v>
      </c>
      <c r="B28" s="74" t="s">
        <v>239</v>
      </c>
      <c r="C28" s="75" t="s">
        <v>240</v>
      </c>
      <c r="D28" s="76">
        <v>32625507</v>
      </c>
      <c r="E28" s="77">
        <v>119967664</v>
      </c>
      <c r="F28" s="77">
        <v>23085870</v>
      </c>
      <c r="G28" s="77">
        <v>0</v>
      </c>
      <c r="H28" s="78">
        <v>175679041</v>
      </c>
      <c r="I28" s="76">
        <v>33359122</v>
      </c>
      <c r="J28" s="77">
        <v>107082940</v>
      </c>
      <c r="K28" s="77">
        <v>4584267</v>
      </c>
      <c r="L28" s="77">
        <v>0</v>
      </c>
      <c r="M28" s="79">
        <v>145026329</v>
      </c>
    </row>
    <row r="29" spans="1:13" x14ac:dyDescent="0.2">
      <c r="A29" s="50" t="s">
        <v>68</v>
      </c>
      <c r="B29" s="74" t="s">
        <v>241</v>
      </c>
      <c r="C29" s="75" t="s">
        <v>242</v>
      </c>
      <c r="D29" s="76">
        <v>0</v>
      </c>
      <c r="E29" s="77">
        <v>44902310</v>
      </c>
      <c r="F29" s="77">
        <v>24127936</v>
      </c>
      <c r="G29" s="77">
        <v>0</v>
      </c>
      <c r="H29" s="78">
        <v>69030246</v>
      </c>
      <c r="I29" s="76">
        <v>0</v>
      </c>
      <c r="J29" s="77">
        <v>75563512</v>
      </c>
      <c r="K29" s="77">
        <v>19161139</v>
      </c>
      <c r="L29" s="77">
        <v>0</v>
      </c>
      <c r="M29" s="79">
        <v>94724651</v>
      </c>
    </row>
    <row r="30" spans="1:13" ht="16.5" x14ac:dyDescent="0.3">
      <c r="A30" s="51" t="s">
        <v>0</v>
      </c>
      <c r="B30" s="80" t="s">
        <v>243</v>
      </c>
      <c r="C30" s="81" t="s">
        <v>0</v>
      </c>
      <c r="D30" s="82">
        <f t="shared" ref="D30:M30" si="3">SUM(D26:D29)</f>
        <v>61896509</v>
      </c>
      <c r="E30" s="83">
        <f t="shared" si="3"/>
        <v>218214242</v>
      </c>
      <c r="F30" s="83">
        <f t="shared" si="3"/>
        <v>56317593</v>
      </c>
      <c r="G30" s="83">
        <f t="shared" si="3"/>
        <v>0</v>
      </c>
      <c r="H30" s="84">
        <f t="shared" si="3"/>
        <v>336428344</v>
      </c>
      <c r="I30" s="82">
        <f t="shared" si="3"/>
        <v>45657494</v>
      </c>
      <c r="J30" s="83">
        <f t="shared" si="3"/>
        <v>237538743</v>
      </c>
      <c r="K30" s="83">
        <f t="shared" si="3"/>
        <v>38733147</v>
      </c>
      <c r="L30" s="83">
        <f t="shared" si="3"/>
        <v>0</v>
      </c>
      <c r="M30" s="85">
        <f t="shared" si="3"/>
        <v>321929384</v>
      </c>
    </row>
    <row r="31" spans="1:13" x14ac:dyDescent="0.2">
      <c r="A31" s="50" t="s">
        <v>53</v>
      </c>
      <c r="B31" s="74" t="s">
        <v>244</v>
      </c>
      <c r="C31" s="75" t="s">
        <v>245</v>
      </c>
      <c r="D31" s="76">
        <v>19334033</v>
      </c>
      <c r="E31" s="77">
        <v>38819920</v>
      </c>
      <c r="F31" s="77">
        <v>4586273</v>
      </c>
      <c r="G31" s="77">
        <v>0</v>
      </c>
      <c r="H31" s="78">
        <v>62740226</v>
      </c>
      <c r="I31" s="76">
        <v>18889845</v>
      </c>
      <c r="J31" s="77">
        <v>40137051</v>
      </c>
      <c r="K31" s="77">
        <v>9162253</v>
      </c>
      <c r="L31" s="77">
        <v>0</v>
      </c>
      <c r="M31" s="79">
        <v>68189149</v>
      </c>
    </row>
    <row r="32" spans="1:13" x14ac:dyDescent="0.2">
      <c r="A32" s="50" t="s">
        <v>53</v>
      </c>
      <c r="B32" s="74" t="s">
        <v>246</v>
      </c>
      <c r="C32" s="75" t="s">
        <v>247</v>
      </c>
      <c r="D32" s="76">
        <v>-25228184</v>
      </c>
      <c r="E32" s="77">
        <v>5924357</v>
      </c>
      <c r="F32" s="77">
        <v>1843494</v>
      </c>
      <c r="G32" s="77">
        <v>0</v>
      </c>
      <c r="H32" s="78">
        <v>-17460333</v>
      </c>
      <c r="I32" s="76">
        <v>2487369</v>
      </c>
      <c r="J32" s="77">
        <v>6148965</v>
      </c>
      <c r="K32" s="77">
        <v>5481890</v>
      </c>
      <c r="L32" s="77">
        <v>0</v>
      </c>
      <c r="M32" s="79">
        <v>14118224</v>
      </c>
    </row>
    <row r="33" spans="1:13" x14ac:dyDescent="0.2">
      <c r="A33" s="50" t="s">
        <v>53</v>
      </c>
      <c r="B33" s="74" t="s">
        <v>248</v>
      </c>
      <c r="C33" s="75" t="s">
        <v>249</v>
      </c>
      <c r="D33" s="76">
        <v>6551983</v>
      </c>
      <c r="E33" s="77">
        <v>268515</v>
      </c>
      <c r="F33" s="77">
        <v>16488487</v>
      </c>
      <c r="G33" s="77">
        <v>0</v>
      </c>
      <c r="H33" s="78">
        <v>23308985</v>
      </c>
      <c r="I33" s="76">
        <v>3978585</v>
      </c>
      <c r="J33" s="77">
        <v>209954</v>
      </c>
      <c r="K33" s="77">
        <v>41979639</v>
      </c>
      <c r="L33" s="77">
        <v>0</v>
      </c>
      <c r="M33" s="79">
        <v>46168178</v>
      </c>
    </row>
    <row r="34" spans="1:13" x14ac:dyDescent="0.2">
      <c r="A34" s="50" t="s">
        <v>53</v>
      </c>
      <c r="B34" s="74" t="s">
        <v>250</v>
      </c>
      <c r="C34" s="75" t="s">
        <v>251</v>
      </c>
      <c r="D34" s="76">
        <v>39491015</v>
      </c>
      <c r="E34" s="77">
        <v>26020362</v>
      </c>
      <c r="F34" s="77">
        <v>25173121</v>
      </c>
      <c r="G34" s="77">
        <v>0</v>
      </c>
      <c r="H34" s="78">
        <v>90684498</v>
      </c>
      <c r="I34" s="76">
        <v>12285118</v>
      </c>
      <c r="J34" s="77">
        <v>22315759</v>
      </c>
      <c r="K34" s="77">
        <v>8788681</v>
      </c>
      <c r="L34" s="77">
        <v>0</v>
      </c>
      <c r="M34" s="79">
        <v>43389558</v>
      </c>
    </row>
    <row r="35" spans="1:13" x14ac:dyDescent="0.2">
      <c r="A35" s="50" t="s">
        <v>68</v>
      </c>
      <c r="B35" s="74" t="s">
        <v>252</v>
      </c>
      <c r="C35" s="75" t="s">
        <v>253</v>
      </c>
      <c r="D35" s="76">
        <v>0</v>
      </c>
      <c r="E35" s="77">
        <v>18083146</v>
      </c>
      <c r="F35" s="77">
        <v>11582242</v>
      </c>
      <c r="G35" s="77">
        <v>0</v>
      </c>
      <c r="H35" s="78">
        <v>29665388</v>
      </c>
      <c r="I35" s="76">
        <v>0</v>
      </c>
      <c r="J35" s="77">
        <v>20621039</v>
      </c>
      <c r="K35" s="77">
        <v>16314156</v>
      </c>
      <c r="L35" s="77">
        <v>0</v>
      </c>
      <c r="M35" s="79">
        <v>36935195</v>
      </c>
    </row>
    <row r="36" spans="1:13" ht="16.5" x14ac:dyDescent="0.3">
      <c r="A36" s="51" t="s">
        <v>0</v>
      </c>
      <c r="B36" s="80" t="s">
        <v>254</v>
      </c>
      <c r="C36" s="81" t="s">
        <v>0</v>
      </c>
      <c r="D36" s="82">
        <f t="shared" ref="D36:M36" si="4">SUM(D31:D35)</f>
        <v>40148847</v>
      </c>
      <c r="E36" s="83">
        <f t="shared" si="4"/>
        <v>89116300</v>
      </c>
      <c r="F36" s="83">
        <f t="shared" si="4"/>
        <v>59673617</v>
      </c>
      <c r="G36" s="83">
        <f t="shared" si="4"/>
        <v>0</v>
      </c>
      <c r="H36" s="84">
        <f t="shared" si="4"/>
        <v>188938764</v>
      </c>
      <c r="I36" s="82">
        <f t="shared" si="4"/>
        <v>37640917</v>
      </c>
      <c r="J36" s="83">
        <f t="shared" si="4"/>
        <v>89432768</v>
      </c>
      <c r="K36" s="83">
        <f t="shared" si="4"/>
        <v>81726619</v>
      </c>
      <c r="L36" s="83">
        <f t="shared" si="4"/>
        <v>0</v>
      </c>
      <c r="M36" s="85">
        <f t="shared" si="4"/>
        <v>208800304</v>
      </c>
    </row>
    <row r="37" spans="1:13" x14ac:dyDescent="0.2">
      <c r="A37" s="50" t="s">
        <v>53</v>
      </c>
      <c r="B37" s="74" t="s">
        <v>255</v>
      </c>
      <c r="C37" s="75" t="s">
        <v>256</v>
      </c>
      <c r="D37" s="76">
        <v>85700945</v>
      </c>
      <c r="E37" s="77">
        <v>288729958</v>
      </c>
      <c r="F37" s="77">
        <v>67079628</v>
      </c>
      <c r="G37" s="77">
        <v>0</v>
      </c>
      <c r="H37" s="78">
        <v>441510531</v>
      </c>
      <c r="I37" s="76">
        <v>84020188</v>
      </c>
      <c r="J37" s="77">
        <v>247438956</v>
      </c>
      <c r="K37" s="77">
        <v>91091855</v>
      </c>
      <c r="L37" s="77">
        <v>0</v>
      </c>
      <c r="M37" s="79">
        <v>422550999</v>
      </c>
    </row>
    <row r="38" spans="1:13" x14ac:dyDescent="0.2">
      <c r="A38" s="50" t="s">
        <v>53</v>
      </c>
      <c r="B38" s="74" t="s">
        <v>257</v>
      </c>
      <c r="C38" s="75" t="s">
        <v>258</v>
      </c>
      <c r="D38" s="76">
        <v>5659434</v>
      </c>
      <c r="E38" s="77">
        <v>4368078</v>
      </c>
      <c r="F38" s="77">
        <v>3819628</v>
      </c>
      <c r="G38" s="77">
        <v>0</v>
      </c>
      <c r="H38" s="78">
        <v>13847140</v>
      </c>
      <c r="I38" s="76">
        <v>5446473</v>
      </c>
      <c r="J38" s="77">
        <v>3983627</v>
      </c>
      <c r="K38" s="77">
        <v>5003453</v>
      </c>
      <c r="L38" s="77">
        <v>0</v>
      </c>
      <c r="M38" s="79">
        <v>14433553</v>
      </c>
    </row>
    <row r="39" spans="1:13" x14ac:dyDescent="0.2">
      <c r="A39" s="50" t="s">
        <v>53</v>
      </c>
      <c r="B39" s="74" t="s">
        <v>259</v>
      </c>
      <c r="C39" s="75" t="s">
        <v>260</v>
      </c>
      <c r="D39" s="76">
        <v>7243570</v>
      </c>
      <c r="E39" s="77">
        <v>327337</v>
      </c>
      <c r="F39" s="77">
        <v>7088075</v>
      </c>
      <c r="G39" s="77">
        <v>0</v>
      </c>
      <c r="H39" s="78">
        <v>14658982</v>
      </c>
      <c r="I39" s="76">
        <v>1407711</v>
      </c>
      <c r="J39" s="77">
        <v>311976</v>
      </c>
      <c r="K39" s="77">
        <v>10811506</v>
      </c>
      <c r="L39" s="77">
        <v>0</v>
      </c>
      <c r="M39" s="79">
        <v>12531193</v>
      </c>
    </row>
    <row r="40" spans="1:13" x14ac:dyDescent="0.2">
      <c r="A40" s="50" t="s">
        <v>68</v>
      </c>
      <c r="B40" s="74" t="s">
        <v>261</v>
      </c>
      <c r="C40" s="75" t="s">
        <v>262</v>
      </c>
      <c r="D40" s="76">
        <v>0</v>
      </c>
      <c r="E40" s="77">
        <v>5997654</v>
      </c>
      <c r="F40" s="77">
        <v>5512635</v>
      </c>
      <c r="G40" s="77">
        <v>0</v>
      </c>
      <c r="H40" s="78">
        <v>11510289</v>
      </c>
      <c r="I40" s="76">
        <v>0</v>
      </c>
      <c r="J40" s="77">
        <v>5745262</v>
      </c>
      <c r="K40" s="77">
        <v>3660044</v>
      </c>
      <c r="L40" s="77">
        <v>0</v>
      </c>
      <c r="M40" s="79">
        <v>9405306</v>
      </c>
    </row>
    <row r="41" spans="1:13" ht="16.5" x14ac:dyDescent="0.3">
      <c r="A41" s="51" t="s">
        <v>0</v>
      </c>
      <c r="B41" s="80" t="s">
        <v>263</v>
      </c>
      <c r="C41" s="81" t="s">
        <v>0</v>
      </c>
      <c r="D41" s="82">
        <f t="shared" ref="D41:M41" si="5">SUM(D37:D40)</f>
        <v>98603949</v>
      </c>
      <c r="E41" s="83">
        <f t="shared" si="5"/>
        <v>299423027</v>
      </c>
      <c r="F41" s="83">
        <f t="shared" si="5"/>
        <v>83499966</v>
      </c>
      <c r="G41" s="83">
        <f t="shared" si="5"/>
        <v>0</v>
      </c>
      <c r="H41" s="84">
        <f t="shared" si="5"/>
        <v>481526942</v>
      </c>
      <c r="I41" s="82">
        <f t="shared" si="5"/>
        <v>90874372</v>
      </c>
      <c r="J41" s="83">
        <f t="shared" si="5"/>
        <v>257479821</v>
      </c>
      <c r="K41" s="83">
        <f t="shared" si="5"/>
        <v>110566858</v>
      </c>
      <c r="L41" s="83">
        <f t="shared" si="5"/>
        <v>0</v>
      </c>
      <c r="M41" s="85">
        <f t="shared" si="5"/>
        <v>458921051</v>
      </c>
    </row>
    <row r="42" spans="1:13" x14ac:dyDescent="0.2">
      <c r="A42" s="50" t="s">
        <v>53</v>
      </c>
      <c r="B42" s="74" t="s">
        <v>264</v>
      </c>
      <c r="C42" s="75" t="s">
        <v>265</v>
      </c>
      <c r="D42" s="76">
        <v>4865394</v>
      </c>
      <c r="E42" s="77">
        <v>6461474</v>
      </c>
      <c r="F42" s="77">
        <v>3271210</v>
      </c>
      <c r="G42" s="77">
        <v>0</v>
      </c>
      <c r="H42" s="78">
        <v>14598078</v>
      </c>
      <c r="I42" s="76">
        <v>4713643</v>
      </c>
      <c r="J42" s="77">
        <v>5083694</v>
      </c>
      <c r="K42" s="77">
        <v>8093723</v>
      </c>
      <c r="L42" s="77">
        <v>0</v>
      </c>
      <c r="M42" s="79">
        <v>17891060</v>
      </c>
    </row>
    <row r="43" spans="1:13" x14ac:dyDescent="0.2">
      <c r="A43" s="50" t="s">
        <v>53</v>
      </c>
      <c r="B43" s="74" t="s">
        <v>266</v>
      </c>
      <c r="C43" s="75" t="s">
        <v>267</v>
      </c>
      <c r="D43" s="76">
        <v>12970347</v>
      </c>
      <c r="E43" s="77">
        <v>14366485</v>
      </c>
      <c r="F43" s="77">
        <v>13998063</v>
      </c>
      <c r="G43" s="77">
        <v>0</v>
      </c>
      <c r="H43" s="78">
        <v>41334895</v>
      </c>
      <c r="I43" s="76">
        <v>19197630</v>
      </c>
      <c r="J43" s="77">
        <v>13055153</v>
      </c>
      <c r="K43" s="77">
        <v>11047580</v>
      </c>
      <c r="L43" s="77">
        <v>0</v>
      </c>
      <c r="M43" s="79">
        <v>43300363</v>
      </c>
    </row>
    <row r="44" spans="1:13" x14ac:dyDescent="0.2">
      <c r="A44" s="50" t="s">
        <v>53</v>
      </c>
      <c r="B44" s="74" t="s">
        <v>268</v>
      </c>
      <c r="C44" s="75" t="s">
        <v>269</v>
      </c>
      <c r="D44" s="76">
        <v>25445887</v>
      </c>
      <c r="E44" s="77">
        <v>75338666</v>
      </c>
      <c r="F44" s="77">
        <v>8542309</v>
      </c>
      <c r="G44" s="77">
        <v>0</v>
      </c>
      <c r="H44" s="78">
        <v>109326862</v>
      </c>
      <c r="I44" s="76">
        <v>25946317</v>
      </c>
      <c r="J44" s="77">
        <v>67741493</v>
      </c>
      <c r="K44" s="77">
        <v>14178128</v>
      </c>
      <c r="L44" s="77">
        <v>0</v>
      </c>
      <c r="M44" s="79">
        <v>107865938</v>
      </c>
    </row>
    <row r="45" spans="1:13" x14ac:dyDescent="0.2">
      <c r="A45" s="50" t="s">
        <v>53</v>
      </c>
      <c r="B45" s="74" t="s">
        <v>270</v>
      </c>
      <c r="C45" s="75" t="s">
        <v>271</v>
      </c>
      <c r="D45" s="76">
        <v>3358416</v>
      </c>
      <c r="E45" s="77">
        <v>500302</v>
      </c>
      <c r="F45" s="77">
        <v>1118227</v>
      </c>
      <c r="G45" s="77">
        <v>0</v>
      </c>
      <c r="H45" s="78">
        <v>4976945</v>
      </c>
      <c r="I45" s="76">
        <v>2934912</v>
      </c>
      <c r="J45" s="77">
        <v>493576</v>
      </c>
      <c r="K45" s="77">
        <v>2097435</v>
      </c>
      <c r="L45" s="77">
        <v>0</v>
      </c>
      <c r="M45" s="79">
        <v>5525923</v>
      </c>
    </row>
    <row r="46" spans="1:13" x14ac:dyDescent="0.2">
      <c r="A46" s="50" t="s">
        <v>53</v>
      </c>
      <c r="B46" s="74" t="s">
        <v>272</v>
      </c>
      <c r="C46" s="75" t="s">
        <v>273</v>
      </c>
      <c r="D46" s="76">
        <v>10506104</v>
      </c>
      <c r="E46" s="77">
        <v>18604379</v>
      </c>
      <c r="F46" s="77">
        <v>938856</v>
      </c>
      <c r="G46" s="77">
        <v>0</v>
      </c>
      <c r="H46" s="78">
        <v>30049339</v>
      </c>
      <c r="I46" s="76">
        <v>10677889</v>
      </c>
      <c r="J46" s="77">
        <v>21150846</v>
      </c>
      <c r="K46" s="77">
        <v>8108134</v>
      </c>
      <c r="L46" s="77">
        <v>0</v>
      </c>
      <c r="M46" s="79">
        <v>39936869</v>
      </c>
    </row>
    <row r="47" spans="1:13" x14ac:dyDescent="0.2">
      <c r="A47" s="50" t="s">
        <v>68</v>
      </c>
      <c r="B47" s="74" t="s">
        <v>274</v>
      </c>
      <c r="C47" s="75" t="s">
        <v>275</v>
      </c>
      <c r="D47" s="76">
        <v>0</v>
      </c>
      <c r="E47" s="77">
        <v>13190472</v>
      </c>
      <c r="F47" s="77">
        <v>2840684</v>
      </c>
      <c r="G47" s="77">
        <v>0</v>
      </c>
      <c r="H47" s="78">
        <v>16031156</v>
      </c>
      <c r="I47" s="76">
        <v>0</v>
      </c>
      <c r="J47" s="77">
        <v>19863035</v>
      </c>
      <c r="K47" s="77">
        <v>129313984</v>
      </c>
      <c r="L47" s="77">
        <v>0</v>
      </c>
      <c r="M47" s="79">
        <v>149177019</v>
      </c>
    </row>
    <row r="48" spans="1:13" ht="16.5" x14ac:dyDescent="0.3">
      <c r="A48" s="51" t="s">
        <v>0</v>
      </c>
      <c r="B48" s="80" t="s">
        <v>276</v>
      </c>
      <c r="C48" s="81" t="s">
        <v>0</v>
      </c>
      <c r="D48" s="82">
        <f t="shared" ref="D48:M48" si="6">SUM(D42:D47)</f>
        <v>57146148</v>
      </c>
      <c r="E48" s="83">
        <f t="shared" si="6"/>
        <v>128461778</v>
      </c>
      <c r="F48" s="83">
        <f t="shared" si="6"/>
        <v>30709349</v>
      </c>
      <c r="G48" s="83">
        <f t="shared" si="6"/>
        <v>0</v>
      </c>
      <c r="H48" s="84">
        <f t="shared" si="6"/>
        <v>216317275</v>
      </c>
      <c r="I48" s="82">
        <f t="shared" si="6"/>
        <v>63470391</v>
      </c>
      <c r="J48" s="83">
        <f t="shared" si="6"/>
        <v>127387797</v>
      </c>
      <c r="K48" s="83">
        <f t="shared" si="6"/>
        <v>172838984</v>
      </c>
      <c r="L48" s="83">
        <f t="shared" si="6"/>
        <v>0</v>
      </c>
      <c r="M48" s="85">
        <f t="shared" si="6"/>
        <v>363697172</v>
      </c>
    </row>
    <row r="49" spans="1:13" x14ac:dyDescent="0.2">
      <c r="A49" s="50" t="s">
        <v>53</v>
      </c>
      <c r="B49" s="74" t="s">
        <v>277</v>
      </c>
      <c r="C49" s="75" t="s">
        <v>278</v>
      </c>
      <c r="D49" s="76">
        <v>5755384</v>
      </c>
      <c r="E49" s="77">
        <v>156090</v>
      </c>
      <c r="F49" s="77">
        <v>4186064</v>
      </c>
      <c r="G49" s="77">
        <v>0</v>
      </c>
      <c r="H49" s="78">
        <v>10097538</v>
      </c>
      <c r="I49" s="76">
        <v>6047226</v>
      </c>
      <c r="J49" s="77">
        <v>156090</v>
      </c>
      <c r="K49" s="77">
        <v>3424414</v>
      </c>
      <c r="L49" s="77">
        <v>0</v>
      </c>
      <c r="M49" s="79">
        <v>9627730</v>
      </c>
    </row>
    <row r="50" spans="1:13" x14ac:dyDescent="0.2">
      <c r="A50" s="50" t="s">
        <v>53</v>
      </c>
      <c r="B50" s="74" t="s">
        <v>279</v>
      </c>
      <c r="C50" s="75" t="s">
        <v>280</v>
      </c>
      <c r="D50" s="76">
        <v>7485632</v>
      </c>
      <c r="E50" s="77">
        <v>1005739</v>
      </c>
      <c r="F50" s="77">
        <v>-1850250</v>
      </c>
      <c r="G50" s="77">
        <v>0</v>
      </c>
      <c r="H50" s="78">
        <v>6641121</v>
      </c>
      <c r="I50" s="76">
        <v>6644052</v>
      </c>
      <c r="J50" s="77">
        <v>959552</v>
      </c>
      <c r="K50" s="77">
        <v>7800271</v>
      </c>
      <c r="L50" s="77">
        <v>0</v>
      </c>
      <c r="M50" s="79">
        <v>15403875</v>
      </c>
    </row>
    <row r="51" spans="1:13" x14ac:dyDescent="0.2">
      <c r="A51" s="50" t="s">
        <v>53</v>
      </c>
      <c r="B51" s="74" t="s">
        <v>281</v>
      </c>
      <c r="C51" s="75" t="s">
        <v>282</v>
      </c>
      <c r="D51" s="76">
        <v>8033798</v>
      </c>
      <c r="E51" s="77">
        <v>1139555</v>
      </c>
      <c r="F51" s="77">
        <v>9147801</v>
      </c>
      <c r="G51" s="77">
        <v>0</v>
      </c>
      <c r="H51" s="78">
        <v>18321154</v>
      </c>
      <c r="I51" s="76">
        <v>10931478</v>
      </c>
      <c r="J51" s="77">
        <v>1358047</v>
      </c>
      <c r="K51" s="77">
        <v>26964546</v>
      </c>
      <c r="L51" s="77">
        <v>0</v>
      </c>
      <c r="M51" s="79">
        <v>39254071</v>
      </c>
    </row>
    <row r="52" spans="1:13" x14ac:dyDescent="0.2">
      <c r="A52" s="50" t="s">
        <v>53</v>
      </c>
      <c r="B52" s="74" t="s">
        <v>283</v>
      </c>
      <c r="C52" s="75" t="s">
        <v>284</v>
      </c>
      <c r="D52" s="76">
        <v>2588615</v>
      </c>
      <c r="E52" s="77">
        <v>550823</v>
      </c>
      <c r="F52" s="77">
        <v>6123680</v>
      </c>
      <c r="G52" s="77">
        <v>0</v>
      </c>
      <c r="H52" s="78">
        <v>9263118</v>
      </c>
      <c r="I52" s="76">
        <v>3649424</v>
      </c>
      <c r="J52" s="77">
        <v>571173</v>
      </c>
      <c r="K52" s="77">
        <v>10599458</v>
      </c>
      <c r="L52" s="77">
        <v>0</v>
      </c>
      <c r="M52" s="79">
        <v>14820055</v>
      </c>
    </row>
    <row r="53" spans="1:13" x14ac:dyDescent="0.2">
      <c r="A53" s="50" t="s">
        <v>68</v>
      </c>
      <c r="B53" s="74" t="s">
        <v>285</v>
      </c>
      <c r="C53" s="75" t="s">
        <v>286</v>
      </c>
      <c r="D53" s="76">
        <v>0</v>
      </c>
      <c r="E53" s="77">
        <v>4667543</v>
      </c>
      <c r="F53" s="77">
        <v>6978815</v>
      </c>
      <c r="G53" s="77">
        <v>0</v>
      </c>
      <c r="H53" s="78">
        <v>11646358</v>
      </c>
      <c r="I53" s="76">
        <v>0</v>
      </c>
      <c r="J53" s="77">
        <v>9588387</v>
      </c>
      <c r="K53" s="77">
        <v>7288813</v>
      </c>
      <c r="L53" s="77">
        <v>0</v>
      </c>
      <c r="M53" s="79">
        <v>16877200</v>
      </c>
    </row>
    <row r="54" spans="1:13" ht="16.5" x14ac:dyDescent="0.3">
      <c r="A54" s="51" t="s">
        <v>0</v>
      </c>
      <c r="B54" s="80" t="s">
        <v>287</v>
      </c>
      <c r="C54" s="81" t="s">
        <v>0</v>
      </c>
      <c r="D54" s="82">
        <f t="shared" ref="D54:M54" si="7">SUM(D49:D53)</f>
        <v>23863429</v>
      </c>
      <c r="E54" s="83">
        <f t="shared" si="7"/>
        <v>7519750</v>
      </c>
      <c r="F54" s="83">
        <f t="shared" si="7"/>
        <v>24586110</v>
      </c>
      <c r="G54" s="83">
        <f t="shared" si="7"/>
        <v>0</v>
      </c>
      <c r="H54" s="84">
        <f t="shared" si="7"/>
        <v>55969289</v>
      </c>
      <c r="I54" s="82">
        <f t="shared" si="7"/>
        <v>27272180</v>
      </c>
      <c r="J54" s="83">
        <f t="shared" si="7"/>
        <v>12633249</v>
      </c>
      <c r="K54" s="83">
        <f t="shared" si="7"/>
        <v>56077502</v>
      </c>
      <c r="L54" s="83">
        <f t="shared" si="7"/>
        <v>0</v>
      </c>
      <c r="M54" s="85">
        <f t="shared" si="7"/>
        <v>95982931</v>
      </c>
    </row>
    <row r="55" spans="1:13" x14ac:dyDescent="0.2">
      <c r="A55" s="50" t="s">
        <v>53</v>
      </c>
      <c r="B55" s="74" t="s">
        <v>288</v>
      </c>
      <c r="C55" s="75" t="s">
        <v>289</v>
      </c>
      <c r="D55" s="76">
        <v>16395352</v>
      </c>
      <c r="E55" s="77">
        <v>190254</v>
      </c>
      <c r="F55" s="77">
        <v>2669589</v>
      </c>
      <c r="G55" s="77">
        <v>0</v>
      </c>
      <c r="H55" s="78">
        <v>19255195</v>
      </c>
      <c r="I55" s="76">
        <v>15402439</v>
      </c>
      <c r="J55" s="77">
        <v>117967</v>
      </c>
      <c r="K55" s="77">
        <v>3073155</v>
      </c>
      <c r="L55" s="77">
        <v>0</v>
      </c>
      <c r="M55" s="79">
        <v>18593561</v>
      </c>
    </row>
    <row r="56" spans="1:13" x14ac:dyDescent="0.2">
      <c r="A56" s="50" t="s">
        <v>53</v>
      </c>
      <c r="B56" s="74" t="s">
        <v>290</v>
      </c>
      <c r="C56" s="75" t="s">
        <v>291</v>
      </c>
      <c r="D56" s="76">
        <v>130030097</v>
      </c>
      <c r="E56" s="77">
        <v>505816770</v>
      </c>
      <c r="F56" s="77">
        <v>184661283</v>
      </c>
      <c r="G56" s="77">
        <v>0</v>
      </c>
      <c r="H56" s="78">
        <v>820508150</v>
      </c>
      <c r="I56" s="76">
        <v>124126128</v>
      </c>
      <c r="J56" s="77">
        <v>511176974</v>
      </c>
      <c r="K56" s="77">
        <v>34997018</v>
      </c>
      <c r="L56" s="77">
        <v>0</v>
      </c>
      <c r="M56" s="79">
        <v>670300120</v>
      </c>
    </row>
    <row r="57" spans="1:13" x14ac:dyDescent="0.2">
      <c r="A57" s="50" t="s">
        <v>53</v>
      </c>
      <c r="B57" s="74" t="s">
        <v>292</v>
      </c>
      <c r="C57" s="75" t="s">
        <v>293</v>
      </c>
      <c r="D57" s="76">
        <v>7004255</v>
      </c>
      <c r="E57" s="77">
        <v>20597426</v>
      </c>
      <c r="F57" s="77">
        <v>5897091</v>
      </c>
      <c r="G57" s="77">
        <v>0</v>
      </c>
      <c r="H57" s="78">
        <v>33498772</v>
      </c>
      <c r="I57" s="76">
        <v>-25551726</v>
      </c>
      <c r="J57" s="77">
        <v>22178661</v>
      </c>
      <c r="K57" s="77">
        <v>17350028</v>
      </c>
      <c r="L57" s="77">
        <v>0</v>
      </c>
      <c r="M57" s="79">
        <v>13976963</v>
      </c>
    </row>
    <row r="58" spans="1:13" x14ac:dyDescent="0.2">
      <c r="A58" s="50" t="s">
        <v>53</v>
      </c>
      <c r="B58" s="74" t="s">
        <v>294</v>
      </c>
      <c r="C58" s="75" t="s">
        <v>295</v>
      </c>
      <c r="D58" s="76">
        <v>3563139</v>
      </c>
      <c r="E58" s="77">
        <v>7491001</v>
      </c>
      <c r="F58" s="77">
        <v>4002780</v>
      </c>
      <c r="G58" s="77">
        <v>0</v>
      </c>
      <c r="H58" s="78">
        <v>15056920</v>
      </c>
      <c r="I58" s="76">
        <v>3476641</v>
      </c>
      <c r="J58" s="77">
        <v>6035708</v>
      </c>
      <c r="K58" s="77">
        <v>3914695</v>
      </c>
      <c r="L58" s="77">
        <v>0</v>
      </c>
      <c r="M58" s="79">
        <v>13427044</v>
      </c>
    </row>
    <row r="59" spans="1:13" x14ac:dyDescent="0.2">
      <c r="A59" s="50" t="s">
        <v>53</v>
      </c>
      <c r="B59" s="74" t="s">
        <v>296</v>
      </c>
      <c r="C59" s="75" t="s">
        <v>297</v>
      </c>
      <c r="D59" s="76">
        <v>13520352</v>
      </c>
      <c r="E59" s="77">
        <v>2615263</v>
      </c>
      <c r="F59" s="77">
        <v>2436461</v>
      </c>
      <c r="G59" s="77">
        <v>0</v>
      </c>
      <c r="H59" s="78">
        <v>18572076</v>
      </c>
      <c r="I59" s="76">
        <v>12259262</v>
      </c>
      <c r="J59" s="77">
        <v>2811509</v>
      </c>
      <c r="K59" s="77">
        <v>1400002</v>
      </c>
      <c r="L59" s="77">
        <v>0</v>
      </c>
      <c r="M59" s="79">
        <v>16470773</v>
      </c>
    </row>
    <row r="60" spans="1:13" x14ac:dyDescent="0.2">
      <c r="A60" s="50" t="s">
        <v>68</v>
      </c>
      <c r="B60" s="74" t="s">
        <v>298</v>
      </c>
      <c r="C60" s="75" t="s">
        <v>299</v>
      </c>
      <c r="D60" s="76">
        <v>0</v>
      </c>
      <c r="E60" s="77">
        <v>25297505</v>
      </c>
      <c r="F60" s="77">
        <v>36381092</v>
      </c>
      <c r="G60" s="77">
        <v>0</v>
      </c>
      <c r="H60" s="78">
        <v>61678597</v>
      </c>
      <c r="I60" s="76">
        <v>0</v>
      </c>
      <c r="J60" s="77">
        <v>21970576</v>
      </c>
      <c r="K60" s="77">
        <v>27131734</v>
      </c>
      <c r="L60" s="77">
        <v>0</v>
      </c>
      <c r="M60" s="79">
        <v>49102310</v>
      </c>
    </row>
    <row r="61" spans="1:13" ht="16.5" x14ac:dyDescent="0.3">
      <c r="A61" s="51" t="s">
        <v>0</v>
      </c>
      <c r="B61" s="80" t="s">
        <v>300</v>
      </c>
      <c r="C61" s="81" t="s">
        <v>0</v>
      </c>
      <c r="D61" s="82">
        <f t="shared" ref="D61:M61" si="8">SUM(D55:D60)</f>
        <v>170513195</v>
      </c>
      <c r="E61" s="83">
        <f t="shared" si="8"/>
        <v>562008219</v>
      </c>
      <c r="F61" s="83">
        <f t="shared" si="8"/>
        <v>236048296</v>
      </c>
      <c r="G61" s="83">
        <f t="shared" si="8"/>
        <v>0</v>
      </c>
      <c r="H61" s="84">
        <f t="shared" si="8"/>
        <v>968569710</v>
      </c>
      <c r="I61" s="82">
        <f t="shared" si="8"/>
        <v>129712744</v>
      </c>
      <c r="J61" s="83">
        <f t="shared" si="8"/>
        <v>564291395</v>
      </c>
      <c r="K61" s="83">
        <f t="shared" si="8"/>
        <v>87866632</v>
      </c>
      <c r="L61" s="83">
        <f t="shared" si="8"/>
        <v>0</v>
      </c>
      <c r="M61" s="85">
        <f t="shared" si="8"/>
        <v>781870771</v>
      </c>
    </row>
    <row r="62" spans="1:13" x14ac:dyDescent="0.2">
      <c r="A62" s="50" t="s">
        <v>53</v>
      </c>
      <c r="B62" s="74" t="s">
        <v>301</v>
      </c>
      <c r="C62" s="75" t="s">
        <v>302</v>
      </c>
      <c r="D62" s="76">
        <v>4578959</v>
      </c>
      <c r="E62" s="77">
        <v>17387432</v>
      </c>
      <c r="F62" s="77">
        <v>5366856</v>
      </c>
      <c r="G62" s="77">
        <v>0</v>
      </c>
      <c r="H62" s="78">
        <v>27333247</v>
      </c>
      <c r="I62" s="76">
        <v>5317520</v>
      </c>
      <c r="J62" s="77">
        <v>10695055</v>
      </c>
      <c r="K62" s="77">
        <v>13142216</v>
      </c>
      <c r="L62" s="77">
        <v>0</v>
      </c>
      <c r="M62" s="79">
        <v>29154791</v>
      </c>
    </row>
    <row r="63" spans="1:13" x14ac:dyDescent="0.2">
      <c r="A63" s="50" t="s">
        <v>53</v>
      </c>
      <c r="B63" s="74" t="s">
        <v>303</v>
      </c>
      <c r="C63" s="75" t="s">
        <v>304</v>
      </c>
      <c r="D63" s="76">
        <v>150697393</v>
      </c>
      <c r="E63" s="77">
        <v>264189579</v>
      </c>
      <c r="F63" s="77">
        <v>30950075</v>
      </c>
      <c r="G63" s="77">
        <v>0</v>
      </c>
      <c r="H63" s="78">
        <v>445837047</v>
      </c>
      <c r="I63" s="76">
        <v>140317548</v>
      </c>
      <c r="J63" s="77">
        <v>241984699</v>
      </c>
      <c r="K63" s="77">
        <v>46841868</v>
      </c>
      <c r="L63" s="77">
        <v>0</v>
      </c>
      <c r="M63" s="79">
        <v>429144115</v>
      </c>
    </row>
    <row r="64" spans="1:13" x14ac:dyDescent="0.2">
      <c r="A64" s="50" t="s">
        <v>53</v>
      </c>
      <c r="B64" s="74" t="s">
        <v>305</v>
      </c>
      <c r="C64" s="75" t="s">
        <v>306</v>
      </c>
      <c r="D64" s="76">
        <v>599350</v>
      </c>
      <c r="E64" s="77">
        <v>139827</v>
      </c>
      <c r="F64" s="77">
        <v>3488730</v>
      </c>
      <c r="G64" s="77">
        <v>0</v>
      </c>
      <c r="H64" s="78">
        <v>4227907</v>
      </c>
      <c r="I64" s="76">
        <v>984146</v>
      </c>
      <c r="J64" s="77">
        <v>10044</v>
      </c>
      <c r="K64" s="77">
        <v>2732793</v>
      </c>
      <c r="L64" s="77">
        <v>0</v>
      </c>
      <c r="M64" s="79">
        <v>3726983</v>
      </c>
    </row>
    <row r="65" spans="1:13" x14ac:dyDescent="0.2">
      <c r="A65" s="50" t="s">
        <v>53</v>
      </c>
      <c r="B65" s="74" t="s">
        <v>307</v>
      </c>
      <c r="C65" s="75" t="s">
        <v>308</v>
      </c>
      <c r="D65" s="76">
        <v>270225</v>
      </c>
      <c r="E65" s="77">
        <v>50376</v>
      </c>
      <c r="F65" s="77">
        <v>1209047</v>
      </c>
      <c r="G65" s="77">
        <v>0</v>
      </c>
      <c r="H65" s="78">
        <v>1529648</v>
      </c>
      <c r="I65" s="76">
        <v>2747538</v>
      </c>
      <c r="J65" s="77">
        <v>54935</v>
      </c>
      <c r="K65" s="77">
        <v>1689290</v>
      </c>
      <c r="L65" s="77">
        <v>0</v>
      </c>
      <c r="M65" s="79">
        <v>4491763</v>
      </c>
    </row>
    <row r="66" spans="1:13" x14ac:dyDescent="0.2">
      <c r="A66" s="50" t="s">
        <v>68</v>
      </c>
      <c r="B66" s="74" t="s">
        <v>309</v>
      </c>
      <c r="C66" s="75" t="s">
        <v>310</v>
      </c>
      <c r="D66" s="76">
        <v>0</v>
      </c>
      <c r="E66" s="77">
        <v>71271188</v>
      </c>
      <c r="F66" s="77">
        <v>110219383</v>
      </c>
      <c r="G66" s="77">
        <v>0</v>
      </c>
      <c r="H66" s="78">
        <v>181490571</v>
      </c>
      <c r="I66" s="76">
        <v>0</v>
      </c>
      <c r="J66" s="77">
        <v>66207940</v>
      </c>
      <c r="K66" s="77">
        <v>51065203</v>
      </c>
      <c r="L66" s="77">
        <v>0</v>
      </c>
      <c r="M66" s="79">
        <v>117273143</v>
      </c>
    </row>
    <row r="67" spans="1:13" ht="16.5" x14ac:dyDescent="0.3">
      <c r="A67" s="51" t="s">
        <v>0</v>
      </c>
      <c r="B67" s="80" t="s">
        <v>311</v>
      </c>
      <c r="C67" s="81" t="s">
        <v>0</v>
      </c>
      <c r="D67" s="82">
        <f t="shared" ref="D67:M67" si="9">SUM(D62:D66)</f>
        <v>156145927</v>
      </c>
      <c r="E67" s="83">
        <f t="shared" si="9"/>
        <v>353038402</v>
      </c>
      <c r="F67" s="83">
        <f t="shared" si="9"/>
        <v>151234091</v>
      </c>
      <c r="G67" s="83">
        <f t="shared" si="9"/>
        <v>0</v>
      </c>
      <c r="H67" s="84">
        <f t="shared" si="9"/>
        <v>660418420</v>
      </c>
      <c r="I67" s="82">
        <f t="shared" si="9"/>
        <v>149366752</v>
      </c>
      <c r="J67" s="83">
        <f t="shared" si="9"/>
        <v>318952673</v>
      </c>
      <c r="K67" s="83">
        <f t="shared" si="9"/>
        <v>115471370</v>
      </c>
      <c r="L67" s="83">
        <f t="shared" si="9"/>
        <v>0</v>
      </c>
      <c r="M67" s="85">
        <f t="shared" si="9"/>
        <v>583790795</v>
      </c>
    </row>
    <row r="68" spans="1:13" x14ac:dyDescent="0.2">
      <c r="A68" s="50" t="s">
        <v>53</v>
      </c>
      <c r="B68" s="74" t="s">
        <v>312</v>
      </c>
      <c r="C68" s="75" t="s">
        <v>313</v>
      </c>
      <c r="D68" s="76">
        <v>24909498</v>
      </c>
      <c r="E68" s="77">
        <v>46537836</v>
      </c>
      <c r="F68" s="77">
        <v>11737285</v>
      </c>
      <c r="G68" s="77">
        <v>0</v>
      </c>
      <c r="H68" s="78">
        <v>83184619</v>
      </c>
      <c r="I68" s="76">
        <v>24642547</v>
      </c>
      <c r="J68" s="77">
        <v>41935700</v>
      </c>
      <c r="K68" s="77">
        <v>6264651</v>
      </c>
      <c r="L68" s="77">
        <v>0</v>
      </c>
      <c r="M68" s="79">
        <v>72842898</v>
      </c>
    </row>
    <row r="69" spans="1:13" x14ac:dyDescent="0.2">
      <c r="A69" s="50" t="s">
        <v>53</v>
      </c>
      <c r="B69" s="74" t="s">
        <v>314</v>
      </c>
      <c r="C69" s="75" t="s">
        <v>315</v>
      </c>
      <c r="D69" s="76">
        <v>5820337</v>
      </c>
      <c r="E69" s="77">
        <v>776584</v>
      </c>
      <c r="F69" s="77">
        <v>7206604</v>
      </c>
      <c r="G69" s="77">
        <v>0</v>
      </c>
      <c r="H69" s="78">
        <v>13803525</v>
      </c>
      <c r="I69" s="76">
        <v>5534452</v>
      </c>
      <c r="J69" s="77">
        <v>723250</v>
      </c>
      <c r="K69" s="77">
        <v>5453257</v>
      </c>
      <c r="L69" s="77">
        <v>0</v>
      </c>
      <c r="M69" s="79">
        <v>11710959</v>
      </c>
    </row>
    <row r="70" spans="1:13" x14ac:dyDescent="0.2">
      <c r="A70" s="50" t="s">
        <v>53</v>
      </c>
      <c r="B70" s="74" t="s">
        <v>316</v>
      </c>
      <c r="C70" s="75" t="s">
        <v>317</v>
      </c>
      <c r="D70" s="76">
        <v>1111735</v>
      </c>
      <c r="E70" s="77">
        <v>732686</v>
      </c>
      <c r="F70" s="77">
        <v>3616503</v>
      </c>
      <c r="G70" s="77">
        <v>0</v>
      </c>
      <c r="H70" s="78">
        <v>5460924</v>
      </c>
      <c r="I70" s="76">
        <v>1126908</v>
      </c>
      <c r="J70" s="77">
        <v>686897</v>
      </c>
      <c r="K70" s="77">
        <v>2986637</v>
      </c>
      <c r="L70" s="77">
        <v>0</v>
      </c>
      <c r="M70" s="79">
        <v>4800442</v>
      </c>
    </row>
    <row r="71" spans="1:13" x14ac:dyDescent="0.2">
      <c r="A71" s="50" t="s">
        <v>53</v>
      </c>
      <c r="B71" s="74" t="s">
        <v>318</v>
      </c>
      <c r="C71" s="75" t="s">
        <v>319</v>
      </c>
      <c r="D71" s="76">
        <v>8123187</v>
      </c>
      <c r="E71" s="77">
        <v>999653</v>
      </c>
      <c r="F71" s="77">
        <v>6053711</v>
      </c>
      <c r="G71" s="77">
        <v>0</v>
      </c>
      <c r="H71" s="78">
        <v>15176551</v>
      </c>
      <c r="I71" s="76">
        <v>8526180</v>
      </c>
      <c r="J71" s="77">
        <v>1214093</v>
      </c>
      <c r="K71" s="77">
        <v>6501091</v>
      </c>
      <c r="L71" s="77">
        <v>0</v>
      </c>
      <c r="M71" s="79">
        <v>16241364</v>
      </c>
    </row>
    <row r="72" spans="1:13" x14ac:dyDescent="0.2">
      <c r="A72" s="50" t="s">
        <v>68</v>
      </c>
      <c r="B72" s="74" t="s">
        <v>320</v>
      </c>
      <c r="C72" s="75" t="s">
        <v>321</v>
      </c>
      <c r="D72" s="76">
        <v>0</v>
      </c>
      <c r="E72" s="77">
        <v>17117819</v>
      </c>
      <c r="F72" s="77">
        <v>54132029</v>
      </c>
      <c r="G72" s="77">
        <v>0</v>
      </c>
      <c r="H72" s="78">
        <v>71249848</v>
      </c>
      <c r="I72" s="76">
        <v>0</v>
      </c>
      <c r="J72" s="77">
        <v>16138502</v>
      </c>
      <c r="K72" s="77">
        <v>7442717</v>
      </c>
      <c r="L72" s="77">
        <v>0</v>
      </c>
      <c r="M72" s="79">
        <v>23581219</v>
      </c>
    </row>
    <row r="73" spans="1:13" ht="16.5" x14ac:dyDescent="0.3">
      <c r="A73" s="51" t="s">
        <v>0</v>
      </c>
      <c r="B73" s="80" t="s">
        <v>322</v>
      </c>
      <c r="C73" s="81" t="s">
        <v>0</v>
      </c>
      <c r="D73" s="82">
        <f t="shared" ref="D73:M73" si="10">SUM(D68:D72)</f>
        <v>39964757</v>
      </c>
      <c r="E73" s="83">
        <f t="shared" si="10"/>
        <v>66164578</v>
      </c>
      <c r="F73" s="83">
        <f t="shared" si="10"/>
        <v>82746132</v>
      </c>
      <c r="G73" s="83">
        <f t="shared" si="10"/>
        <v>0</v>
      </c>
      <c r="H73" s="84">
        <f t="shared" si="10"/>
        <v>188875467</v>
      </c>
      <c r="I73" s="82">
        <f t="shared" si="10"/>
        <v>39830087</v>
      </c>
      <c r="J73" s="83">
        <f t="shared" si="10"/>
        <v>60698442</v>
      </c>
      <c r="K73" s="83">
        <f t="shared" si="10"/>
        <v>28648353</v>
      </c>
      <c r="L73" s="83">
        <f t="shared" si="10"/>
        <v>0</v>
      </c>
      <c r="M73" s="85">
        <f t="shared" si="10"/>
        <v>129176882</v>
      </c>
    </row>
    <row r="74" spans="1:13" ht="16.5" x14ac:dyDescent="0.3">
      <c r="A74" s="52" t="s">
        <v>0</v>
      </c>
      <c r="B74" s="86" t="s">
        <v>323</v>
      </c>
      <c r="C74" s="87" t="s">
        <v>0</v>
      </c>
      <c r="D74" s="88">
        <f t="shared" ref="D74:M74" si="11">SUM(D9,D11:D15,D17:D24,D26:D29,D31:D35,D37:D40,D42:D47,D49:D53,D55:D60,D62:D66,D68:D72)</f>
        <v>3485589412</v>
      </c>
      <c r="E74" s="89">
        <f t="shared" si="11"/>
        <v>8536708195</v>
      </c>
      <c r="F74" s="89">
        <f t="shared" si="11"/>
        <v>1225559207</v>
      </c>
      <c r="G74" s="89">
        <f t="shared" si="11"/>
        <v>0</v>
      </c>
      <c r="H74" s="90">
        <f t="shared" si="11"/>
        <v>13247856814</v>
      </c>
      <c r="I74" s="88">
        <f t="shared" si="11"/>
        <v>3815502323</v>
      </c>
      <c r="J74" s="89">
        <f t="shared" si="11"/>
        <v>9829369056</v>
      </c>
      <c r="K74" s="89">
        <f t="shared" si="11"/>
        <v>1694316377</v>
      </c>
      <c r="L74" s="89">
        <f t="shared" si="11"/>
        <v>0</v>
      </c>
      <c r="M74" s="91">
        <f t="shared" si="11"/>
        <v>15339187756</v>
      </c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324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325</v>
      </c>
      <c r="C9" s="75" t="s">
        <v>326</v>
      </c>
      <c r="D9" s="76">
        <v>17200922</v>
      </c>
      <c r="E9" s="77">
        <v>1985186</v>
      </c>
      <c r="F9" s="77">
        <v>23258004</v>
      </c>
      <c r="G9" s="77">
        <v>0</v>
      </c>
      <c r="H9" s="78">
        <v>42444112</v>
      </c>
      <c r="I9" s="76">
        <v>17372324</v>
      </c>
      <c r="J9" s="77">
        <v>1853403</v>
      </c>
      <c r="K9" s="77">
        <v>27671133</v>
      </c>
      <c r="L9" s="77">
        <v>0</v>
      </c>
      <c r="M9" s="79">
        <v>46896860</v>
      </c>
    </row>
    <row r="10" spans="1:13" x14ac:dyDescent="0.2">
      <c r="A10" s="50" t="s">
        <v>53</v>
      </c>
      <c r="B10" s="74" t="s">
        <v>327</v>
      </c>
      <c r="C10" s="75" t="s">
        <v>328</v>
      </c>
      <c r="D10" s="76">
        <v>2882751</v>
      </c>
      <c r="E10" s="77">
        <v>10444172</v>
      </c>
      <c r="F10" s="77">
        <v>8165724</v>
      </c>
      <c r="G10" s="77">
        <v>0</v>
      </c>
      <c r="H10" s="78">
        <v>21492647</v>
      </c>
      <c r="I10" s="76">
        <v>1948058</v>
      </c>
      <c r="J10" s="77">
        <v>4399741</v>
      </c>
      <c r="K10" s="77">
        <v>8785608</v>
      </c>
      <c r="L10" s="77">
        <v>0</v>
      </c>
      <c r="M10" s="79">
        <v>15133407</v>
      </c>
    </row>
    <row r="11" spans="1:13" x14ac:dyDescent="0.2">
      <c r="A11" s="50" t="s">
        <v>53</v>
      </c>
      <c r="B11" s="74" t="s">
        <v>329</v>
      </c>
      <c r="C11" s="75" t="s">
        <v>330</v>
      </c>
      <c r="D11" s="76">
        <v>34347842</v>
      </c>
      <c r="E11" s="77">
        <v>159084729</v>
      </c>
      <c r="F11" s="77">
        <v>29418944</v>
      </c>
      <c r="G11" s="77">
        <v>0</v>
      </c>
      <c r="H11" s="78">
        <v>222851515</v>
      </c>
      <c r="I11" s="76">
        <v>33598493</v>
      </c>
      <c r="J11" s="77">
        <v>118837798</v>
      </c>
      <c r="K11" s="77">
        <v>35529076</v>
      </c>
      <c r="L11" s="77">
        <v>0</v>
      </c>
      <c r="M11" s="79">
        <v>187965367</v>
      </c>
    </row>
    <row r="12" spans="1:13" x14ac:dyDescent="0.2">
      <c r="A12" s="50" t="s">
        <v>53</v>
      </c>
      <c r="B12" s="74" t="s">
        <v>331</v>
      </c>
      <c r="C12" s="75" t="s">
        <v>332</v>
      </c>
      <c r="D12" s="76">
        <v>35446937</v>
      </c>
      <c r="E12" s="77">
        <v>32334210</v>
      </c>
      <c r="F12" s="77">
        <v>31813558</v>
      </c>
      <c r="G12" s="77">
        <v>0</v>
      </c>
      <c r="H12" s="78">
        <v>99594705</v>
      </c>
      <c r="I12" s="76">
        <v>41640116</v>
      </c>
      <c r="J12" s="77">
        <v>32713060</v>
      </c>
      <c r="K12" s="77">
        <v>18816960</v>
      </c>
      <c r="L12" s="77">
        <v>0</v>
      </c>
      <c r="M12" s="79">
        <v>93170136</v>
      </c>
    </row>
    <row r="13" spans="1:13" x14ac:dyDescent="0.2">
      <c r="A13" s="50" t="s">
        <v>53</v>
      </c>
      <c r="B13" s="74" t="s">
        <v>333</v>
      </c>
      <c r="C13" s="75" t="s">
        <v>334</v>
      </c>
      <c r="D13" s="76">
        <v>29778307</v>
      </c>
      <c r="E13" s="77">
        <v>2254365</v>
      </c>
      <c r="F13" s="77">
        <v>13627606</v>
      </c>
      <c r="G13" s="77">
        <v>0</v>
      </c>
      <c r="H13" s="78">
        <v>45660278</v>
      </c>
      <c r="I13" s="76">
        <v>9099822</v>
      </c>
      <c r="J13" s="77">
        <v>672537</v>
      </c>
      <c r="K13" s="77">
        <v>5993636</v>
      </c>
      <c r="L13" s="77">
        <v>0</v>
      </c>
      <c r="M13" s="79">
        <v>15765995</v>
      </c>
    </row>
    <row r="14" spans="1:13" x14ac:dyDescent="0.2">
      <c r="A14" s="50" t="s">
        <v>68</v>
      </c>
      <c r="B14" s="74" t="s">
        <v>335</v>
      </c>
      <c r="C14" s="75" t="s">
        <v>336</v>
      </c>
      <c r="D14" s="76">
        <v>0</v>
      </c>
      <c r="E14" s="77">
        <v>59977015</v>
      </c>
      <c r="F14" s="77">
        <v>35052839</v>
      </c>
      <c r="G14" s="77">
        <v>0</v>
      </c>
      <c r="H14" s="78">
        <v>95029854</v>
      </c>
      <c r="I14" s="76">
        <v>0</v>
      </c>
      <c r="J14" s="77">
        <v>0</v>
      </c>
      <c r="K14" s="77">
        <v>252004017</v>
      </c>
      <c r="L14" s="77">
        <v>0</v>
      </c>
      <c r="M14" s="79">
        <v>252004017</v>
      </c>
    </row>
    <row r="15" spans="1:13" ht="16.5" x14ac:dyDescent="0.3">
      <c r="A15" s="51" t="s">
        <v>0</v>
      </c>
      <c r="B15" s="80" t="s">
        <v>337</v>
      </c>
      <c r="C15" s="81" t="s">
        <v>0</v>
      </c>
      <c r="D15" s="82">
        <f t="shared" ref="D15:M15" si="0">SUM(D9:D14)</f>
        <v>119656759</v>
      </c>
      <c r="E15" s="83">
        <f t="shared" si="0"/>
        <v>266079677</v>
      </c>
      <c r="F15" s="83">
        <f t="shared" si="0"/>
        <v>141336675</v>
      </c>
      <c r="G15" s="83">
        <f t="shared" si="0"/>
        <v>0</v>
      </c>
      <c r="H15" s="84">
        <f t="shared" si="0"/>
        <v>527073111</v>
      </c>
      <c r="I15" s="82">
        <f t="shared" si="0"/>
        <v>103658813</v>
      </c>
      <c r="J15" s="83">
        <f t="shared" si="0"/>
        <v>158476539</v>
      </c>
      <c r="K15" s="83">
        <f t="shared" si="0"/>
        <v>348800430</v>
      </c>
      <c r="L15" s="83">
        <f t="shared" si="0"/>
        <v>0</v>
      </c>
      <c r="M15" s="85">
        <f t="shared" si="0"/>
        <v>610935782</v>
      </c>
    </row>
    <row r="16" spans="1:13" x14ac:dyDescent="0.2">
      <c r="A16" s="50" t="s">
        <v>53</v>
      </c>
      <c r="B16" s="74" t="s">
        <v>338</v>
      </c>
      <c r="C16" s="75" t="s">
        <v>339</v>
      </c>
      <c r="D16" s="76">
        <v>5194192</v>
      </c>
      <c r="E16" s="77">
        <v>36291176</v>
      </c>
      <c r="F16" s="77">
        <v>10512251</v>
      </c>
      <c r="G16" s="77">
        <v>0</v>
      </c>
      <c r="H16" s="78">
        <v>51997619</v>
      </c>
      <c r="I16" s="76">
        <v>5061969</v>
      </c>
      <c r="J16" s="77">
        <v>37442863</v>
      </c>
      <c r="K16" s="77">
        <v>11026390</v>
      </c>
      <c r="L16" s="77">
        <v>0</v>
      </c>
      <c r="M16" s="79">
        <v>53531222</v>
      </c>
    </row>
    <row r="17" spans="1:13" x14ac:dyDescent="0.2">
      <c r="A17" s="50" t="s">
        <v>53</v>
      </c>
      <c r="B17" s="74" t="s">
        <v>340</v>
      </c>
      <c r="C17" s="75" t="s">
        <v>341</v>
      </c>
      <c r="D17" s="76">
        <v>22449510</v>
      </c>
      <c r="E17" s="77">
        <v>6451783</v>
      </c>
      <c r="F17" s="77">
        <v>29756493</v>
      </c>
      <c r="G17" s="77">
        <v>0</v>
      </c>
      <c r="H17" s="78">
        <v>58657786</v>
      </c>
      <c r="I17" s="76">
        <v>18577610</v>
      </c>
      <c r="J17" s="77">
        <v>5664385</v>
      </c>
      <c r="K17" s="77">
        <v>31154971</v>
      </c>
      <c r="L17" s="77">
        <v>0</v>
      </c>
      <c r="M17" s="79">
        <v>55396966</v>
      </c>
    </row>
    <row r="18" spans="1:13" x14ac:dyDescent="0.2">
      <c r="A18" s="50" t="s">
        <v>53</v>
      </c>
      <c r="B18" s="74" t="s">
        <v>342</v>
      </c>
      <c r="C18" s="75" t="s">
        <v>343</v>
      </c>
      <c r="D18" s="76">
        <v>23863109</v>
      </c>
      <c r="E18" s="77">
        <v>76433408</v>
      </c>
      <c r="F18" s="77">
        <v>35207731</v>
      </c>
      <c r="G18" s="77">
        <v>0</v>
      </c>
      <c r="H18" s="78">
        <v>135504248</v>
      </c>
      <c r="I18" s="76">
        <v>21398913</v>
      </c>
      <c r="J18" s="77">
        <v>114244331</v>
      </c>
      <c r="K18" s="77">
        <v>14233619</v>
      </c>
      <c r="L18" s="77">
        <v>0</v>
      </c>
      <c r="M18" s="79">
        <v>149876863</v>
      </c>
    </row>
    <row r="19" spans="1:13" x14ac:dyDescent="0.2">
      <c r="A19" s="50" t="s">
        <v>53</v>
      </c>
      <c r="B19" s="74" t="s">
        <v>344</v>
      </c>
      <c r="C19" s="75" t="s">
        <v>345</v>
      </c>
      <c r="D19" s="76">
        <v>10295514</v>
      </c>
      <c r="E19" s="77">
        <v>1259457</v>
      </c>
      <c r="F19" s="77">
        <v>10563889</v>
      </c>
      <c r="G19" s="77">
        <v>0</v>
      </c>
      <c r="H19" s="78">
        <v>22118860</v>
      </c>
      <c r="I19" s="76">
        <v>7403915</v>
      </c>
      <c r="J19" s="77">
        <v>1044737</v>
      </c>
      <c r="K19" s="77">
        <v>5402573</v>
      </c>
      <c r="L19" s="77">
        <v>0</v>
      </c>
      <c r="M19" s="79">
        <v>13851225</v>
      </c>
    </row>
    <row r="20" spans="1:13" x14ac:dyDescent="0.2">
      <c r="A20" s="50" t="s">
        <v>68</v>
      </c>
      <c r="B20" s="74" t="s">
        <v>346</v>
      </c>
      <c r="C20" s="75" t="s">
        <v>347</v>
      </c>
      <c r="D20" s="76">
        <v>0</v>
      </c>
      <c r="E20" s="77">
        <v>117598387</v>
      </c>
      <c r="F20" s="77">
        <v>120469704</v>
      </c>
      <c r="G20" s="77">
        <v>0</v>
      </c>
      <c r="H20" s="78">
        <v>238068091</v>
      </c>
      <c r="I20" s="76">
        <v>0</v>
      </c>
      <c r="J20" s="77">
        <v>80134812</v>
      </c>
      <c r="K20" s="77">
        <v>16515509</v>
      </c>
      <c r="L20" s="77">
        <v>0</v>
      </c>
      <c r="M20" s="79">
        <v>96650321</v>
      </c>
    </row>
    <row r="21" spans="1:13" ht="16.5" x14ac:dyDescent="0.3">
      <c r="A21" s="51" t="s">
        <v>0</v>
      </c>
      <c r="B21" s="80" t="s">
        <v>348</v>
      </c>
      <c r="C21" s="81" t="s">
        <v>0</v>
      </c>
      <c r="D21" s="82">
        <f t="shared" ref="D21:M21" si="1">SUM(D16:D20)</f>
        <v>61802325</v>
      </c>
      <c r="E21" s="83">
        <f t="shared" si="1"/>
        <v>238034211</v>
      </c>
      <c r="F21" s="83">
        <f t="shared" si="1"/>
        <v>206510068</v>
      </c>
      <c r="G21" s="83">
        <f t="shared" si="1"/>
        <v>0</v>
      </c>
      <c r="H21" s="84">
        <f t="shared" si="1"/>
        <v>506346604</v>
      </c>
      <c r="I21" s="82">
        <f t="shared" si="1"/>
        <v>52442407</v>
      </c>
      <c r="J21" s="83">
        <f t="shared" si="1"/>
        <v>238531128</v>
      </c>
      <c r="K21" s="83">
        <f t="shared" si="1"/>
        <v>78333062</v>
      </c>
      <c r="L21" s="83">
        <f t="shared" si="1"/>
        <v>0</v>
      </c>
      <c r="M21" s="85">
        <f t="shared" si="1"/>
        <v>369306597</v>
      </c>
    </row>
    <row r="22" spans="1:13" x14ac:dyDescent="0.2">
      <c r="A22" s="50" t="s">
        <v>53</v>
      </c>
      <c r="B22" s="74" t="s">
        <v>349</v>
      </c>
      <c r="C22" s="75" t="s">
        <v>350</v>
      </c>
      <c r="D22" s="76">
        <v>1187168</v>
      </c>
      <c r="E22" s="77">
        <v>9045739</v>
      </c>
      <c r="F22" s="77">
        <v>5954037</v>
      </c>
      <c r="G22" s="77">
        <v>0</v>
      </c>
      <c r="H22" s="78">
        <v>16186944</v>
      </c>
      <c r="I22" s="76">
        <v>1132850</v>
      </c>
      <c r="J22" s="77">
        <v>8663933</v>
      </c>
      <c r="K22" s="77">
        <v>3419294</v>
      </c>
      <c r="L22" s="77">
        <v>0</v>
      </c>
      <c r="M22" s="79">
        <v>13216077</v>
      </c>
    </row>
    <row r="23" spans="1:13" x14ac:dyDescent="0.2">
      <c r="A23" s="50" t="s">
        <v>53</v>
      </c>
      <c r="B23" s="74" t="s">
        <v>351</v>
      </c>
      <c r="C23" s="75" t="s">
        <v>352</v>
      </c>
      <c r="D23" s="76">
        <v>7650851</v>
      </c>
      <c r="E23" s="77">
        <v>2407025</v>
      </c>
      <c r="F23" s="77">
        <v>8069024</v>
      </c>
      <c r="G23" s="77">
        <v>0</v>
      </c>
      <c r="H23" s="78">
        <v>18126900</v>
      </c>
      <c r="I23" s="76">
        <v>9325821</v>
      </c>
      <c r="J23" s="77">
        <v>2429448</v>
      </c>
      <c r="K23" s="77">
        <v>80040871</v>
      </c>
      <c r="L23" s="77">
        <v>0</v>
      </c>
      <c r="M23" s="79">
        <v>91796140</v>
      </c>
    </row>
    <row r="24" spans="1:13" x14ac:dyDescent="0.2">
      <c r="A24" s="50" t="s">
        <v>53</v>
      </c>
      <c r="B24" s="74" t="s">
        <v>353</v>
      </c>
      <c r="C24" s="75" t="s">
        <v>354</v>
      </c>
      <c r="D24" s="76">
        <v>147828484</v>
      </c>
      <c r="E24" s="77">
        <v>433215435</v>
      </c>
      <c r="F24" s="77">
        <v>103061102</v>
      </c>
      <c r="G24" s="77">
        <v>0</v>
      </c>
      <c r="H24" s="78">
        <v>684105021</v>
      </c>
      <c r="I24" s="76">
        <v>111584370</v>
      </c>
      <c r="J24" s="77">
        <v>396073859</v>
      </c>
      <c r="K24" s="77">
        <v>61124063</v>
      </c>
      <c r="L24" s="77">
        <v>0</v>
      </c>
      <c r="M24" s="79">
        <v>568782292</v>
      </c>
    </row>
    <row r="25" spans="1:13" x14ac:dyDescent="0.2">
      <c r="A25" s="50" t="s">
        <v>53</v>
      </c>
      <c r="B25" s="74" t="s">
        <v>355</v>
      </c>
      <c r="C25" s="75" t="s">
        <v>356</v>
      </c>
      <c r="D25" s="76">
        <v>7877531</v>
      </c>
      <c r="E25" s="77">
        <v>-32416723</v>
      </c>
      <c r="F25" s="77">
        <v>19833021</v>
      </c>
      <c r="G25" s="77">
        <v>0</v>
      </c>
      <c r="H25" s="78">
        <v>-4706171</v>
      </c>
      <c r="I25" s="76">
        <v>8204232</v>
      </c>
      <c r="J25" s="77">
        <v>22577441</v>
      </c>
      <c r="K25" s="77">
        <v>18103514</v>
      </c>
      <c r="L25" s="77">
        <v>0</v>
      </c>
      <c r="M25" s="79">
        <v>48885187</v>
      </c>
    </row>
    <row r="26" spans="1:13" x14ac:dyDescent="0.2">
      <c r="A26" s="50" t="s">
        <v>68</v>
      </c>
      <c r="B26" s="74" t="s">
        <v>357</v>
      </c>
      <c r="C26" s="75" t="s">
        <v>358</v>
      </c>
      <c r="D26" s="76">
        <v>0</v>
      </c>
      <c r="E26" s="77">
        <v>21161539</v>
      </c>
      <c r="F26" s="77">
        <v>22674729</v>
      </c>
      <c r="G26" s="77">
        <v>0</v>
      </c>
      <c r="H26" s="78">
        <v>43836268</v>
      </c>
      <c r="I26" s="76">
        <v>0</v>
      </c>
      <c r="J26" s="77">
        <v>22700934</v>
      </c>
      <c r="K26" s="77">
        <v>18088209</v>
      </c>
      <c r="L26" s="77">
        <v>0</v>
      </c>
      <c r="M26" s="79">
        <v>40789143</v>
      </c>
    </row>
    <row r="27" spans="1:13" ht="16.5" x14ac:dyDescent="0.3">
      <c r="A27" s="51" t="s">
        <v>0</v>
      </c>
      <c r="B27" s="80" t="s">
        <v>359</v>
      </c>
      <c r="C27" s="81" t="s">
        <v>0</v>
      </c>
      <c r="D27" s="82">
        <f t="shared" ref="D27:M27" si="2">SUM(D22:D26)</f>
        <v>164544034</v>
      </c>
      <c r="E27" s="83">
        <f t="shared" si="2"/>
        <v>433413015</v>
      </c>
      <c r="F27" s="83">
        <f t="shared" si="2"/>
        <v>159591913</v>
      </c>
      <c r="G27" s="83">
        <f t="shared" si="2"/>
        <v>0</v>
      </c>
      <c r="H27" s="84">
        <f t="shared" si="2"/>
        <v>757548962</v>
      </c>
      <c r="I27" s="82">
        <f t="shared" si="2"/>
        <v>130247273</v>
      </c>
      <c r="J27" s="83">
        <f t="shared" si="2"/>
        <v>452445615</v>
      </c>
      <c r="K27" s="83">
        <f t="shared" si="2"/>
        <v>180775951</v>
      </c>
      <c r="L27" s="83">
        <f t="shared" si="2"/>
        <v>0</v>
      </c>
      <c r="M27" s="85">
        <f t="shared" si="2"/>
        <v>763468839</v>
      </c>
    </row>
    <row r="28" spans="1:13" x14ac:dyDescent="0.2">
      <c r="A28" s="50" t="s">
        <v>53</v>
      </c>
      <c r="B28" s="74" t="s">
        <v>360</v>
      </c>
      <c r="C28" s="75" t="s">
        <v>361</v>
      </c>
      <c r="D28" s="76">
        <v>29166984</v>
      </c>
      <c r="E28" s="77">
        <v>34232457</v>
      </c>
      <c r="F28" s="77">
        <v>-9831504</v>
      </c>
      <c r="G28" s="77">
        <v>0</v>
      </c>
      <c r="H28" s="78">
        <v>53567937</v>
      </c>
      <c r="I28" s="76">
        <v>22004421</v>
      </c>
      <c r="J28" s="77">
        <v>39195128</v>
      </c>
      <c r="K28" s="77">
        <v>8021237</v>
      </c>
      <c r="L28" s="77">
        <v>0</v>
      </c>
      <c r="M28" s="79">
        <v>69220786</v>
      </c>
    </row>
    <row r="29" spans="1:13" x14ac:dyDescent="0.2">
      <c r="A29" s="50" t="s">
        <v>53</v>
      </c>
      <c r="B29" s="74" t="s">
        <v>362</v>
      </c>
      <c r="C29" s="75" t="s">
        <v>363</v>
      </c>
      <c r="D29" s="76">
        <v>25082299</v>
      </c>
      <c r="E29" s="77">
        <v>54711527</v>
      </c>
      <c r="F29" s="77">
        <v>-30281963</v>
      </c>
      <c r="G29" s="77">
        <v>0</v>
      </c>
      <c r="H29" s="78">
        <v>49511863</v>
      </c>
      <c r="I29" s="76">
        <v>25697672</v>
      </c>
      <c r="J29" s="77">
        <v>87277363</v>
      </c>
      <c r="K29" s="77">
        <v>140232625</v>
      </c>
      <c r="L29" s="77">
        <v>0</v>
      </c>
      <c r="M29" s="79">
        <v>253207660</v>
      </c>
    </row>
    <row r="30" spans="1:13" x14ac:dyDescent="0.2">
      <c r="A30" s="50" t="s">
        <v>53</v>
      </c>
      <c r="B30" s="74" t="s">
        <v>364</v>
      </c>
      <c r="C30" s="75" t="s">
        <v>365</v>
      </c>
      <c r="D30" s="76">
        <v>20717714</v>
      </c>
      <c r="E30" s="77">
        <v>48406857</v>
      </c>
      <c r="F30" s="77">
        <v>1394297</v>
      </c>
      <c r="G30" s="77">
        <v>0</v>
      </c>
      <c r="H30" s="78">
        <v>70518868</v>
      </c>
      <c r="I30" s="76">
        <v>19538738</v>
      </c>
      <c r="J30" s="77">
        <v>41386747</v>
      </c>
      <c r="K30" s="77">
        <v>5061301</v>
      </c>
      <c r="L30" s="77">
        <v>0</v>
      </c>
      <c r="M30" s="79">
        <v>65986786</v>
      </c>
    </row>
    <row r="31" spans="1:13" x14ac:dyDescent="0.2">
      <c r="A31" s="50" t="s">
        <v>53</v>
      </c>
      <c r="B31" s="74" t="s">
        <v>366</v>
      </c>
      <c r="C31" s="75" t="s">
        <v>367</v>
      </c>
      <c r="D31" s="76">
        <v>22044701</v>
      </c>
      <c r="E31" s="77">
        <v>106494309</v>
      </c>
      <c r="F31" s="77">
        <v>19963186</v>
      </c>
      <c r="G31" s="77">
        <v>0</v>
      </c>
      <c r="H31" s="78">
        <v>148502196</v>
      </c>
      <c r="I31" s="76">
        <v>19951724</v>
      </c>
      <c r="J31" s="77">
        <v>89925929</v>
      </c>
      <c r="K31" s="77">
        <v>32144861</v>
      </c>
      <c r="L31" s="77">
        <v>0</v>
      </c>
      <c r="M31" s="79">
        <v>142022514</v>
      </c>
    </row>
    <row r="32" spans="1:13" x14ac:dyDescent="0.2">
      <c r="A32" s="50" t="s">
        <v>53</v>
      </c>
      <c r="B32" s="74" t="s">
        <v>368</v>
      </c>
      <c r="C32" s="75" t="s">
        <v>369</v>
      </c>
      <c r="D32" s="76">
        <v>-532025</v>
      </c>
      <c r="E32" s="77">
        <v>77611435</v>
      </c>
      <c r="F32" s="77">
        <v>22817626</v>
      </c>
      <c r="G32" s="77">
        <v>0</v>
      </c>
      <c r="H32" s="78">
        <v>99897036</v>
      </c>
      <c r="I32" s="76">
        <v>16002806</v>
      </c>
      <c r="J32" s="77">
        <v>19235192</v>
      </c>
      <c r="K32" s="77">
        <v>24508204</v>
      </c>
      <c r="L32" s="77">
        <v>0</v>
      </c>
      <c r="M32" s="79">
        <v>59746202</v>
      </c>
    </row>
    <row r="33" spans="1:13" x14ac:dyDescent="0.2">
      <c r="A33" s="50" t="s">
        <v>68</v>
      </c>
      <c r="B33" s="74" t="s">
        <v>370</v>
      </c>
      <c r="C33" s="75" t="s">
        <v>371</v>
      </c>
      <c r="D33" s="76">
        <v>0</v>
      </c>
      <c r="E33" s="77">
        <v>0</v>
      </c>
      <c r="F33" s="77">
        <v>2188815</v>
      </c>
      <c r="G33" s="77">
        <v>0</v>
      </c>
      <c r="H33" s="78">
        <v>2188815</v>
      </c>
      <c r="I33" s="76">
        <v>0</v>
      </c>
      <c r="J33" s="77">
        <v>0</v>
      </c>
      <c r="K33" s="77">
        <v>28415005</v>
      </c>
      <c r="L33" s="77">
        <v>0</v>
      </c>
      <c r="M33" s="79">
        <v>28415005</v>
      </c>
    </row>
    <row r="34" spans="1:13" ht="16.5" x14ac:dyDescent="0.3">
      <c r="A34" s="51" t="s">
        <v>0</v>
      </c>
      <c r="B34" s="80" t="s">
        <v>372</v>
      </c>
      <c r="C34" s="81" t="s">
        <v>0</v>
      </c>
      <c r="D34" s="82">
        <f t="shared" ref="D34:M34" si="3">SUM(D28:D33)</f>
        <v>96479673</v>
      </c>
      <c r="E34" s="83">
        <f t="shared" si="3"/>
        <v>321456585</v>
      </c>
      <c r="F34" s="83">
        <f t="shared" si="3"/>
        <v>6250457</v>
      </c>
      <c r="G34" s="83">
        <f t="shared" si="3"/>
        <v>0</v>
      </c>
      <c r="H34" s="84">
        <f t="shared" si="3"/>
        <v>424186715</v>
      </c>
      <c r="I34" s="82">
        <f t="shared" si="3"/>
        <v>103195361</v>
      </c>
      <c r="J34" s="83">
        <f t="shared" si="3"/>
        <v>277020359</v>
      </c>
      <c r="K34" s="83">
        <f t="shared" si="3"/>
        <v>238383233</v>
      </c>
      <c r="L34" s="83">
        <f t="shared" si="3"/>
        <v>0</v>
      </c>
      <c r="M34" s="85">
        <f t="shared" si="3"/>
        <v>618598953</v>
      </c>
    </row>
    <row r="35" spans="1:13" x14ac:dyDescent="0.2">
      <c r="A35" s="50" t="s">
        <v>53</v>
      </c>
      <c r="B35" s="74" t="s">
        <v>373</v>
      </c>
      <c r="C35" s="75" t="s">
        <v>374</v>
      </c>
      <c r="D35" s="76">
        <v>10441862</v>
      </c>
      <c r="E35" s="77">
        <v>20344665</v>
      </c>
      <c r="F35" s="77">
        <v>4252597</v>
      </c>
      <c r="G35" s="77">
        <v>0</v>
      </c>
      <c r="H35" s="78">
        <v>35039124</v>
      </c>
      <c r="I35" s="76">
        <v>9988421</v>
      </c>
      <c r="J35" s="77">
        <v>19101793</v>
      </c>
      <c r="K35" s="77">
        <v>2319477</v>
      </c>
      <c r="L35" s="77">
        <v>0</v>
      </c>
      <c r="M35" s="79">
        <v>31409691</v>
      </c>
    </row>
    <row r="36" spans="1:13" x14ac:dyDescent="0.2">
      <c r="A36" s="50" t="s">
        <v>53</v>
      </c>
      <c r="B36" s="74" t="s">
        <v>375</v>
      </c>
      <c r="C36" s="75" t="s">
        <v>376</v>
      </c>
      <c r="D36" s="76">
        <v>9997099</v>
      </c>
      <c r="E36" s="77">
        <v>25961492</v>
      </c>
      <c r="F36" s="77">
        <v>9045596</v>
      </c>
      <c r="G36" s="77">
        <v>0</v>
      </c>
      <c r="H36" s="78">
        <v>45004187</v>
      </c>
      <c r="I36" s="76">
        <v>9834521</v>
      </c>
      <c r="J36" s="77">
        <v>23361719</v>
      </c>
      <c r="K36" s="77">
        <v>-7629003</v>
      </c>
      <c r="L36" s="77">
        <v>0</v>
      </c>
      <c r="M36" s="79">
        <v>25567237</v>
      </c>
    </row>
    <row r="37" spans="1:13" x14ac:dyDescent="0.2">
      <c r="A37" s="50" t="s">
        <v>53</v>
      </c>
      <c r="B37" s="74" t="s">
        <v>377</v>
      </c>
      <c r="C37" s="75" t="s">
        <v>378</v>
      </c>
      <c r="D37" s="76">
        <v>11338378</v>
      </c>
      <c r="E37" s="77">
        <v>37563</v>
      </c>
      <c r="F37" s="77">
        <v>8311172</v>
      </c>
      <c r="G37" s="77">
        <v>0</v>
      </c>
      <c r="H37" s="78">
        <v>19687113</v>
      </c>
      <c r="I37" s="76">
        <v>10414635</v>
      </c>
      <c r="J37" s="77">
        <v>37563</v>
      </c>
      <c r="K37" s="77">
        <v>15509755</v>
      </c>
      <c r="L37" s="77">
        <v>0</v>
      </c>
      <c r="M37" s="79">
        <v>25961953</v>
      </c>
    </row>
    <row r="38" spans="1:13" x14ac:dyDescent="0.2">
      <c r="A38" s="50" t="s">
        <v>53</v>
      </c>
      <c r="B38" s="74" t="s">
        <v>379</v>
      </c>
      <c r="C38" s="75" t="s">
        <v>380</v>
      </c>
      <c r="D38" s="76">
        <v>27854938</v>
      </c>
      <c r="E38" s="77">
        <v>9101383</v>
      </c>
      <c r="F38" s="77">
        <v>15585622</v>
      </c>
      <c r="G38" s="77">
        <v>0</v>
      </c>
      <c r="H38" s="78">
        <v>52541943</v>
      </c>
      <c r="I38" s="76">
        <v>27230853</v>
      </c>
      <c r="J38" s="77">
        <v>5893350</v>
      </c>
      <c r="K38" s="77">
        <v>146023682</v>
      </c>
      <c r="L38" s="77">
        <v>0</v>
      </c>
      <c r="M38" s="79">
        <v>179147885</v>
      </c>
    </row>
    <row r="39" spans="1:13" x14ac:dyDescent="0.2">
      <c r="A39" s="50" t="s">
        <v>68</v>
      </c>
      <c r="B39" s="74" t="s">
        <v>381</v>
      </c>
      <c r="C39" s="75" t="s">
        <v>382</v>
      </c>
      <c r="D39" s="76">
        <v>0</v>
      </c>
      <c r="E39" s="77">
        <v>20463782</v>
      </c>
      <c r="F39" s="77">
        <v>110294514</v>
      </c>
      <c r="G39" s="77">
        <v>0</v>
      </c>
      <c r="H39" s="78">
        <v>130758296</v>
      </c>
      <c r="I39" s="76">
        <v>0</v>
      </c>
      <c r="J39" s="77">
        <v>27910075</v>
      </c>
      <c r="K39" s="77">
        <v>14708592</v>
      </c>
      <c r="L39" s="77">
        <v>0</v>
      </c>
      <c r="M39" s="79">
        <v>42618667</v>
      </c>
    </row>
    <row r="40" spans="1:13" ht="16.5" x14ac:dyDescent="0.3">
      <c r="A40" s="51" t="s">
        <v>0</v>
      </c>
      <c r="B40" s="80" t="s">
        <v>383</v>
      </c>
      <c r="C40" s="81" t="s">
        <v>0</v>
      </c>
      <c r="D40" s="82">
        <f t="shared" ref="D40:M40" si="4">SUM(D35:D39)</f>
        <v>59632277</v>
      </c>
      <c r="E40" s="83">
        <f t="shared" si="4"/>
        <v>75908885</v>
      </c>
      <c r="F40" s="83">
        <f t="shared" si="4"/>
        <v>147489501</v>
      </c>
      <c r="G40" s="83">
        <f t="shared" si="4"/>
        <v>0</v>
      </c>
      <c r="H40" s="84">
        <f t="shared" si="4"/>
        <v>283030663</v>
      </c>
      <c r="I40" s="82">
        <f t="shared" si="4"/>
        <v>57468430</v>
      </c>
      <c r="J40" s="83">
        <f t="shared" si="4"/>
        <v>76304500</v>
      </c>
      <c r="K40" s="83">
        <f t="shared" si="4"/>
        <v>170932503</v>
      </c>
      <c r="L40" s="83">
        <f t="shared" si="4"/>
        <v>0</v>
      </c>
      <c r="M40" s="85">
        <f t="shared" si="4"/>
        <v>304705433</v>
      </c>
    </row>
    <row r="41" spans="1:13" ht="16.5" x14ac:dyDescent="0.3">
      <c r="A41" s="52" t="s">
        <v>0</v>
      </c>
      <c r="B41" s="86" t="s">
        <v>384</v>
      </c>
      <c r="C41" s="87" t="s">
        <v>0</v>
      </c>
      <c r="D41" s="88">
        <f t="shared" ref="D41:M41" si="5">SUM(D9:D14,D16:D20,D22:D26,D28:D33,D35:D39)</f>
        <v>502115068</v>
      </c>
      <c r="E41" s="89">
        <f t="shared" si="5"/>
        <v>1334892373</v>
      </c>
      <c r="F41" s="89">
        <f t="shared" si="5"/>
        <v>661178614</v>
      </c>
      <c r="G41" s="89">
        <f t="shared" si="5"/>
        <v>0</v>
      </c>
      <c r="H41" s="90">
        <f t="shared" si="5"/>
        <v>2498186055</v>
      </c>
      <c r="I41" s="88">
        <f t="shared" si="5"/>
        <v>447012284</v>
      </c>
      <c r="J41" s="89">
        <f t="shared" si="5"/>
        <v>1202778141</v>
      </c>
      <c r="K41" s="89">
        <f t="shared" si="5"/>
        <v>1017225179</v>
      </c>
      <c r="L41" s="89">
        <f t="shared" si="5"/>
        <v>0</v>
      </c>
      <c r="M41" s="91">
        <f t="shared" si="5"/>
        <v>2667015604</v>
      </c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385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386</v>
      </c>
      <c r="C9" s="75" t="s">
        <v>387</v>
      </c>
      <c r="D9" s="76">
        <v>20420629</v>
      </c>
      <c r="E9" s="77">
        <v>15638273</v>
      </c>
      <c r="F9" s="77">
        <v>11059415</v>
      </c>
      <c r="G9" s="77">
        <v>0</v>
      </c>
      <c r="H9" s="78">
        <v>47118317</v>
      </c>
      <c r="I9" s="76">
        <v>33533390</v>
      </c>
      <c r="J9" s="77">
        <v>19474893</v>
      </c>
      <c r="K9" s="77">
        <v>23003923</v>
      </c>
      <c r="L9" s="77">
        <v>0</v>
      </c>
      <c r="M9" s="79">
        <v>76012206</v>
      </c>
    </row>
    <row r="10" spans="1:13" x14ac:dyDescent="0.2">
      <c r="A10" s="50" t="s">
        <v>53</v>
      </c>
      <c r="B10" s="74" t="s">
        <v>388</v>
      </c>
      <c r="C10" s="75" t="s">
        <v>389</v>
      </c>
      <c r="D10" s="76">
        <v>45500639</v>
      </c>
      <c r="E10" s="77">
        <v>98358932</v>
      </c>
      <c r="F10" s="77">
        <v>15465836</v>
      </c>
      <c r="G10" s="77">
        <v>0</v>
      </c>
      <c r="H10" s="78">
        <v>159325407</v>
      </c>
      <c r="I10" s="76">
        <v>32123943</v>
      </c>
      <c r="J10" s="77">
        <v>67138816</v>
      </c>
      <c r="K10" s="77">
        <v>24055873</v>
      </c>
      <c r="L10" s="77">
        <v>0</v>
      </c>
      <c r="M10" s="79">
        <v>123318632</v>
      </c>
    </row>
    <row r="11" spans="1:13" x14ac:dyDescent="0.2">
      <c r="A11" s="50" t="s">
        <v>53</v>
      </c>
      <c r="B11" s="74" t="s">
        <v>390</v>
      </c>
      <c r="C11" s="75" t="s">
        <v>391</v>
      </c>
      <c r="D11" s="76">
        <v>18927266</v>
      </c>
      <c r="E11" s="77">
        <v>55729813</v>
      </c>
      <c r="F11" s="77">
        <v>26653735</v>
      </c>
      <c r="G11" s="77">
        <v>0</v>
      </c>
      <c r="H11" s="78">
        <v>101310814</v>
      </c>
      <c r="I11" s="76">
        <v>17493643</v>
      </c>
      <c r="J11" s="77">
        <v>51532244</v>
      </c>
      <c r="K11" s="77">
        <v>16992272</v>
      </c>
      <c r="L11" s="77">
        <v>0</v>
      </c>
      <c r="M11" s="79">
        <v>86018159</v>
      </c>
    </row>
    <row r="12" spans="1:13" x14ac:dyDescent="0.2">
      <c r="A12" s="50" t="s">
        <v>53</v>
      </c>
      <c r="B12" s="74" t="s">
        <v>392</v>
      </c>
      <c r="C12" s="75" t="s">
        <v>393</v>
      </c>
      <c r="D12" s="76">
        <v>12622043</v>
      </c>
      <c r="E12" s="77">
        <v>30745371</v>
      </c>
      <c r="F12" s="77">
        <v>42490197</v>
      </c>
      <c r="G12" s="77">
        <v>0</v>
      </c>
      <c r="H12" s="78">
        <v>85857611</v>
      </c>
      <c r="I12" s="76">
        <v>12697377</v>
      </c>
      <c r="J12" s="77">
        <v>30787518</v>
      </c>
      <c r="K12" s="77">
        <v>17646049</v>
      </c>
      <c r="L12" s="77">
        <v>0</v>
      </c>
      <c r="M12" s="79">
        <v>61130944</v>
      </c>
    </row>
    <row r="13" spans="1:13" x14ac:dyDescent="0.2">
      <c r="A13" s="50" t="s">
        <v>53</v>
      </c>
      <c r="B13" s="74" t="s">
        <v>394</v>
      </c>
      <c r="C13" s="75" t="s">
        <v>395</v>
      </c>
      <c r="D13" s="76">
        <v>42399367</v>
      </c>
      <c r="E13" s="77">
        <v>124324920</v>
      </c>
      <c r="F13" s="77">
        <v>23150924</v>
      </c>
      <c r="G13" s="77">
        <v>0</v>
      </c>
      <c r="H13" s="78">
        <v>189875211</v>
      </c>
      <c r="I13" s="76">
        <v>36714564</v>
      </c>
      <c r="J13" s="77">
        <v>121005976</v>
      </c>
      <c r="K13" s="77">
        <v>15162334</v>
      </c>
      <c r="L13" s="77">
        <v>0</v>
      </c>
      <c r="M13" s="79">
        <v>172882874</v>
      </c>
    </row>
    <row r="14" spans="1:13" x14ac:dyDescent="0.2">
      <c r="A14" s="50" t="s">
        <v>53</v>
      </c>
      <c r="B14" s="74" t="s">
        <v>396</v>
      </c>
      <c r="C14" s="75" t="s">
        <v>397</v>
      </c>
      <c r="D14" s="76">
        <v>8342373</v>
      </c>
      <c r="E14" s="77">
        <v>31568785</v>
      </c>
      <c r="F14" s="77">
        <v>12885175</v>
      </c>
      <c r="G14" s="77">
        <v>0</v>
      </c>
      <c r="H14" s="78">
        <v>52796333</v>
      </c>
      <c r="I14" s="76">
        <v>7869421</v>
      </c>
      <c r="J14" s="77">
        <v>31266863</v>
      </c>
      <c r="K14" s="77">
        <v>10903012</v>
      </c>
      <c r="L14" s="77">
        <v>0</v>
      </c>
      <c r="M14" s="79">
        <v>50039296</v>
      </c>
    </row>
    <row r="15" spans="1:13" x14ac:dyDescent="0.2">
      <c r="A15" s="50" t="s">
        <v>53</v>
      </c>
      <c r="B15" s="74" t="s">
        <v>398</v>
      </c>
      <c r="C15" s="75" t="s">
        <v>399</v>
      </c>
      <c r="D15" s="76">
        <v>89690023</v>
      </c>
      <c r="E15" s="77">
        <v>317861791</v>
      </c>
      <c r="F15" s="77">
        <v>52451549</v>
      </c>
      <c r="G15" s="77">
        <v>0</v>
      </c>
      <c r="H15" s="78">
        <v>460003363</v>
      </c>
      <c r="I15" s="76">
        <v>88759313</v>
      </c>
      <c r="J15" s="77">
        <v>236531461</v>
      </c>
      <c r="K15" s="77">
        <v>46542511</v>
      </c>
      <c r="L15" s="77">
        <v>0</v>
      </c>
      <c r="M15" s="79">
        <v>371833285</v>
      </c>
    </row>
    <row r="16" spans="1:13" x14ac:dyDescent="0.2">
      <c r="A16" s="50" t="s">
        <v>68</v>
      </c>
      <c r="B16" s="74" t="s">
        <v>400</v>
      </c>
      <c r="C16" s="75" t="s">
        <v>401</v>
      </c>
      <c r="D16" s="76">
        <v>0</v>
      </c>
      <c r="E16" s="77">
        <v>21355</v>
      </c>
      <c r="F16" s="77">
        <v>14583454</v>
      </c>
      <c r="G16" s="77">
        <v>0</v>
      </c>
      <c r="H16" s="78">
        <v>14604809</v>
      </c>
      <c r="I16" s="76">
        <v>0</v>
      </c>
      <c r="J16" s="77">
        <v>15806</v>
      </c>
      <c r="K16" s="77">
        <v>19310205</v>
      </c>
      <c r="L16" s="77">
        <v>0</v>
      </c>
      <c r="M16" s="79">
        <v>19326011</v>
      </c>
    </row>
    <row r="17" spans="1:13" ht="16.5" x14ac:dyDescent="0.3">
      <c r="A17" s="51" t="s">
        <v>0</v>
      </c>
      <c r="B17" s="80" t="s">
        <v>402</v>
      </c>
      <c r="C17" s="81" t="s">
        <v>0</v>
      </c>
      <c r="D17" s="82">
        <f t="shared" ref="D17:M17" si="0">SUM(D9:D16)</f>
        <v>237902340</v>
      </c>
      <c r="E17" s="83">
        <f t="shared" si="0"/>
        <v>674249240</v>
      </c>
      <c r="F17" s="83">
        <f t="shared" si="0"/>
        <v>198740285</v>
      </c>
      <c r="G17" s="83">
        <f t="shared" si="0"/>
        <v>0</v>
      </c>
      <c r="H17" s="84">
        <f t="shared" si="0"/>
        <v>1110891865</v>
      </c>
      <c r="I17" s="82">
        <f t="shared" si="0"/>
        <v>229191651</v>
      </c>
      <c r="J17" s="83">
        <f t="shared" si="0"/>
        <v>557753577</v>
      </c>
      <c r="K17" s="83">
        <f t="shared" si="0"/>
        <v>173616179</v>
      </c>
      <c r="L17" s="83">
        <f t="shared" si="0"/>
        <v>0</v>
      </c>
      <c r="M17" s="85">
        <f t="shared" si="0"/>
        <v>960561407</v>
      </c>
    </row>
    <row r="18" spans="1:13" x14ac:dyDescent="0.2">
      <c r="A18" s="50" t="s">
        <v>53</v>
      </c>
      <c r="B18" s="74" t="s">
        <v>403</v>
      </c>
      <c r="C18" s="75" t="s">
        <v>404</v>
      </c>
      <c r="D18" s="76">
        <v>25706521</v>
      </c>
      <c r="E18" s="77">
        <v>68479519</v>
      </c>
      <c r="F18" s="77">
        <v>21972237</v>
      </c>
      <c r="G18" s="77">
        <v>0</v>
      </c>
      <c r="H18" s="78">
        <v>116158277</v>
      </c>
      <c r="I18" s="76">
        <v>55462109</v>
      </c>
      <c r="J18" s="77">
        <v>58063473</v>
      </c>
      <c r="K18" s="77">
        <v>23781246</v>
      </c>
      <c r="L18" s="77">
        <v>0</v>
      </c>
      <c r="M18" s="79">
        <v>137306828</v>
      </c>
    </row>
    <row r="19" spans="1:13" x14ac:dyDescent="0.2">
      <c r="A19" s="50" t="s">
        <v>53</v>
      </c>
      <c r="B19" s="74" t="s">
        <v>405</v>
      </c>
      <c r="C19" s="75" t="s">
        <v>406</v>
      </c>
      <c r="D19" s="76">
        <v>146094573</v>
      </c>
      <c r="E19" s="77">
        <v>286748531</v>
      </c>
      <c r="F19" s="77">
        <v>83437162</v>
      </c>
      <c r="G19" s="77">
        <v>0</v>
      </c>
      <c r="H19" s="78">
        <v>516280266</v>
      </c>
      <c r="I19" s="76">
        <v>190428657</v>
      </c>
      <c r="J19" s="77">
        <v>396820862</v>
      </c>
      <c r="K19" s="77">
        <v>143996320</v>
      </c>
      <c r="L19" s="77">
        <v>0</v>
      </c>
      <c r="M19" s="79">
        <v>731245839</v>
      </c>
    </row>
    <row r="20" spans="1:13" x14ac:dyDescent="0.2">
      <c r="A20" s="50" t="s">
        <v>53</v>
      </c>
      <c r="B20" s="74" t="s">
        <v>407</v>
      </c>
      <c r="C20" s="75" t="s">
        <v>408</v>
      </c>
      <c r="D20" s="76">
        <v>110841906</v>
      </c>
      <c r="E20" s="77">
        <v>238801295</v>
      </c>
      <c r="F20" s="77">
        <v>43910431</v>
      </c>
      <c r="G20" s="77">
        <v>0</v>
      </c>
      <c r="H20" s="78">
        <v>393553632</v>
      </c>
      <c r="I20" s="76">
        <v>108973813</v>
      </c>
      <c r="J20" s="77">
        <v>236639584</v>
      </c>
      <c r="K20" s="77">
        <v>45995944</v>
      </c>
      <c r="L20" s="77">
        <v>0</v>
      </c>
      <c r="M20" s="79">
        <v>391609341</v>
      </c>
    </row>
    <row r="21" spans="1:13" x14ac:dyDescent="0.2">
      <c r="A21" s="50" t="s">
        <v>53</v>
      </c>
      <c r="B21" s="74" t="s">
        <v>409</v>
      </c>
      <c r="C21" s="75" t="s">
        <v>410</v>
      </c>
      <c r="D21" s="76">
        <v>12182078</v>
      </c>
      <c r="E21" s="77">
        <v>27449371</v>
      </c>
      <c r="F21" s="77">
        <v>38622660</v>
      </c>
      <c r="G21" s="77">
        <v>0</v>
      </c>
      <c r="H21" s="78">
        <v>78254109</v>
      </c>
      <c r="I21" s="76">
        <v>7553283</v>
      </c>
      <c r="J21" s="77">
        <v>29088948</v>
      </c>
      <c r="K21" s="77">
        <v>5340291</v>
      </c>
      <c r="L21" s="77">
        <v>0</v>
      </c>
      <c r="M21" s="79">
        <v>41982522</v>
      </c>
    </row>
    <row r="22" spans="1:13" x14ac:dyDescent="0.2">
      <c r="A22" s="50" t="s">
        <v>53</v>
      </c>
      <c r="B22" s="74" t="s">
        <v>411</v>
      </c>
      <c r="C22" s="75" t="s">
        <v>412</v>
      </c>
      <c r="D22" s="76">
        <v>44642704</v>
      </c>
      <c r="E22" s="77">
        <v>135877963</v>
      </c>
      <c r="F22" s="77">
        <v>37964431</v>
      </c>
      <c r="G22" s="77">
        <v>0</v>
      </c>
      <c r="H22" s="78">
        <v>218485098</v>
      </c>
      <c r="I22" s="76">
        <v>-6066907</v>
      </c>
      <c r="J22" s="77">
        <v>17661935</v>
      </c>
      <c r="K22" s="77">
        <v>6422496</v>
      </c>
      <c r="L22" s="77">
        <v>0</v>
      </c>
      <c r="M22" s="79">
        <v>18017524</v>
      </c>
    </row>
    <row r="23" spans="1:13" x14ac:dyDescent="0.2">
      <c r="A23" s="50" t="s">
        <v>53</v>
      </c>
      <c r="B23" s="74" t="s">
        <v>413</v>
      </c>
      <c r="C23" s="75" t="s">
        <v>414</v>
      </c>
      <c r="D23" s="76">
        <v>11990871</v>
      </c>
      <c r="E23" s="77">
        <v>20770228</v>
      </c>
      <c r="F23" s="77">
        <v>10085048</v>
      </c>
      <c r="G23" s="77">
        <v>0</v>
      </c>
      <c r="H23" s="78">
        <v>42846147</v>
      </c>
      <c r="I23" s="76">
        <v>10119322</v>
      </c>
      <c r="J23" s="77">
        <v>9277868</v>
      </c>
      <c r="K23" s="77">
        <v>12360271</v>
      </c>
      <c r="L23" s="77">
        <v>0</v>
      </c>
      <c r="M23" s="79">
        <v>31757461</v>
      </c>
    </row>
    <row r="24" spans="1:13" x14ac:dyDescent="0.2">
      <c r="A24" s="50" t="s">
        <v>68</v>
      </c>
      <c r="B24" s="74" t="s">
        <v>415</v>
      </c>
      <c r="C24" s="75" t="s">
        <v>416</v>
      </c>
      <c r="D24" s="76">
        <v>0</v>
      </c>
      <c r="E24" s="77">
        <v>0</v>
      </c>
      <c r="F24" s="77">
        <v>10128881</v>
      </c>
      <c r="G24" s="77">
        <v>0</v>
      </c>
      <c r="H24" s="78">
        <v>10128881</v>
      </c>
      <c r="I24" s="76">
        <v>0</v>
      </c>
      <c r="J24" s="77">
        <v>0</v>
      </c>
      <c r="K24" s="77">
        <v>3827152</v>
      </c>
      <c r="L24" s="77">
        <v>0</v>
      </c>
      <c r="M24" s="79">
        <v>3827152</v>
      </c>
    </row>
    <row r="25" spans="1:13" ht="16.5" x14ac:dyDescent="0.3">
      <c r="A25" s="51" t="s">
        <v>0</v>
      </c>
      <c r="B25" s="80" t="s">
        <v>417</v>
      </c>
      <c r="C25" s="81" t="s">
        <v>0</v>
      </c>
      <c r="D25" s="82">
        <f t="shared" ref="D25:M25" si="1">SUM(D18:D24)</f>
        <v>351458653</v>
      </c>
      <c r="E25" s="83">
        <f t="shared" si="1"/>
        <v>778126907</v>
      </c>
      <c r="F25" s="83">
        <f t="shared" si="1"/>
        <v>246120850</v>
      </c>
      <c r="G25" s="83">
        <f t="shared" si="1"/>
        <v>0</v>
      </c>
      <c r="H25" s="84">
        <f t="shared" si="1"/>
        <v>1375706410</v>
      </c>
      <c r="I25" s="82">
        <f t="shared" si="1"/>
        <v>366470277</v>
      </c>
      <c r="J25" s="83">
        <f t="shared" si="1"/>
        <v>747552670</v>
      </c>
      <c r="K25" s="83">
        <f t="shared" si="1"/>
        <v>241723720</v>
      </c>
      <c r="L25" s="83">
        <f t="shared" si="1"/>
        <v>0</v>
      </c>
      <c r="M25" s="85">
        <f t="shared" si="1"/>
        <v>1355746667</v>
      </c>
    </row>
    <row r="26" spans="1:13" x14ac:dyDescent="0.2">
      <c r="A26" s="50" t="s">
        <v>53</v>
      </c>
      <c r="B26" s="74" t="s">
        <v>418</v>
      </c>
      <c r="C26" s="75" t="s">
        <v>419</v>
      </c>
      <c r="D26" s="76">
        <v>25481493</v>
      </c>
      <c r="E26" s="77">
        <v>69935623</v>
      </c>
      <c r="F26" s="77">
        <v>23671285</v>
      </c>
      <c r="G26" s="77">
        <v>0</v>
      </c>
      <c r="H26" s="78">
        <v>119088401</v>
      </c>
      <c r="I26" s="76">
        <v>24410435</v>
      </c>
      <c r="J26" s="77">
        <v>112479157</v>
      </c>
      <c r="K26" s="77">
        <v>5275533</v>
      </c>
      <c r="L26" s="77">
        <v>0</v>
      </c>
      <c r="M26" s="79">
        <v>142165125</v>
      </c>
    </row>
    <row r="27" spans="1:13" x14ac:dyDescent="0.2">
      <c r="A27" s="50" t="s">
        <v>53</v>
      </c>
      <c r="B27" s="74" t="s">
        <v>420</v>
      </c>
      <c r="C27" s="75" t="s">
        <v>421</v>
      </c>
      <c r="D27" s="76">
        <v>27608392</v>
      </c>
      <c r="E27" s="77">
        <v>42709224</v>
      </c>
      <c r="F27" s="77">
        <v>4728336</v>
      </c>
      <c r="G27" s="77">
        <v>0</v>
      </c>
      <c r="H27" s="78">
        <v>75045952</v>
      </c>
      <c r="I27" s="76">
        <v>28186975</v>
      </c>
      <c r="J27" s="77">
        <v>37544588</v>
      </c>
      <c r="K27" s="77">
        <v>15894946</v>
      </c>
      <c r="L27" s="77">
        <v>0</v>
      </c>
      <c r="M27" s="79">
        <v>81626509</v>
      </c>
    </row>
    <row r="28" spans="1:13" x14ac:dyDescent="0.2">
      <c r="A28" s="50" t="s">
        <v>53</v>
      </c>
      <c r="B28" s="74" t="s">
        <v>422</v>
      </c>
      <c r="C28" s="75" t="s">
        <v>423</v>
      </c>
      <c r="D28" s="76">
        <v>60508589</v>
      </c>
      <c r="E28" s="77">
        <v>23643806</v>
      </c>
      <c r="F28" s="77">
        <v>19538060</v>
      </c>
      <c r="G28" s="77">
        <v>0</v>
      </c>
      <c r="H28" s="78">
        <v>103690455</v>
      </c>
      <c r="I28" s="76">
        <v>60944299</v>
      </c>
      <c r="J28" s="77">
        <v>8915263</v>
      </c>
      <c r="K28" s="77">
        <v>11314174</v>
      </c>
      <c r="L28" s="77">
        <v>0</v>
      </c>
      <c r="M28" s="79">
        <v>81173736</v>
      </c>
    </row>
    <row r="29" spans="1:13" x14ac:dyDescent="0.2">
      <c r="A29" s="50" t="s">
        <v>53</v>
      </c>
      <c r="B29" s="74" t="s">
        <v>424</v>
      </c>
      <c r="C29" s="75" t="s">
        <v>425</v>
      </c>
      <c r="D29" s="76">
        <v>185453604</v>
      </c>
      <c r="E29" s="77">
        <v>362948952</v>
      </c>
      <c r="F29" s="77">
        <v>49115661</v>
      </c>
      <c r="G29" s="77">
        <v>0</v>
      </c>
      <c r="H29" s="78">
        <v>597518217</v>
      </c>
      <c r="I29" s="76">
        <v>171531284</v>
      </c>
      <c r="J29" s="77">
        <v>354008044</v>
      </c>
      <c r="K29" s="77">
        <v>38930500</v>
      </c>
      <c r="L29" s="77">
        <v>0</v>
      </c>
      <c r="M29" s="79">
        <v>564469828</v>
      </c>
    </row>
    <row r="30" spans="1:13" x14ac:dyDescent="0.2">
      <c r="A30" s="50" t="s">
        <v>68</v>
      </c>
      <c r="B30" s="74" t="s">
        <v>426</v>
      </c>
      <c r="C30" s="75" t="s">
        <v>427</v>
      </c>
      <c r="D30" s="76">
        <v>0</v>
      </c>
      <c r="E30" s="77">
        <v>0</v>
      </c>
      <c r="F30" s="77">
        <v>4519136</v>
      </c>
      <c r="G30" s="77">
        <v>0</v>
      </c>
      <c r="H30" s="78">
        <v>4519136</v>
      </c>
      <c r="I30" s="76">
        <v>0</v>
      </c>
      <c r="J30" s="77">
        <v>0</v>
      </c>
      <c r="K30" s="77">
        <v>2354796</v>
      </c>
      <c r="L30" s="77">
        <v>0</v>
      </c>
      <c r="M30" s="79">
        <v>2354796</v>
      </c>
    </row>
    <row r="31" spans="1:13" ht="16.5" x14ac:dyDescent="0.3">
      <c r="A31" s="51" t="s">
        <v>0</v>
      </c>
      <c r="B31" s="80" t="s">
        <v>428</v>
      </c>
      <c r="C31" s="81" t="s">
        <v>0</v>
      </c>
      <c r="D31" s="82">
        <f t="shared" ref="D31:M31" si="2">SUM(D26:D30)</f>
        <v>299052078</v>
      </c>
      <c r="E31" s="83">
        <f t="shared" si="2"/>
        <v>499237605</v>
      </c>
      <c r="F31" s="83">
        <f t="shared" si="2"/>
        <v>101572478</v>
      </c>
      <c r="G31" s="83">
        <f t="shared" si="2"/>
        <v>0</v>
      </c>
      <c r="H31" s="84">
        <f t="shared" si="2"/>
        <v>899862161</v>
      </c>
      <c r="I31" s="82">
        <f t="shared" si="2"/>
        <v>285072993</v>
      </c>
      <c r="J31" s="83">
        <f t="shared" si="2"/>
        <v>512947052</v>
      </c>
      <c r="K31" s="83">
        <f t="shared" si="2"/>
        <v>73769949</v>
      </c>
      <c r="L31" s="83">
        <f t="shared" si="2"/>
        <v>0</v>
      </c>
      <c r="M31" s="85">
        <f t="shared" si="2"/>
        <v>871789994</v>
      </c>
    </row>
    <row r="32" spans="1:13" ht="16.5" x14ac:dyDescent="0.3">
      <c r="A32" s="52" t="s">
        <v>0</v>
      </c>
      <c r="B32" s="86" t="s">
        <v>429</v>
      </c>
      <c r="C32" s="87" t="s">
        <v>0</v>
      </c>
      <c r="D32" s="88">
        <f t="shared" ref="D32:M32" si="3">SUM(D9:D16,D18:D24,D26:D30)</f>
        <v>888413071</v>
      </c>
      <c r="E32" s="89">
        <f t="shared" si="3"/>
        <v>1951613752</v>
      </c>
      <c r="F32" s="89">
        <f t="shared" si="3"/>
        <v>546433613</v>
      </c>
      <c r="G32" s="89">
        <f t="shared" si="3"/>
        <v>0</v>
      </c>
      <c r="H32" s="90">
        <f t="shared" si="3"/>
        <v>3386460436</v>
      </c>
      <c r="I32" s="88">
        <f t="shared" si="3"/>
        <v>880734921</v>
      </c>
      <c r="J32" s="89">
        <f t="shared" si="3"/>
        <v>1818253299</v>
      </c>
      <c r="K32" s="89">
        <f t="shared" si="3"/>
        <v>489109848</v>
      </c>
      <c r="L32" s="89">
        <f t="shared" si="3"/>
        <v>0</v>
      </c>
      <c r="M32" s="91">
        <f t="shared" si="3"/>
        <v>3188098068</v>
      </c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430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431</v>
      </c>
      <c r="C9" s="75" t="s">
        <v>432</v>
      </c>
      <c r="D9" s="76">
        <v>9231832</v>
      </c>
      <c r="E9" s="77">
        <v>-8851294</v>
      </c>
      <c r="F9" s="77">
        <v>9816424</v>
      </c>
      <c r="G9" s="77">
        <v>0</v>
      </c>
      <c r="H9" s="78">
        <v>10196962</v>
      </c>
      <c r="I9" s="76">
        <v>13171636</v>
      </c>
      <c r="J9" s="77">
        <v>-2520571</v>
      </c>
      <c r="K9" s="77">
        <v>15677775</v>
      </c>
      <c r="L9" s="77">
        <v>0</v>
      </c>
      <c r="M9" s="79">
        <v>26328840</v>
      </c>
    </row>
    <row r="10" spans="1:13" x14ac:dyDescent="0.2">
      <c r="A10" s="50" t="s">
        <v>53</v>
      </c>
      <c r="B10" s="74" t="s">
        <v>433</v>
      </c>
      <c r="C10" s="75" t="s">
        <v>434</v>
      </c>
      <c r="D10" s="76">
        <v>9091595</v>
      </c>
      <c r="E10" s="77">
        <v>42640822</v>
      </c>
      <c r="F10" s="77">
        <v>21502239</v>
      </c>
      <c r="G10" s="77">
        <v>0</v>
      </c>
      <c r="H10" s="78">
        <v>73234656</v>
      </c>
      <c r="I10" s="76">
        <v>9068526</v>
      </c>
      <c r="J10" s="77">
        <v>40747682</v>
      </c>
      <c r="K10" s="77">
        <v>10322627</v>
      </c>
      <c r="L10" s="77">
        <v>0</v>
      </c>
      <c r="M10" s="79">
        <v>60138835</v>
      </c>
    </row>
    <row r="11" spans="1:13" x14ac:dyDescent="0.2">
      <c r="A11" s="50" t="s">
        <v>53</v>
      </c>
      <c r="B11" s="74" t="s">
        <v>435</v>
      </c>
      <c r="C11" s="75" t="s">
        <v>436</v>
      </c>
      <c r="D11" s="76">
        <v>35655758</v>
      </c>
      <c r="E11" s="77">
        <v>77003913</v>
      </c>
      <c r="F11" s="77">
        <v>14465162</v>
      </c>
      <c r="G11" s="77">
        <v>0</v>
      </c>
      <c r="H11" s="78">
        <v>127124833</v>
      </c>
      <c r="I11" s="76">
        <v>33367059</v>
      </c>
      <c r="J11" s="77">
        <v>67938279</v>
      </c>
      <c r="K11" s="77">
        <v>13919530</v>
      </c>
      <c r="L11" s="77">
        <v>0</v>
      </c>
      <c r="M11" s="79">
        <v>115224868</v>
      </c>
    </row>
    <row r="12" spans="1:13" x14ac:dyDescent="0.2">
      <c r="A12" s="50" t="s">
        <v>68</v>
      </c>
      <c r="B12" s="74" t="s">
        <v>437</v>
      </c>
      <c r="C12" s="75" t="s">
        <v>438</v>
      </c>
      <c r="D12" s="76">
        <v>0</v>
      </c>
      <c r="E12" s="77">
        <v>0</v>
      </c>
      <c r="F12" s="77">
        <v>17584561</v>
      </c>
      <c r="G12" s="77">
        <v>0</v>
      </c>
      <c r="H12" s="78">
        <v>17584561</v>
      </c>
      <c r="I12" s="76">
        <v>0</v>
      </c>
      <c r="J12" s="77">
        <v>0</v>
      </c>
      <c r="K12" s="77">
        <v>7358132</v>
      </c>
      <c r="L12" s="77">
        <v>0</v>
      </c>
      <c r="M12" s="79">
        <v>7358132</v>
      </c>
    </row>
    <row r="13" spans="1:13" ht="16.5" x14ac:dyDescent="0.3">
      <c r="A13" s="51" t="s">
        <v>0</v>
      </c>
      <c r="B13" s="80" t="s">
        <v>439</v>
      </c>
      <c r="C13" s="81" t="s">
        <v>0</v>
      </c>
      <c r="D13" s="82">
        <f t="shared" ref="D13:M13" si="0">SUM(D9:D12)</f>
        <v>53979185</v>
      </c>
      <c r="E13" s="83">
        <f t="shared" si="0"/>
        <v>110793441</v>
      </c>
      <c r="F13" s="83">
        <f t="shared" si="0"/>
        <v>63368386</v>
      </c>
      <c r="G13" s="83">
        <f t="shared" si="0"/>
        <v>0</v>
      </c>
      <c r="H13" s="84">
        <f t="shared" si="0"/>
        <v>228141012</v>
      </c>
      <c r="I13" s="82">
        <f t="shared" si="0"/>
        <v>55607221</v>
      </c>
      <c r="J13" s="83">
        <f t="shared" si="0"/>
        <v>106165390</v>
      </c>
      <c r="K13" s="83">
        <f t="shared" si="0"/>
        <v>47278064</v>
      </c>
      <c r="L13" s="83">
        <f t="shared" si="0"/>
        <v>0</v>
      </c>
      <c r="M13" s="85">
        <f t="shared" si="0"/>
        <v>209050675</v>
      </c>
    </row>
    <row r="14" spans="1:13" x14ac:dyDescent="0.2">
      <c r="A14" s="50" t="s">
        <v>53</v>
      </c>
      <c r="B14" s="74" t="s">
        <v>440</v>
      </c>
      <c r="C14" s="75" t="s">
        <v>441</v>
      </c>
      <c r="D14" s="76">
        <v>-813073</v>
      </c>
      <c r="E14" s="77">
        <v>3602010</v>
      </c>
      <c r="F14" s="77">
        <v>1059090</v>
      </c>
      <c r="G14" s="77">
        <v>0</v>
      </c>
      <c r="H14" s="78">
        <v>3848027</v>
      </c>
      <c r="I14" s="76">
        <v>-1259563</v>
      </c>
      <c r="J14" s="77">
        <v>3412446</v>
      </c>
      <c r="K14" s="77">
        <v>679322</v>
      </c>
      <c r="L14" s="77">
        <v>0</v>
      </c>
      <c r="M14" s="79">
        <v>2832205</v>
      </c>
    </row>
    <row r="15" spans="1:13" x14ac:dyDescent="0.2">
      <c r="A15" s="50" t="s">
        <v>53</v>
      </c>
      <c r="B15" s="74" t="s">
        <v>442</v>
      </c>
      <c r="C15" s="75" t="s">
        <v>443</v>
      </c>
      <c r="D15" s="76">
        <v>-197141</v>
      </c>
      <c r="E15" s="77">
        <v>50186124</v>
      </c>
      <c r="F15" s="77">
        <v>5223730</v>
      </c>
      <c r="G15" s="77">
        <v>0</v>
      </c>
      <c r="H15" s="78">
        <v>55212713</v>
      </c>
      <c r="I15" s="76">
        <v>-337038</v>
      </c>
      <c r="J15" s="77">
        <v>37775734</v>
      </c>
      <c r="K15" s="77">
        <v>2567036</v>
      </c>
      <c r="L15" s="77">
        <v>0</v>
      </c>
      <c r="M15" s="79">
        <v>40005732</v>
      </c>
    </row>
    <row r="16" spans="1:13" x14ac:dyDescent="0.2">
      <c r="A16" s="50" t="s">
        <v>53</v>
      </c>
      <c r="B16" s="74" t="s">
        <v>444</v>
      </c>
      <c r="C16" s="75" t="s">
        <v>445</v>
      </c>
      <c r="D16" s="76">
        <v>-222008</v>
      </c>
      <c r="E16" s="77">
        <v>3457121</v>
      </c>
      <c r="F16" s="77">
        <v>2364977</v>
      </c>
      <c r="G16" s="77">
        <v>0</v>
      </c>
      <c r="H16" s="78">
        <v>5600090</v>
      </c>
      <c r="I16" s="76">
        <v>5701609</v>
      </c>
      <c r="J16" s="77">
        <v>13041692</v>
      </c>
      <c r="K16" s="77">
        <v>9606064</v>
      </c>
      <c r="L16" s="77">
        <v>0</v>
      </c>
      <c r="M16" s="79">
        <v>28349365</v>
      </c>
    </row>
    <row r="17" spans="1:13" x14ac:dyDescent="0.2">
      <c r="A17" s="50" t="s">
        <v>53</v>
      </c>
      <c r="B17" s="74" t="s">
        <v>446</v>
      </c>
      <c r="C17" s="75" t="s">
        <v>447</v>
      </c>
      <c r="D17" s="76">
        <v>518</v>
      </c>
      <c r="E17" s="77">
        <v>15572565</v>
      </c>
      <c r="F17" s="77">
        <v>-329415</v>
      </c>
      <c r="G17" s="77">
        <v>0</v>
      </c>
      <c r="H17" s="78">
        <v>15243668</v>
      </c>
      <c r="I17" s="76">
        <v>0</v>
      </c>
      <c r="J17" s="77">
        <v>14186038</v>
      </c>
      <c r="K17" s="77">
        <v>-1420041</v>
      </c>
      <c r="L17" s="77">
        <v>0</v>
      </c>
      <c r="M17" s="79">
        <v>12765997</v>
      </c>
    </row>
    <row r="18" spans="1:13" x14ac:dyDescent="0.2">
      <c r="A18" s="50" t="s">
        <v>53</v>
      </c>
      <c r="B18" s="74" t="s">
        <v>448</v>
      </c>
      <c r="C18" s="75" t="s">
        <v>449</v>
      </c>
      <c r="D18" s="76">
        <v>1671218</v>
      </c>
      <c r="E18" s="77">
        <v>5452042</v>
      </c>
      <c r="F18" s="77">
        <v>4843573</v>
      </c>
      <c r="G18" s="77">
        <v>0</v>
      </c>
      <c r="H18" s="78">
        <v>11966833</v>
      </c>
      <c r="I18" s="76">
        <v>1665177</v>
      </c>
      <c r="J18" s="77">
        <v>5426486</v>
      </c>
      <c r="K18" s="77">
        <v>1668003</v>
      </c>
      <c r="L18" s="77">
        <v>0</v>
      </c>
      <c r="M18" s="79">
        <v>8759666</v>
      </c>
    </row>
    <row r="19" spans="1:13" x14ac:dyDescent="0.2">
      <c r="A19" s="50" t="s">
        <v>53</v>
      </c>
      <c r="B19" s="74" t="s">
        <v>450</v>
      </c>
      <c r="C19" s="75" t="s">
        <v>451</v>
      </c>
      <c r="D19" s="76">
        <v>0</v>
      </c>
      <c r="E19" s="77">
        <v>5074855</v>
      </c>
      <c r="F19" s="77">
        <v>10645284</v>
      </c>
      <c r="G19" s="77">
        <v>0</v>
      </c>
      <c r="H19" s="78">
        <v>15720139</v>
      </c>
      <c r="I19" s="76">
        <v>-1798</v>
      </c>
      <c r="J19" s="77">
        <v>4881249</v>
      </c>
      <c r="K19" s="77">
        <v>2307583</v>
      </c>
      <c r="L19" s="77">
        <v>0</v>
      </c>
      <c r="M19" s="79">
        <v>7187034</v>
      </c>
    </row>
    <row r="20" spans="1:13" x14ac:dyDescent="0.2">
      <c r="A20" s="50" t="s">
        <v>68</v>
      </c>
      <c r="B20" s="74" t="s">
        <v>452</v>
      </c>
      <c r="C20" s="75" t="s">
        <v>453</v>
      </c>
      <c r="D20" s="76">
        <v>0</v>
      </c>
      <c r="E20" s="77">
        <v>0</v>
      </c>
      <c r="F20" s="77">
        <v>3609119</v>
      </c>
      <c r="G20" s="77">
        <v>0</v>
      </c>
      <c r="H20" s="78">
        <v>3609119</v>
      </c>
      <c r="I20" s="76">
        <v>0</v>
      </c>
      <c r="J20" s="77">
        <v>0</v>
      </c>
      <c r="K20" s="77">
        <v>3254660</v>
      </c>
      <c r="L20" s="77">
        <v>0</v>
      </c>
      <c r="M20" s="79">
        <v>3254660</v>
      </c>
    </row>
    <row r="21" spans="1:13" ht="16.5" x14ac:dyDescent="0.3">
      <c r="A21" s="51" t="s">
        <v>0</v>
      </c>
      <c r="B21" s="80" t="s">
        <v>454</v>
      </c>
      <c r="C21" s="81" t="s">
        <v>0</v>
      </c>
      <c r="D21" s="82">
        <f t="shared" ref="D21:M21" si="1">SUM(D14:D20)</f>
        <v>439514</v>
      </c>
      <c r="E21" s="83">
        <f t="shared" si="1"/>
        <v>83344717</v>
      </c>
      <c r="F21" s="83">
        <f t="shared" si="1"/>
        <v>27416358</v>
      </c>
      <c r="G21" s="83">
        <f t="shared" si="1"/>
        <v>0</v>
      </c>
      <c r="H21" s="84">
        <f t="shared" si="1"/>
        <v>111200589</v>
      </c>
      <c r="I21" s="82">
        <f t="shared" si="1"/>
        <v>5768387</v>
      </c>
      <c r="J21" s="83">
        <f t="shared" si="1"/>
        <v>78723645</v>
      </c>
      <c r="K21" s="83">
        <f t="shared" si="1"/>
        <v>18662627</v>
      </c>
      <c r="L21" s="83">
        <f t="shared" si="1"/>
        <v>0</v>
      </c>
      <c r="M21" s="85">
        <f t="shared" si="1"/>
        <v>103154659</v>
      </c>
    </row>
    <row r="22" spans="1:13" x14ac:dyDescent="0.2">
      <c r="A22" s="50" t="s">
        <v>53</v>
      </c>
      <c r="B22" s="74" t="s">
        <v>455</v>
      </c>
      <c r="C22" s="75" t="s">
        <v>456</v>
      </c>
      <c r="D22" s="76">
        <v>306827</v>
      </c>
      <c r="E22" s="77">
        <v>9418284</v>
      </c>
      <c r="F22" s="77">
        <v>7045853</v>
      </c>
      <c r="G22" s="77">
        <v>0</v>
      </c>
      <c r="H22" s="78">
        <v>16770964</v>
      </c>
      <c r="I22" s="76">
        <v>14029</v>
      </c>
      <c r="J22" s="77">
        <v>7517781</v>
      </c>
      <c r="K22" s="77">
        <v>3591692</v>
      </c>
      <c r="L22" s="77">
        <v>0</v>
      </c>
      <c r="M22" s="79">
        <v>11123502</v>
      </c>
    </row>
    <row r="23" spans="1:13" x14ac:dyDescent="0.2">
      <c r="A23" s="50" t="s">
        <v>53</v>
      </c>
      <c r="B23" s="74" t="s">
        <v>457</v>
      </c>
      <c r="C23" s="75" t="s">
        <v>458</v>
      </c>
      <c r="D23" s="76">
        <v>3211954</v>
      </c>
      <c r="E23" s="77">
        <v>17816840</v>
      </c>
      <c r="F23" s="77">
        <v>6102205</v>
      </c>
      <c r="G23" s="77">
        <v>0</v>
      </c>
      <c r="H23" s="78">
        <v>27130999</v>
      </c>
      <c r="I23" s="76">
        <v>4690414</v>
      </c>
      <c r="J23" s="77">
        <v>15705756</v>
      </c>
      <c r="K23" s="77">
        <v>6670544</v>
      </c>
      <c r="L23" s="77">
        <v>0</v>
      </c>
      <c r="M23" s="79">
        <v>27066714</v>
      </c>
    </row>
    <row r="24" spans="1:13" x14ac:dyDescent="0.2">
      <c r="A24" s="50" t="s">
        <v>53</v>
      </c>
      <c r="B24" s="74" t="s">
        <v>459</v>
      </c>
      <c r="C24" s="75" t="s">
        <v>460</v>
      </c>
      <c r="D24" s="76">
        <v>3708510</v>
      </c>
      <c r="E24" s="77">
        <v>20355587</v>
      </c>
      <c r="F24" s="77">
        <v>1313356</v>
      </c>
      <c r="G24" s="77">
        <v>0</v>
      </c>
      <c r="H24" s="78">
        <v>25377453</v>
      </c>
      <c r="I24" s="76">
        <v>78811371</v>
      </c>
      <c r="J24" s="77">
        <v>279049581</v>
      </c>
      <c r="K24" s="77">
        <v>116665288</v>
      </c>
      <c r="L24" s="77">
        <v>0</v>
      </c>
      <c r="M24" s="79">
        <v>474526240</v>
      </c>
    </row>
    <row r="25" spans="1:13" x14ac:dyDescent="0.2">
      <c r="A25" s="50" t="s">
        <v>53</v>
      </c>
      <c r="B25" s="74" t="s">
        <v>461</v>
      </c>
      <c r="C25" s="75" t="s">
        <v>462</v>
      </c>
      <c r="D25" s="76">
        <v>-891346</v>
      </c>
      <c r="E25" s="77">
        <v>-1021921</v>
      </c>
      <c r="F25" s="77">
        <v>2887535</v>
      </c>
      <c r="G25" s="77">
        <v>0</v>
      </c>
      <c r="H25" s="78">
        <v>974268</v>
      </c>
      <c r="I25" s="76">
        <v>-690466</v>
      </c>
      <c r="J25" s="77">
        <v>10547851</v>
      </c>
      <c r="K25" s="77">
        <v>-346394</v>
      </c>
      <c r="L25" s="77">
        <v>0</v>
      </c>
      <c r="M25" s="79">
        <v>9510991</v>
      </c>
    </row>
    <row r="26" spans="1:13" x14ac:dyDescent="0.2">
      <c r="A26" s="50" t="s">
        <v>53</v>
      </c>
      <c r="B26" s="74" t="s">
        <v>463</v>
      </c>
      <c r="C26" s="75" t="s">
        <v>464</v>
      </c>
      <c r="D26" s="76">
        <v>922356</v>
      </c>
      <c r="E26" s="77">
        <v>4258506</v>
      </c>
      <c r="F26" s="77">
        <v>320316</v>
      </c>
      <c r="G26" s="77">
        <v>0</v>
      </c>
      <c r="H26" s="78">
        <v>5501178</v>
      </c>
      <c r="I26" s="76">
        <v>1144899</v>
      </c>
      <c r="J26" s="77">
        <v>4998862</v>
      </c>
      <c r="K26" s="77">
        <v>292178</v>
      </c>
      <c r="L26" s="77">
        <v>0</v>
      </c>
      <c r="M26" s="79">
        <v>6435939</v>
      </c>
    </row>
    <row r="27" spans="1:13" x14ac:dyDescent="0.2">
      <c r="A27" s="50" t="s">
        <v>53</v>
      </c>
      <c r="B27" s="74" t="s">
        <v>465</v>
      </c>
      <c r="C27" s="75" t="s">
        <v>466</v>
      </c>
      <c r="D27" s="76">
        <v>4183488</v>
      </c>
      <c r="E27" s="77">
        <v>4250379</v>
      </c>
      <c r="F27" s="77">
        <v>3219427</v>
      </c>
      <c r="G27" s="77">
        <v>0</v>
      </c>
      <c r="H27" s="78">
        <v>11653294</v>
      </c>
      <c r="I27" s="76">
        <v>1688242</v>
      </c>
      <c r="J27" s="77">
        <v>6308076</v>
      </c>
      <c r="K27" s="77">
        <v>1863256</v>
      </c>
      <c r="L27" s="77">
        <v>0</v>
      </c>
      <c r="M27" s="79">
        <v>9859574</v>
      </c>
    </row>
    <row r="28" spans="1:13" x14ac:dyDescent="0.2">
      <c r="A28" s="50" t="s">
        <v>53</v>
      </c>
      <c r="B28" s="74" t="s">
        <v>467</v>
      </c>
      <c r="C28" s="75" t="s">
        <v>468</v>
      </c>
      <c r="D28" s="76">
        <v>6041936</v>
      </c>
      <c r="E28" s="77">
        <v>11499551</v>
      </c>
      <c r="F28" s="77">
        <v>1261688</v>
      </c>
      <c r="G28" s="77">
        <v>0</v>
      </c>
      <c r="H28" s="78">
        <v>18803175</v>
      </c>
      <c r="I28" s="76">
        <v>36667309</v>
      </c>
      <c r="J28" s="77">
        <v>96911608</v>
      </c>
      <c r="K28" s="77">
        <v>90470897</v>
      </c>
      <c r="L28" s="77">
        <v>0</v>
      </c>
      <c r="M28" s="79">
        <v>224049814</v>
      </c>
    </row>
    <row r="29" spans="1:13" x14ac:dyDescent="0.2">
      <c r="A29" s="50" t="s">
        <v>53</v>
      </c>
      <c r="B29" s="74" t="s">
        <v>469</v>
      </c>
      <c r="C29" s="75" t="s">
        <v>470</v>
      </c>
      <c r="D29" s="76">
        <v>-35608850</v>
      </c>
      <c r="E29" s="77">
        <v>23425364</v>
      </c>
      <c r="F29" s="77">
        <v>-643511</v>
      </c>
      <c r="G29" s="77">
        <v>0</v>
      </c>
      <c r="H29" s="78">
        <v>-12826997</v>
      </c>
      <c r="I29" s="76">
        <v>-144088</v>
      </c>
      <c r="J29" s="77">
        <v>20226637</v>
      </c>
      <c r="K29" s="77">
        <v>2497000</v>
      </c>
      <c r="L29" s="77">
        <v>0</v>
      </c>
      <c r="M29" s="79">
        <v>22579549</v>
      </c>
    </row>
    <row r="30" spans="1:13" x14ac:dyDescent="0.2">
      <c r="A30" s="50" t="s">
        <v>68</v>
      </c>
      <c r="B30" s="74" t="s">
        <v>471</v>
      </c>
      <c r="C30" s="75" t="s">
        <v>472</v>
      </c>
      <c r="D30" s="76">
        <v>0</v>
      </c>
      <c r="E30" s="77">
        <v>0</v>
      </c>
      <c r="F30" s="77">
        <v>-1909771</v>
      </c>
      <c r="G30" s="77">
        <v>0</v>
      </c>
      <c r="H30" s="78">
        <v>-1909771</v>
      </c>
      <c r="I30" s="76">
        <v>0</v>
      </c>
      <c r="J30" s="77">
        <v>0</v>
      </c>
      <c r="K30" s="77">
        <v>1567716</v>
      </c>
      <c r="L30" s="77">
        <v>0</v>
      </c>
      <c r="M30" s="79">
        <v>1567716</v>
      </c>
    </row>
    <row r="31" spans="1:13" ht="16.5" x14ac:dyDescent="0.3">
      <c r="A31" s="51" t="s">
        <v>0</v>
      </c>
      <c r="B31" s="80" t="s">
        <v>473</v>
      </c>
      <c r="C31" s="81" t="s">
        <v>0</v>
      </c>
      <c r="D31" s="82">
        <f t="shared" ref="D31:M31" si="2">SUM(D22:D30)</f>
        <v>-18125125</v>
      </c>
      <c r="E31" s="83">
        <f t="shared" si="2"/>
        <v>90002590</v>
      </c>
      <c r="F31" s="83">
        <f t="shared" si="2"/>
        <v>19597098</v>
      </c>
      <c r="G31" s="83">
        <f t="shared" si="2"/>
        <v>0</v>
      </c>
      <c r="H31" s="84">
        <f t="shared" si="2"/>
        <v>91474563</v>
      </c>
      <c r="I31" s="82">
        <f t="shared" si="2"/>
        <v>122181710</v>
      </c>
      <c r="J31" s="83">
        <f t="shared" si="2"/>
        <v>441266152</v>
      </c>
      <c r="K31" s="83">
        <f t="shared" si="2"/>
        <v>223272177</v>
      </c>
      <c r="L31" s="83">
        <f t="shared" si="2"/>
        <v>0</v>
      </c>
      <c r="M31" s="85">
        <f t="shared" si="2"/>
        <v>786720039</v>
      </c>
    </row>
    <row r="32" spans="1:13" x14ac:dyDescent="0.2">
      <c r="A32" s="50" t="s">
        <v>53</v>
      </c>
      <c r="B32" s="74" t="s">
        <v>474</v>
      </c>
      <c r="C32" s="75" t="s">
        <v>475</v>
      </c>
      <c r="D32" s="76">
        <v>1696811</v>
      </c>
      <c r="E32" s="77">
        <v>22101334</v>
      </c>
      <c r="F32" s="77">
        <v>3672263</v>
      </c>
      <c r="G32" s="77">
        <v>0</v>
      </c>
      <c r="H32" s="78">
        <v>27470408</v>
      </c>
      <c r="I32" s="76">
        <v>1703750</v>
      </c>
      <c r="J32" s="77">
        <v>29009504</v>
      </c>
      <c r="K32" s="77">
        <v>2573051</v>
      </c>
      <c r="L32" s="77">
        <v>0</v>
      </c>
      <c r="M32" s="79">
        <v>33286305</v>
      </c>
    </row>
    <row r="33" spans="1:13" x14ac:dyDescent="0.2">
      <c r="A33" s="50" t="s">
        <v>53</v>
      </c>
      <c r="B33" s="74" t="s">
        <v>476</v>
      </c>
      <c r="C33" s="75" t="s">
        <v>477</v>
      </c>
      <c r="D33" s="76">
        <v>180695</v>
      </c>
      <c r="E33" s="77">
        <v>1737982</v>
      </c>
      <c r="F33" s="77">
        <v>1356704</v>
      </c>
      <c r="G33" s="77">
        <v>0</v>
      </c>
      <c r="H33" s="78">
        <v>3275381</v>
      </c>
      <c r="I33" s="76">
        <v>184305</v>
      </c>
      <c r="J33" s="77">
        <v>2341731</v>
      </c>
      <c r="K33" s="77">
        <v>1590189</v>
      </c>
      <c r="L33" s="77">
        <v>0</v>
      </c>
      <c r="M33" s="79">
        <v>4116225</v>
      </c>
    </row>
    <row r="34" spans="1:13" x14ac:dyDescent="0.2">
      <c r="A34" s="50" t="s">
        <v>53</v>
      </c>
      <c r="B34" s="74" t="s">
        <v>478</v>
      </c>
      <c r="C34" s="75" t="s">
        <v>479</v>
      </c>
      <c r="D34" s="76">
        <v>12552978</v>
      </c>
      <c r="E34" s="77">
        <v>28171733</v>
      </c>
      <c r="F34" s="77">
        <v>1491059</v>
      </c>
      <c r="G34" s="77">
        <v>0</v>
      </c>
      <c r="H34" s="78">
        <v>42215770</v>
      </c>
      <c r="I34" s="76">
        <v>-171888</v>
      </c>
      <c r="J34" s="77">
        <v>23303329</v>
      </c>
      <c r="K34" s="77">
        <v>3926162</v>
      </c>
      <c r="L34" s="77">
        <v>0</v>
      </c>
      <c r="M34" s="79">
        <v>27057603</v>
      </c>
    </row>
    <row r="35" spans="1:13" x14ac:dyDescent="0.2">
      <c r="A35" s="50" t="s">
        <v>53</v>
      </c>
      <c r="B35" s="74" t="s">
        <v>480</v>
      </c>
      <c r="C35" s="75" t="s">
        <v>481</v>
      </c>
      <c r="D35" s="76">
        <v>3571956</v>
      </c>
      <c r="E35" s="77">
        <v>8801744</v>
      </c>
      <c r="F35" s="77">
        <v>2053622</v>
      </c>
      <c r="G35" s="77">
        <v>0</v>
      </c>
      <c r="H35" s="78">
        <v>14427322</v>
      </c>
      <c r="I35" s="76">
        <v>4293709</v>
      </c>
      <c r="J35" s="77">
        <v>7860698</v>
      </c>
      <c r="K35" s="77">
        <v>693743</v>
      </c>
      <c r="L35" s="77">
        <v>0</v>
      </c>
      <c r="M35" s="79">
        <v>12848150</v>
      </c>
    </row>
    <row r="36" spans="1:13" x14ac:dyDescent="0.2">
      <c r="A36" s="50" t="s">
        <v>53</v>
      </c>
      <c r="B36" s="74" t="s">
        <v>482</v>
      </c>
      <c r="C36" s="75" t="s">
        <v>483</v>
      </c>
      <c r="D36" s="76">
        <v>27262539</v>
      </c>
      <c r="E36" s="77">
        <v>127116926</v>
      </c>
      <c r="F36" s="77">
        <v>23411780</v>
      </c>
      <c r="G36" s="77">
        <v>0</v>
      </c>
      <c r="H36" s="78">
        <v>177791245</v>
      </c>
      <c r="I36" s="76">
        <v>23432187</v>
      </c>
      <c r="J36" s="77">
        <v>138348365</v>
      </c>
      <c r="K36" s="77">
        <v>7425946</v>
      </c>
      <c r="L36" s="77">
        <v>0</v>
      </c>
      <c r="M36" s="79">
        <v>169206498</v>
      </c>
    </row>
    <row r="37" spans="1:13" x14ac:dyDescent="0.2">
      <c r="A37" s="50" t="s">
        <v>68</v>
      </c>
      <c r="B37" s="74" t="s">
        <v>484</v>
      </c>
      <c r="C37" s="75" t="s">
        <v>485</v>
      </c>
      <c r="D37" s="76">
        <v>0</v>
      </c>
      <c r="E37" s="77">
        <v>0</v>
      </c>
      <c r="F37" s="77">
        <v>2371475</v>
      </c>
      <c r="G37" s="77">
        <v>0</v>
      </c>
      <c r="H37" s="78">
        <v>2371475</v>
      </c>
      <c r="I37" s="76">
        <v>0</v>
      </c>
      <c r="J37" s="77">
        <v>0</v>
      </c>
      <c r="K37" s="77">
        <v>226917</v>
      </c>
      <c r="L37" s="77">
        <v>0</v>
      </c>
      <c r="M37" s="79">
        <v>226917</v>
      </c>
    </row>
    <row r="38" spans="1:13" ht="16.5" x14ac:dyDescent="0.3">
      <c r="A38" s="51" t="s">
        <v>0</v>
      </c>
      <c r="B38" s="80" t="s">
        <v>486</v>
      </c>
      <c r="C38" s="81" t="s">
        <v>0</v>
      </c>
      <c r="D38" s="82">
        <f t="shared" ref="D38:M38" si="3">SUM(D32:D37)</f>
        <v>45264979</v>
      </c>
      <c r="E38" s="83">
        <f t="shared" si="3"/>
        <v>187929719</v>
      </c>
      <c r="F38" s="83">
        <f t="shared" si="3"/>
        <v>34356903</v>
      </c>
      <c r="G38" s="83">
        <f t="shared" si="3"/>
        <v>0</v>
      </c>
      <c r="H38" s="84">
        <f t="shared" si="3"/>
        <v>267551601</v>
      </c>
      <c r="I38" s="82">
        <f t="shared" si="3"/>
        <v>29442063</v>
      </c>
      <c r="J38" s="83">
        <f t="shared" si="3"/>
        <v>200863627</v>
      </c>
      <c r="K38" s="83">
        <f t="shared" si="3"/>
        <v>16436008</v>
      </c>
      <c r="L38" s="83">
        <f t="shared" si="3"/>
        <v>0</v>
      </c>
      <c r="M38" s="85">
        <f t="shared" si="3"/>
        <v>246741698</v>
      </c>
    </row>
    <row r="39" spans="1:13" x14ac:dyDescent="0.2">
      <c r="A39" s="50" t="s">
        <v>53</v>
      </c>
      <c r="B39" s="74" t="s">
        <v>487</v>
      </c>
      <c r="C39" s="75" t="s">
        <v>488</v>
      </c>
      <c r="D39" s="76">
        <v>136503017</v>
      </c>
      <c r="E39" s="77">
        <v>271939248</v>
      </c>
      <c r="F39" s="77">
        <v>58269286</v>
      </c>
      <c r="G39" s="77">
        <v>0</v>
      </c>
      <c r="H39" s="78">
        <v>466711551</v>
      </c>
      <c r="I39" s="76">
        <v>128926743</v>
      </c>
      <c r="J39" s="77">
        <v>247243065</v>
      </c>
      <c r="K39" s="77">
        <v>134021829</v>
      </c>
      <c r="L39" s="77">
        <v>0</v>
      </c>
      <c r="M39" s="79">
        <v>510191637</v>
      </c>
    </row>
    <row r="40" spans="1:13" x14ac:dyDescent="0.2">
      <c r="A40" s="50" t="s">
        <v>53</v>
      </c>
      <c r="B40" s="74" t="s">
        <v>489</v>
      </c>
      <c r="C40" s="75" t="s">
        <v>490</v>
      </c>
      <c r="D40" s="76">
        <v>5275063</v>
      </c>
      <c r="E40" s="77">
        <v>-25376931</v>
      </c>
      <c r="F40" s="77">
        <v>15113830</v>
      </c>
      <c r="G40" s="77">
        <v>0</v>
      </c>
      <c r="H40" s="78">
        <v>-4988038</v>
      </c>
      <c r="I40" s="76">
        <v>8450395</v>
      </c>
      <c r="J40" s="77">
        <v>21895099</v>
      </c>
      <c r="K40" s="77">
        <v>12198365</v>
      </c>
      <c r="L40" s="77">
        <v>0</v>
      </c>
      <c r="M40" s="79">
        <v>42543859</v>
      </c>
    </row>
    <row r="41" spans="1:13" x14ac:dyDescent="0.2">
      <c r="A41" s="50" t="s">
        <v>53</v>
      </c>
      <c r="B41" s="74" t="s">
        <v>491</v>
      </c>
      <c r="C41" s="75" t="s">
        <v>492</v>
      </c>
      <c r="D41" s="76">
        <v>2918992</v>
      </c>
      <c r="E41" s="77">
        <v>2083758</v>
      </c>
      <c r="F41" s="77">
        <v>292432</v>
      </c>
      <c r="G41" s="77">
        <v>0</v>
      </c>
      <c r="H41" s="78">
        <v>5295182</v>
      </c>
      <c r="I41" s="76">
        <v>2922134</v>
      </c>
      <c r="J41" s="77">
        <v>9405846</v>
      </c>
      <c r="K41" s="77">
        <v>6496706</v>
      </c>
      <c r="L41" s="77">
        <v>0</v>
      </c>
      <c r="M41" s="79">
        <v>18824686</v>
      </c>
    </row>
    <row r="42" spans="1:13" x14ac:dyDescent="0.2">
      <c r="A42" s="50" t="s">
        <v>53</v>
      </c>
      <c r="B42" s="74" t="s">
        <v>493</v>
      </c>
      <c r="C42" s="75" t="s">
        <v>494</v>
      </c>
      <c r="D42" s="76">
        <v>7904627</v>
      </c>
      <c r="E42" s="77">
        <v>38451932</v>
      </c>
      <c r="F42" s="77">
        <v>59566818</v>
      </c>
      <c r="G42" s="77">
        <v>0</v>
      </c>
      <c r="H42" s="78">
        <v>105923377</v>
      </c>
      <c r="I42" s="76">
        <v>5373255</v>
      </c>
      <c r="J42" s="77">
        <v>22054629</v>
      </c>
      <c r="K42" s="77">
        <v>6495628</v>
      </c>
      <c r="L42" s="77">
        <v>0</v>
      </c>
      <c r="M42" s="79">
        <v>33923512</v>
      </c>
    </row>
    <row r="43" spans="1:13" x14ac:dyDescent="0.2">
      <c r="A43" s="50" t="s">
        <v>68</v>
      </c>
      <c r="B43" s="74" t="s">
        <v>495</v>
      </c>
      <c r="C43" s="75" t="s">
        <v>496</v>
      </c>
      <c r="D43" s="76">
        <v>0</v>
      </c>
      <c r="E43" s="77">
        <v>0</v>
      </c>
      <c r="F43" s="77">
        <v>1995257</v>
      </c>
      <c r="G43" s="77">
        <v>0</v>
      </c>
      <c r="H43" s="78">
        <v>1995257</v>
      </c>
      <c r="I43" s="76">
        <v>0</v>
      </c>
      <c r="J43" s="77">
        <v>0</v>
      </c>
      <c r="K43" s="77">
        <v>3027896</v>
      </c>
      <c r="L43" s="77">
        <v>0</v>
      </c>
      <c r="M43" s="79">
        <v>3027896</v>
      </c>
    </row>
    <row r="44" spans="1:13" ht="16.5" x14ac:dyDescent="0.3">
      <c r="A44" s="51" t="s">
        <v>0</v>
      </c>
      <c r="B44" s="80" t="s">
        <v>497</v>
      </c>
      <c r="C44" s="81" t="s">
        <v>0</v>
      </c>
      <c r="D44" s="82">
        <f t="shared" ref="D44:M44" si="4">SUM(D39:D43)</f>
        <v>152601699</v>
      </c>
      <c r="E44" s="83">
        <f t="shared" si="4"/>
        <v>287098007</v>
      </c>
      <c r="F44" s="83">
        <f t="shared" si="4"/>
        <v>135237623</v>
      </c>
      <c r="G44" s="83">
        <f t="shared" si="4"/>
        <v>0</v>
      </c>
      <c r="H44" s="84">
        <f t="shared" si="4"/>
        <v>574937329</v>
      </c>
      <c r="I44" s="82">
        <f t="shared" si="4"/>
        <v>145672527</v>
      </c>
      <c r="J44" s="83">
        <f t="shared" si="4"/>
        <v>300598639</v>
      </c>
      <c r="K44" s="83">
        <f t="shared" si="4"/>
        <v>162240424</v>
      </c>
      <c r="L44" s="83">
        <f t="shared" si="4"/>
        <v>0</v>
      </c>
      <c r="M44" s="85">
        <f t="shared" si="4"/>
        <v>608511590</v>
      </c>
    </row>
    <row r="45" spans="1:13" ht="16.5" x14ac:dyDescent="0.3">
      <c r="A45" s="52" t="s">
        <v>0</v>
      </c>
      <c r="B45" s="86" t="s">
        <v>498</v>
      </c>
      <c r="C45" s="87" t="s">
        <v>0</v>
      </c>
      <c r="D45" s="88">
        <f t="shared" ref="D45:M45" si="5">SUM(D9:D12,D14:D20,D22:D30,D32:D37,D39:D43)</f>
        <v>234160252</v>
      </c>
      <c r="E45" s="89">
        <f t="shared" si="5"/>
        <v>759168474</v>
      </c>
      <c r="F45" s="89">
        <f t="shared" si="5"/>
        <v>279976368</v>
      </c>
      <c r="G45" s="89">
        <f t="shared" si="5"/>
        <v>0</v>
      </c>
      <c r="H45" s="90">
        <f t="shared" si="5"/>
        <v>1273305094</v>
      </c>
      <c r="I45" s="88">
        <f t="shared" si="5"/>
        <v>358671908</v>
      </c>
      <c r="J45" s="89">
        <f t="shared" si="5"/>
        <v>1127617453</v>
      </c>
      <c r="K45" s="89">
        <f t="shared" si="5"/>
        <v>467889300</v>
      </c>
      <c r="L45" s="89">
        <f t="shared" si="5"/>
        <v>0</v>
      </c>
      <c r="M45" s="91">
        <f t="shared" si="5"/>
        <v>1954178661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0537B-AAD8-420F-BFF7-B64CE36DDF7C}"/>
</file>

<file path=customXml/itemProps2.xml><?xml version="1.0" encoding="utf-8"?>
<ds:datastoreItem xmlns:ds="http://schemas.openxmlformats.org/officeDocument/2006/customXml" ds:itemID="{71AAF0BF-4371-4241-A6F3-24322B253BFB}"/>
</file>

<file path=customXml/itemProps3.xml><?xml version="1.0" encoding="utf-8"?>
<ds:datastoreItem xmlns:ds="http://schemas.openxmlformats.org/officeDocument/2006/customXml" ds:itemID="{4C577CD7-E62E-4C1E-AA40-735456CB1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2022-08-12T13:19:33Z</dcterms:created>
  <dcterms:modified xsi:type="dcterms:W3CDTF">2022-08-12T13:21:10Z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