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FA573059-BDD5-46DD-B9CB-3CE245177D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G297" i="1" s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G283" i="1" s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G258" i="1" s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G257" i="1" s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G229" i="1" s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G228" i="1" s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G214" i="1" s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G202" i="1" s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G167" i="1" s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G155" i="1" s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G148" i="1" s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G142" i="1" s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G119" i="1" s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G104" i="1" s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G99" i="1" s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G94" i="1" s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G89" i="1" s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G83" i="1" s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G51" i="1" s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  <c r="G238" i="1" l="1"/>
  <c r="G52" i="1"/>
  <c r="G110" i="1"/>
  <c r="G168" i="1"/>
  <c r="G330" i="1"/>
  <c r="G222" i="1"/>
  <c r="G252" i="1"/>
  <c r="G265" i="1"/>
  <c r="G296" i="1"/>
  <c r="G337" i="1"/>
  <c r="G38" i="1"/>
  <c r="G61" i="1"/>
  <c r="G100" i="1"/>
  <c r="G124" i="1"/>
  <c r="G189" i="1"/>
  <c r="G196" i="1"/>
  <c r="G273" i="1"/>
</calcChain>
</file>

<file path=xl/sharedStrings.xml><?xml version="1.0" encoding="utf-8"?>
<sst xmlns="http://schemas.openxmlformats.org/spreadsheetml/2006/main" count="1001" uniqueCount="607">
  <si>
    <t/>
  </si>
  <si>
    <t>Figures Finalised as at 2022/08/09</t>
  </si>
  <si>
    <t>MONTHLY REPAIRS AND MAINTENANCE EXPENDITURE FOR THE 4th Quarter Ended 30 June 2022 (Preliminary results)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</si>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</sst>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44" t="s">
        <v>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5.6" customHeight="1" x14ac:dyDescent="0.25">
      <c r="A2" s="7" t="s">
        <v>0</v>
      </c>
      <c r="B2" s="46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2.9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ht="12.95" customHeight="1" x14ac:dyDescent="0.2">
      <c r="A6" s="15" t="s">
        <v>14</v>
      </c>
      <c r="B6" s="16" t="s">
        <v>15</v>
      </c>
      <c r="C6" s="17" t="s">
        <v>16</v>
      </c>
      <c r="D6" s="26">
        <v>407950435</v>
      </c>
      <c r="E6" s="27">
        <v>419232275</v>
      </c>
      <c r="F6" s="27">
        <v>394954973</v>
      </c>
      <c r="G6" s="35">
        <f>IF(($E6       =0),0,($F6       /$E6       ))</f>
        <v>0.94209104726013759</v>
      </c>
      <c r="H6" s="26">
        <v>8404626</v>
      </c>
      <c r="I6" s="27">
        <v>23744135</v>
      </c>
      <c r="J6" s="27">
        <v>34069338</v>
      </c>
      <c r="K6" s="26">
        <v>66218099</v>
      </c>
      <c r="L6" s="26">
        <v>39328021</v>
      </c>
      <c r="M6" s="27">
        <v>41430599</v>
      </c>
      <c r="N6" s="27">
        <v>38244975</v>
      </c>
      <c r="O6" s="26">
        <v>119003595</v>
      </c>
      <c r="P6" s="26">
        <v>30668289</v>
      </c>
      <c r="Q6" s="27">
        <v>37926359</v>
      </c>
      <c r="R6" s="27">
        <v>46714980</v>
      </c>
      <c r="S6" s="26">
        <v>115309628</v>
      </c>
      <c r="T6" s="26">
        <v>27583259</v>
      </c>
      <c r="U6" s="27">
        <v>30072871</v>
      </c>
      <c r="V6" s="27">
        <v>36767521</v>
      </c>
      <c r="W6" s="40">
        <v>94423651</v>
      </c>
    </row>
    <row r="7" spans="1:23" ht="12.95" customHeight="1" x14ac:dyDescent="0.2">
      <c r="A7" s="15" t="s">
        <v>14</v>
      </c>
      <c r="B7" s="16" t="s">
        <v>17</v>
      </c>
      <c r="C7" s="17" t="s">
        <v>18</v>
      </c>
      <c r="D7" s="26">
        <v>497619120</v>
      </c>
      <c r="E7" s="27">
        <v>491040490</v>
      </c>
      <c r="F7" s="27">
        <v>296366918</v>
      </c>
      <c r="G7" s="35">
        <f>IF(($E7       =0),0,($F7       /$E7       ))</f>
        <v>0.60354883973010043</v>
      </c>
      <c r="H7" s="26">
        <v>92129</v>
      </c>
      <c r="I7" s="27">
        <v>34676134</v>
      </c>
      <c r="J7" s="27">
        <v>30198477</v>
      </c>
      <c r="K7" s="26">
        <v>64966740</v>
      </c>
      <c r="L7" s="26">
        <v>24767198</v>
      </c>
      <c r="M7" s="27">
        <v>31705239</v>
      </c>
      <c r="N7" s="27">
        <v>33288782</v>
      </c>
      <c r="O7" s="26">
        <v>89761219</v>
      </c>
      <c r="P7" s="26">
        <v>25651794</v>
      </c>
      <c r="Q7" s="27">
        <v>30814352</v>
      </c>
      <c r="R7" s="27">
        <v>11986532</v>
      </c>
      <c r="S7" s="26">
        <v>68452678</v>
      </c>
      <c r="T7" s="26">
        <v>16338402</v>
      </c>
      <c r="U7" s="27">
        <v>25501088</v>
      </c>
      <c r="V7" s="27">
        <v>31346791</v>
      </c>
      <c r="W7" s="40">
        <v>73186281</v>
      </c>
    </row>
    <row r="8" spans="1:23" ht="12.95" customHeight="1" x14ac:dyDescent="0.3">
      <c r="A8" s="18" t="s">
        <v>0</v>
      </c>
      <c r="B8" s="19" t="s">
        <v>19</v>
      </c>
      <c r="C8" s="20" t="s">
        <v>0</v>
      </c>
      <c r="D8" s="28">
        <f>SUM(D6:D7)</f>
        <v>905569555</v>
      </c>
      <c r="E8" s="29">
        <f>SUM(E6:E7)</f>
        <v>910272765</v>
      </c>
      <c r="F8" s="29">
        <f>SUM(F6:F7)</f>
        <v>691321891</v>
      </c>
      <c r="G8" s="36">
        <f>IF(($E8       =0),0,($F8       /$E8       ))</f>
        <v>0.75946674181776708</v>
      </c>
      <c r="H8" s="28">
        <f t="shared" ref="H8:W8" si="0">SUM(H6:H7)</f>
        <v>8496755</v>
      </c>
      <c r="I8" s="29">
        <f t="shared" si="0"/>
        <v>58420269</v>
      </c>
      <c r="J8" s="29">
        <f t="shared" si="0"/>
        <v>64267815</v>
      </c>
      <c r="K8" s="28">
        <f t="shared" si="0"/>
        <v>131184839</v>
      </c>
      <c r="L8" s="28">
        <f t="shared" si="0"/>
        <v>64095219</v>
      </c>
      <c r="M8" s="29">
        <f t="shared" si="0"/>
        <v>73135838</v>
      </c>
      <c r="N8" s="29">
        <f t="shared" si="0"/>
        <v>71533757</v>
      </c>
      <c r="O8" s="28">
        <f t="shared" si="0"/>
        <v>208764814</v>
      </c>
      <c r="P8" s="28">
        <f t="shared" si="0"/>
        <v>56320083</v>
      </c>
      <c r="Q8" s="29">
        <f t="shared" si="0"/>
        <v>68740711</v>
      </c>
      <c r="R8" s="29">
        <f t="shared" si="0"/>
        <v>58701512</v>
      </c>
      <c r="S8" s="28">
        <f t="shared" si="0"/>
        <v>183762306</v>
      </c>
      <c r="T8" s="28">
        <f t="shared" si="0"/>
        <v>43921661</v>
      </c>
      <c r="U8" s="29">
        <f t="shared" si="0"/>
        <v>55573959</v>
      </c>
      <c r="V8" s="29">
        <f t="shared" si="0"/>
        <v>68114312</v>
      </c>
      <c r="W8" s="41">
        <f t="shared" si="0"/>
        <v>167609932</v>
      </c>
    </row>
    <row r="9" spans="1:23" ht="12.95" customHeight="1" x14ac:dyDescent="0.2">
      <c r="A9" s="15" t="s">
        <v>20</v>
      </c>
      <c r="B9" s="16" t="s">
        <v>21</v>
      </c>
      <c r="C9" s="17" t="s">
        <v>22</v>
      </c>
      <c r="D9" s="26">
        <v>27145893</v>
      </c>
      <c r="E9" s="27">
        <v>25786632</v>
      </c>
      <c r="F9" s="27">
        <v>19239378</v>
      </c>
      <c r="G9" s="35">
        <f>IF(($E9       =0),0,($F9       /$E9       ))</f>
        <v>0.74609890892304198</v>
      </c>
      <c r="H9" s="26">
        <v>233708</v>
      </c>
      <c r="I9" s="27">
        <v>229808</v>
      </c>
      <c r="J9" s="27">
        <v>1399985</v>
      </c>
      <c r="K9" s="26">
        <v>1863501</v>
      </c>
      <c r="L9" s="26">
        <v>542023</v>
      </c>
      <c r="M9" s="27">
        <v>4162338</v>
      </c>
      <c r="N9" s="27">
        <v>446642</v>
      </c>
      <c r="O9" s="26">
        <v>5151003</v>
      </c>
      <c r="P9" s="26">
        <v>1750038</v>
      </c>
      <c r="Q9" s="27">
        <v>2110482</v>
      </c>
      <c r="R9" s="27">
        <v>2522364</v>
      </c>
      <c r="S9" s="26">
        <v>6382884</v>
      </c>
      <c r="T9" s="26">
        <v>468272</v>
      </c>
      <c r="U9" s="27">
        <v>1970102</v>
      </c>
      <c r="V9" s="27">
        <v>3403616</v>
      </c>
      <c r="W9" s="40">
        <v>5841990</v>
      </c>
    </row>
    <row r="10" spans="1:23" ht="12.95" customHeight="1" x14ac:dyDescent="0.2">
      <c r="A10" s="15" t="s">
        <v>20</v>
      </c>
      <c r="B10" s="16" t="s">
        <v>23</v>
      </c>
      <c r="C10" s="17" t="s">
        <v>24</v>
      </c>
      <c r="D10" s="26">
        <v>2256110</v>
      </c>
      <c r="E10" s="27">
        <v>2360970</v>
      </c>
      <c r="F10" s="27">
        <v>1434038</v>
      </c>
      <c r="G10" s="35">
        <f t="shared" ref="G10:G52" si="1">IF(($E10      =0),0,($F10      /$E10      ))</f>
        <v>0.60739357128637805</v>
      </c>
      <c r="H10" s="26">
        <v>196602</v>
      </c>
      <c r="I10" s="27">
        <v>138806</v>
      </c>
      <c r="J10" s="27">
        <v>5896</v>
      </c>
      <c r="K10" s="26">
        <v>341304</v>
      </c>
      <c r="L10" s="26">
        <v>249975</v>
      </c>
      <c r="M10" s="27">
        <v>11103</v>
      </c>
      <c r="N10" s="27">
        <v>37493</v>
      </c>
      <c r="O10" s="26">
        <v>298571</v>
      </c>
      <c r="P10" s="26">
        <v>231674</v>
      </c>
      <c r="Q10" s="27">
        <v>54768</v>
      </c>
      <c r="R10" s="27">
        <v>285275</v>
      </c>
      <c r="S10" s="26">
        <v>571717</v>
      </c>
      <c r="T10" s="26">
        <v>36602</v>
      </c>
      <c r="U10" s="27">
        <v>51795</v>
      </c>
      <c r="V10" s="27">
        <v>134049</v>
      </c>
      <c r="W10" s="40">
        <v>222446</v>
      </c>
    </row>
    <row r="11" spans="1:23" ht="12.95" customHeight="1" x14ac:dyDescent="0.2">
      <c r="A11" s="15" t="s">
        <v>20</v>
      </c>
      <c r="B11" s="16" t="s">
        <v>25</v>
      </c>
      <c r="C11" s="17" t="s">
        <v>26</v>
      </c>
      <c r="D11" s="26">
        <v>14970000</v>
      </c>
      <c r="E11" s="27">
        <v>14632000</v>
      </c>
      <c r="F11" s="27">
        <v>8469793</v>
      </c>
      <c r="G11" s="35">
        <f t="shared" si="1"/>
        <v>0.57885408693275009</v>
      </c>
      <c r="H11" s="26">
        <v>353300</v>
      </c>
      <c r="I11" s="27">
        <v>593295</v>
      </c>
      <c r="J11" s="27">
        <v>626751</v>
      </c>
      <c r="K11" s="26">
        <v>1573346</v>
      </c>
      <c r="L11" s="26">
        <v>563237</v>
      </c>
      <c r="M11" s="27">
        <v>1426907</v>
      </c>
      <c r="N11" s="27">
        <v>544245</v>
      </c>
      <c r="O11" s="26">
        <v>2534389</v>
      </c>
      <c r="P11" s="26">
        <v>379134</v>
      </c>
      <c r="Q11" s="27">
        <v>661384</v>
      </c>
      <c r="R11" s="27">
        <v>1303375</v>
      </c>
      <c r="S11" s="26">
        <v>2343893</v>
      </c>
      <c r="T11" s="26">
        <v>625818</v>
      </c>
      <c r="U11" s="27">
        <v>650485</v>
      </c>
      <c r="V11" s="27">
        <v>741862</v>
      </c>
      <c r="W11" s="40">
        <v>2018165</v>
      </c>
    </row>
    <row r="12" spans="1:23" ht="12.95" customHeight="1" x14ac:dyDescent="0.2">
      <c r="A12" s="15" t="s">
        <v>20</v>
      </c>
      <c r="B12" s="16" t="s">
        <v>27</v>
      </c>
      <c r="C12" s="17" t="s">
        <v>28</v>
      </c>
      <c r="D12" s="26">
        <v>26210071</v>
      </c>
      <c r="E12" s="27">
        <v>27724128</v>
      </c>
      <c r="F12" s="27">
        <v>30670644</v>
      </c>
      <c r="G12" s="35">
        <f t="shared" si="1"/>
        <v>1.1062798440405412</v>
      </c>
      <c r="H12" s="26">
        <v>883866</v>
      </c>
      <c r="I12" s="27">
        <v>1211789</v>
      </c>
      <c r="J12" s="27">
        <v>5006859</v>
      </c>
      <c r="K12" s="26">
        <v>7102514</v>
      </c>
      <c r="L12" s="26">
        <v>-452163</v>
      </c>
      <c r="M12" s="27">
        <v>3884288</v>
      </c>
      <c r="N12" s="27">
        <v>3994370</v>
      </c>
      <c r="O12" s="26">
        <v>7426495</v>
      </c>
      <c r="P12" s="26">
        <v>2175722</v>
      </c>
      <c r="Q12" s="27">
        <v>2061422</v>
      </c>
      <c r="R12" s="27">
        <v>2352611</v>
      </c>
      <c r="S12" s="26">
        <v>6589755</v>
      </c>
      <c r="T12" s="26">
        <v>3626016</v>
      </c>
      <c r="U12" s="27">
        <v>1867141</v>
      </c>
      <c r="V12" s="27">
        <v>4058723</v>
      </c>
      <c r="W12" s="40">
        <v>9551880</v>
      </c>
    </row>
    <row r="13" spans="1:23" ht="12.95" customHeight="1" x14ac:dyDescent="0.2">
      <c r="A13" s="15" t="s">
        <v>20</v>
      </c>
      <c r="B13" s="16" t="s">
        <v>29</v>
      </c>
      <c r="C13" s="17" t="s">
        <v>30</v>
      </c>
      <c r="D13" s="26">
        <v>7681500</v>
      </c>
      <c r="E13" s="27">
        <v>3483000</v>
      </c>
      <c r="F13" s="27">
        <v>7903153</v>
      </c>
      <c r="G13" s="35">
        <f t="shared" si="1"/>
        <v>2.2690648865920182</v>
      </c>
      <c r="H13" s="26">
        <v>46163</v>
      </c>
      <c r="I13" s="27">
        <v>81073</v>
      </c>
      <c r="J13" s="27">
        <v>356198</v>
      </c>
      <c r="K13" s="26">
        <v>483434</v>
      </c>
      <c r="L13" s="26">
        <v>71475</v>
      </c>
      <c r="M13" s="27">
        <v>346689</v>
      </c>
      <c r="N13" s="27">
        <v>130534</v>
      </c>
      <c r="O13" s="26">
        <v>548698</v>
      </c>
      <c r="P13" s="26">
        <v>222385</v>
      </c>
      <c r="Q13" s="27">
        <v>46386</v>
      </c>
      <c r="R13" s="27">
        <v>3171575</v>
      </c>
      <c r="S13" s="26">
        <v>3440346</v>
      </c>
      <c r="T13" s="26">
        <v>25673</v>
      </c>
      <c r="U13" s="27">
        <v>2942095</v>
      </c>
      <c r="V13" s="27">
        <v>462907</v>
      </c>
      <c r="W13" s="40">
        <v>3430675</v>
      </c>
    </row>
    <row r="14" spans="1:23" ht="12.95" customHeight="1" x14ac:dyDescent="0.2">
      <c r="A14" s="15" t="s">
        <v>20</v>
      </c>
      <c r="B14" s="16" t="s">
        <v>31</v>
      </c>
      <c r="C14" s="17" t="s">
        <v>32</v>
      </c>
      <c r="D14" s="26">
        <v>48820621</v>
      </c>
      <c r="E14" s="27">
        <v>51056117</v>
      </c>
      <c r="F14" s="27">
        <v>47508034</v>
      </c>
      <c r="G14" s="35">
        <f t="shared" si="1"/>
        <v>0.93050621143006229</v>
      </c>
      <c r="H14" s="26">
        <v>3274919</v>
      </c>
      <c r="I14" s="27">
        <v>7680584</v>
      </c>
      <c r="J14" s="27">
        <v>5914373</v>
      </c>
      <c r="K14" s="26">
        <v>16869876</v>
      </c>
      <c r="L14" s="26">
        <v>3975890</v>
      </c>
      <c r="M14" s="27">
        <v>3675336</v>
      </c>
      <c r="N14" s="27">
        <v>3639874</v>
      </c>
      <c r="O14" s="26">
        <v>11291100</v>
      </c>
      <c r="P14" s="26">
        <v>2344148</v>
      </c>
      <c r="Q14" s="27">
        <v>2384406</v>
      </c>
      <c r="R14" s="27">
        <v>3255931</v>
      </c>
      <c r="S14" s="26">
        <v>7984485</v>
      </c>
      <c r="T14" s="26">
        <v>3322546</v>
      </c>
      <c r="U14" s="27">
        <v>3156497</v>
      </c>
      <c r="V14" s="27">
        <v>4883530</v>
      </c>
      <c r="W14" s="40">
        <v>11362573</v>
      </c>
    </row>
    <row r="15" spans="1:23" ht="12.95" customHeight="1" x14ac:dyDescent="0.2">
      <c r="A15" s="15" t="s">
        <v>20</v>
      </c>
      <c r="B15" s="16" t="s">
        <v>33</v>
      </c>
      <c r="C15" s="17" t="s">
        <v>34</v>
      </c>
      <c r="D15" s="26">
        <v>6737114</v>
      </c>
      <c r="E15" s="27">
        <v>2662525</v>
      </c>
      <c r="F15" s="27">
        <v>2915060</v>
      </c>
      <c r="G15" s="35">
        <f t="shared" si="1"/>
        <v>1.0948479357001342</v>
      </c>
      <c r="H15" s="26">
        <v>143136</v>
      </c>
      <c r="I15" s="27">
        <v>228775</v>
      </c>
      <c r="J15" s="27">
        <v>118202</v>
      </c>
      <c r="K15" s="26">
        <v>490113</v>
      </c>
      <c r="L15" s="26">
        <v>409216</v>
      </c>
      <c r="M15" s="27">
        <v>92744</v>
      </c>
      <c r="N15" s="27">
        <v>11950</v>
      </c>
      <c r="O15" s="26">
        <v>513910</v>
      </c>
      <c r="P15" s="26">
        <v>282319</v>
      </c>
      <c r="Q15" s="27">
        <v>307515</v>
      </c>
      <c r="R15" s="27">
        <v>512930</v>
      </c>
      <c r="S15" s="26">
        <v>1102764</v>
      </c>
      <c r="T15" s="26">
        <v>148716</v>
      </c>
      <c r="U15" s="27">
        <v>275772</v>
      </c>
      <c r="V15" s="27">
        <v>383785</v>
      </c>
      <c r="W15" s="40">
        <v>808273</v>
      </c>
    </row>
    <row r="16" spans="1:23" ht="12.95" customHeight="1" x14ac:dyDescent="0.2">
      <c r="A16" s="15" t="s">
        <v>35</v>
      </c>
      <c r="B16" s="16" t="s">
        <v>36</v>
      </c>
      <c r="C16" s="17" t="s">
        <v>37</v>
      </c>
      <c r="D16" s="26">
        <v>0</v>
      </c>
      <c r="E16" s="27">
        <v>0</v>
      </c>
      <c r="F16" s="27">
        <v>0</v>
      </c>
      <c r="G16" s="35">
        <f t="shared" si="1"/>
        <v>0</v>
      </c>
      <c r="H16" s="26">
        <v>0</v>
      </c>
      <c r="I16" s="27">
        <v>0</v>
      </c>
      <c r="J16" s="27">
        <v>0</v>
      </c>
      <c r="K16" s="26">
        <v>0</v>
      </c>
      <c r="L16" s="26">
        <v>0</v>
      </c>
      <c r="M16" s="27">
        <v>0</v>
      </c>
      <c r="N16" s="27">
        <v>0</v>
      </c>
      <c r="O16" s="26">
        <v>0</v>
      </c>
      <c r="P16" s="26">
        <v>0</v>
      </c>
      <c r="Q16" s="27">
        <v>0</v>
      </c>
      <c r="R16" s="27">
        <v>0</v>
      </c>
      <c r="S16" s="26">
        <v>0</v>
      </c>
      <c r="T16" s="26">
        <v>0</v>
      </c>
      <c r="U16" s="27">
        <v>0</v>
      </c>
      <c r="V16" s="27">
        <v>0</v>
      </c>
      <c r="W16" s="40">
        <v>0</v>
      </c>
    </row>
    <row r="17" spans="1:23" ht="12.95" customHeight="1" x14ac:dyDescent="0.3">
      <c r="A17" s="18" t="s">
        <v>0</v>
      </c>
      <c r="B17" s="19" t="s">
        <v>38</v>
      </c>
      <c r="C17" s="20" t="s">
        <v>0</v>
      </c>
      <c r="D17" s="28">
        <f>SUM(D9:D16)</f>
        <v>133821309</v>
      </c>
      <c r="E17" s="29">
        <f>SUM(E9:E16)</f>
        <v>127705372</v>
      </c>
      <c r="F17" s="29">
        <f>SUM(F9:F16)</f>
        <v>118140100</v>
      </c>
      <c r="G17" s="36">
        <f t="shared" si="1"/>
        <v>0.92509890656753269</v>
      </c>
      <c r="H17" s="28">
        <f t="shared" ref="H17:W17" si="2">SUM(H9:H16)</f>
        <v>5131694</v>
      </c>
      <c r="I17" s="29">
        <f t="shared" si="2"/>
        <v>10164130</v>
      </c>
      <c r="J17" s="29">
        <f t="shared" si="2"/>
        <v>13428264</v>
      </c>
      <c r="K17" s="28">
        <f t="shared" si="2"/>
        <v>28724088</v>
      </c>
      <c r="L17" s="28">
        <f t="shared" si="2"/>
        <v>5359653</v>
      </c>
      <c r="M17" s="29">
        <f t="shared" si="2"/>
        <v>13599405</v>
      </c>
      <c r="N17" s="29">
        <f t="shared" si="2"/>
        <v>8805108</v>
      </c>
      <c r="O17" s="28">
        <f t="shared" si="2"/>
        <v>27764166</v>
      </c>
      <c r="P17" s="28">
        <f t="shared" si="2"/>
        <v>7385420</v>
      </c>
      <c r="Q17" s="29">
        <f t="shared" si="2"/>
        <v>7626363</v>
      </c>
      <c r="R17" s="29">
        <f t="shared" si="2"/>
        <v>13404061</v>
      </c>
      <c r="S17" s="28">
        <f t="shared" si="2"/>
        <v>28415844</v>
      </c>
      <c r="T17" s="28">
        <f t="shared" si="2"/>
        <v>8253643</v>
      </c>
      <c r="U17" s="29">
        <f t="shared" si="2"/>
        <v>10913887</v>
      </c>
      <c r="V17" s="29">
        <f t="shared" si="2"/>
        <v>14068472</v>
      </c>
      <c r="W17" s="41">
        <f t="shared" si="2"/>
        <v>33236002</v>
      </c>
    </row>
    <row r="18" spans="1:23" ht="12.95" customHeight="1" x14ac:dyDescent="0.2">
      <c r="A18" s="15" t="s">
        <v>20</v>
      </c>
      <c r="B18" s="16" t="s">
        <v>39</v>
      </c>
      <c r="C18" s="17" t="s">
        <v>40</v>
      </c>
      <c r="D18" s="26">
        <v>7449225</v>
      </c>
      <c r="E18" s="27">
        <v>14559225</v>
      </c>
      <c r="F18" s="27">
        <v>11777721</v>
      </c>
      <c r="G18" s="35">
        <f t="shared" si="1"/>
        <v>0.80895246828042011</v>
      </c>
      <c r="H18" s="26">
        <v>52000</v>
      </c>
      <c r="I18" s="27">
        <v>0</v>
      </c>
      <c r="J18" s="27">
        <v>114233</v>
      </c>
      <c r="K18" s="26">
        <v>166233</v>
      </c>
      <c r="L18" s="26">
        <v>229233</v>
      </c>
      <c r="M18" s="27">
        <v>174182</v>
      </c>
      <c r="N18" s="27">
        <v>358750</v>
      </c>
      <c r="O18" s="26">
        <v>762165</v>
      </c>
      <c r="P18" s="26">
        <v>131028</v>
      </c>
      <c r="Q18" s="27">
        <v>60753</v>
      </c>
      <c r="R18" s="27">
        <v>2704815</v>
      </c>
      <c r="S18" s="26">
        <v>2896596</v>
      </c>
      <c r="T18" s="26">
        <v>1176650</v>
      </c>
      <c r="U18" s="27">
        <v>3169643</v>
      </c>
      <c r="V18" s="27">
        <v>3606434</v>
      </c>
      <c r="W18" s="40">
        <v>7952727</v>
      </c>
    </row>
    <row r="19" spans="1:23" ht="12.95" customHeight="1" x14ac:dyDescent="0.2">
      <c r="A19" s="15" t="s">
        <v>20</v>
      </c>
      <c r="B19" s="16" t="s">
        <v>41</v>
      </c>
      <c r="C19" s="17" t="s">
        <v>42</v>
      </c>
      <c r="D19" s="26">
        <v>540012</v>
      </c>
      <c r="E19" s="27">
        <v>540012</v>
      </c>
      <c r="F19" s="27">
        <v>0</v>
      </c>
      <c r="G19" s="35">
        <f t="shared" si="1"/>
        <v>0</v>
      </c>
      <c r="H19" s="26">
        <v>0</v>
      </c>
      <c r="I19" s="27">
        <v>0</v>
      </c>
      <c r="J19" s="27">
        <v>0</v>
      </c>
      <c r="K19" s="26">
        <v>0</v>
      </c>
      <c r="L19" s="26">
        <v>0</v>
      </c>
      <c r="M19" s="27">
        <v>0</v>
      </c>
      <c r="N19" s="27">
        <v>0</v>
      </c>
      <c r="O19" s="26">
        <v>0</v>
      </c>
      <c r="P19" s="26">
        <v>0</v>
      </c>
      <c r="Q19" s="27">
        <v>0</v>
      </c>
      <c r="R19" s="27">
        <v>0</v>
      </c>
      <c r="S19" s="26">
        <v>0</v>
      </c>
      <c r="T19" s="26">
        <v>0</v>
      </c>
      <c r="U19" s="27">
        <v>0</v>
      </c>
      <c r="V19" s="27">
        <v>0</v>
      </c>
      <c r="W19" s="40">
        <v>0</v>
      </c>
    </row>
    <row r="20" spans="1:23" ht="12.95" customHeight="1" x14ac:dyDescent="0.2">
      <c r="A20" s="15" t="s">
        <v>20</v>
      </c>
      <c r="B20" s="16" t="s">
        <v>43</v>
      </c>
      <c r="C20" s="17" t="s">
        <v>44</v>
      </c>
      <c r="D20" s="26">
        <v>2130000</v>
      </c>
      <c r="E20" s="27">
        <v>1621558</v>
      </c>
      <c r="F20" s="27">
        <v>342928</v>
      </c>
      <c r="G20" s="35">
        <f t="shared" si="1"/>
        <v>0.21148056375411795</v>
      </c>
      <c r="H20" s="26">
        <v>950</v>
      </c>
      <c r="I20" s="27">
        <v>0</v>
      </c>
      <c r="J20" s="27">
        <v>53237</v>
      </c>
      <c r="K20" s="26">
        <v>54187</v>
      </c>
      <c r="L20" s="26">
        <v>7393</v>
      </c>
      <c r="M20" s="27">
        <v>20050</v>
      </c>
      <c r="N20" s="27">
        <v>991</v>
      </c>
      <c r="O20" s="26">
        <v>28434</v>
      </c>
      <c r="P20" s="26">
        <v>36462</v>
      </c>
      <c r="Q20" s="27">
        <v>180</v>
      </c>
      <c r="R20" s="27">
        <v>469</v>
      </c>
      <c r="S20" s="26">
        <v>37111</v>
      </c>
      <c r="T20" s="26">
        <v>0</v>
      </c>
      <c r="U20" s="27">
        <v>25866</v>
      </c>
      <c r="V20" s="27">
        <v>197330</v>
      </c>
      <c r="W20" s="40">
        <v>223196</v>
      </c>
    </row>
    <row r="21" spans="1:23" ht="12.95" customHeight="1" x14ac:dyDescent="0.2">
      <c r="A21" s="15" t="s">
        <v>20</v>
      </c>
      <c r="B21" s="16" t="s">
        <v>45</v>
      </c>
      <c r="C21" s="17" t="s">
        <v>46</v>
      </c>
      <c r="D21" s="26">
        <v>7963000</v>
      </c>
      <c r="E21" s="27">
        <v>6068500</v>
      </c>
      <c r="F21" s="27">
        <v>929409</v>
      </c>
      <c r="G21" s="35">
        <f t="shared" si="1"/>
        <v>0.15315300321331465</v>
      </c>
      <c r="H21" s="26">
        <v>15312</v>
      </c>
      <c r="I21" s="27">
        <v>71502</v>
      </c>
      <c r="J21" s="27">
        <v>53525</v>
      </c>
      <c r="K21" s="26">
        <v>140339</v>
      </c>
      <c r="L21" s="26">
        <v>261029</v>
      </c>
      <c r="M21" s="27">
        <v>78522</v>
      </c>
      <c r="N21" s="27">
        <v>7255</v>
      </c>
      <c r="O21" s="26">
        <v>346806</v>
      </c>
      <c r="P21" s="26">
        <v>21055</v>
      </c>
      <c r="Q21" s="27">
        <v>1963</v>
      </c>
      <c r="R21" s="27">
        <v>330214</v>
      </c>
      <c r="S21" s="26">
        <v>353232</v>
      </c>
      <c r="T21" s="26">
        <v>43363</v>
      </c>
      <c r="U21" s="27">
        <v>25973</v>
      </c>
      <c r="V21" s="27">
        <v>19696</v>
      </c>
      <c r="W21" s="40">
        <v>89032</v>
      </c>
    </row>
    <row r="22" spans="1:23" ht="12.95" customHeight="1" x14ac:dyDescent="0.2">
      <c r="A22" s="15" t="s">
        <v>20</v>
      </c>
      <c r="B22" s="16" t="s">
        <v>47</v>
      </c>
      <c r="C22" s="17" t="s">
        <v>48</v>
      </c>
      <c r="D22" s="26">
        <v>4813721</v>
      </c>
      <c r="E22" s="27">
        <v>4183233</v>
      </c>
      <c r="F22" s="27">
        <v>2033277</v>
      </c>
      <c r="G22" s="35">
        <f t="shared" si="1"/>
        <v>0.48605396830633146</v>
      </c>
      <c r="H22" s="26">
        <v>1</v>
      </c>
      <c r="I22" s="27">
        <v>226553</v>
      </c>
      <c r="J22" s="27">
        <v>201025</v>
      </c>
      <c r="K22" s="26">
        <v>427579</v>
      </c>
      <c r="L22" s="26">
        <v>17067</v>
      </c>
      <c r="M22" s="27">
        <v>246002</v>
      </c>
      <c r="N22" s="27">
        <v>244955</v>
      </c>
      <c r="O22" s="26">
        <v>508024</v>
      </c>
      <c r="P22" s="26">
        <v>127756</v>
      </c>
      <c r="Q22" s="27">
        <v>197144</v>
      </c>
      <c r="R22" s="27">
        <v>36846</v>
      </c>
      <c r="S22" s="26">
        <v>361746</v>
      </c>
      <c r="T22" s="26">
        <v>401185</v>
      </c>
      <c r="U22" s="27">
        <v>73750</v>
      </c>
      <c r="V22" s="27">
        <v>260993</v>
      </c>
      <c r="W22" s="40">
        <v>735928</v>
      </c>
    </row>
    <row r="23" spans="1:23" ht="12.95" customHeight="1" x14ac:dyDescent="0.2">
      <c r="A23" s="15" t="s">
        <v>20</v>
      </c>
      <c r="B23" s="16" t="s">
        <v>49</v>
      </c>
      <c r="C23" s="17" t="s">
        <v>50</v>
      </c>
      <c r="D23" s="26">
        <v>18880000</v>
      </c>
      <c r="E23" s="27">
        <v>18880000</v>
      </c>
      <c r="F23" s="27">
        <v>44822733</v>
      </c>
      <c r="G23" s="35">
        <f t="shared" si="1"/>
        <v>2.3740854343220339</v>
      </c>
      <c r="H23" s="26">
        <v>0</v>
      </c>
      <c r="I23" s="27">
        <v>282155</v>
      </c>
      <c r="J23" s="27">
        <v>0</v>
      </c>
      <c r="K23" s="26">
        <v>282155</v>
      </c>
      <c r="L23" s="26">
        <v>12036505</v>
      </c>
      <c r="M23" s="27">
        <v>1783107</v>
      </c>
      <c r="N23" s="27">
        <v>1524037</v>
      </c>
      <c r="O23" s="26">
        <v>15343649</v>
      </c>
      <c r="P23" s="26">
        <v>255728</v>
      </c>
      <c r="Q23" s="27">
        <v>1887820</v>
      </c>
      <c r="R23" s="27">
        <v>10865319</v>
      </c>
      <c r="S23" s="26">
        <v>13008867</v>
      </c>
      <c r="T23" s="26">
        <v>5470965</v>
      </c>
      <c r="U23" s="27">
        <v>5177241</v>
      </c>
      <c r="V23" s="27">
        <v>5539856</v>
      </c>
      <c r="W23" s="40">
        <v>16188062</v>
      </c>
    </row>
    <row r="24" spans="1:23" ht="12.95" customHeight="1" x14ac:dyDescent="0.2">
      <c r="A24" s="15" t="s">
        <v>35</v>
      </c>
      <c r="B24" s="16" t="s">
        <v>51</v>
      </c>
      <c r="C24" s="17" t="s">
        <v>52</v>
      </c>
      <c r="D24" s="26">
        <v>52983904</v>
      </c>
      <c r="E24" s="27">
        <v>31268603</v>
      </c>
      <c r="F24" s="27">
        <v>17674621</v>
      </c>
      <c r="G24" s="35">
        <f t="shared" si="1"/>
        <v>0.56525138011442344</v>
      </c>
      <c r="H24" s="26">
        <v>14800</v>
      </c>
      <c r="I24" s="27">
        <v>1975703</v>
      </c>
      <c r="J24" s="27">
        <v>1408620</v>
      </c>
      <c r="K24" s="26">
        <v>3399123</v>
      </c>
      <c r="L24" s="26">
        <v>1930492</v>
      </c>
      <c r="M24" s="27">
        <v>1124343</v>
      </c>
      <c r="N24" s="27">
        <v>1528396</v>
      </c>
      <c r="O24" s="26">
        <v>4583231</v>
      </c>
      <c r="P24" s="26">
        <v>667689</v>
      </c>
      <c r="Q24" s="27">
        <v>471896</v>
      </c>
      <c r="R24" s="27">
        <v>3049346</v>
      </c>
      <c r="S24" s="26">
        <v>4188931</v>
      </c>
      <c r="T24" s="26">
        <v>2898259</v>
      </c>
      <c r="U24" s="27">
        <v>1002825</v>
      </c>
      <c r="V24" s="27">
        <v>1602252</v>
      </c>
      <c r="W24" s="40">
        <v>5503336</v>
      </c>
    </row>
    <row r="25" spans="1:23" ht="12.95" customHeight="1" x14ac:dyDescent="0.3">
      <c r="A25" s="18" t="s">
        <v>0</v>
      </c>
      <c r="B25" s="19" t="s">
        <v>53</v>
      </c>
      <c r="C25" s="20" t="s">
        <v>0</v>
      </c>
      <c r="D25" s="28">
        <f>SUM(D18:D24)</f>
        <v>94759862</v>
      </c>
      <c r="E25" s="29">
        <f>SUM(E18:E24)</f>
        <v>77121131</v>
      </c>
      <c r="F25" s="29">
        <f>SUM(F18:F24)</f>
        <v>77580689</v>
      </c>
      <c r="G25" s="36">
        <f t="shared" si="1"/>
        <v>1.0059589115724976</v>
      </c>
      <c r="H25" s="28">
        <f t="shared" ref="H25:W25" si="3">SUM(H18:H24)</f>
        <v>83063</v>
      </c>
      <c r="I25" s="29">
        <f t="shared" si="3"/>
        <v>2555913</v>
      </c>
      <c r="J25" s="29">
        <f t="shared" si="3"/>
        <v>1830640</v>
      </c>
      <c r="K25" s="28">
        <f t="shared" si="3"/>
        <v>4469616</v>
      </c>
      <c r="L25" s="28">
        <f t="shared" si="3"/>
        <v>14481719</v>
      </c>
      <c r="M25" s="29">
        <f t="shared" si="3"/>
        <v>3426206</v>
      </c>
      <c r="N25" s="29">
        <f t="shared" si="3"/>
        <v>3664384</v>
      </c>
      <c r="O25" s="28">
        <f t="shared" si="3"/>
        <v>21572309</v>
      </c>
      <c r="P25" s="28">
        <f t="shared" si="3"/>
        <v>1239718</v>
      </c>
      <c r="Q25" s="29">
        <f t="shared" si="3"/>
        <v>2619756</v>
      </c>
      <c r="R25" s="29">
        <f t="shared" si="3"/>
        <v>16987009</v>
      </c>
      <c r="S25" s="28">
        <f t="shared" si="3"/>
        <v>20846483</v>
      </c>
      <c r="T25" s="28">
        <f t="shared" si="3"/>
        <v>9990422</v>
      </c>
      <c r="U25" s="29">
        <f t="shared" si="3"/>
        <v>9475298</v>
      </c>
      <c r="V25" s="29">
        <f t="shared" si="3"/>
        <v>11226561</v>
      </c>
      <c r="W25" s="41">
        <f t="shared" si="3"/>
        <v>30692281</v>
      </c>
    </row>
    <row r="26" spans="1:23" ht="12.95" customHeight="1" x14ac:dyDescent="0.2">
      <c r="A26" s="15" t="s">
        <v>20</v>
      </c>
      <c r="B26" s="16" t="s">
        <v>54</v>
      </c>
      <c r="C26" s="17" t="s">
        <v>55</v>
      </c>
      <c r="D26" s="26">
        <v>13274393</v>
      </c>
      <c r="E26" s="27">
        <v>13274393</v>
      </c>
      <c r="F26" s="27">
        <v>12620981</v>
      </c>
      <c r="G26" s="35">
        <f t="shared" si="1"/>
        <v>0.95077650631558064</v>
      </c>
      <c r="H26" s="26">
        <v>0</v>
      </c>
      <c r="I26" s="27">
        <v>0</v>
      </c>
      <c r="J26" s="27">
        <v>2975634</v>
      </c>
      <c r="K26" s="26">
        <v>2975634</v>
      </c>
      <c r="L26" s="26">
        <v>24131</v>
      </c>
      <c r="M26" s="27">
        <v>1169638</v>
      </c>
      <c r="N26" s="27">
        <v>990230</v>
      </c>
      <c r="O26" s="26">
        <v>2183999</v>
      </c>
      <c r="P26" s="26">
        <v>2545373</v>
      </c>
      <c r="Q26" s="27">
        <v>202835</v>
      </c>
      <c r="R26" s="27">
        <v>427287</v>
      </c>
      <c r="S26" s="26">
        <v>3175495</v>
      </c>
      <c r="T26" s="26">
        <v>345405</v>
      </c>
      <c r="U26" s="27">
        <v>3940448</v>
      </c>
      <c r="V26" s="27">
        <v>0</v>
      </c>
      <c r="W26" s="40">
        <v>4285853</v>
      </c>
    </row>
    <row r="27" spans="1:23" ht="12.95" customHeight="1" x14ac:dyDescent="0.2">
      <c r="A27" s="15" t="s">
        <v>20</v>
      </c>
      <c r="B27" s="16" t="s">
        <v>56</v>
      </c>
      <c r="C27" s="17" t="s">
        <v>57</v>
      </c>
      <c r="D27" s="26">
        <v>5050000</v>
      </c>
      <c r="E27" s="27">
        <v>5165760</v>
      </c>
      <c r="F27" s="27">
        <v>4275888</v>
      </c>
      <c r="G27" s="35">
        <f t="shared" si="1"/>
        <v>0.82773648020813972</v>
      </c>
      <c r="H27" s="26">
        <v>730125</v>
      </c>
      <c r="I27" s="27">
        <v>531719</v>
      </c>
      <c r="J27" s="27">
        <v>98575</v>
      </c>
      <c r="K27" s="26">
        <v>1360419</v>
      </c>
      <c r="L27" s="26">
        <v>391133</v>
      </c>
      <c r="M27" s="27">
        <v>379506</v>
      </c>
      <c r="N27" s="27">
        <v>291406</v>
      </c>
      <c r="O27" s="26">
        <v>1062045</v>
      </c>
      <c r="P27" s="26">
        <v>243804</v>
      </c>
      <c r="Q27" s="27">
        <v>57933</v>
      </c>
      <c r="R27" s="27">
        <v>641816</v>
      </c>
      <c r="S27" s="26">
        <v>943553</v>
      </c>
      <c r="T27" s="26">
        <v>117196</v>
      </c>
      <c r="U27" s="27">
        <v>222867</v>
      </c>
      <c r="V27" s="27">
        <v>569808</v>
      </c>
      <c r="W27" s="40">
        <v>909871</v>
      </c>
    </row>
    <row r="28" spans="1:23" ht="12.95" customHeight="1" x14ac:dyDescent="0.2">
      <c r="A28" s="15" t="s">
        <v>20</v>
      </c>
      <c r="B28" s="16" t="s">
        <v>58</v>
      </c>
      <c r="C28" s="17" t="s">
        <v>59</v>
      </c>
      <c r="D28" s="26">
        <v>2455000</v>
      </c>
      <c r="E28" s="27">
        <v>3474400</v>
      </c>
      <c r="F28" s="27">
        <v>3152851</v>
      </c>
      <c r="G28" s="35">
        <f t="shared" si="1"/>
        <v>0.90745193414690306</v>
      </c>
      <c r="H28" s="26">
        <v>0</v>
      </c>
      <c r="I28" s="27">
        <v>33980</v>
      </c>
      <c r="J28" s="27">
        <v>18449</v>
      </c>
      <c r="K28" s="26">
        <v>52429</v>
      </c>
      <c r="L28" s="26">
        <v>293966</v>
      </c>
      <c r="M28" s="27">
        <v>81248</v>
      </c>
      <c r="N28" s="27">
        <v>84999</v>
      </c>
      <c r="O28" s="26">
        <v>460213</v>
      </c>
      <c r="P28" s="26">
        <v>417660</v>
      </c>
      <c r="Q28" s="27">
        <v>463719</v>
      </c>
      <c r="R28" s="27">
        <v>235746</v>
      </c>
      <c r="S28" s="26">
        <v>1117125</v>
      </c>
      <c r="T28" s="26">
        <v>213890</v>
      </c>
      <c r="U28" s="27">
        <v>411550</v>
      </c>
      <c r="V28" s="27">
        <v>897644</v>
      </c>
      <c r="W28" s="40">
        <v>1523084</v>
      </c>
    </row>
    <row r="29" spans="1:23" ht="12.95" customHeight="1" x14ac:dyDescent="0.2">
      <c r="A29" s="15" t="s">
        <v>20</v>
      </c>
      <c r="B29" s="16" t="s">
        <v>60</v>
      </c>
      <c r="C29" s="17" t="s">
        <v>61</v>
      </c>
      <c r="D29" s="26">
        <v>5400000</v>
      </c>
      <c r="E29" s="27">
        <v>6053000</v>
      </c>
      <c r="F29" s="27">
        <v>4374213</v>
      </c>
      <c r="G29" s="35">
        <f t="shared" si="1"/>
        <v>0.72265207335205683</v>
      </c>
      <c r="H29" s="26">
        <v>485259</v>
      </c>
      <c r="I29" s="27">
        <v>413468</v>
      </c>
      <c r="J29" s="27">
        <v>145881</v>
      </c>
      <c r="K29" s="26">
        <v>1044608</v>
      </c>
      <c r="L29" s="26">
        <v>626777</v>
      </c>
      <c r="M29" s="27">
        <v>238166</v>
      </c>
      <c r="N29" s="27">
        <v>540475</v>
      </c>
      <c r="O29" s="26">
        <v>1405418</v>
      </c>
      <c r="P29" s="26">
        <v>202613</v>
      </c>
      <c r="Q29" s="27">
        <v>273315</v>
      </c>
      <c r="R29" s="27">
        <v>689705</v>
      </c>
      <c r="S29" s="26">
        <v>1165633</v>
      </c>
      <c r="T29" s="26">
        <v>159849</v>
      </c>
      <c r="U29" s="27">
        <v>328312</v>
      </c>
      <c r="V29" s="27">
        <v>270393</v>
      </c>
      <c r="W29" s="40">
        <v>758554</v>
      </c>
    </row>
    <row r="30" spans="1:23" ht="12.95" customHeight="1" x14ac:dyDescent="0.2">
      <c r="A30" s="15" t="s">
        <v>20</v>
      </c>
      <c r="B30" s="16" t="s">
        <v>62</v>
      </c>
      <c r="C30" s="17" t="s">
        <v>63</v>
      </c>
      <c r="D30" s="26">
        <v>4109724</v>
      </c>
      <c r="E30" s="27">
        <v>3159729</v>
      </c>
      <c r="F30" s="27">
        <v>1068744</v>
      </c>
      <c r="G30" s="35">
        <f t="shared" si="1"/>
        <v>0.33823913379913279</v>
      </c>
      <c r="H30" s="26">
        <v>25002</v>
      </c>
      <c r="I30" s="27">
        <v>236211</v>
      </c>
      <c r="J30" s="27">
        <v>97413</v>
      </c>
      <c r="K30" s="26">
        <v>358626</v>
      </c>
      <c r="L30" s="26">
        <v>127991</v>
      </c>
      <c r="M30" s="27">
        <v>129729</v>
      </c>
      <c r="N30" s="27">
        <v>87746</v>
      </c>
      <c r="O30" s="26">
        <v>345466</v>
      </c>
      <c r="P30" s="26">
        <v>44923</v>
      </c>
      <c r="Q30" s="27">
        <v>112265</v>
      </c>
      <c r="R30" s="27">
        <v>0</v>
      </c>
      <c r="S30" s="26">
        <v>157188</v>
      </c>
      <c r="T30" s="26">
        <v>23978</v>
      </c>
      <c r="U30" s="27">
        <v>40072</v>
      </c>
      <c r="V30" s="27">
        <v>143414</v>
      </c>
      <c r="W30" s="40">
        <v>207464</v>
      </c>
    </row>
    <row r="31" spans="1:23" ht="12.95" customHeight="1" x14ac:dyDescent="0.2">
      <c r="A31" s="15" t="s">
        <v>20</v>
      </c>
      <c r="B31" s="16" t="s">
        <v>64</v>
      </c>
      <c r="C31" s="17" t="s">
        <v>65</v>
      </c>
      <c r="D31" s="26">
        <v>22117500</v>
      </c>
      <c r="E31" s="27">
        <v>19189500</v>
      </c>
      <c r="F31" s="27">
        <v>30653766</v>
      </c>
      <c r="G31" s="35">
        <f t="shared" si="1"/>
        <v>1.5974239036973346</v>
      </c>
      <c r="H31" s="26">
        <v>269626</v>
      </c>
      <c r="I31" s="27">
        <v>85410</v>
      </c>
      <c r="J31" s="27">
        <v>1111994</v>
      </c>
      <c r="K31" s="26">
        <v>1467030</v>
      </c>
      <c r="L31" s="26">
        <v>716346</v>
      </c>
      <c r="M31" s="27">
        <v>1434353</v>
      </c>
      <c r="N31" s="27">
        <v>2293412</v>
      </c>
      <c r="O31" s="26">
        <v>4444111</v>
      </c>
      <c r="P31" s="26">
        <v>235126</v>
      </c>
      <c r="Q31" s="27">
        <v>2765692</v>
      </c>
      <c r="R31" s="27">
        <v>2229322</v>
      </c>
      <c r="S31" s="26">
        <v>5230140</v>
      </c>
      <c r="T31" s="26">
        <v>2399694</v>
      </c>
      <c r="U31" s="27">
        <v>2092812</v>
      </c>
      <c r="V31" s="27">
        <v>15019979</v>
      </c>
      <c r="W31" s="40">
        <v>19512485</v>
      </c>
    </row>
    <row r="32" spans="1:23" ht="12.95" customHeight="1" x14ac:dyDescent="0.2">
      <c r="A32" s="15" t="s">
        <v>35</v>
      </c>
      <c r="B32" s="16" t="s">
        <v>66</v>
      </c>
      <c r="C32" s="17" t="s">
        <v>67</v>
      </c>
      <c r="D32" s="26">
        <v>55711427</v>
      </c>
      <c r="E32" s="27">
        <v>74319812</v>
      </c>
      <c r="F32" s="27">
        <v>50524954</v>
      </c>
      <c r="G32" s="35">
        <f t="shared" si="1"/>
        <v>0.67983156362128583</v>
      </c>
      <c r="H32" s="26">
        <v>0</v>
      </c>
      <c r="I32" s="27">
        <v>4814002</v>
      </c>
      <c r="J32" s="27">
        <v>5112516</v>
      </c>
      <c r="K32" s="26">
        <v>9926518</v>
      </c>
      <c r="L32" s="26">
        <v>7001403</v>
      </c>
      <c r="M32" s="27">
        <v>4397961</v>
      </c>
      <c r="N32" s="27">
        <v>4401200</v>
      </c>
      <c r="O32" s="26">
        <v>15800564</v>
      </c>
      <c r="P32" s="26">
        <v>6310721</v>
      </c>
      <c r="Q32" s="27">
        <v>3046970</v>
      </c>
      <c r="R32" s="27">
        <v>7517449</v>
      </c>
      <c r="S32" s="26">
        <v>16875140</v>
      </c>
      <c r="T32" s="26">
        <v>4277893</v>
      </c>
      <c r="U32" s="27">
        <v>1462608</v>
      </c>
      <c r="V32" s="27">
        <v>2182231</v>
      </c>
      <c r="W32" s="40">
        <v>7922732</v>
      </c>
    </row>
    <row r="33" spans="1:23" ht="12.95" customHeight="1" x14ac:dyDescent="0.3">
      <c r="A33" s="18" t="s">
        <v>0</v>
      </c>
      <c r="B33" s="19" t="s">
        <v>68</v>
      </c>
      <c r="C33" s="20" t="s">
        <v>0</v>
      </c>
      <c r="D33" s="28">
        <f>SUM(D26:D32)</f>
        <v>108118044</v>
      </c>
      <c r="E33" s="29">
        <f>SUM(E26:E32)</f>
        <v>124636594</v>
      </c>
      <c r="F33" s="29">
        <f>SUM(F26:F32)</f>
        <v>106671397</v>
      </c>
      <c r="G33" s="36">
        <f t="shared" si="1"/>
        <v>0.85585937144591739</v>
      </c>
      <c r="H33" s="28">
        <f t="shared" ref="H33:W33" si="4">SUM(H26:H32)</f>
        <v>1510012</v>
      </c>
      <c r="I33" s="29">
        <f t="shared" si="4"/>
        <v>6114790</v>
      </c>
      <c r="J33" s="29">
        <f t="shared" si="4"/>
        <v>9560462</v>
      </c>
      <c r="K33" s="28">
        <f t="shared" si="4"/>
        <v>17185264</v>
      </c>
      <c r="L33" s="28">
        <f t="shared" si="4"/>
        <v>9181747</v>
      </c>
      <c r="M33" s="29">
        <f t="shared" si="4"/>
        <v>7830601</v>
      </c>
      <c r="N33" s="29">
        <f t="shared" si="4"/>
        <v>8689468</v>
      </c>
      <c r="O33" s="28">
        <f t="shared" si="4"/>
        <v>25701816</v>
      </c>
      <c r="P33" s="28">
        <f t="shared" si="4"/>
        <v>10000220</v>
      </c>
      <c r="Q33" s="29">
        <f t="shared" si="4"/>
        <v>6922729</v>
      </c>
      <c r="R33" s="29">
        <f t="shared" si="4"/>
        <v>11741325</v>
      </c>
      <c r="S33" s="28">
        <f t="shared" si="4"/>
        <v>28664274</v>
      </c>
      <c r="T33" s="28">
        <f t="shared" si="4"/>
        <v>7537905</v>
      </c>
      <c r="U33" s="29">
        <f t="shared" si="4"/>
        <v>8498669</v>
      </c>
      <c r="V33" s="29">
        <f t="shared" si="4"/>
        <v>19083469</v>
      </c>
      <c r="W33" s="41">
        <f t="shared" si="4"/>
        <v>35120043</v>
      </c>
    </row>
    <row r="34" spans="1:23" ht="12.95" customHeight="1" x14ac:dyDescent="0.2">
      <c r="A34" s="15" t="s">
        <v>20</v>
      </c>
      <c r="B34" s="16" t="s">
        <v>69</v>
      </c>
      <c r="C34" s="17" t="s">
        <v>70</v>
      </c>
      <c r="D34" s="26">
        <v>15820020</v>
      </c>
      <c r="E34" s="27">
        <v>23633576</v>
      </c>
      <c r="F34" s="27">
        <v>16366041</v>
      </c>
      <c r="G34" s="35">
        <f t="shared" si="1"/>
        <v>0.6924910982578345</v>
      </c>
      <c r="H34" s="26">
        <v>1026885</v>
      </c>
      <c r="I34" s="27">
        <v>641178</v>
      </c>
      <c r="J34" s="27">
        <v>1558248</v>
      </c>
      <c r="K34" s="26">
        <v>3226311</v>
      </c>
      <c r="L34" s="26">
        <v>1309573</v>
      </c>
      <c r="M34" s="27">
        <v>296215</v>
      </c>
      <c r="N34" s="27">
        <v>656088</v>
      </c>
      <c r="O34" s="26">
        <v>2261876</v>
      </c>
      <c r="P34" s="26">
        <v>516098</v>
      </c>
      <c r="Q34" s="27">
        <v>2342353</v>
      </c>
      <c r="R34" s="27">
        <v>4175937</v>
      </c>
      <c r="S34" s="26">
        <v>7034388</v>
      </c>
      <c r="T34" s="26">
        <v>1449456</v>
      </c>
      <c r="U34" s="27">
        <v>1125761</v>
      </c>
      <c r="V34" s="27">
        <v>1268249</v>
      </c>
      <c r="W34" s="40">
        <v>3843466</v>
      </c>
    </row>
    <row r="35" spans="1:23" ht="12.95" customHeight="1" x14ac:dyDescent="0.2">
      <c r="A35" s="15" t="s">
        <v>20</v>
      </c>
      <c r="B35" s="16" t="s">
        <v>71</v>
      </c>
      <c r="C35" s="17" t="s">
        <v>72</v>
      </c>
      <c r="D35" s="26">
        <v>14032159</v>
      </c>
      <c r="E35" s="27">
        <v>17586124</v>
      </c>
      <c r="F35" s="27">
        <v>14472902</v>
      </c>
      <c r="G35" s="35">
        <f t="shared" si="1"/>
        <v>0.82297281652284493</v>
      </c>
      <c r="H35" s="26">
        <v>440497</v>
      </c>
      <c r="I35" s="27">
        <v>1153013</v>
      </c>
      <c r="J35" s="27">
        <v>1153290</v>
      </c>
      <c r="K35" s="26">
        <v>2746800</v>
      </c>
      <c r="L35" s="26">
        <v>1063410</v>
      </c>
      <c r="M35" s="27">
        <v>867276</v>
      </c>
      <c r="N35" s="27">
        <v>1038102</v>
      </c>
      <c r="O35" s="26">
        <v>2968788</v>
      </c>
      <c r="P35" s="26">
        <v>928488</v>
      </c>
      <c r="Q35" s="27">
        <v>579896</v>
      </c>
      <c r="R35" s="27">
        <v>1505944</v>
      </c>
      <c r="S35" s="26">
        <v>3014328</v>
      </c>
      <c r="T35" s="26">
        <v>2783555</v>
      </c>
      <c r="U35" s="27">
        <v>1631711</v>
      </c>
      <c r="V35" s="27">
        <v>1327720</v>
      </c>
      <c r="W35" s="40">
        <v>5742986</v>
      </c>
    </row>
    <row r="36" spans="1:23" ht="12.95" customHeight="1" x14ac:dyDescent="0.2">
      <c r="A36" s="15" t="s">
        <v>20</v>
      </c>
      <c r="B36" s="16" t="s">
        <v>73</v>
      </c>
      <c r="C36" s="17" t="s">
        <v>74</v>
      </c>
      <c r="D36" s="26">
        <v>294051</v>
      </c>
      <c r="E36" s="27">
        <v>4220000</v>
      </c>
      <c r="F36" s="27">
        <v>350826</v>
      </c>
      <c r="G36" s="35">
        <f t="shared" si="1"/>
        <v>8.313412322274881E-2</v>
      </c>
      <c r="H36" s="26">
        <v>26087</v>
      </c>
      <c r="I36" s="27">
        <v>-4798</v>
      </c>
      <c r="J36" s="27">
        <v>53774</v>
      </c>
      <c r="K36" s="26">
        <v>75063</v>
      </c>
      <c r="L36" s="26">
        <v>0</v>
      </c>
      <c r="M36" s="27">
        <v>0</v>
      </c>
      <c r="N36" s="27">
        <v>0</v>
      </c>
      <c r="O36" s="26">
        <v>0</v>
      </c>
      <c r="P36" s="26">
        <v>0</v>
      </c>
      <c r="Q36" s="27">
        <v>0</v>
      </c>
      <c r="R36" s="27">
        <v>31921</v>
      </c>
      <c r="S36" s="26">
        <v>31921</v>
      </c>
      <c r="T36" s="26">
        <v>11344</v>
      </c>
      <c r="U36" s="27">
        <v>48577</v>
      </c>
      <c r="V36" s="27">
        <v>183921</v>
      </c>
      <c r="W36" s="40">
        <v>243842</v>
      </c>
    </row>
    <row r="37" spans="1:23" ht="12.95" customHeight="1" x14ac:dyDescent="0.2">
      <c r="A37" s="15" t="s">
        <v>35</v>
      </c>
      <c r="B37" s="16" t="s">
        <v>75</v>
      </c>
      <c r="C37" s="17" t="s">
        <v>76</v>
      </c>
      <c r="D37" s="26">
        <v>64548920</v>
      </c>
      <c r="E37" s="27">
        <v>59139264</v>
      </c>
      <c r="F37" s="27">
        <v>47179531</v>
      </c>
      <c r="G37" s="35">
        <f t="shared" si="1"/>
        <v>0.79777000606568249</v>
      </c>
      <c r="H37" s="26">
        <v>7600</v>
      </c>
      <c r="I37" s="27">
        <v>1156618</v>
      </c>
      <c r="J37" s="27">
        <v>6592183</v>
      </c>
      <c r="K37" s="26">
        <v>7756401</v>
      </c>
      <c r="L37" s="26">
        <v>301092</v>
      </c>
      <c r="M37" s="27">
        <v>8592677</v>
      </c>
      <c r="N37" s="27">
        <v>0</v>
      </c>
      <c r="O37" s="26">
        <v>8893769</v>
      </c>
      <c r="P37" s="26">
        <v>9017030</v>
      </c>
      <c r="Q37" s="27">
        <v>310590</v>
      </c>
      <c r="R37" s="27">
        <v>381381</v>
      </c>
      <c r="S37" s="26">
        <v>9709001</v>
      </c>
      <c r="T37" s="26">
        <v>4197363</v>
      </c>
      <c r="U37" s="27">
        <v>6909933</v>
      </c>
      <c r="V37" s="27">
        <v>9713064</v>
      </c>
      <c r="W37" s="40">
        <v>20820360</v>
      </c>
    </row>
    <row r="38" spans="1:23" ht="12.95" customHeight="1" x14ac:dyDescent="0.3">
      <c r="A38" s="18" t="s">
        <v>0</v>
      </c>
      <c r="B38" s="19" t="s">
        <v>77</v>
      </c>
      <c r="C38" s="20" t="s">
        <v>0</v>
      </c>
      <c r="D38" s="28">
        <f>SUM(D34:D37)</f>
        <v>94695150</v>
      </c>
      <c r="E38" s="29">
        <f>SUM(E34:E37)</f>
        <v>104578964</v>
      </c>
      <c r="F38" s="29">
        <f>SUM(F34:F37)</f>
        <v>78369300</v>
      </c>
      <c r="G38" s="36">
        <f t="shared" si="1"/>
        <v>0.74937919637452133</v>
      </c>
      <c r="H38" s="28">
        <f t="shared" ref="H38:W38" si="5">SUM(H34:H37)</f>
        <v>1501069</v>
      </c>
      <c r="I38" s="29">
        <f t="shared" si="5"/>
        <v>2946011</v>
      </c>
      <c r="J38" s="29">
        <f t="shared" si="5"/>
        <v>9357495</v>
      </c>
      <c r="K38" s="28">
        <f t="shared" si="5"/>
        <v>13804575</v>
      </c>
      <c r="L38" s="28">
        <f t="shared" si="5"/>
        <v>2674075</v>
      </c>
      <c r="M38" s="29">
        <f t="shared" si="5"/>
        <v>9756168</v>
      </c>
      <c r="N38" s="29">
        <f t="shared" si="5"/>
        <v>1694190</v>
      </c>
      <c r="O38" s="28">
        <f t="shared" si="5"/>
        <v>14124433</v>
      </c>
      <c r="P38" s="28">
        <f t="shared" si="5"/>
        <v>10461616</v>
      </c>
      <c r="Q38" s="29">
        <f t="shared" si="5"/>
        <v>3232839</v>
      </c>
      <c r="R38" s="29">
        <f t="shared" si="5"/>
        <v>6095183</v>
      </c>
      <c r="S38" s="28">
        <f t="shared" si="5"/>
        <v>19789638</v>
      </c>
      <c r="T38" s="28">
        <f t="shared" si="5"/>
        <v>8441718</v>
      </c>
      <c r="U38" s="29">
        <f t="shared" si="5"/>
        <v>9715982</v>
      </c>
      <c r="V38" s="29">
        <f t="shared" si="5"/>
        <v>12492954</v>
      </c>
      <c r="W38" s="41">
        <f t="shared" si="5"/>
        <v>30650654</v>
      </c>
    </row>
    <row r="39" spans="1:23" ht="12.95" customHeight="1" x14ac:dyDescent="0.2">
      <c r="A39" s="15" t="s">
        <v>20</v>
      </c>
      <c r="B39" s="16" t="s">
        <v>78</v>
      </c>
      <c r="C39" s="17" t="s">
        <v>79</v>
      </c>
      <c r="D39" s="26">
        <v>12830532</v>
      </c>
      <c r="E39" s="27">
        <v>51194848</v>
      </c>
      <c r="F39" s="27">
        <v>35298394</v>
      </c>
      <c r="G39" s="35">
        <f t="shared" si="1"/>
        <v>0.68949113785824701</v>
      </c>
      <c r="H39" s="26">
        <v>2307957</v>
      </c>
      <c r="I39" s="27">
        <v>788129</v>
      </c>
      <c r="J39" s="27">
        <v>1486836</v>
      </c>
      <c r="K39" s="26">
        <v>4582922</v>
      </c>
      <c r="L39" s="26">
        <v>1565678</v>
      </c>
      <c r="M39" s="27">
        <v>824529</v>
      </c>
      <c r="N39" s="27">
        <v>584896</v>
      </c>
      <c r="O39" s="26">
        <v>2975103</v>
      </c>
      <c r="P39" s="26">
        <v>222196</v>
      </c>
      <c r="Q39" s="27">
        <v>498684</v>
      </c>
      <c r="R39" s="27">
        <v>1096781</v>
      </c>
      <c r="S39" s="26">
        <v>1817661</v>
      </c>
      <c r="T39" s="26">
        <v>577611</v>
      </c>
      <c r="U39" s="27">
        <v>7753344</v>
      </c>
      <c r="V39" s="27">
        <v>17591753</v>
      </c>
      <c r="W39" s="40">
        <v>25922708</v>
      </c>
    </row>
    <row r="40" spans="1:23" ht="12.95" customHeight="1" x14ac:dyDescent="0.2">
      <c r="A40" s="15" t="s">
        <v>20</v>
      </c>
      <c r="B40" s="16" t="s">
        <v>80</v>
      </c>
      <c r="C40" s="17" t="s">
        <v>81</v>
      </c>
      <c r="D40" s="26">
        <v>12916077</v>
      </c>
      <c r="E40" s="27">
        <v>9176615</v>
      </c>
      <c r="F40" s="27">
        <v>7865978</v>
      </c>
      <c r="G40" s="35">
        <f t="shared" si="1"/>
        <v>0.85717642071722522</v>
      </c>
      <c r="H40" s="26">
        <v>640433</v>
      </c>
      <c r="I40" s="27">
        <v>602097</v>
      </c>
      <c r="J40" s="27">
        <v>615741</v>
      </c>
      <c r="K40" s="26">
        <v>1858271</v>
      </c>
      <c r="L40" s="26">
        <v>1086984</v>
      </c>
      <c r="M40" s="27">
        <v>671155</v>
      </c>
      <c r="N40" s="27">
        <v>0</v>
      </c>
      <c r="O40" s="26">
        <v>1758139</v>
      </c>
      <c r="P40" s="26">
        <v>1311111</v>
      </c>
      <c r="Q40" s="27">
        <v>1157432</v>
      </c>
      <c r="R40" s="27">
        <v>575749</v>
      </c>
      <c r="S40" s="26">
        <v>3044292</v>
      </c>
      <c r="T40" s="26">
        <v>485154</v>
      </c>
      <c r="U40" s="27">
        <v>395058</v>
      </c>
      <c r="V40" s="27">
        <v>325064</v>
      </c>
      <c r="W40" s="40">
        <v>1205276</v>
      </c>
    </row>
    <row r="41" spans="1:23" ht="12.95" customHeight="1" x14ac:dyDescent="0.2">
      <c r="A41" s="15" t="s">
        <v>20</v>
      </c>
      <c r="B41" s="16" t="s">
        <v>82</v>
      </c>
      <c r="C41" s="17" t="s">
        <v>83</v>
      </c>
      <c r="D41" s="26">
        <v>21863717</v>
      </c>
      <c r="E41" s="27">
        <v>39464973</v>
      </c>
      <c r="F41" s="27">
        <v>29582812</v>
      </c>
      <c r="G41" s="35">
        <f t="shared" si="1"/>
        <v>0.74959666132294067</v>
      </c>
      <c r="H41" s="26">
        <v>2353823</v>
      </c>
      <c r="I41" s="27">
        <v>1474278</v>
      </c>
      <c r="J41" s="27">
        <v>1748638</v>
      </c>
      <c r="K41" s="26">
        <v>5576739</v>
      </c>
      <c r="L41" s="26">
        <v>2066012</v>
      </c>
      <c r="M41" s="27">
        <v>5971376</v>
      </c>
      <c r="N41" s="27">
        <v>1934277</v>
      </c>
      <c r="O41" s="26">
        <v>9971665</v>
      </c>
      <c r="P41" s="26">
        <v>616741</v>
      </c>
      <c r="Q41" s="27">
        <v>1734360</v>
      </c>
      <c r="R41" s="27">
        <v>1731159</v>
      </c>
      <c r="S41" s="26">
        <v>4082260</v>
      </c>
      <c r="T41" s="26">
        <v>3467892</v>
      </c>
      <c r="U41" s="27">
        <v>3453889</v>
      </c>
      <c r="V41" s="27">
        <v>3030367</v>
      </c>
      <c r="W41" s="40">
        <v>9952148</v>
      </c>
    </row>
    <row r="42" spans="1:23" ht="12.95" customHeight="1" x14ac:dyDescent="0.2">
      <c r="A42" s="15" t="s">
        <v>20</v>
      </c>
      <c r="B42" s="16" t="s">
        <v>84</v>
      </c>
      <c r="C42" s="17" t="s">
        <v>85</v>
      </c>
      <c r="D42" s="26">
        <v>16556000</v>
      </c>
      <c r="E42" s="27">
        <v>22219000</v>
      </c>
      <c r="F42" s="27">
        <v>17666782</v>
      </c>
      <c r="G42" s="35">
        <f t="shared" si="1"/>
        <v>0.79512048246995815</v>
      </c>
      <c r="H42" s="26">
        <v>1606331</v>
      </c>
      <c r="I42" s="27">
        <v>1042675</v>
      </c>
      <c r="J42" s="27">
        <v>3382376</v>
      </c>
      <c r="K42" s="26">
        <v>6031382</v>
      </c>
      <c r="L42" s="26">
        <v>3883152</v>
      </c>
      <c r="M42" s="27">
        <v>2147085</v>
      </c>
      <c r="N42" s="27">
        <v>851043</v>
      </c>
      <c r="O42" s="26">
        <v>6881280</v>
      </c>
      <c r="P42" s="26">
        <v>121782</v>
      </c>
      <c r="Q42" s="27">
        <v>253375</v>
      </c>
      <c r="R42" s="27">
        <v>864540</v>
      </c>
      <c r="S42" s="26">
        <v>1239697</v>
      </c>
      <c r="T42" s="26">
        <v>1676391</v>
      </c>
      <c r="U42" s="27">
        <v>81360</v>
      </c>
      <c r="V42" s="27">
        <v>1756672</v>
      </c>
      <c r="W42" s="40">
        <v>3514423</v>
      </c>
    </row>
    <row r="43" spans="1:23" ht="12.95" customHeight="1" x14ac:dyDescent="0.2">
      <c r="A43" s="15" t="s">
        <v>20</v>
      </c>
      <c r="B43" s="16" t="s">
        <v>86</v>
      </c>
      <c r="C43" s="17" t="s">
        <v>87</v>
      </c>
      <c r="D43" s="26">
        <v>50957297</v>
      </c>
      <c r="E43" s="27">
        <v>45593228</v>
      </c>
      <c r="F43" s="27">
        <v>75218896</v>
      </c>
      <c r="G43" s="35">
        <f t="shared" si="1"/>
        <v>1.6497822001109463</v>
      </c>
      <c r="H43" s="26">
        <v>4819448</v>
      </c>
      <c r="I43" s="27">
        <v>5861160</v>
      </c>
      <c r="J43" s="27">
        <v>4306212</v>
      </c>
      <c r="K43" s="26">
        <v>14986820</v>
      </c>
      <c r="L43" s="26">
        <v>6110180</v>
      </c>
      <c r="M43" s="27">
        <v>6838500</v>
      </c>
      <c r="N43" s="27">
        <v>7411251</v>
      </c>
      <c r="O43" s="26">
        <v>20359931</v>
      </c>
      <c r="P43" s="26">
        <v>3299390</v>
      </c>
      <c r="Q43" s="27">
        <v>3761924</v>
      </c>
      <c r="R43" s="27">
        <v>1064055</v>
      </c>
      <c r="S43" s="26">
        <v>8125369</v>
      </c>
      <c r="T43" s="26">
        <v>11604215</v>
      </c>
      <c r="U43" s="27">
        <v>5404911</v>
      </c>
      <c r="V43" s="27">
        <v>14737650</v>
      </c>
      <c r="W43" s="40">
        <v>31746776</v>
      </c>
    </row>
    <row r="44" spans="1:23" ht="12.95" customHeight="1" x14ac:dyDescent="0.2">
      <c r="A44" s="15" t="s">
        <v>35</v>
      </c>
      <c r="B44" s="16" t="s">
        <v>88</v>
      </c>
      <c r="C44" s="17" t="s">
        <v>89</v>
      </c>
      <c r="D44" s="26">
        <v>40580005</v>
      </c>
      <c r="E44" s="27">
        <v>10814858</v>
      </c>
      <c r="F44" s="27">
        <v>9224942</v>
      </c>
      <c r="G44" s="35">
        <f t="shared" si="1"/>
        <v>0.85298780621992443</v>
      </c>
      <c r="H44" s="26">
        <v>0</v>
      </c>
      <c r="I44" s="27">
        <v>0</v>
      </c>
      <c r="J44" s="27">
        <v>337059</v>
      </c>
      <c r="K44" s="26">
        <v>337059</v>
      </c>
      <c r="L44" s="26">
        <v>2650050</v>
      </c>
      <c r="M44" s="27">
        <v>18500</v>
      </c>
      <c r="N44" s="27">
        <v>228900</v>
      </c>
      <c r="O44" s="26">
        <v>2897450</v>
      </c>
      <c r="P44" s="26">
        <v>51000</v>
      </c>
      <c r="Q44" s="27">
        <v>600200</v>
      </c>
      <c r="R44" s="27">
        <v>544077</v>
      </c>
      <c r="S44" s="26">
        <v>1195277</v>
      </c>
      <c r="T44" s="26">
        <v>291808</v>
      </c>
      <c r="U44" s="27">
        <v>2039498</v>
      </c>
      <c r="V44" s="27">
        <v>2463850</v>
      </c>
      <c r="W44" s="40">
        <v>4795156</v>
      </c>
    </row>
    <row r="45" spans="1:23" ht="12.95" customHeight="1" x14ac:dyDescent="0.3">
      <c r="A45" s="18" t="s">
        <v>0</v>
      </c>
      <c r="B45" s="19" t="s">
        <v>90</v>
      </c>
      <c r="C45" s="20" t="s">
        <v>0</v>
      </c>
      <c r="D45" s="28">
        <f>SUM(D39:D44)</f>
        <v>155703628</v>
      </c>
      <c r="E45" s="29">
        <f>SUM(E39:E44)</f>
        <v>178463522</v>
      </c>
      <c r="F45" s="29">
        <f>SUM(F39:F44)</f>
        <v>174857804</v>
      </c>
      <c r="G45" s="36">
        <f t="shared" si="1"/>
        <v>0.97979577025270181</v>
      </c>
      <c r="H45" s="28">
        <f t="shared" ref="H45:W45" si="6">SUM(H39:H44)</f>
        <v>11727992</v>
      </c>
      <c r="I45" s="29">
        <f t="shared" si="6"/>
        <v>9768339</v>
      </c>
      <c r="J45" s="29">
        <f t="shared" si="6"/>
        <v>11876862</v>
      </c>
      <c r="K45" s="28">
        <f t="shared" si="6"/>
        <v>33373193</v>
      </c>
      <c r="L45" s="28">
        <f t="shared" si="6"/>
        <v>17362056</v>
      </c>
      <c r="M45" s="29">
        <f t="shared" si="6"/>
        <v>16471145</v>
      </c>
      <c r="N45" s="29">
        <f t="shared" si="6"/>
        <v>11010367</v>
      </c>
      <c r="O45" s="28">
        <f t="shared" si="6"/>
        <v>44843568</v>
      </c>
      <c r="P45" s="28">
        <f t="shared" si="6"/>
        <v>5622220</v>
      </c>
      <c r="Q45" s="29">
        <f t="shared" si="6"/>
        <v>8005975</v>
      </c>
      <c r="R45" s="29">
        <f t="shared" si="6"/>
        <v>5876361</v>
      </c>
      <c r="S45" s="28">
        <f t="shared" si="6"/>
        <v>19504556</v>
      </c>
      <c r="T45" s="28">
        <f t="shared" si="6"/>
        <v>18103071</v>
      </c>
      <c r="U45" s="29">
        <f t="shared" si="6"/>
        <v>19128060</v>
      </c>
      <c r="V45" s="29">
        <f t="shared" si="6"/>
        <v>39905356</v>
      </c>
      <c r="W45" s="41">
        <f t="shared" si="6"/>
        <v>77136487</v>
      </c>
    </row>
    <row r="46" spans="1:23" ht="12.95" customHeight="1" x14ac:dyDescent="0.2">
      <c r="A46" s="15" t="s">
        <v>20</v>
      </c>
      <c r="B46" s="16" t="s">
        <v>91</v>
      </c>
      <c r="C46" s="17" t="s">
        <v>92</v>
      </c>
      <c r="D46" s="26">
        <v>24423996</v>
      </c>
      <c r="E46" s="27">
        <v>24534000</v>
      </c>
      <c r="F46" s="27">
        <v>23975515</v>
      </c>
      <c r="G46" s="35">
        <f t="shared" si="1"/>
        <v>0.97723628434009946</v>
      </c>
      <c r="H46" s="26">
        <v>1677175</v>
      </c>
      <c r="I46" s="27">
        <v>2122488</v>
      </c>
      <c r="J46" s="27">
        <v>2808883</v>
      </c>
      <c r="K46" s="26">
        <v>6608546</v>
      </c>
      <c r="L46" s="26">
        <v>2093754</v>
      </c>
      <c r="M46" s="27">
        <v>2906146</v>
      </c>
      <c r="N46" s="27">
        <v>2424335</v>
      </c>
      <c r="O46" s="26">
        <v>7424235</v>
      </c>
      <c r="P46" s="26">
        <v>1779114</v>
      </c>
      <c r="Q46" s="27">
        <v>1911498</v>
      </c>
      <c r="R46" s="27">
        <v>738449</v>
      </c>
      <c r="S46" s="26">
        <v>4429061</v>
      </c>
      <c r="T46" s="26">
        <v>960377</v>
      </c>
      <c r="U46" s="27">
        <v>1648775</v>
      </c>
      <c r="V46" s="27">
        <v>2904521</v>
      </c>
      <c r="W46" s="40">
        <v>5513673</v>
      </c>
    </row>
    <row r="47" spans="1:23" ht="12.95" customHeight="1" x14ac:dyDescent="0.2">
      <c r="A47" s="15" t="s">
        <v>20</v>
      </c>
      <c r="B47" s="16" t="s">
        <v>93</v>
      </c>
      <c r="C47" s="17" t="s">
        <v>94</v>
      </c>
      <c r="D47" s="26">
        <v>9604200</v>
      </c>
      <c r="E47" s="27">
        <v>10054200</v>
      </c>
      <c r="F47" s="27">
        <v>7700107</v>
      </c>
      <c r="G47" s="35">
        <f t="shared" si="1"/>
        <v>0.76585974020807224</v>
      </c>
      <c r="H47" s="26">
        <v>527170</v>
      </c>
      <c r="I47" s="27">
        <v>811206</v>
      </c>
      <c r="J47" s="27">
        <v>558080</v>
      </c>
      <c r="K47" s="26">
        <v>1896456</v>
      </c>
      <c r="L47" s="26">
        <v>677690</v>
      </c>
      <c r="M47" s="27">
        <v>962663</v>
      </c>
      <c r="N47" s="27">
        <v>490793</v>
      </c>
      <c r="O47" s="26">
        <v>2131146</v>
      </c>
      <c r="P47" s="26">
        <v>48676</v>
      </c>
      <c r="Q47" s="27">
        <v>279732</v>
      </c>
      <c r="R47" s="27">
        <v>1153259</v>
      </c>
      <c r="S47" s="26">
        <v>1481667</v>
      </c>
      <c r="T47" s="26">
        <v>268212</v>
      </c>
      <c r="U47" s="27">
        <v>712062</v>
      </c>
      <c r="V47" s="27">
        <v>1210564</v>
      </c>
      <c r="W47" s="40">
        <v>2190838</v>
      </c>
    </row>
    <row r="48" spans="1:23" ht="12.95" customHeight="1" x14ac:dyDescent="0.2">
      <c r="A48" s="15" t="s">
        <v>20</v>
      </c>
      <c r="B48" s="16" t="s">
        <v>95</v>
      </c>
      <c r="C48" s="17" t="s">
        <v>96</v>
      </c>
      <c r="D48" s="26">
        <v>34271263</v>
      </c>
      <c r="E48" s="27">
        <v>33254469</v>
      </c>
      <c r="F48" s="27">
        <v>28140771</v>
      </c>
      <c r="G48" s="35">
        <f t="shared" si="1"/>
        <v>0.84622523968131924</v>
      </c>
      <c r="H48" s="26">
        <v>198823</v>
      </c>
      <c r="I48" s="27">
        <v>170193</v>
      </c>
      <c r="J48" s="27">
        <v>1017922</v>
      </c>
      <c r="K48" s="26">
        <v>1386938</v>
      </c>
      <c r="L48" s="26">
        <v>9634152</v>
      </c>
      <c r="M48" s="27">
        <v>3918142</v>
      </c>
      <c r="N48" s="27">
        <v>2128636</v>
      </c>
      <c r="O48" s="26">
        <v>15680930</v>
      </c>
      <c r="P48" s="26">
        <v>2426981</v>
      </c>
      <c r="Q48" s="27">
        <v>2790343</v>
      </c>
      <c r="R48" s="27">
        <v>1319057</v>
      </c>
      <c r="S48" s="26">
        <v>6536381</v>
      </c>
      <c r="T48" s="26">
        <v>969472</v>
      </c>
      <c r="U48" s="27">
        <v>1075553</v>
      </c>
      <c r="V48" s="27">
        <v>2491497</v>
      </c>
      <c r="W48" s="40">
        <v>4536522</v>
      </c>
    </row>
    <row r="49" spans="1:23" ht="12.95" customHeight="1" x14ac:dyDescent="0.2">
      <c r="A49" s="15" t="s">
        <v>20</v>
      </c>
      <c r="B49" s="16" t="s">
        <v>97</v>
      </c>
      <c r="C49" s="17" t="s">
        <v>98</v>
      </c>
      <c r="D49" s="26">
        <v>5179385</v>
      </c>
      <c r="E49" s="27">
        <v>2833350</v>
      </c>
      <c r="F49" s="27">
        <v>1312837</v>
      </c>
      <c r="G49" s="35">
        <f t="shared" si="1"/>
        <v>0.46335150969700178</v>
      </c>
      <c r="H49" s="26">
        <v>0</v>
      </c>
      <c r="I49" s="27">
        <v>18864</v>
      </c>
      <c r="J49" s="27">
        <v>58999</v>
      </c>
      <c r="K49" s="26">
        <v>77863</v>
      </c>
      <c r="L49" s="26">
        <v>148795</v>
      </c>
      <c r="M49" s="27">
        <v>110275</v>
      </c>
      <c r="N49" s="27">
        <v>224840</v>
      </c>
      <c r="O49" s="26">
        <v>483910</v>
      </c>
      <c r="P49" s="26">
        <v>36090</v>
      </c>
      <c r="Q49" s="27">
        <v>77797</v>
      </c>
      <c r="R49" s="27">
        <v>141118</v>
      </c>
      <c r="S49" s="26">
        <v>255005</v>
      </c>
      <c r="T49" s="26">
        <v>303565</v>
      </c>
      <c r="U49" s="27">
        <v>114013</v>
      </c>
      <c r="V49" s="27">
        <v>78481</v>
      </c>
      <c r="W49" s="40">
        <v>496059</v>
      </c>
    </row>
    <row r="50" spans="1:23" ht="12.95" customHeight="1" x14ac:dyDescent="0.2">
      <c r="A50" s="15" t="s">
        <v>35</v>
      </c>
      <c r="B50" s="16" t="s">
        <v>99</v>
      </c>
      <c r="C50" s="17" t="s">
        <v>100</v>
      </c>
      <c r="D50" s="26">
        <v>47230700</v>
      </c>
      <c r="E50" s="27">
        <v>56185490</v>
      </c>
      <c r="F50" s="27">
        <v>40909478</v>
      </c>
      <c r="G50" s="35">
        <f t="shared" si="1"/>
        <v>0.72811464312227236</v>
      </c>
      <c r="H50" s="26">
        <v>0</v>
      </c>
      <c r="I50" s="27">
        <v>6813090</v>
      </c>
      <c r="J50" s="27">
        <v>3575930</v>
      </c>
      <c r="K50" s="26">
        <v>10389020</v>
      </c>
      <c r="L50" s="26">
        <v>2781110</v>
      </c>
      <c r="M50" s="27">
        <v>7638044</v>
      </c>
      <c r="N50" s="27">
        <v>2984654</v>
      </c>
      <c r="O50" s="26">
        <v>13403808</v>
      </c>
      <c r="P50" s="26">
        <v>2574778</v>
      </c>
      <c r="Q50" s="27">
        <v>2756031</v>
      </c>
      <c r="R50" s="27">
        <v>6393794</v>
      </c>
      <c r="S50" s="26">
        <v>11724603</v>
      </c>
      <c r="T50" s="26">
        <v>4138941</v>
      </c>
      <c r="U50" s="27">
        <v>3231047</v>
      </c>
      <c r="V50" s="27">
        <v>-1977941</v>
      </c>
      <c r="W50" s="40">
        <v>5392047</v>
      </c>
    </row>
    <row r="51" spans="1:23" ht="12.95" customHeight="1" x14ac:dyDescent="0.3">
      <c r="A51" s="18" t="s">
        <v>0</v>
      </c>
      <c r="B51" s="19" t="s">
        <v>101</v>
      </c>
      <c r="C51" s="20" t="s">
        <v>0</v>
      </c>
      <c r="D51" s="28">
        <f>SUM(D46:D50)</f>
        <v>120709544</v>
      </c>
      <c r="E51" s="29">
        <f>SUM(E46:E50)</f>
        <v>126861509</v>
      </c>
      <c r="F51" s="29">
        <f>SUM(F46:F50)</f>
        <v>102038708</v>
      </c>
      <c r="G51" s="36">
        <f t="shared" si="1"/>
        <v>0.80433150136973386</v>
      </c>
      <c r="H51" s="28">
        <f t="shared" ref="H51:W51" si="7">SUM(H46:H50)</f>
        <v>2403168</v>
      </c>
      <c r="I51" s="29">
        <f t="shared" si="7"/>
        <v>9935841</v>
      </c>
      <c r="J51" s="29">
        <f t="shared" si="7"/>
        <v>8019814</v>
      </c>
      <c r="K51" s="28">
        <f t="shared" si="7"/>
        <v>20358823</v>
      </c>
      <c r="L51" s="28">
        <f t="shared" si="7"/>
        <v>15335501</v>
      </c>
      <c r="M51" s="29">
        <f t="shared" si="7"/>
        <v>15535270</v>
      </c>
      <c r="N51" s="29">
        <f t="shared" si="7"/>
        <v>8253258</v>
      </c>
      <c r="O51" s="28">
        <f t="shared" si="7"/>
        <v>39124029</v>
      </c>
      <c r="P51" s="28">
        <f t="shared" si="7"/>
        <v>6865639</v>
      </c>
      <c r="Q51" s="29">
        <f t="shared" si="7"/>
        <v>7815401</v>
      </c>
      <c r="R51" s="29">
        <f t="shared" si="7"/>
        <v>9745677</v>
      </c>
      <c r="S51" s="28">
        <f t="shared" si="7"/>
        <v>24426717</v>
      </c>
      <c r="T51" s="28">
        <f t="shared" si="7"/>
        <v>6640567</v>
      </c>
      <c r="U51" s="29">
        <f t="shared" si="7"/>
        <v>6781450</v>
      </c>
      <c r="V51" s="29">
        <f t="shared" si="7"/>
        <v>4707122</v>
      </c>
      <c r="W51" s="41">
        <f t="shared" si="7"/>
        <v>18129139</v>
      </c>
    </row>
    <row r="52" spans="1:23" ht="12.95" customHeight="1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1613377092</v>
      </c>
      <c r="E52" s="29">
        <f>SUM(E6:E7,E9:E16,E18:E24,E26:E32,E34:E37,E39:E44,E46:E50)</f>
        <v>1649639857</v>
      </c>
      <c r="F52" s="29">
        <f>SUM(F6:F7,F9:F16,F18:F24,F26:F32,F34:F37,F39:F44,F46:F50)</f>
        <v>1348979889</v>
      </c>
      <c r="G52" s="36">
        <f t="shared" si="1"/>
        <v>0.81774205641055875</v>
      </c>
      <c r="H52" s="28">
        <f t="shared" ref="H52:W52" si="8">SUM(H6:H7,H9:H16,H18:H24,H26:H32,H34:H37,H39:H44,H46:H50)</f>
        <v>30853753</v>
      </c>
      <c r="I52" s="29">
        <f t="shared" si="8"/>
        <v>99905293</v>
      </c>
      <c r="J52" s="29">
        <f t="shared" si="8"/>
        <v>118341352</v>
      </c>
      <c r="K52" s="28">
        <f t="shared" si="8"/>
        <v>249100398</v>
      </c>
      <c r="L52" s="28">
        <f t="shared" si="8"/>
        <v>128489970</v>
      </c>
      <c r="M52" s="29">
        <f t="shared" si="8"/>
        <v>139754633</v>
      </c>
      <c r="N52" s="29">
        <f t="shared" si="8"/>
        <v>113650532</v>
      </c>
      <c r="O52" s="28">
        <f t="shared" si="8"/>
        <v>381895135</v>
      </c>
      <c r="P52" s="28">
        <f t="shared" si="8"/>
        <v>97894916</v>
      </c>
      <c r="Q52" s="29">
        <f t="shared" si="8"/>
        <v>104963774</v>
      </c>
      <c r="R52" s="29">
        <f t="shared" si="8"/>
        <v>122551128</v>
      </c>
      <c r="S52" s="28">
        <f t="shared" si="8"/>
        <v>325409818</v>
      </c>
      <c r="T52" s="28">
        <f t="shared" si="8"/>
        <v>102888987</v>
      </c>
      <c r="U52" s="29">
        <f t="shared" si="8"/>
        <v>120087305</v>
      </c>
      <c r="V52" s="29">
        <f t="shared" si="8"/>
        <v>169598246</v>
      </c>
      <c r="W52" s="41">
        <f t="shared" si="8"/>
        <v>392574538</v>
      </c>
    </row>
    <row r="53" spans="1:23" ht="12.95" customHeight="1" x14ac:dyDescent="0.3">
      <c r="A53" s="10"/>
      <c r="B53" s="11" t="s">
        <v>594</v>
      </c>
      <c r="C53" s="12"/>
      <c r="D53" s="30"/>
      <c r="E53" s="31"/>
      <c r="F53" s="31"/>
      <c r="G53" s="37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2"/>
    </row>
    <row r="54" spans="1:23" ht="12.9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7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2"/>
    </row>
    <row r="55" spans="1:23" ht="12.95" customHeight="1" x14ac:dyDescent="0.2">
      <c r="A55" s="15" t="s">
        <v>14</v>
      </c>
      <c r="B55" s="16" t="s">
        <v>104</v>
      </c>
      <c r="C55" s="17" t="s">
        <v>105</v>
      </c>
      <c r="D55" s="26">
        <v>497606890</v>
      </c>
      <c r="E55" s="27">
        <v>513373857</v>
      </c>
      <c r="F55" s="27">
        <v>589518255</v>
      </c>
      <c r="G55" s="35">
        <f t="shared" ref="G55:G83" si="9">IF(($E55      =0),0,($F55      /$E55      ))</f>
        <v>1.1483215340277835</v>
      </c>
      <c r="H55" s="26">
        <v>33293002</v>
      </c>
      <c r="I55" s="27">
        <v>42179451</v>
      </c>
      <c r="J55" s="27">
        <v>32131726</v>
      </c>
      <c r="K55" s="26">
        <v>107604179</v>
      </c>
      <c r="L55" s="26">
        <v>72037462</v>
      </c>
      <c r="M55" s="27">
        <v>60685045</v>
      </c>
      <c r="N55" s="27">
        <v>50380812</v>
      </c>
      <c r="O55" s="26">
        <v>183103319</v>
      </c>
      <c r="P55" s="26">
        <v>46177991</v>
      </c>
      <c r="Q55" s="27">
        <v>52146831</v>
      </c>
      <c r="R55" s="27">
        <v>29255571</v>
      </c>
      <c r="S55" s="26">
        <v>127580393</v>
      </c>
      <c r="T55" s="26">
        <v>78001979</v>
      </c>
      <c r="U55" s="27">
        <v>55500590</v>
      </c>
      <c r="V55" s="27">
        <v>37727795</v>
      </c>
      <c r="W55" s="40">
        <v>171230364</v>
      </c>
    </row>
    <row r="56" spans="1:23" ht="12.95" customHeight="1" x14ac:dyDescent="0.3">
      <c r="A56" s="18" t="s">
        <v>0</v>
      </c>
      <c r="B56" s="19" t="s">
        <v>19</v>
      </c>
      <c r="C56" s="20" t="s">
        <v>0</v>
      </c>
      <c r="D56" s="28">
        <f>D55</f>
        <v>497606890</v>
      </c>
      <c r="E56" s="29">
        <f>E55</f>
        <v>513373857</v>
      </c>
      <c r="F56" s="29">
        <f>F55</f>
        <v>589518255</v>
      </c>
      <c r="G56" s="36">
        <f t="shared" si="9"/>
        <v>1.1483215340277835</v>
      </c>
      <c r="H56" s="28">
        <f t="shared" ref="H56:W56" si="10">H55</f>
        <v>33293002</v>
      </c>
      <c r="I56" s="29">
        <f t="shared" si="10"/>
        <v>42179451</v>
      </c>
      <c r="J56" s="29">
        <f t="shared" si="10"/>
        <v>32131726</v>
      </c>
      <c r="K56" s="28">
        <f t="shared" si="10"/>
        <v>107604179</v>
      </c>
      <c r="L56" s="28">
        <f t="shared" si="10"/>
        <v>72037462</v>
      </c>
      <c r="M56" s="29">
        <f t="shared" si="10"/>
        <v>60685045</v>
      </c>
      <c r="N56" s="29">
        <f t="shared" si="10"/>
        <v>50380812</v>
      </c>
      <c r="O56" s="28">
        <f t="shared" si="10"/>
        <v>183103319</v>
      </c>
      <c r="P56" s="28">
        <f t="shared" si="10"/>
        <v>46177991</v>
      </c>
      <c r="Q56" s="29">
        <f t="shared" si="10"/>
        <v>52146831</v>
      </c>
      <c r="R56" s="29">
        <f t="shared" si="10"/>
        <v>29255571</v>
      </c>
      <c r="S56" s="28">
        <f t="shared" si="10"/>
        <v>127580393</v>
      </c>
      <c r="T56" s="28">
        <f t="shared" si="10"/>
        <v>78001979</v>
      </c>
      <c r="U56" s="29">
        <f t="shared" si="10"/>
        <v>55500590</v>
      </c>
      <c r="V56" s="29">
        <f t="shared" si="10"/>
        <v>37727795</v>
      </c>
      <c r="W56" s="41">
        <f t="shared" si="10"/>
        <v>171230364</v>
      </c>
    </row>
    <row r="57" spans="1:23" ht="12.95" customHeight="1" x14ac:dyDescent="0.2">
      <c r="A57" s="15" t="s">
        <v>20</v>
      </c>
      <c r="B57" s="16" t="s">
        <v>106</v>
      </c>
      <c r="C57" s="17" t="s">
        <v>107</v>
      </c>
      <c r="D57" s="26">
        <v>2900000</v>
      </c>
      <c r="E57" s="27">
        <v>1511370</v>
      </c>
      <c r="F57" s="27">
        <v>817463</v>
      </c>
      <c r="G57" s="35">
        <f t="shared" si="9"/>
        <v>0.54087549706557625</v>
      </c>
      <c r="H57" s="26">
        <v>181689</v>
      </c>
      <c r="I57" s="27">
        <v>19600</v>
      </c>
      <c r="J57" s="27">
        <v>27580</v>
      </c>
      <c r="K57" s="26">
        <v>228869</v>
      </c>
      <c r="L57" s="26">
        <v>56750</v>
      </c>
      <c r="M57" s="27">
        <v>136122</v>
      </c>
      <c r="N57" s="27">
        <v>0</v>
      </c>
      <c r="O57" s="26">
        <v>192872</v>
      </c>
      <c r="P57" s="26">
        <v>0</v>
      </c>
      <c r="Q57" s="27">
        <v>307990</v>
      </c>
      <c r="R57" s="27">
        <v>0</v>
      </c>
      <c r="S57" s="26">
        <v>307990</v>
      </c>
      <c r="T57" s="26">
        <v>43866</v>
      </c>
      <c r="U57" s="27">
        <v>43866</v>
      </c>
      <c r="V57" s="27">
        <v>0</v>
      </c>
      <c r="W57" s="40">
        <v>87732</v>
      </c>
    </row>
    <row r="58" spans="1:23" ht="12.95" customHeight="1" x14ac:dyDescent="0.2">
      <c r="A58" s="15" t="s">
        <v>20</v>
      </c>
      <c r="B58" s="16" t="s">
        <v>108</v>
      </c>
      <c r="C58" s="17" t="s">
        <v>109</v>
      </c>
      <c r="D58" s="26">
        <v>0</v>
      </c>
      <c r="E58" s="27">
        <v>0</v>
      </c>
      <c r="F58" s="27">
        <v>0</v>
      </c>
      <c r="G58" s="35">
        <f t="shared" si="9"/>
        <v>0</v>
      </c>
      <c r="H58" s="26">
        <v>0</v>
      </c>
      <c r="I58" s="27">
        <v>0</v>
      </c>
      <c r="J58" s="27">
        <v>0</v>
      </c>
      <c r="K58" s="26">
        <v>0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0">
        <v>0</v>
      </c>
    </row>
    <row r="59" spans="1:23" ht="12.95" customHeight="1" x14ac:dyDescent="0.2">
      <c r="A59" s="15" t="s">
        <v>20</v>
      </c>
      <c r="B59" s="16" t="s">
        <v>110</v>
      </c>
      <c r="C59" s="17" t="s">
        <v>111</v>
      </c>
      <c r="D59" s="26">
        <v>2160000</v>
      </c>
      <c r="E59" s="27">
        <v>2640000</v>
      </c>
      <c r="F59" s="27">
        <v>1385401</v>
      </c>
      <c r="G59" s="35">
        <f t="shared" si="9"/>
        <v>0.52477310606060601</v>
      </c>
      <c r="H59" s="26">
        <v>161532</v>
      </c>
      <c r="I59" s="27">
        <v>135653</v>
      </c>
      <c r="J59" s="27">
        <v>0</v>
      </c>
      <c r="K59" s="26">
        <v>297185</v>
      </c>
      <c r="L59" s="26">
        <v>129840</v>
      </c>
      <c r="M59" s="27">
        <v>302209</v>
      </c>
      <c r="N59" s="27">
        <v>0</v>
      </c>
      <c r="O59" s="26">
        <v>432049</v>
      </c>
      <c r="P59" s="26">
        <v>74900</v>
      </c>
      <c r="Q59" s="27">
        <v>65545</v>
      </c>
      <c r="R59" s="27">
        <v>0</v>
      </c>
      <c r="S59" s="26">
        <v>140445</v>
      </c>
      <c r="T59" s="26">
        <v>111557</v>
      </c>
      <c r="U59" s="27">
        <v>78580</v>
      </c>
      <c r="V59" s="27">
        <v>325585</v>
      </c>
      <c r="W59" s="40">
        <v>515722</v>
      </c>
    </row>
    <row r="60" spans="1:23" ht="12.95" customHeight="1" x14ac:dyDescent="0.2">
      <c r="A60" s="15" t="s">
        <v>35</v>
      </c>
      <c r="B60" s="16" t="s">
        <v>112</v>
      </c>
      <c r="C60" s="17" t="s">
        <v>113</v>
      </c>
      <c r="D60" s="26">
        <v>215000</v>
      </c>
      <c r="E60" s="27">
        <v>343033</v>
      </c>
      <c r="F60" s="27">
        <v>310846</v>
      </c>
      <c r="G60" s="35">
        <f t="shared" si="9"/>
        <v>0.9061693772902315</v>
      </c>
      <c r="H60" s="26">
        <v>6598</v>
      </c>
      <c r="I60" s="27">
        <v>0</v>
      </c>
      <c r="J60" s="27">
        <v>0</v>
      </c>
      <c r="K60" s="26">
        <v>6598</v>
      </c>
      <c r="L60" s="26">
        <v>4692</v>
      </c>
      <c r="M60" s="27">
        <v>29913</v>
      </c>
      <c r="N60" s="27">
        <v>443</v>
      </c>
      <c r="O60" s="26">
        <v>35048</v>
      </c>
      <c r="P60" s="26">
        <v>113568</v>
      </c>
      <c r="Q60" s="27">
        <v>443</v>
      </c>
      <c r="R60" s="27">
        <v>3699</v>
      </c>
      <c r="S60" s="26">
        <v>117710</v>
      </c>
      <c r="T60" s="26">
        <v>7366</v>
      </c>
      <c r="U60" s="27">
        <v>64693</v>
      </c>
      <c r="V60" s="27">
        <v>79431</v>
      </c>
      <c r="W60" s="40">
        <v>151490</v>
      </c>
    </row>
    <row r="61" spans="1:23" ht="12.95" customHeight="1" x14ac:dyDescent="0.3">
      <c r="A61" s="18" t="s">
        <v>0</v>
      </c>
      <c r="B61" s="19" t="s">
        <v>114</v>
      </c>
      <c r="C61" s="20" t="s">
        <v>0</v>
      </c>
      <c r="D61" s="28">
        <f>SUM(D57:D60)</f>
        <v>5275000</v>
      </c>
      <c r="E61" s="29">
        <f>SUM(E57:E60)</f>
        <v>4494403</v>
      </c>
      <c r="F61" s="29">
        <f>SUM(F57:F60)</f>
        <v>2513710</v>
      </c>
      <c r="G61" s="36">
        <f t="shared" si="9"/>
        <v>0.55929786447721752</v>
      </c>
      <c r="H61" s="28">
        <f t="shared" ref="H61:W61" si="11">SUM(H57:H60)</f>
        <v>349819</v>
      </c>
      <c r="I61" s="29">
        <f t="shared" si="11"/>
        <v>155253</v>
      </c>
      <c r="J61" s="29">
        <f t="shared" si="11"/>
        <v>27580</v>
      </c>
      <c r="K61" s="28">
        <f t="shared" si="11"/>
        <v>532652</v>
      </c>
      <c r="L61" s="28">
        <f t="shared" si="11"/>
        <v>191282</v>
      </c>
      <c r="M61" s="29">
        <f t="shared" si="11"/>
        <v>468244</v>
      </c>
      <c r="N61" s="29">
        <f t="shared" si="11"/>
        <v>443</v>
      </c>
      <c r="O61" s="28">
        <f t="shared" si="11"/>
        <v>659969</v>
      </c>
      <c r="P61" s="28">
        <f t="shared" si="11"/>
        <v>188468</v>
      </c>
      <c r="Q61" s="29">
        <f t="shared" si="11"/>
        <v>373978</v>
      </c>
      <c r="R61" s="29">
        <f t="shared" si="11"/>
        <v>3699</v>
      </c>
      <c r="S61" s="28">
        <f t="shared" si="11"/>
        <v>566145</v>
      </c>
      <c r="T61" s="28">
        <f t="shared" si="11"/>
        <v>162789</v>
      </c>
      <c r="U61" s="29">
        <f t="shared" si="11"/>
        <v>187139</v>
      </c>
      <c r="V61" s="29">
        <f t="shared" si="11"/>
        <v>405016</v>
      </c>
      <c r="W61" s="41">
        <f t="shared" si="11"/>
        <v>754944</v>
      </c>
    </row>
    <row r="62" spans="1:23" ht="12.95" customHeight="1" x14ac:dyDescent="0.2">
      <c r="A62" s="15" t="s">
        <v>20</v>
      </c>
      <c r="B62" s="16" t="s">
        <v>115</v>
      </c>
      <c r="C62" s="17" t="s">
        <v>116</v>
      </c>
      <c r="D62" s="26">
        <v>3039649</v>
      </c>
      <c r="E62" s="27">
        <v>5839649</v>
      </c>
      <c r="F62" s="27">
        <v>21560</v>
      </c>
      <c r="G62" s="35">
        <f t="shared" si="9"/>
        <v>3.6920027213964402E-3</v>
      </c>
      <c r="H62" s="26">
        <v>0</v>
      </c>
      <c r="I62" s="27">
        <v>0</v>
      </c>
      <c r="J62" s="27">
        <v>0</v>
      </c>
      <c r="K62" s="26">
        <v>0</v>
      </c>
      <c r="L62" s="26">
        <v>0</v>
      </c>
      <c r="M62" s="27">
        <v>0</v>
      </c>
      <c r="N62" s="27">
        <v>0</v>
      </c>
      <c r="O62" s="26">
        <v>0</v>
      </c>
      <c r="P62" s="26">
        <v>21560</v>
      </c>
      <c r="Q62" s="27">
        <v>0</v>
      </c>
      <c r="R62" s="27">
        <v>0</v>
      </c>
      <c r="S62" s="26">
        <v>21560</v>
      </c>
      <c r="T62" s="26">
        <v>0</v>
      </c>
      <c r="U62" s="27">
        <v>0</v>
      </c>
      <c r="V62" s="27">
        <v>0</v>
      </c>
      <c r="W62" s="40">
        <v>0</v>
      </c>
    </row>
    <row r="63" spans="1:23" ht="12.95" customHeight="1" x14ac:dyDescent="0.2">
      <c r="A63" s="15" t="s">
        <v>20</v>
      </c>
      <c r="B63" s="16" t="s">
        <v>117</v>
      </c>
      <c r="C63" s="17" t="s">
        <v>118</v>
      </c>
      <c r="D63" s="26">
        <v>4150000</v>
      </c>
      <c r="E63" s="27">
        <v>6650149</v>
      </c>
      <c r="F63" s="27">
        <v>3087411</v>
      </c>
      <c r="G63" s="35">
        <f t="shared" si="9"/>
        <v>0.4642619285673148</v>
      </c>
      <c r="H63" s="26">
        <v>1707856</v>
      </c>
      <c r="I63" s="27">
        <v>6665</v>
      </c>
      <c r="J63" s="27">
        <v>7125</v>
      </c>
      <c r="K63" s="26">
        <v>1721646</v>
      </c>
      <c r="L63" s="26">
        <v>27685</v>
      </c>
      <c r="M63" s="27">
        <v>381000</v>
      </c>
      <c r="N63" s="27">
        <v>231479</v>
      </c>
      <c r="O63" s="26">
        <v>640164</v>
      </c>
      <c r="P63" s="26">
        <v>47603</v>
      </c>
      <c r="Q63" s="27">
        <v>0</v>
      </c>
      <c r="R63" s="27">
        <v>0</v>
      </c>
      <c r="S63" s="26">
        <v>47603</v>
      </c>
      <c r="T63" s="26">
        <v>95385</v>
      </c>
      <c r="U63" s="27">
        <v>269701</v>
      </c>
      <c r="V63" s="27">
        <v>312912</v>
      </c>
      <c r="W63" s="40">
        <v>677998</v>
      </c>
    </row>
    <row r="64" spans="1:23" ht="12.95" customHeight="1" x14ac:dyDescent="0.2">
      <c r="A64" s="15" t="s">
        <v>20</v>
      </c>
      <c r="B64" s="16" t="s">
        <v>119</v>
      </c>
      <c r="C64" s="17" t="s">
        <v>120</v>
      </c>
      <c r="D64" s="26">
        <v>9380500</v>
      </c>
      <c r="E64" s="27">
        <v>13877994</v>
      </c>
      <c r="F64" s="27">
        <v>13904703</v>
      </c>
      <c r="G64" s="35">
        <f t="shared" si="9"/>
        <v>1.0019245576846336</v>
      </c>
      <c r="H64" s="26">
        <v>789700</v>
      </c>
      <c r="I64" s="27">
        <v>1016096</v>
      </c>
      <c r="J64" s="27">
        <v>974340</v>
      </c>
      <c r="K64" s="26">
        <v>2780136</v>
      </c>
      <c r="L64" s="26">
        <v>1826073</v>
      </c>
      <c r="M64" s="27">
        <v>979459</v>
      </c>
      <c r="N64" s="27">
        <v>1276586</v>
      </c>
      <c r="O64" s="26">
        <v>4082118</v>
      </c>
      <c r="P64" s="26">
        <v>2495756</v>
      </c>
      <c r="Q64" s="27">
        <v>-276423</v>
      </c>
      <c r="R64" s="27">
        <v>2404530</v>
      </c>
      <c r="S64" s="26">
        <v>4623863</v>
      </c>
      <c r="T64" s="26">
        <v>905988</v>
      </c>
      <c r="U64" s="27">
        <v>304746</v>
      </c>
      <c r="V64" s="27">
        <v>1207852</v>
      </c>
      <c r="W64" s="40">
        <v>2418586</v>
      </c>
    </row>
    <row r="65" spans="1:23" ht="12.95" customHeight="1" x14ac:dyDescent="0.2">
      <c r="A65" s="15" t="s">
        <v>20</v>
      </c>
      <c r="B65" s="16" t="s">
        <v>121</v>
      </c>
      <c r="C65" s="17" t="s">
        <v>122</v>
      </c>
      <c r="D65" s="26">
        <v>8051151</v>
      </c>
      <c r="E65" s="27">
        <v>18360476</v>
      </c>
      <c r="F65" s="27">
        <v>28849350</v>
      </c>
      <c r="G65" s="35">
        <f t="shared" si="9"/>
        <v>1.571274622727646</v>
      </c>
      <c r="H65" s="26">
        <v>6299</v>
      </c>
      <c r="I65" s="27">
        <v>146833</v>
      </c>
      <c r="J65" s="27">
        <v>1582708</v>
      </c>
      <c r="K65" s="26">
        <v>1735840</v>
      </c>
      <c r="L65" s="26">
        <v>1810537</v>
      </c>
      <c r="M65" s="27">
        <v>1442623</v>
      </c>
      <c r="N65" s="27">
        <v>2544280</v>
      </c>
      <c r="O65" s="26">
        <v>5797440</v>
      </c>
      <c r="P65" s="26">
        <v>2187832</v>
      </c>
      <c r="Q65" s="27">
        <v>3013893</v>
      </c>
      <c r="R65" s="27">
        <v>3251870</v>
      </c>
      <c r="S65" s="26">
        <v>8453595</v>
      </c>
      <c r="T65" s="26">
        <v>872605</v>
      </c>
      <c r="U65" s="27">
        <v>-468104</v>
      </c>
      <c r="V65" s="27">
        <v>12457974</v>
      </c>
      <c r="W65" s="40">
        <v>12862475</v>
      </c>
    </row>
    <row r="66" spans="1:23" ht="12.95" customHeight="1" x14ac:dyDescent="0.2">
      <c r="A66" s="15" t="s">
        <v>20</v>
      </c>
      <c r="B66" s="16" t="s">
        <v>123</v>
      </c>
      <c r="C66" s="17" t="s">
        <v>124</v>
      </c>
      <c r="D66" s="26">
        <v>249999633</v>
      </c>
      <c r="E66" s="27">
        <v>239092629</v>
      </c>
      <c r="F66" s="27">
        <v>203597778</v>
      </c>
      <c r="G66" s="35">
        <f t="shared" si="9"/>
        <v>0.85154351621605195</v>
      </c>
      <c r="H66" s="26">
        <v>6910196</v>
      </c>
      <c r="I66" s="27">
        <v>0</v>
      </c>
      <c r="J66" s="27">
        <v>24099066</v>
      </c>
      <c r="K66" s="26">
        <v>31009262</v>
      </c>
      <c r="L66" s="26">
        <v>24039826</v>
      </c>
      <c r="M66" s="27">
        <v>22393569</v>
      </c>
      <c r="N66" s="27">
        <v>10535118</v>
      </c>
      <c r="O66" s="26">
        <v>56968513</v>
      </c>
      <c r="P66" s="26">
        <v>20729427</v>
      </c>
      <c r="Q66" s="27">
        <v>17933277</v>
      </c>
      <c r="R66" s="27">
        <v>13567501</v>
      </c>
      <c r="S66" s="26">
        <v>52230205</v>
      </c>
      <c r="T66" s="26">
        <v>15115856</v>
      </c>
      <c r="U66" s="27">
        <v>31982413</v>
      </c>
      <c r="V66" s="27">
        <v>16291529</v>
      </c>
      <c r="W66" s="40">
        <v>63389798</v>
      </c>
    </row>
    <row r="67" spans="1:23" ht="12.95" customHeight="1" x14ac:dyDescent="0.2">
      <c r="A67" s="15" t="s">
        <v>35</v>
      </c>
      <c r="B67" s="16" t="s">
        <v>125</v>
      </c>
      <c r="C67" s="17" t="s">
        <v>126</v>
      </c>
      <c r="D67" s="26">
        <v>3397640</v>
      </c>
      <c r="E67" s="27">
        <v>3297640</v>
      </c>
      <c r="F67" s="27">
        <v>2630405</v>
      </c>
      <c r="G67" s="35">
        <f t="shared" si="9"/>
        <v>0.79766287405538505</v>
      </c>
      <c r="H67" s="26">
        <v>0</v>
      </c>
      <c r="I67" s="27">
        <v>0</v>
      </c>
      <c r="J67" s="27">
        <v>750743</v>
      </c>
      <c r="K67" s="26">
        <v>750743</v>
      </c>
      <c r="L67" s="26">
        <v>699</v>
      </c>
      <c r="M67" s="27">
        <v>508581</v>
      </c>
      <c r="N67" s="27">
        <v>365733</v>
      </c>
      <c r="O67" s="26">
        <v>875013</v>
      </c>
      <c r="P67" s="26">
        <v>187</v>
      </c>
      <c r="Q67" s="27">
        <v>1676</v>
      </c>
      <c r="R67" s="27">
        <v>250165</v>
      </c>
      <c r="S67" s="26">
        <v>252028</v>
      </c>
      <c r="T67" s="26">
        <v>756</v>
      </c>
      <c r="U67" s="27">
        <v>26394</v>
      </c>
      <c r="V67" s="27">
        <v>725471</v>
      </c>
      <c r="W67" s="40">
        <v>752621</v>
      </c>
    </row>
    <row r="68" spans="1:23" ht="12.95" customHeight="1" x14ac:dyDescent="0.3">
      <c r="A68" s="18" t="s">
        <v>0</v>
      </c>
      <c r="B68" s="19" t="s">
        <v>127</v>
      </c>
      <c r="C68" s="20" t="s">
        <v>0</v>
      </c>
      <c r="D68" s="28">
        <f>SUM(D62:D67)</f>
        <v>278018573</v>
      </c>
      <c r="E68" s="29">
        <f>SUM(E62:E67)</f>
        <v>287118537</v>
      </c>
      <c r="F68" s="29">
        <f>SUM(F62:F67)</f>
        <v>252091207</v>
      </c>
      <c r="G68" s="36">
        <f t="shared" si="9"/>
        <v>0.87800394092980494</v>
      </c>
      <c r="H68" s="28">
        <f t="shared" ref="H68:W68" si="12">SUM(H62:H67)</f>
        <v>9414051</v>
      </c>
      <c r="I68" s="29">
        <f t="shared" si="12"/>
        <v>1169594</v>
      </c>
      <c r="J68" s="29">
        <f t="shared" si="12"/>
        <v>27413982</v>
      </c>
      <c r="K68" s="28">
        <f t="shared" si="12"/>
        <v>37997627</v>
      </c>
      <c r="L68" s="28">
        <f t="shared" si="12"/>
        <v>27704820</v>
      </c>
      <c r="M68" s="29">
        <f t="shared" si="12"/>
        <v>25705232</v>
      </c>
      <c r="N68" s="29">
        <f t="shared" si="12"/>
        <v>14953196</v>
      </c>
      <c r="O68" s="28">
        <f t="shared" si="12"/>
        <v>68363248</v>
      </c>
      <c r="P68" s="28">
        <f t="shared" si="12"/>
        <v>25482365</v>
      </c>
      <c r="Q68" s="29">
        <f t="shared" si="12"/>
        <v>20672423</v>
      </c>
      <c r="R68" s="29">
        <f t="shared" si="12"/>
        <v>19474066</v>
      </c>
      <c r="S68" s="28">
        <f t="shared" si="12"/>
        <v>65628854</v>
      </c>
      <c r="T68" s="28">
        <f t="shared" si="12"/>
        <v>16990590</v>
      </c>
      <c r="U68" s="29">
        <f t="shared" si="12"/>
        <v>32115150</v>
      </c>
      <c r="V68" s="29">
        <f t="shared" si="12"/>
        <v>30995738</v>
      </c>
      <c r="W68" s="41">
        <f t="shared" si="12"/>
        <v>80101478</v>
      </c>
    </row>
    <row r="69" spans="1:23" ht="12.95" customHeight="1" x14ac:dyDescent="0.2">
      <c r="A69" s="15" t="s">
        <v>20</v>
      </c>
      <c r="B69" s="16" t="s">
        <v>128</v>
      </c>
      <c r="C69" s="17" t="s">
        <v>129</v>
      </c>
      <c r="D69" s="26">
        <v>25254504</v>
      </c>
      <c r="E69" s="27">
        <v>17122504</v>
      </c>
      <c r="F69" s="27">
        <v>14107735</v>
      </c>
      <c r="G69" s="35">
        <f t="shared" si="9"/>
        <v>0.82392943228396964</v>
      </c>
      <c r="H69" s="26">
        <v>4506</v>
      </c>
      <c r="I69" s="27">
        <v>1120554</v>
      </c>
      <c r="J69" s="27">
        <v>441250</v>
      </c>
      <c r="K69" s="26">
        <v>1566310</v>
      </c>
      <c r="L69" s="26">
        <v>458908</v>
      </c>
      <c r="M69" s="27">
        <v>586327</v>
      </c>
      <c r="N69" s="27">
        <v>459800</v>
      </c>
      <c r="O69" s="26">
        <v>1505035</v>
      </c>
      <c r="P69" s="26">
        <v>1552382</v>
      </c>
      <c r="Q69" s="27">
        <v>1935966</v>
      </c>
      <c r="R69" s="27">
        <v>1172677</v>
      </c>
      <c r="S69" s="26">
        <v>4661025</v>
      </c>
      <c r="T69" s="26">
        <v>1178395</v>
      </c>
      <c r="U69" s="27">
        <v>851530</v>
      </c>
      <c r="V69" s="27">
        <v>4345440</v>
      </c>
      <c r="W69" s="40">
        <v>6375365</v>
      </c>
    </row>
    <row r="70" spans="1:23" ht="12.95" customHeight="1" x14ac:dyDescent="0.2">
      <c r="A70" s="15" t="s">
        <v>20</v>
      </c>
      <c r="B70" s="16" t="s">
        <v>130</v>
      </c>
      <c r="C70" s="17" t="s">
        <v>131</v>
      </c>
      <c r="D70" s="26">
        <v>5074015</v>
      </c>
      <c r="E70" s="27">
        <v>13477979</v>
      </c>
      <c r="F70" s="27">
        <v>12817840</v>
      </c>
      <c r="G70" s="35">
        <f t="shared" si="9"/>
        <v>0.95102092086654832</v>
      </c>
      <c r="H70" s="26">
        <v>199873</v>
      </c>
      <c r="I70" s="27">
        <v>652780</v>
      </c>
      <c r="J70" s="27">
        <v>1541809</v>
      </c>
      <c r="K70" s="26">
        <v>2394462</v>
      </c>
      <c r="L70" s="26">
        <v>2155507</v>
      </c>
      <c r="M70" s="27">
        <v>133738</v>
      </c>
      <c r="N70" s="27">
        <v>1108487</v>
      </c>
      <c r="O70" s="26">
        <v>3397732</v>
      </c>
      <c r="P70" s="26">
        <v>1565961</v>
      </c>
      <c r="Q70" s="27">
        <v>1107488</v>
      </c>
      <c r="R70" s="27">
        <v>1345315</v>
      </c>
      <c r="S70" s="26">
        <v>4018764</v>
      </c>
      <c r="T70" s="26">
        <v>573969</v>
      </c>
      <c r="U70" s="27">
        <v>1104211</v>
      </c>
      <c r="V70" s="27">
        <v>1328702</v>
      </c>
      <c r="W70" s="40">
        <v>3006882</v>
      </c>
    </row>
    <row r="71" spans="1:23" ht="12.95" customHeight="1" x14ac:dyDescent="0.2">
      <c r="A71" s="15" t="s">
        <v>20</v>
      </c>
      <c r="B71" s="16" t="s">
        <v>132</v>
      </c>
      <c r="C71" s="17" t="s">
        <v>133</v>
      </c>
      <c r="D71" s="26">
        <v>17800440</v>
      </c>
      <c r="E71" s="27">
        <v>18848615</v>
      </c>
      <c r="F71" s="27">
        <v>24131431</v>
      </c>
      <c r="G71" s="35">
        <f t="shared" si="9"/>
        <v>1.2802760839456904</v>
      </c>
      <c r="H71" s="26">
        <v>0</v>
      </c>
      <c r="I71" s="27">
        <v>1724651</v>
      </c>
      <c r="J71" s="27">
        <v>1921698</v>
      </c>
      <c r="K71" s="26">
        <v>3646349</v>
      </c>
      <c r="L71" s="26">
        <v>1090476</v>
      </c>
      <c r="M71" s="27">
        <v>3890947</v>
      </c>
      <c r="N71" s="27">
        <v>1624835</v>
      </c>
      <c r="O71" s="26">
        <v>6606258</v>
      </c>
      <c r="P71" s="26">
        <v>6017301</v>
      </c>
      <c r="Q71" s="27">
        <v>532926</v>
      </c>
      <c r="R71" s="27">
        <v>1294580</v>
      </c>
      <c r="S71" s="26">
        <v>7844807</v>
      </c>
      <c r="T71" s="26">
        <v>478326</v>
      </c>
      <c r="U71" s="27">
        <v>788595</v>
      </c>
      <c r="V71" s="27">
        <v>4767096</v>
      </c>
      <c r="W71" s="40">
        <v>6034017</v>
      </c>
    </row>
    <row r="72" spans="1:23" ht="12.95" customHeight="1" x14ac:dyDescent="0.2">
      <c r="A72" s="15" t="s">
        <v>20</v>
      </c>
      <c r="B72" s="16" t="s">
        <v>134</v>
      </c>
      <c r="C72" s="17" t="s">
        <v>135</v>
      </c>
      <c r="D72" s="26">
        <v>72816819</v>
      </c>
      <c r="E72" s="27">
        <v>235116819</v>
      </c>
      <c r="F72" s="27">
        <v>140998917</v>
      </c>
      <c r="G72" s="35">
        <f t="shared" si="9"/>
        <v>0.59969728069517647</v>
      </c>
      <c r="H72" s="26">
        <v>7598877</v>
      </c>
      <c r="I72" s="27">
        <v>12469676</v>
      </c>
      <c r="J72" s="27">
        <v>8872236</v>
      </c>
      <c r="K72" s="26">
        <v>28940789</v>
      </c>
      <c r="L72" s="26">
        <v>23388048</v>
      </c>
      <c r="M72" s="27">
        <v>1970268</v>
      </c>
      <c r="N72" s="27">
        <v>9895240</v>
      </c>
      <c r="O72" s="26">
        <v>35253556</v>
      </c>
      <c r="P72" s="26">
        <v>34569252</v>
      </c>
      <c r="Q72" s="27">
        <v>14286288</v>
      </c>
      <c r="R72" s="27">
        <v>9663234</v>
      </c>
      <c r="S72" s="26">
        <v>58518774</v>
      </c>
      <c r="T72" s="26">
        <v>306568</v>
      </c>
      <c r="U72" s="27">
        <v>2113808</v>
      </c>
      <c r="V72" s="27">
        <v>15865422</v>
      </c>
      <c r="W72" s="40">
        <v>18285798</v>
      </c>
    </row>
    <row r="73" spans="1:23" ht="12.95" customHeight="1" x14ac:dyDescent="0.2">
      <c r="A73" s="15" t="s">
        <v>20</v>
      </c>
      <c r="B73" s="16" t="s">
        <v>136</v>
      </c>
      <c r="C73" s="17" t="s">
        <v>137</v>
      </c>
      <c r="D73" s="26">
        <v>6541673</v>
      </c>
      <c r="E73" s="27">
        <v>5631720</v>
      </c>
      <c r="F73" s="27">
        <v>5842240</v>
      </c>
      <c r="G73" s="35">
        <f t="shared" si="9"/>
        <v>1.03738111979999</v>
      </c>
      <c r="H73" s="26">
        <v>0</v>
      </c>
      <c r="I73" s="27">
        <v>1721287</v>
      </c>
      <c r="J73" s="27">
        <v>0</v>
      </c>
      <c r="K73" s="26">
        <v>1721287</v>
      </c>
      <c r="L73" s="26">
        <v>0</v>
      </c>
      <c r="M73" s="27">
        <v>0</v>
      </c>
      <c r="N73" s="27">
        <v>2726701</v>
      </c>
      <c r="O73" s="26">
        <v>2726701</v>
      </c>
      <c r="P73" s="26">
        <v>0</v>
      </c>
      <c r="Q73" s="27">
        <v>0</v>
      </c>
      <c r="R73" s="27">
        <v>1394252</v>
      </c>
      <c r="S73" s="26">
        <v>1394252</v>
      </c>
      <c r="T73" s="26">
        <v>0</v>
      </c>
      <c r="U73" s="27">
        <v>0</v>
      </c>
      <c r="V73" s="27">
        <v>0</v>
      </c>
      <c r="W73" s="40">
        <v>0</v>
      </c>
    </row>
    <row r="74" spans="1:23" ht="12.95" customHeight="1" x14ac:dyDescent="0.2">
      <c r="A74" s="15" t="s">
        <v>20</v>
      </c>
      <c r="B74" s="16" t="s">
        <v>138</v>
      </c>
      <c r="C74" s="17" t="s">
        <v>139</v>
      </c>
      <c r="D74" s="26">
        <v>0</v>
      </c>
      <c r="E74" s="27">
        <v>0</v>
      </c>
      <c r="F74" s="27">
        <v>0</v>
      </c>
      <c r="G74" s="35">
        <f t="shared" si="9"/>
        <v>0</v>
      </c>
      <c r="H74" s="26">
        <v>0</v>
      </c>
      <c r="I74" s="27">
        <v>0</v>
      </c>
      <c r="J74" s="27">
        <v>0</v>
      </c>
      <c r="K74" s="26">
        <v>0</v>
      </c>
      <c r="L74" s="26">
        <v>0</v>
      </c>
      <c r="M74" s="27">
        <v>0</v>
      </c>
      <c r="N74" s="27">
        <v>0</v>
      </c>
      <c r="O74" s="26">
        <v>0</v>
      </c>
      <c r="P74" s="26">
        <v>0</v>
      </c>
      <c r="Q74" s="27">
        <v>0</v>
      </c>
      <c r="R74" s="27">
        <v>0</v>
      </c>
      <c r="S74" s="26">
        <v>0</v>
      </c>
      <c r="T74" s="26">
        <v>0</v>
      </c>
      <c r="U74" s="27">
        <v>0</v>
      </c>
      <c r="V74" s="27">
        <v>0</v>
      </c>
      <c r="W74" s="40">
        <v>0</v>
      </c>
    </row>
    <row r="75" spans="1:23" ht="12.95" customHeight="1" x14ac:dyDescent="0.2">
      <c r="A75" s="15" t="s">
        <v>35</v>
      </c>
      <c r="B75" s="16" t="s">
        <v>140</v>
      </c>
      <c r="C75" s="17" t="s">
        <v>141</v>
      </c>
      <c r="D75" s="26">
        <v>535057</v>
      </c>
      <c r="E75" s="27">
        <v>331000</v>
      </c>
      <c r="F75" s="27">
        <v>782928</v>
      </c>
      <c r="G75" s="35">
        <f t="shared" si="9"/>
        <v>2.3653413897280968</v>
      </c>
      <c r="H75" s="26">
        <v>88614</v>
      </c>
      <c r="I75" s="27">
        <v>0</v>
      </c>
      <c r="J75" s="27">
        <v>177958</v>
      </c>
      <c r="K75" s="26">
        <v>266572</v>
      </c>
      <c r="L75" s="26">
        <v>8011</v>
      </c>
      <c r="M75" s="27">
        <v>301595</v>
      </c>
      <c r="N75" s="27">
        <v>177770</v>
      </c>
      <c r="O75" s="26">
        <v>487376</v>
      </c>
      <c r="P75" s="26">
        <v>28980</v>
      </c>
      <c r="Q75" s="27">
        <v>0</v>
      </c>
      <c r="R75" s="27">
        <v>0</v>
      </c>
      <c r="S75" s="26">
        <v>28980</v>
      </c>
      <c r="T75" s="26">
        <v>0</v>
      </c>
      <c r="U75" s="27">
        <v>0</v>
      </c>
      <c r="V75" s="27">
        <v>0</v>
      </c>
      <c r="W75" s="40">
        <v>0</v>
      </c>
    </row>
    <row r="76" spans="1:23" ht="12.95" customHeight="1" x14ac:dyDescent="0.3">
      <c r="A76" s="18" t="s">
        <v>0</v>
      </c>
      <c r="B76" s="19" t="s">
        <v>142</v>
      </c>
      <c r="C76" s="20" t="s">
        <v>0</v>
      </c>
      <c r="D76" s="28">
        <f>SUM(D69:D75)</f>
        <v>128022508</v>
      </c>
      <c r="E76" s="29">
        <f>SUM(E69:E75)</f>
        <v>290528637</v>
      </c>
      <c r="F76" s="29">
        <f>SUM(F69:F75)</f>
        <v>198681091</v>
      </c>
      <c r="G76" s="36">
        <f t="shared" si="9"/>
        <v>0.68386061027092482</v>
      </c>
      <c r="H76" s="28">
        <f t="shared" ref="H76:W76" si="13">SUM(H69:H75)</f>
        <v>7891870</v>
      </c>
      <c r="I76" s="29">
        <f t="shared" si="13"/>
        <v>17688948</v>
      </c>
      <c r="J76" s="29">
        <f t="shared" si="13"/>
        <v>12954951</v>
      </c>
      <c r="K76" s="28">
        <f t="shared" si="13"/>
        <v>38535769</v>
      </c>
      <c r="L76" s="28">
        <f t="shared" si="13"/>
        <v>27100950</v>
      </c>
      <c r="M76" s="29">
        <f t="shared" si="13"/>
        <v>6882875</v>
      </c>
      <c r="N76" s="29">
        <f t="shared" si="13"/>
        <v>15992833</v>
      </c>
      <c r="O76" s="28">
        <f t="shared" si="13"/>
        <v>49976658</v>
      </c>
      <c r="P76" s="28">
        <f t="shared" si="13"/>
        <v>43733876</v>
      </c>
      <c r="Q76" s="29">
        <f t="shared" si="13"/>
        <v>17862668</v>
      </c>
      <c r="R76" s="29">
        <f t="shared" si="13"/>
        <v>14870058</v>
      </c>
      <c r="S76" s="28">
        <f t="shared" si="13"/>
        <v>76466602</v>
      </c>
      <c r="T76" s="28">
        <f t="shared" si="13"/>
        <v>2537258</v>
      </c>
      <c r="U76" s="29">
        <f t="shared" si="13"/>
        <v>4858144</v>
      </c>
      <c r="V76" s="29">
        <f t="shared" si="13"/>
        <v>26306660</v>
      </c>
      <c r="W76" s="41">
        <f t="shared" si="13"/>
        <v>33702062</v>
      </c>
    </row>
    <row r="77" spans="1:23" ht="12.95" customHeight="1" x14ac:dyDescent="0.2">
      <c r="A77" s="15" t="s">
        <v>20</v>
      </c>
      <c r="B77" s="16" t="s">
        <v>143</v>
      </c>
      <c r="C77" s="17" t="s">
        <v>144</v>
      </c>
      <c r="D77" s="26">
        <v>64365597</v>
      </c>
      <c r="E77" s="27">
        <v>84323320</v>
      </c>
      <c r="F77" s="27">
        <v>76252887</v>
      </c>
      <c r="G77" s="35">
        <f t="shared" si="9"/>
        <v>0.90429180207800164</v>
      </c>
      <c r="H77" s="26">
        <v>4293553</v>
      </c>
      <c r="I77" s="27">
        <v>3781468</v>
      </c>
      <c r="J77" s="27">
        <v>4265856</v>
      </c>
      <c r="K77" s="26">
        <v>12340877</v>
      </c>
      <c r="L77" s="26">
        <v>6029748</v>
      </c>
      <c r="M77" s="27">
        <v>9621700</v>
      </c>
      <c r="N77" s="27">
        <v>3222586</v>
      </c>
      <c r="O77" s="26">
        <v>18874034</v>
      </c>
      <c r="P77" s="26">
        <v>5610318</v>
      </c>
      <c r="Q77" s="27">
        <v>7834886</v>
      </c>
      <c r="R77" s="27">
        <v>9589768</v>
      </c>
      <c r="S77" s="26">
        <v>23034972</v>
      </c>
      <c r="T77" s="26">
        <v>8136201</v>
      </c>
      <c r="U77" s="27">
        <v>7796737</v>
      </c>
      <c r="V77" s="27">
        <v>6070066</v>
      </c>
      <c r="W77" s="40">
        <v>22003004</v>
      </c>
    </row>
    <row r="78" spans="1:23" ht="12.95" customHeight="1" x14ac:dyDescent="0.2">
      <c r="A78" s="15" t="s">
        <v>20</v>
      </c>
      <c r="B78" s="16" t="s">
        <v>145</v>
      </c>
      <c r="C78" s="17" t="s">
        <v>146</v>
      </c>
      <c r="D78" s="26">
        <v>34952162</v>
      </c>
      <c r="E78" s="27">
        <v>36990664</v>
      </c>
      <c r="F78" s="27">
        <v>73729351</v>
      </c>
      <c r="G78" s="35">
        <f t="shared" si="9"/>
        <v>1.9931880920007274</v>
      </c>
      <c r="H78" s="26">
        <v>9549068</v>
      </c>
      <c r="I78" s="27">
        <v>92836</v>
      </c>
      <c r="J78" s="27">
        <v>7775272</v>
      </c>
      <c r="K78" s="26">
        <v>17417176</v>
      </c>
      <c r="L78" s="26">
        <v>4873530</v>
      </c>
      <c r="M78" s="27">
        <v>5607412</v>
      </c>
      <c r="N78" s="27">
        <v>6900071</v>
      </c>
      <c r="O78" s="26">
        <v>17381013</v>
      </c>
      <c r="P78" s="26">
        <v>5789484</v>
      </c>
      <c r="Q78" s="27">
        <v>5953683</v>
      </c>
      <c r="R78" s="27">
        <v>8365386</v>
      </c>
      <c r="S78" s="26">
        <v>20108553</v>
      </c>
      <c r="T78" s="26">
        <v>6755682</v>
      </c>
      <c r="U78" s="27">
        <v>1847553</v>
      </c>
      <c r="V78" s="27">
        <v>10219374</v>
      </c>
      <c r="W78" s="40">
        <v>18822609</v>
      </c>
    </row>
    <row r="79" spans="1:23" ht="12.95" customHeight="1" x14ac:dyDescent="0.2">
      <c r="A79" s="15" t="s">
        <v>20</v>
      </c>
      <c r="B79" s="16" t="s">
        <v>147</v>
      </c>
      <c r="C79" s="17" t="s">
        <v>148</v>
      </c>
      <c r="D79" s="26">
        <v>43688510</v>
      </c>
      <c r="E79" s="27">
        <v>42687260</v>
      </c>
      <c r="F79" s="27">
        <v>31315237</v>
      </c>
      <c r="G79" s="35">
        <f t="shared" si="9"/>
        <v>0.73359679211080775</v>
      </c>
      <c r="H79" s="26">
        <v>280704</v>
      </c>
      <c r="I79" s="27">
        <v>333222</v>
      </c>
      <c r="J79" s="27">
        <v>529930</v>
      </c>
      <c r="K79" s="26">
        <v>1143856</v>
      </c>
      <c r="L79" s="26">
        <v>3123580</v>
      </c>
      <c r="M79" s="27">
        <v>1450119</v>
      </c>
      <c r="N79" s="27">
        <v>2787350</v>
      </c>
      <c r="O79" s="26">
        <v>7361049</v>
      </c>
      <c r="P79" s="26">
        <v>3154819</v>
      </c>
      <c r="Q79" s="27">
        <v>1642212</v>
      </c>
      <c r="R79" s="27">
        <v>3135210</v>
      </c>
      <c r="S79" s="26">
        <v>7932241</v>
      </c>
      <c r="T79" s="26">
        <v>5246366</v>
      </c>
      <c r="U79" s="27">
        <v>3081311</v>
      </c>
      <c r="V79" s="27">
        <v>6550414</v>
      </c>
      <c r="W79" s="40">
        <v>14878091</v>
      </c>
    </row>
    <row r="80" spans="1:23" ht="12.95" customHeight="1" x14ac:dyDescent="0.2">
      <c r="A80" s="15" t="s">
        <v>20</v>
      </c>
      <c r="B80" s="16" t="s">
        <v>149</v>
      </c>
      <c r="C80" s="17" t="s">
        <v>150</v>
      </c>
      <c r="D80" s="26">
        <v>21105787</v>
      </c>
      <c r="E80" s="27">
        <v>17773085</v>
      </c>
      <c r="F80" s="27">
        <v>6464387</v>
      </c>
      <c r="G80" s="35">
        <f t="shared" si="9"/>
        <v>0.36371777887744305</v>
      </c>
      <c r="H80" s="26">
        <v>411628</v>
      </c>
      <c r="I80" s="27">
        <v>35206</v>
      </c>
      <c r="J80" s="27">
        <v>373653</v>
      </c>
      <c r="K80" s="26">
        <v>820487</v>
      </c>
      <c r="L80" s="26">
        <v>548186</v>
      </c>
      <c r="M80" s="27">
        <v>553787</v>
      </c>
      <c r="N80" s="27">
        <v>625958</v>
      </c>
      <c r="O80" s="26">
        <v>1727931</v>
      </c>
      <c r="P80" s="26">
        <v>733037</v>
      </c>
      <c r="Q80" s="27">
        <v>528695</v>
      </c>
      <c r="R80" s="27">
        <v>877014</v>
      </c>
      <c r="S80" s="26">
        <v>2138746</v>
      </c>
      <c r="T80" s="26">
        <v>877014</v>
      </c>
      <c r="U80" s="27">
        <v>128838</v>
      </c>
      <c r="V80" s="27">
        <v>771371</v>
      </c>
      <c r="W80" s="40">
        <v>1777223</v>
      </c>
    </row>
    <row r="81" spans="1:23" ht="12.95" customHeight="1" x14ac:dyDescent="0.2">
      <c r="A81" s="15" t="s">
        <v>35</v>
      </c>
      <c r="B81" s="16" t="s">
        <v>151</v>
      </c>
      <c r="C81" s="17" t="s">
        <v>152</v>
      </c>
      <c r="D81" s="26">
        <v>5627900</v>
      </c>
      <c r="E81" s="27">
        <v>5477900</v>
      </c>
      <c r="F81" s="27">
        <v>3256288</v>
      </c>
      <c r="G81" s="35">
        <f t="shared" si="9"/>
        <v>0.59444093539495058</v>
      </c>
      <c r="H81" s="26">
        <v>1308</v>
      </c>
      <c r="I81" s="27">
        <v>5349</v>
      </c>
      <c r="J81" s="27">
        <v>53324</v>
      </c>
      <c r="K81" s="26">
        <v>59981</v>
      </c>
      <c r="L81" s="26">
        <v>114898</v>
      </c>
      <c r="M81" s="27">
        <v>2495093</v>
      </c>
      <c r="N81" s="27">
        <v>104611</v>
      </c>
      <c r="O81" s="26">
        <v>2714602</v>
      </c>
      <c r="P81" s="26">
        <v>11982</v>
      </c>
      <c r="Q81" s="27">
        <v>152123</v>
      </c>
      <c r="R81" s="27">
        <v>35453</v>
      </c>
      <c r="S81" s="26">
        <v>199558</v>
      </c>
      <c r="T81" s="26">
        <v>146340</v>
      </c>
      <c r="U81" s="27">
        <v>91613</v>
      </c>
      <c r="V81" s="27">
        <v>44194</v>
      </c>
      <c r="W81" s="40">
        <v>282147</v>
      </c>
    </row>
    <row r="82" spans="1:23" ht="12.95" customHeight="1" x14ac:dyDescent="0.3">
      <c r="A82" s="18" t="s">
        <v>0</v>
      </c>
      <c r="B82" s="19" t="s">
        <v>153</v>
      </c>
      <c r="C82" s="20" t="s">
        <v>0</v>
      </c>
      <c r="D82" s="28">
        <f>SUM(D77:D81)</f>
        <v>169739956</v>
      </c>
      <c r="E82" s="29">
        <f>SUM(E77:E81)</f>
        <v>187252229</v>
      </c>
      <c r="F82" s="29">
        <f>SUM(F77:F81)</f>
        <v>191018150</v>
      </c>
      <c r="G82" s="36">
        <f t="shared" si="9"/>
        <v>1.0201114882322708</v>
      </c>
      <c r="H82" s="28">
        <f t="shared" ref="H82:W82" si="14">SUM(H77:H81)</f>
        <v>14536261</v>
      </c>
      <c r="I82" s="29">
        <f t="shared" si="14"/>
        <v>4248081</v>
      </c>
      <c r="J82" s="29">
        <f t="shared" si="14"/>
        <v>12998035</v>
      </c>
      <c r="K82" s="28">
        <f t="shared" si="14"/>
        <v>31782377</v>
      </c>
      <c r="L82" s="28">
        <f t="shared" si="14"/>
        <v>14689942</v>
      </c>
      <c r="M82" s="29">
        <f t="shared" si="14"/>
        <v>19728111</v>
      </c>
      <c r="N82" s="29">
        <f t="shared" si="14"/>
        <v>13640576</v>
      </c>
      <c r="O82" s="28">
        <f t="shared" si="14"/>
        <v>48058629</v>
      </c>
      <c r="P82" s="28">
        <f t="shared" si="14"/>
        <v>15299640</v>
      </c>
      <c r="Q82" s="29">
        <f t="shared" si="14"/>
        <v>16111599</v>
      </c>
      <c r="R82" s="29">
        <f t="shared" si="14"/>
        <v>22002831</v>
      </c>
      <c r="S82" s="28">
        <f t="shared" si="14"/>
        <v>53414070</v>
      </c>
      <c r="T82" s="28">
        <f t="shared" si="14"/>
        <v>21161603</v>
      </c>
      <c r="U82" s="29">
        <f t="shared" si="14"/>
        <v>12946052</v>
      </c>
      <c r="V82" s="29">
        <f t="shared" si="14"/>
        <v>23655419</v>
      </c>
      <c r="W82" s="41">
        <f t="shared" si="14"/>
        <v>57763074</v>
      </c>
    </row>
    <row r="83" spans="1:23" ht="12.95" customHeight="1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1078662927</v>
      </c>
      <c r="E83" s="29">
        <f>SUM(E55,E57:E60,E62:E67,E69:E75,E77:E81)</f>
        <v>1282767663</v>
      </c>
      <c r="F83" s="29">
        <f>SUM(F55,F57:F60,F62:F67,F69:F75,F77:F81)</f>
        <v>1233822413</v>
      </c>
      <c r="G83" s="36">
        <f t="shared" si="9"/>
        <v>0.96184402568620098</v>
      </c>
      <c r="H83" s="28">
        <f t="shared" ref="H83:W83" si="15">SUM(H55,H57:H60,H62:H67,H69:H75,H77:H81)</f>
        <v>65485003</v>
      </c>
      <c r="I83" s="29">
        <f t="shared" si="15"/>
        <v>65441327</v>
      </c>
      <c r="J83" s="29">
        <f t="shared" si="15"/>
        <v>85526274</v>
      </c>
      <c r="K83" s="28">
        <f t="shared" si="15"/>
        <v>216452604</v>
      </c>
      <c r="L83" s="28">
        <f t="shared" si="15"/>
        <v>141724456</v>
      </c>
      <c r="M83" s="29">
        <f t="shared" si="15"/>
        <v>113469507</v>
      </c>
      <c r="N83" s="29">
        <f t="shared" si="15"/>
        <v>94967860</v>
      </c>
      <c r="O83" s="28">
        <f t="shared" si="15"/>
        <v>350161823</v>
      </c>
      <c r="P83" s="28">
        <f t="shared" si="15"/>
        <v>130882340</v>
      </c>
      <c r="Q83" s="29">
        <f t="shared" si="15"/>
        <v>107167499</v>
      </c>
      <c r="R83" s="29">
        <f t="shared" si="15"/>
        <v>85606225</v>
      </c>
      <c r="S83" s="28">
        <f t="shared" si="15"/>
        <v>323656064</v>
      </c>
      <c r="T83" s="28">
        <f t="shared" si="15"/>
        <v>118854219</v>
      </c>
      <c r="U83" s="29">
        <f t="shared" si="15"/>
        <v>105607075</v>
      </c>
      <c r="V83" s="29">
        <f t="shared" si="15"/>
        <v>119090628</v>
      </c>
      <c r="W83" s="41">
        <f t="shared" si="15"/>
        <v>343551922</v>
      </c>
    </row>
    <row r="84" spans="1:23" ht="12.95" customHeight="1" x14ac:dyDescent="0.3">
      <c r="A84" s="10"/>
      <c r="B84" s="11" t="s">
        <v>594</v>
      </c>
      <c r="C84" s="12"/>
      <c r="D84" s="30"/>
      <c r="E84" s="31"/>
      <c r="F84" s="31"/>
      <c r="G84" s="37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2"/>
    </row>
    <row r="85" spans="1:23" ht="12.9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7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2"/>
    </row>
    <row r="86" spans="1:23" ht="12.95" customHeight="1" x14ac:dyDescent="0.2">
      <c r="A86" s="15" t="s">
        <v>14</v>
      </c>
      <c r="B86" s="16" t="s">
        <v>156</v>
      </c>
      <c r="C86" s="17" t="s">
        <v>157</v>
      </c>
      <c r="D86" s="26">
        <v>2213330777</v>
      </c>
      <c r="E86" s="27">
        <v>2331580624</v>
      </c>
      <c r="F86" s="27">
        <v>2143328345</v>
      </c>
      <c r="G86" s="35">
        <f t="shared" ref="G86:G99" si="16">IF(($E86      =0),0,($F86      /$E86      ))</f>
        <v>0.91925980295845866</v>
      </c>
      <c r="H86" s="26">
        <v>35293025</v>
      </c>
      <c r="I86" s="27">
        <v>180364977</v>
      </c>
      <c r="J86" s="27">
        <v>227484563</v>
      </c>
      <c r="K86" s="26">
        <v>443142565</v>
      </c>
      <c r="L86" s="26">
        <v>167427201</v>
      </c>
      <c r="M86" s="27">
        <v>200748066</v>
      </c>
      <c r="N86" s="27">
        <v>180269038</v>
      </c>
      <c r="O86" s="26">
        <v>548444305</v>
      </c>
      <c r="P86" s="26">
        <v>120391495</v>
      </c>
      <c r="Q86" s="27">
        <v>183544454</v>
      </c>
      <c r="R86" s="27">
        <v>242044184</v>
      </c>
      <c r="S86" s="26">
        <v>545980133</v>
      </c>
      <c r="T86" s="26">
        <v>206257855</v>
      </c>
      <c r="U86" s="27">
        <v>145369986</v>
      </c>
      <c r="V86" s="27">
        <v>254133501</v>
      </c>
      <c r="W86" s="40">
        <v>605761342</v>
      </c>
    </row>
    <row r="87" spans="1:23" ht="12.95" customHeight="1" x14ac:dyDescent="0.2">
      <c r="A87" s="15" t="s">
        <v>14</v>
      </c>
      <c r="B87" s="16" t="s">
        <v>158</v>
      </c>
      <c r="C87" s="17" t="s">
        <v>159</v>
      </c>
      <c r="D87" s="26">
        <v>2368666197</v>
      </c>
      <c r="E87" s="27">
        <v>2229884924</v>
      </c>
      <c r="F87" s="27">
        <v>1938250524</v>
      </c>
      <c r="G87" s="35">
        <f t="shared" si="16"/>
        <v>0.8692154932027335</v>
      </c>
      <c r="H87" s="26">
        <v>150416337</v>
      </c>
      <c r="I87" s="27">
        <v>123326231</v>
      </c>
      <c r="J87" s="27">
        <v>147174077</v>
      </c>
      <c r="K87" s="26">
        <v>420916645</v>
      </c>
      <c r="L87" s="26">
        <v>143593007</v>
      </c>
      <c r="M87" s="27">
        <v>165883275</v>
      </c>
      <c r="N87" s="27">
        <v>173659338</v>
      </c>
      <c r="O87" s="26">
        <v>483135620</v>
      </c>
      <c r="P87" s="26">
        <v>157567208</v>
      </c>
      <c r="Q87" s="27">
        <v>178016920</v>
      </c>
      <c r="R87" s="27">
        <v>213859002</v>
      </c>
      <c r="S87" s="26">
        <v>549443130</v>
      </c>
      <c r="T87" s="26">
        <v>123363129</v>
      </c>
      <c r="U87" s="27">
        <v>139934187</v>
      </c>
      <c r="V87" s="27">
        <v>221457813</v>
      </c>
      <c r="W87" s="40">
        <v>484755129</v>
      </c>
    </row>
    <row r="88" spans="1:23" ht="12.95" customHeight="1" x14ac:dyDescent="0.2">
      <c r="A88" s="15" t="s">
        <v>14</v>
      </c>
      <c r="B88" s="16" t="s">
        <v>160</v>
      </c>
      <c r="C88" s="17" t="s">
        <v>161</v>
      </c>
      <c r="D88" s="26">
        <v>1406643563</v>
      </c>
      <c r="E88" s="27">
        <v>1338504676</v>
      </c>
      <c r="F88" s="27">
        <v>723806674</v>
      </c>
      <c r="G88" s="35">
        <f t="shared" si="16"/>
        <v>0.54075767307965683</v>
      </c>
      <c r="H88" s="26">
        <v>24316954</v>
      </c>
      <c r="I88" s="27">
        <v>46774208</v>
      </c>
      <c r="J88" s="27">
        <v>74724457</v>
      </c>
      <c r="K88" s="26">
        <v>145815619</v>
      </c>
      <c r="L88" s="26">
        <v>76654763</v>
      </c>
      <c r="M88" s="27">
        <v>104268987</v>
      </c>
      <c r="N88" s="27">
        <v>79590019</v>
      </c>
      <c r="O88" s="26">
        <v>260513769</v>
      </c>
      <c r="P88" s="26">
        <v>83606246</v>
      </c>
      <c r="Q88" s="27">
        <v>46774208</v>
      </c>
      <c r="R88" s="27">
        <v>46774208</v>
      </c>
      <c r="S88" s="26">
        <v>177154662</v>
      </c>
      <c r="T88" s="26">
        <v>46774208</v>
      </c>
      <c r="U88" s="27">
        <v>46774208</v>
      </c>
      <c r="V88" s="27">
        <v>46774208</v>
      </c>
      <c r="W88" s="40">
        <v>140322624</v>
      </c>
    </row>
    <row r="89" spans="1:23" ht="12.95" customHeight="1" x14ac:dyDescent="0.3">
      <c r="A89" s="18" t="s">
        <v>0</v>
      </c>
      <c r="B89" s="19" t="s">
        <v>19</v>
      </c>
      <c r="C89" s="20" t="s">
        <v>0</v>
      </c>
      <c r="D89" s="28">
        <f>SUM(D86:D88)</f>
        <v>5988640537</v>
      </c>
      <c r="E89" s="29">
        <f>SUM(E86:E88)</f>
        <v>5899970224</v>
      </c>
      <c r="F89" s="29">
        <f>SUM(F86:F88)</f>
        <v>4805385543</v>
      </c>
      <c r="G89" s="36">
        <f t="shared" si="16"/>
        <v>0.81447623641430766</v>
      </c>
      <c r="H89" s="28">
        <f t="shared" ref="H89:W89" si="17">SUM(H86:H88)</f>
        <v>210026316</v>
      </c>
      <c r="I89" s="29">
        <f t="shared" si="17"/>
        <v>350465416</v>
      </c>
      <c r="J89" s="29">
        <f t="shared" si="17"/>
        <v>449383097</v>
      </c>
      <c r="K89" s="28">
        <f t="shared" si="17"/>
        <v>1009874829</v>
      </c>
      <c r="L89" s="28">
        <f t="shared" si="17"/>
        <v>387674971</v>
      </c>
      <c r="M89" s="29">
        <f t="shared" si="17"/>
        <v>470900328</v>
      </c>
      <c r="N89" s="29">
        <f t="shared" si="17"/>
        <v>433518395</v>
      </c>
      <c r="O89" s="28">
        <f t="shared" si="17"/>
        <v>1292093694</v>
      </c>
      <c r="P89" s="28">
        <f t="shared" si="17"/>
        <v>361564949</v>
      </c>
      <c r="Q89" s="29">
        <f t="shared" si="17"/>
        <v>408335582</v>
      </c>
      <c r="R89" s="29">
        <f t="shared" si="17"/>
        <v>502677394</v>
      </c>
      <c r="S89" s="28">
        <f t="shared" si="17"/>
        <v>1272577925</v>
      </c>
      <c r="T89" s="28">
        <f t="shared" si="17"/>
        <v>376395192</v>
      </c>
      <c r="U89" s="29">
        <f t="shared" si="17"/>
        <v>332078381</v>
      </c>
      <c r="V89" s="29">
        <f t="shared" si="17"/>
        <v>522365522</v>
      </c>
      <c r="W89" s="41">
        <f t="shared" si="17"/>
        <v>1230839095</v>
      </c>
    </row>
    <row r="90" spans="1:23" ht="12.95" customHeight="1" x14ac:dyDescent="0.2">
      <c r="A90" s="15" t="s">
        <v>20</v>
      </c>
      <c r="B90" s="16" t="s">
        <v>162</v>
      </c>
      <c r="C90" s="17" t="s">
        <v>163</v>
      </c>
      <c r="D90" s="26">
        <v>428430090</v>
      </c>
      <c r="E90" s="27">
        <v>492171670</v>
      </c>
      <c r="F90" s="27">
        <v>458649837</v>
      </c>
      <c r="G90" s="35">
        <f t="shared" si="16"/>
        <v>0.93188995823347576</v>
      </c>
      <c r="H90" s="26">
        <v>19158755</v>
      </c>
      <c r="I90" s="27">
        <v>22309025</v>
      </c>
      <c r="J90" s="27">
        <v>47216287</v>
      </c>
      <c r="K90" s="26">
        <v>88684067</v>
      </c>
      <c r="L90" s="26">
        <v>30670474</v>
      </c>
      <c r="M90" s="27">
        <v>48305927</v>
      </c>
      <c r="N90" s="27">
        <v>32441713</v>
      </c>
      <c r="O90" s="26">
        <v>111418114</v>
      </c>
      <c r="P90" s="26">
        <v>54191793</v>
      </c>
      <c r="Q90" s="27">
        <v>16390983</v>
      </c>
      <c r="R90" s="27">
        <v>33979312</v>
      </c>
      <c r="S90" s="26">
        <v>104562088</v>
      </c>
      <c r="T90" s="26">
        <v>35235008</v>
      </c>
      <c r="U90" s="27">
        <v>62710296</v>
      </c>
      <c r="V90" s="27">
        <v>56040264</v>
      </c>
      <c r="W90" s="40">
        <v>153985568</v>
      </c>
    </row>
    <row r="91" spans="1:23" ht="12.95" customHeight="1" x14ac:dyDescent="0.2">
      <c r="A91" s="15" t="s">
        <v>20</v>
      </c>
      <c r="B91" s="16" t="s">
        <v>164</v>
      </c>
      <c r="C91" s="17" t="s">
        <v>165</v>
      </c>
      <c r="D91" s="26">
        <v>146622745</v>
      </c>
      <c r="E91" s="27">
        <v>148679976</v>
      </c>
      <c r="F91" s="27">
        <v>128101127</v>
      </c>
      <c r="G91" s="35">
        <f t="shared" si="16"/>
        <v>0.86158964001985039</v>
      </c>
      <c r="H91" s="26">
        <v>5862042</v>
      </c>
      <c r="I91" s="27">
        <v>8891937</v>
      </c>
      <c r="J91" s="27">
        <v>9278648</v>
      </c>
      <c r="K91" s="26">
        <v>24032627</v>
      </c>
      <c r="L91" s="26">
        <v>12953159</v>
      </c>
      <c r="M91" s="27">
        <v>12344184</v>
      </c>
      <c r="N91" s="27">
        <v>13432252</v>
      </c>
      <c r="O91" s="26">
        <v>38729595</v>
      </c>
      <c r="P91" s="26">
        <v>8090414</v>
      </c>
      <c r="Q91" s="27">
        <v>7534572</v>
      </c>
      <c r="R91" s="27">
        <v>11090533</v>
      </c>
      <c r="S91" s="26">
        <v>26715519</v>
      </c>
      <c r="T91" s="26">
        <v>10467354</v>
      </c>
      <c r="U91" s="27">
        <v>11335100</v>
      </c>
      <c r="V91" s="27">
        <v>16820932</v>
      </c>
      <c r="W91" s="40">
        <v>38623386</v>
      </c>
    </row>
    <row r="92" spans="1:23" ht="12.95" customHeight="1" x14ac:dyDescent="0.2">
      <c r="A92" s="15" t="s">
        <v>20</v>
      </c>
      <c r="B92" s="16" t="s">
        <v>166</v>
      </c>
      <c r="C92" s="17" t="s">
        <v>167</v>
      </c>
      <c r="D92" s="26">
        <v>35152539</v>
      </c>
      <c r="E92" s="27">
        <v>43777870</v>
      </c>
      <c r="F92" s="27">
        <v>48608112</v>
      </c>
      <c r="G92" s="35">
        <f t="shared" si="16"/>
        <v>1.1103352447252459</v>
      </c>
      <c r="H92" s="26">
        <v>447080</v>
      </c>
      <c r="I92" s="27">
        <v>4020642</v>
      </c>
      <c r="J92" s="27">
        <v>4118402</v>
      </c>
      <c r="K92" s="26">
        <v>8586124</v>
      </c>
      <c r="L92" s="26">
        <v>4068045</v>
      </c>
      <c r="M92" s="27">
        <v>3526491</v>
      </c>
      <c r="N92" s="27">
        <v>3971472</v>
      </c>
      <c r="O92" s="26">
        <v>11566008</v>
      </c>
      <c r="P92" s="26">
        <v>2099373</v>
      </c>
      <c r="Q92" s="27">
        <v>3205658</v>
      </c>
      <c r="R92" s="27">
        <v>5027297</v>
      </c>
      <c r="S92" s="26">
        <v>10332328</v>
      </c>
      <c r="T92" s="26">
        <v>3237945</v>
      </c>
      <c r="U92" s="27">
        <v>6362330</v>
      </c>
      <c r="V92" s="27">
        <v>8523377</v>
      </c>
      <c r="W92" s="40">
        <v>18123652</v>
      </c>
    </row>
    <row r="93" spans="1:23" ht="12.95" customHeight="1" x14ac:dyDescent="0.2">
      <c r="A93" s="15" t="s">
        <v>35</v>
      </c>
      <c r="B93" s="16" t="s">
        <v>168</v>
      </c>
      <c r="C93" s="17" t="s">
        <v>169</v>
      </c>
      <c r="D93" s="26">
        <v>7365599</v>
      </c>
      <c r="E93" s="27">
        <v>5312482</v>
      </c>
      <c r="F93" s="27">
        <v>4930912</v>
      </c>
      <c r="G93" s="35">
        <f t="shared" si="16"/>
        <v>0.92817481546290415</v>
      </c>
      <c r="H93" s="26">
        <v>69167</v>
      </c>
      <c r="I93" s="27">
        <v>399274</v>
      </c>
      <c r="J93" s="27">
        <v>518799</v>
      </c>
      <c r="K93" s="26">
        <v>987240</v>
      </c>
      <c r="L93" s="26">
        <v>891659</v>
      </c>
      <c r="M93" s="27">
        <v>232094</v>
      </c>
      <c r="N93" s="27">
        <v>155818</v>
      </c>
      <c r="O93" s="26">
        <v>1279571</v>
      </c>
      <c r="P93" s="26">
        <v>154608</v>
      </c>
      <c r="Q93" s="27">
        <v>1343746</v>
      </c>
      <c r="R93" s="27">
        <v>616687</v>
      </c>
      <c r="S93" s="26">
        <v>2115041</v>
      </c>
      <c r="T93" s="26">
        <v>114517</v>
      </c>
      <c r="U93" s="27">
        <v>244817</v>
      </c>
      <c r="V93" s="27">
        <v>189726</v>
      </c>
      <c r="W93" s="40">
        <v>549060</v>
      </c>
    </row>
    <row r="94" spans="1:23" ht="12.95" customHeight="1" x14ac:dyDescent="0.3">
      <c r="A94" s="18" t="s">
        <v>0</v>
      </c>
      <c r="B94" s="19" t="s">
        <v>170</v>
      </c>
      <c r="C94" s="20" t="s">
        <v>0</v>
      </c>
      <c r="D94" s="28">
        <f>SUM(D90:D93)</f>
        <v>617570973</v>
      </c>
      <c r="E94" s="29">
        <f>SUM(E90:E93)</f>
        <v>689941998</v>
      </c>
      <c r="F94" s="29">
        <f>SUM(F90:F93)</f>
        <v>640289988</v>
      </c>
      <c r="G94" s="36">
        <f t="shared" si="16"/>
        <v>0.92803451573620543</v>
      </c>
      <c r="H94" s="28">
        <f t="shared" ref="H94:W94" si="18">SUM(H90:H93)</f>
        <v>25537044</v>
      </c>
      <c r="I94" s="29">
        <f t="shared" si="18"/>
        <v>35620878</v>
      </c>
      <c r="J94" s="29">
        <f t="shared" si="18"/>
        <v>61132136</v>
      </c>
      <c r="K94" s="28">
        <f t="shared" si="18"/>
        <v>122290058</v>
      </c>
      <c r="L94" s="28">
        <f t="shared" si="18"/>
        <v>48583337</v>
      </c>
      <c r="M94" s="29">
        <f t="shared" si="18"/>
        <v>64408696</v>
      </c>
      <c r="N94" s="29">
        <f t="shared" si="18"/>
        <v>50001255</v>
      </c>
      <c r="O94" s="28">
        <f t="shared" si="18"/>
        <v>162993288</v>
      </c>
      <c r="P94" s="28">
        <f t="shared" si="18"/>
        <v>64536188</v>
      </c>
      <c r="Q94" s="29">
        <f t="shared" si="18"/>
        <v>28474959</v>
      </c>
      <c r="R94" s="29">
        <f t="shared" si="18"/>
        <v>50713829</v>
      </c>
      <c r="S94" s="28">
        <f t="shared" si="18"/>
        <v>143724976</v>
      </c>
      <c r="T94" s="28">
        <f t="shared" si="18"/>
        <v>49054824</v>
      </c>
      <c r="U94" s="29">
        <f t="shared" si="18"/>
        <v>80652543</v>
      </c>
      <c r="V94" s="29">
        <f t="shared" si="18"/>
        <v>81574299</v>
      </c>
      <c r="W94" s="41">
        <f t="shared" si="18"/>
        <v>211281666</v>
      </c>
    </row>
    <row r="95" spans="1:23" ht="12.95" customHeight="1" x14ac:dyDescent="0.2">
      <c r="A95" s="15" t="s">
        <v>20</v>
      </c>
      <c r="B95" s="16" t="s">
        <v>171</v>
      </c>
      <c r="C95" s="17" t="s">
        <v>172</v>
      </c>
      <c r="D95" s="26">
        <v>378072733</v>
      </c>
      <c r="E95" s="27">
        <v>365213202</v>
      </c>
      <c r="F95" s="27">
        <v>437333503</v>
      </c>
      <c r="G95" s="35">
        <f t="shared" si="16"/>
        <v>1.1974745179118689</v>
      </c>
      <c r="H95" s="26">
        <v>14553110</v>
      </c>
      <c r="I95" s="27">
        <v>29323269</v>
      </c>
      <c r="J95" s="27">
        <v>44652324</v>
      </c>
      <c r="K95" s="26">
        <v>88528703</v>
      </c>
      <c r="L95" s="26">
        <v>42018771</v>
      </c>
      <c r="M95" s="27">
        <v>45894060</v>
      </c>
      <c r="N95" s="27">
        <v>42666343</v>
      </c>
      <c r="O95" s="26">
        <v>130579174</v>
      </c>
      <c r="P95" s="26">
        <v>45860852</v>
      </c>
      <c r="Q95" s="27">
        <v>38264087</v>
      </c>
      <c r="R95" s="27">
        <v>39091137</v>
      </c>
      <c r="S95" s="26">
        <v>123216076</v>
      </c>
      <c r="T95" s="26">
        <v>13691352</v>
      </c>
      <c r="U95" s="27">
        <v>58401187</v>
      </c>
      <c r="V95" s="27">
        <v>22917011</v>
      </c>
      <c r="W95" s="40">
        <v>95009550</v>
      </c>
    </row>
    <row r="96" spans="1:23" ht="12.95" customHeight="1" x14ac:dyDescent="0.2">
      <c r="A96" s="15" t="s">
        <v>20</v>
      </c>
      <c r="B96" s="16" t="s">
        <v>173</v>
      </c>
      <c r="C96" s="17" t="s">
        <v>174</v>
      </c>
      <c r="D96" s="26">
        <v>434736473</v>
      </c>
      <c r="E96" s="27">
        <v>414624966</v>
      </c>
      <c r="F96" s="27">
        <v>240093673</v>
      </c>
      <c r="G96" s="35">
        <f t="shared" si="16"/>
        <v>0.57906226756253742</v>
      </c>
      <c r="H96" s="26">
        <v>901162</v>
      </c>
      <c r="I96" s="27">
        <v>1100948</v>
      </c>
      <c r="J96" s="27">
        <v>28753141</v>
      </c>
      <c r="K96" s="26">
        <v>30755251</v>
      </c>
      <c r="L96" s="26">
        <v>27632271</v>
      </c>
      <c r="M96" s="27">
        <v>24719929</v>
      </c>
      <c r="N96" s="27">
        <v>26264598</v>
      </c>
      <c r="O96" s="26">
        <v>78616798</v>
      </c>
      <c r="P96" s="26">
        <v>24550852</v>
      </c>
      <c r="Q96" s="27">
        <v>23257089</v>
      </c>
      <c r="R96" s="27">
        <v>25192347</v>
      </c>
      <c r="S96" s="26">
        <v>73000288</v>
      </c>
      <c r="T96" s="26">
        <v>25119474</v>
      </c>
      <c r="U96" s="27">
        <v>32601862</v>
      </c>
      <c r="V96" s="27">
        <v>0</v>
      </c>
      <c r="W96" s="40">
        <v>57721336</v>
      </c>
    </row>
    <row r="97" spans="1:23" ht="12.95" customHeight="1" x14ac:dyDescent="0.2">
      <c r="A97" s="15" t="s">
        <v>20</v>
      </c>
      <c r="B97" s="16" t="s">
        <v>175</v>
      </c>
      <c r="C97" s="17" t="s">
        <v>176</v>
      </c>
      <c r="D97" s="26">
        <v>67936046</v>
      </c>
      <c r="E97" s="27">
        <v>67556046</v>
      </c>
      <c r="F97" s="27">
        <v>99783805</v>
      </c>
      <c r="G97" s="35">
        <f t="shared" si="16"/>
        <v>1.4770521797560503</v>
      </c>
      <c r="H97" s="26">
        <v>518302</v>
      </c>
      <c r="I97" s="27">
        <v>1042691</v>
      </c>
      <c r="J97" s="27">
        <v>2433403</v>
      </c>
      <c r="K97" s="26">
        <v>3994396</v>
      </c>
      <c r="L97" s="26">
        <v>1793944</v>
      </c>
      <c r="M97" s="27">
        <v>2124412</v>
      </c>
      <c r="N97" s="27">
        <v>562618</v>
      </c>
      <c r="O97" s="26">
        <v>4480974</v>
      </c>
      <c r="P97" s="26">
        <v>373181</v>
      </c>
      <c r="Q97" s="27">
        <v>11421486</v>
      </c>
      <c r="R97" s="27">
        <v>11619463</v>
      </c>
      <c r="S97" s="26">
        <v>23414130</v>
      </c>
      <c r="T97" s="26">
        <v>11721310</v>
      </c>
      <c r="U97" s="27">
        <v>16118120</v>
      </c>
      <c r="V97" s="27">
        <v>40054875</v>
      </c>
      <c r="W97" s="40">
        <v>67894305</v>
      </c>
    </row>
    <row r="98" spans="1:23" ht="12.95" customHeight="1" x14ac:dyDescent="0.2">
      <c r="A98" s="15" t="s">
        <v>35</v>
      </c>
      <c r="B98" s="16" t="s">
        <v>177</v>
      </c>
      <c r="C98" s="17" t="s">
        <v>178</v>
      </c>
      <c r="D98" s="26">
        <v>1279556</v>
      </c>
      <c r="E98" s="27">
        <v>0</v>
      </c>
      <c r="F98" s="27">
        <v>226148</v>
      </c>
      <c r="G98" s="35">
        <f t="shared" si="16"/>
        <v>0</v>
      </c>
      <c r="H98" s="26">
        <v>0</v>
      </c>
      <c r="I98" s="27">
        <v>194306</v>
      </c>
      <c r="J98" s="27">
        <v>0</v>
      </c>
      <c r="K98" s="26">
        <v>194306</v>
      </c>
      <c r="L98" s="26">
        <v>117261</v>
      </c>
      <c r="M98" s="27">
        <v>28812</v>
      </c>
      <c r="N98" s="27">
        <v>26638</v>
      </c>
      <c r="O98" s="26">
        <v>172711</v>
      </c>
      <c r="P98" s="26">
        <v>0</v>
      </c>
      <c r="Q98" s="27">
        <v>0</v>
      </c>
      <c r="R98" s="27">
        <v>-142604</v>
      </c>
      <c r="S98" s="26">
        <v>-142604</v>
      </c>
      <c r="T98" s="26">
        <v>0</v>
      </c>
      <c r="U98" s="27">
        <v>0</v>
      </c>
      <c r="V98" s="27">
        <v>1735</v>
      </c>
      <c r="W98" s="40">
        <v>1735</v>
      </c>
    </row>
    <row r="99" spans="1:23" ht="12.95" customHeight="1" x14ac:dyDescent="0.3">
      <c r="A99" s="18" t="s">
        <v>0</v>
      </c>
      <c r="B99" s="19" t="s">
        <v>179</v>
      </c>
      <c r="C99" s="20" t="s">
        <v>0</v>
      </c>
      <c r="D99" s="28">
        <f>SUM(D95:D98)</f>
        <v>882024808</v>
      </c>
      <c r="E99" s="29">
        <f>SUM(E95:E98)</f>
        <v>847394214</v>
      </c>
      <c r="F99" s="29">
        <f>SUM(F95:F98)</f>
        <v>777437129</v>
      </c>
      <c r="G99" s="36">
        <f t="shared" si="16"/>
        <v>0.91744446227715215</v>
      </c>
      <c r="H99" s="28">
        <f t="shared" ref="H99:W99" si="19">SUM(H95:H98)</f>
        <v>15972574</v>
      </c>
      <c r="I99" s="29">
        <f t="shared" si="19"/>
        <v>31661214</v>
      </c>
      <c r="J99" s="29">
        <f t="shared" si="19"/>
        <v>75838868</v>
      </c>
      <c r="K99" s="28">
        <f t="shared" si="19"/>
        <v>123472656</v>
      </c>
      <c r="L99" s="28">
        <f t="shared" si="19"/>
        <v>71562247</v>
      </c>
      <c r="M99" s="29">
        <f t="shared" si="19"/>
        <v>72767213</v>
      </c>
      <c r="N99" s="29">
        <f t="shared" si="19"/>
        <v>69520197</v>
      </c>
      <c r="O99" s="28">
        <f t="shared" si="19"/>
        <v>213849657</v>
      </c>
      <c r="P99" s="28">
        <f t="shared" si="19"/>
        <v>70784885</v>
      </c>
      <c r="Q99" s="29">
        <f t="shared" si="19"/>
        <v>72942662</v>
      </c>
      <c r="R99" s="29">
        <f t="shared" si="19"/>
        <v>75760343</v>
      </c>
      <c r="S99" s="28">
        <f t="shared" si="19"/>
        <v>219487890</v>
      </c>
      <c r="T99" s="28">
        <f t="shared" si="19"/>
        <v>50532136</v>
      </c>
      <c r="U99" s="29">
        <f t="shared" si="19"/>
        <v>107121169</v>
      </c>
      <c r="V99" s="29">
        <f t="shared" si="19"/>
        <v>62973621</v>
      </c>
      <c r="W99" s="41">
        <f t="shared" si="19"/>
        <v>220626926</v>
      </c>
    </row>
    <row r="100" spans="1:23" ht="12.95" customHeight="1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7488236318</v>
      </c>
      <c r="E100" s="29">
        <f>SUM(E86:E88,E90:E93,E95:E98)</f>
        <v>7437306436</v>
      </c>
      <c r="F100" s="29">
        <f>SUM(F86:F88,F90:F93,F95:F98)</f>
        <v>6223112660</v>
      </c>
      <c r="G100" s="36">
        <f>IF(($E100     =0),0,($F100     /$E100     ))</f>
        <v>0.83674280649204646</v>
      </c>
      <c r="H100" s="28">
        <f t="shared" ref="H100:W100" si="20">SUM(H86:H88,H90:H93,H95:H98)</f>
        <v>251535934</v>
      </c>
      <c r="I100" s="29">
        <f t="shared" si="20"/>
        <v>417747508</v>
      </c>
      <c r="J100" s="29">
        <f t="shared" si="20"/>
        <v>586354101</v>
      </c>
      <c r="K100" s="28">
        <f t="shared" si="20"/>
        <v>1255637543</v>
      </c>
      <c r="L100" s="28">
        <f t="shared" si="20"/>
        <v>507820555</v>
      </c>
      <c r="M100" s="29">
        <f t="shared" si="20"/>
        <v>608076237</v>
      </c>
      <c r="N100" s="29">
        <f t="shared" si="20"/>
        <v>553039847</v>
      </c>
      <c r="O100" s="28">
        <f t="shared" si="20"/>
        <v>1668936639</v>
      </c>
      <c r="P100" s="28">
        <f t="shared" si="20"/>
        <v>496886022</v>
      </c>
      <c r="Q100" s="29">
        <f t="shared" si="20"/>
        <v>509753203</v>
      </c>
      <c r="R100" s="29">
        <f t="shared" si="20"/>
        <v>629151566</v>
      </c>
      <c r="S100" s="28">
        <f t="shared" si="20"/>
        <v>1635790791</v>
      </c>
      <c r="T100" s="28">
        <f t="shared" si="20"/>
        <v>475982152</v>
      </c>
      <c r="U100" s="29">
        <f t="shared" si="20"/>
        <v>519852093</v>
      </c>
      <c r="V100" s="29">
        <f t="shared" si="20"/>
        <v>666913442</v>
      </c>
      <c r="W100" s="41">
        <f t="shared" si="20"/>
        <v>1662747687</v>
      </c>
    </row>
    <row r="101" spans="1:23" ht="12.95" customHeight="1" x14ac:dyDescent="0.3">
      <c r="A101" s="10"/>
      <c r="B101" s="11" t="s">
        <v>594</v>
      </c>
      <c r="C101" s="12"/>
      <c r="D101" s="30"/>
      <c r="E101" s="31"/>
      <c r="F101" s="31"/>
      <c r="G101" s="37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2"/>
    </row>
    <row r="102" spans="1:23" ht="12.95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7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2"/>
    </row>
    <row r="103" spans="1:23" ht="12.95" customHeight="1" x14ac:dyDescent="0.2">
      <c r="A103" s="15" t="s">
        <v>14</v>
      </c>
      <c r="B103" s="16" t="s">
        <v>182</v>
      </c>
      <c r="C103" s="17" t="s">
        <v>183</v>
      </c>
      <c r="D103" s="26">
        <v>2937372670</v>
      </c>
      <c r="E103" s="27">
        <v>2933004455</v>
      </c>
      <c r="F103" s="27">
        <v>3122175528</v>
      </c>
      <c r="G103" s="35">
        <f t="shared" ref="G103:G134" si="21">IF(($E103     =0),0,($F103     /$E103     ))</f>
        <v>1.0644973698139166</v>
      </c>
      <c r="H103" s="26">
        <v>115088613</v>
      </c>
      <c r="I103" s="27">
        <v>222551961</v>
      </c>
      <c r="J103" s="27">
        <v>298745627</v>
      </c>
      <c r="K103" s="26">
        <v>636386201</v>
      </c>
      <c r="L103" s="26">
        <v>332849448</v>
      </c>
      <c r="M103" s="27">
        <v>280553226</v>
      </c>
      <c r="N103" s="27">
        <v>280406423</v>
      </c>
      <c r="O103" s="26">
        <v>893809097</v>
      </c>
      <c r="P103" s="26">
        <v>206857201</v>
      </c>
      <c r="Q103" s="27">
        <v>227616610</v>
      </c>
      <c r="R103" s="27">
        <v>238254018</v>
      </c>
      <c r="S103" s="26">
        <v>672727829</v>
      </c>
      <c r="T103" s="26">
        <v>136054485</v>
      </c>
      <c r="U103" s="27">
        <v>306515523</v>
      </c>
      <c r="V103" s="27">
        <v>476682393</v>
      </c>
      <c r="W103" s="40">
        <v>919252401</v>
      </c>
    </row>
    <row r="104" spans="1:23" ht="12.95" customHeight="1" x14ac:dyDescent="0.3">
      <c r="A104" s="18" t="s">
        <v>0</v>
      </c>
      <c r="B104" s="19" t="s">
        <v>19</v>
      </c>
      <c r="C104" s="20" t="s">
        <v>0</v>
      </c>
      <c r="D104" s="28">
        <f>D103</f>
        <v>2937372670</v>
      </c>
      <c r="E104" s="29">
        <f>E103</f>
        <v>2933004455</v>
      </c>
      <c r="F104" s="29">
        <f>F103</f>
        <v>3122175528</v>
      </c>
      <c r="G104" s="36">
        <f t="shared" si="21"/>
        <v>1.0644973698139166</v>
      </c>
      <c r="H104" s="28">
        <f t="shared" ref="H104:W104" si="22">H103</f>
        <v>115088613</v>
      </c>
      <c r="I104" s="29">
        <f t="shared" si="22"/>
        <v>222551961</v>
      </c>
      <c r="J104" s="29">
        <f t="shared" si="22"/>
        <v>298745627</v>
      </c>
      <c r="K104" s="28">
        <f t="shared" si="22"/>
        <v>636386201</v>
      </c>
      <c r="L104" s="28">
        <f t="shared" si="22"/>
        <v>332849448</v>
      </c>
      <c r="M104" s="29">
        <f t="shared" si="22"/>
        <v>280553226</v>
      </c>
      <c r="N104" s="29">
        <f t="shared" si="22"/>
        <v>280406423</v>
      </c>
      <c r="O104" s="28">
        <f t="shared" si="22"/>
        <v>893809097</v>
      </c>
      <c r="P104" s="28">
        <f t="shared" si="22"/>
        <v>206857201</v>
      </c>
      <c r="Q104" s="29">
        <f t="shared" si="22"/>
        <v>227616610</v>
      </c>
      <c r="R104" s="29">
        <f t="shared" si="22"/>
        <v>238254018</v>
      </c>
      <c r="S104" s="28">
        <f t="shared" si="22"/>
        <v>672727829</v>
      </c>
      <c r="T104" s="28">
        <f t="shared" si="22"/>
        <v>136054485</v>
      </c>
      <c r="U104" s="29">
        <f t="shared" si="22"/>
        <v>306515523</v>
      </c>
      <c r="V104" s="29">
        <f t="shared" si="22"/>
        <v>476682393</v>
      </c>
      <c r="W104" s="41">
        <f t="shared" si="22"/>
        <v>919252401</v>
      </c>
    </row>
    <row r="105" spans="1:23" ht="12.95" customHeight="1" x14ac:dyDescent="0.2">
      <c r="A105" s="15" t="s">
        <v>20</v>
      </c>
      <c r="B105" s="16" t="s">
        <v>184</v>
      </c>
      <c r="C105" s="17" t="s">
        <v>185</v>
      </c>
      <c r="D105" s="26">
        <v>20423828</v>
      </c>
      <c r="E105" s="27">
        <v>20860724</v>
      </c>
      <c r="F105" s="27">
        <v>15733756</v>
      </c>
      <c r="G105" s="35">
        <f t="shared" si="21"/>
        <v>0.75422866435508185</v>
      </c>
      <c r="H105" s="26">
        <v>0</v>
      </c>
      <c r="I105" s="27">
        <v>261967</v>
      </c>
      <c r="J105" s="27">
        <v>460322</v>
      </c>
      <c r="K105" s="26">
        <v>722289</v>
      </c>
      <c r="L105" s="26">
        <v>4379638</v>
      </c>
      <c r="M105" s="27">
        <v>3347506</v>
      </c>
      <c r="N105" s="27">
        <v>1923517</v>
      </c>
      <c r="O105" s="26">
        <v>9650661</v>
      </c>
      <c r="P105" s="26">
        <v>815311</v>
      </c>
      <c r="Q105" s="27">
        <v>1369985</v>
      </c>
      <c r="R105" s="27">
        <v>1022287</v>
      </c>
      <c r="S105" s="26">
        <v>3207583</v>
      </c>
      <c r="T105" s="26">
        <v>-265956</v>
      </c>
      <c r="U105" s="27">
        <v>272210</v>
      </c>
      <c r="V105" s="27">
        <v>2146969</v>
      </c>
      <c r="W105" s="40">
        <v>2153223</v>
      </c>
    </row>
    <row r="106" spans="1:23" ht="12.95" customHeight="1" x14ac:dyDescent="0.2">
      <c r="A106" s="15" t="s">
        <v>20</v>
      </c>
      <c r="B106" s="16" t="s">
        <v>186</v>
      </c>
      <c r="C106" s="17" t="s">
        <v>187</v>
      </c>
      <c r="D106" s="26">
        <v>5770000</v>
      </c>
      <c r="E106" s="27">
        <v>9925000</v>
      </c>
      <c r="F106" s="27">
        <v>23927814</v>
      </c>
      <c r="G106" s="35">
        <f t="shared" si="21"/>
        <v>2.4108628715365241</v>
      </c>
      <c r="H106" s="26">
        <v>588405</v>
      </c>
      <c r="I106" s="27">
        <v>731217</v>
      </c>
      <c r="J106" s="27">
        <v>899950</v>
      </c>
      <c r="K106" s="26">
        <v>2219572</v>
      </c>
      <c r="L106" s="26">
        <v>191937</v>
      </c>
      <c r="M106" s="27">
        <v>325164</v>
      </c>
      <c r="N106" s="27">
        <v>1720588</v>
      </c>
      <c r="O106" s="26">
        <v>2237689</v>
      </c>
      <c r="P106" s="26">
        <v>3326976</v>
      </c>
      <c r="Q106" s="27">
        <v>1999841</v>
      </c>
      <c r="R106" s="27">
        <v>6461584</v>
      </c>
      <c r="S106" s="26">
        <v>11788401</v>
      </c>
      <c r="T106" s="26">
        <v>2334175</v>
      </c>
      <c r="U106" s="27">
        <v>3681329</v>
      </c>
      <c r="V106" s="27">
        <v>1666648</v>
      </c>
      <c r="W106" s="40">
        <v>7682152</v>
      </c>
    </row>
    <row r="107" spans="1:23" ht="12.95" customHeight="1" x14ac:dyDescent="0.2">
      <c r="A107" s="15" t="s">
        <v>20</v>
      </c>
      <c r="B107" s="16" t="s">
        <v>188</v>
      </c>
      <c r="C107" s="17" t="s">
        <v>189</v>
      </c>
      <c r="D107" s="26">
        <v>7883976</v>
      </c>
      <c r="E107" s="27">
        <v>9575970</v>
      </c>
      <c r="F107" s="27">
        <v>7078045</v>
      </c>
      <c r="G107" s="35">
        <f t="shared" si="21"/>
        <v>0.73914653032538735</v>
      </c>
      <c r="H107" s="26">
        <v>469312</v>
      </c>
      <c r="I107" s="27">
        <v>500025</v>
      </c>
      <c r="J107" s="27">
        <v>915756</v>
      </c>
      <c r="K107" s="26">
        <v>1885093</v>
      </c>
      <c r="L107" s="26">
        <v>217075</v>
      </c>
      <c r="M107" s="27">
        <v>578765</v>
      </c>
      <c r="N107" s="27">
        <v>894975</v>
      </c>
      <c r="O107" s="26">
        <v>1690815</v>
      </c>
      <c r="P107" s="26">
        <v>124882</v>
      </c>
      <c r="Q107" s="27">
        <v>1327859</v>
      </c>
      <c r="R107" s="27">
        <v>704369</v>
      </c>
      <c r="S107" s="26">
        <v>2157110</v>
      </c>
      <c r="T107" s="26">
        <v>291039</v>
      </c>
      <c r="U107" s="27">
        <v>604652</v>
      </c>
      <c r="V107" s="27">
        <v>449336</v>
      </c>
      <c r="W107" s="40">
        <v>1345027</v>
      </c>
    </row>
    <row r="108" spans="1:23" ht="12.95" customHeight="1" x14ac:dyDescent="0.2">
      <c r="A108" s="15" t="s">
        <v>20</v>
      </c>
      <c r="B108" s="16" t="s">
        <v>190</v>
      </c>
      <c r="C108" s="17" t="s">
        <v>191</v>
      </c>
      <c r="D108" s="26">
        <v>47696706</v>
      </c>
      <c r="E108" s="27">
        <v>46533298</v>
      </c>
      <c r="F108" s="27">
        <v>43534132</v>
      </c>
      <c r="G108" s="35">
        <f t="shared" si="21"/>
        <v>0.93554795965676019</v>
      </c>
      <c r="H108" s="26">
        <v>377682</v>
      </c>
      <c r="I108" s="27">
        <v>4011427</v>
      </c>
      <c r="J108" s="27">
        <v>2795920</v>
      </c>
      <c r="K108" s="26">
        <v>7185029</v>
      </c>
      <c r="L108" s="26">
        <v>7084908</v>
      </c>
      <c r="M108" s="27">
        <v>5473596</v>
      </c>
      <c r="N108" s="27">
        <v>8001223</v>
      </c>
      <c r="O108" s="26">
        <v>20559727</v>
      </c>
      <c r="P108" s="26">
        <v>2207967</v>
      </c>
      <c r="Q108" s="27">
        <v>-173885</v>
      </c>
      <c r="R108" s="27">
        <v>4087841</v>
      </c>
      <c r="S108" s="26">
        <v>6121923</v>
      </c>
      <c r="T108" s="26">
        <v>5002676</v>
      </c>
      <c r="U108" s="27">
        <v>3407169</v>
      </c>
      <c r="V108" s="27">
        <v>1257608</v>
      </c>
      <c r="W108" s="40">
        <v>9667453</v>
      </c>
    </row>
    <row r="109" spans="1:23" ht="12.95" customHeight="1" x14ac:dyDescent="0.2">
      <c r="A109" s="15" t="s">
        <v>35</v>
      </c>
      <c r="B109" s="16" t="s">
        <v>192</v>
      </c>
      <c r="C109" s="17" t="s">
        <v>193</v>
      </c>
      <c r="D109" s="26">
        <v>67068630</v>
      </c>
      <c r="E109" s="27">
        <v>59141279</v>
      </c>
      <c r="F109" s="27">
        <v>51716103</v>
      </c>
      <c r="G109" s="35">
        <f t="shared" si="21"/>
        <v>0.87445019577611771</v>
      </c>
      <c r="H109" s="26">
        <v>2123304</v>
      </c>
      <c r="I109" s="27">
        <v>2418605</v>
      </c>
      <c r="J109" s="27">
        <v>5121691</v>
      </c>
      <c r="K109" s="26">
        <v>9663600</v>
      </c>
      <c r="L109" s="26">
        <v>5649857</v>
      </c>
      <c r="M109" s="27">
        <v>3217415</v>
      </c>
      <c r="N109" s="27">
        <v>5169658</v>
      </c>
      <c r="O109" s="26">
        <v>14036930</v>
      </c>
      <c r="P109" s="26">
        <v>1282671</v>
      </c>
      <c r="Q109" s="27">
        <v>7515797</v>
      </c>
      <c r="R109" s="27">
        <v>4500234</v>
      </c>
      <c r="S109" s="26">
        <v>13298702</v>
      </c>
      <c r="T109" s="26">
        <v>2875798</v>
      </c>
      <c r="U109" s="27">
        <v>4715261</v>
      </c>
      <c r="V109" s="27">
        <v>7125812</v>
      </c>
      <c r="W109" s="40">
        <v>14716871</v>
      </c>
    </row>
    <row r="110" spans="1:23" ht="12.95" customHeight="1" x14ac:dyDescent="0.3">
      <c r="A110" s="18" t="s">
        <v>0</v>
      </c>
      <c r="B110" s="19" t="s">
        <v>194</v>
      </c>
      <c r="C110" s="20" t="s">
        <v>0</v>
      </c>
      <c r="D110" s="28">
        <f>SUM(D105:D109)</f>
        <v>148843140</v>
      </c>
      <c r="E110" s="29">
        <f>SUM(E105:E109)</f>
        <v>146036271</v>
      </c>
      <c r="F110" s="29">
        <f>SUM(F105:F109)</f>
        <v>141989850</v>
      </c>
      <c r="G110" s="36">
        <f t="shared" si="21"/>
        <v>0.9722916712930858</v>
      </c>
      <c r="H110" s="28">
        <f t="shared" ref="H110:W110" si="23">SUM(H105:H109)</f>
        <v>3558703</v>
      </c>
      <c r="I110" s="29">
        <f t="shared" si="23"/>
        <v>7923241</v>
      </c>
      <c r="J110" s="29">
        <f t="shared" si="23"/>
        <v>10193639</v>
      </c>
      <c r="K110" s="28">
        <f t="shared" si="23"/>
        <v>21675583</v>
      </c>
      <c r="L110" s="28">
        <f t="shared" si="23"/>
        <v>17523415</v>
      </c>
      <c r="M110" s="29">
        <f t="shared" si="23"/>
        <v>12942446</v>
      </c>
      <c r="N110" s="29">
        <f t="shared" si="23"/>
        <v>17709961</v>
      </c>
      <c r="O110" s="28">
        <f t="shared" si="23"/>
        <v>48175822</v>
      </c>
      <c r="P110" s="28">
        <f t="shared" si="23"/>
        <v>7757807</v>
      </c>
      <c r="Q110" s="29">
        <f t="shared" si="23"/>
        <v>12039597</v>
      </c>
      <c r="R110" s="29">
        <f t="shared" si="23"/>
        <v>16776315</v>
      </c>
      <c r="S110" s="28">
        <f t="shared" si="23"/>
        <v>36573719</v>
      </c>
      <c r="T110" s="28">
        <f t="shared" si="23"/>
        <v>10237732</v>
      </c>
      <c r="U110" s="29">
        <f t="shared" si="23"/>
        <v>12680621</v>
      </c>
      <c r="V110" s="29">
        <f t="shared" si="23"/>
        <v>12646373</v>
      </c>
      <c r="W110" s="41">
        <f t="shared" si="23"/>
        <v>35564726</v>
      </c>
    </row>
    <row r="111" spans="1:23" ht="12.95" customHeight="1" x14ac:dyDescent="0.2">
      <c r="A111" s="15" t="s">
        <v>20</v>
      </c>
      <c r="B111" s="16" t="s">
        <v>195</v>
      </c>
      <c r="C111" s="17" t="s">
        <v>196</v>
      </c>
      <c r="D111" s="26">
        <v>11850000</v>
      </c>
      <c r="E111" s="27">
        <v>12290000</v>
      </c>
      <c r="F111" s="27">
        <v>8361626</v>
      </c>
      <c r="G111" s="35">
        <f t="shared" si="21"/>
        <v>0.68036013018714403</v>
      </c>
      <c r="H111" s="26">
        <v>182744</v>
      </c>
      <c r="I111" s="27">
        <v>105537</v>
      </c>
      <c r="J111" s="27">
        <v>8924</v>
      </c>
      <c r="K111" s="26">
        <v>297205</v>
      </c>
      <c r="L111" s="26">
        <v>2884322</v>
      </c>
      <c r="M111" s="27">
        <v>799959</v>
      </c>
      <c r="N111" s="27">
        <v>468340</v>
      </c>
      <c r="O111" s="26">
        <v>4152621</v>
      </c>
      <c r="P111" s="26">
        <v>677880</v>
      </c>
      <c r="Q111" s="27">
        <v>202675</v>
      </c>
      <c r="R111" s="27">
        <v>1026592</v>
      </c>
      <c r="S111" s="26">
        <v>1907147</v>
      </c>
      <c r="T111" s="26">
        <v>220903</v>
      </c>
      <c r="U111" s="27">
        <v>702538</v>
      </c>
      <c r="V111" s="27">
        <v>1081212</v>
      </c>
      <c r="W111" s="40">
        <v>2004653</v>
      </c>
    </row>
    <row r="112" spans="1:23" ht="12.95" customHeight="1" x14ac:dyDescent="0.2">
      <c r="A112" s="15" t="s">
        <v>20</v>
      </c>
      <c r="B112" s="16" t="s">
        <v>197</v>
      </c>
      <c r="C112" s="17" t="s">
        <v>198</v>
      </c>
      <c r="D112" s="26">
        <v>28011122</v>
      </c>
      <c r="E112" s="27">
        <v>28746396</v>
      </c>
      <c r="F112" s="27">
        <v>29464041</v>
      </c>
      <c r="G112" s="35">
        <f t="shared" si="21"/>
        <v>1.0249646947046858</v>
      </c>
      <c r="H112" s="26">
        <v>658995</v>
      </c>
      <c r="I112" s="27">
        <v>1671908</v>
      </c>
      <c r="J112" s="27">
        <v>4492719</v>
      </c>
      <c r="K112" s="26">
        <v>6823622</v>
      </c>
      <c r="L112" s="26">
        <v>887882</v>
      </c>
      <c r="M112" s="27">
        <v>6007685</v>
      </c>
      <c r="N112" s="27">
        <v>3929387</v>
      </c>
      <c r="O112" s="26">
        <v>10824954</v>
      </c>
      <c r="P112" s="26">
        <v>1535602</v>
      </c>
      <c r="Q112" s="27">
        <v>1086612</v>
      </c>
      <c r="R112" s="27">
        <v>1883506</v>
      </c>
      <c r="S112" s="26">
        <v>4505720</v>
      </c>
      <c r="T112" s="26">
        <v>707219</v>
      </c>
      <c r="U112" s="27">
        <v>1467507</v>
      </c>
      <c r="V112" s="27">
        <v>5135019</v>
      </c>
      <c r="W112" s="40">
        <v>7309745</v>
      </c>
    </row>
    <row r="113" spans="1:23" ht="12.95" customHeight="1" x14ac:dyDescent="0.2">
      <c r="A113" s="15" t="s">
        <v>20</v>
      </c>
      <c r="B113" s="16" t="s">
        <v>199</v>
      </c>
      <c r="C113" s="17" t="s">
        <v>200</v>
      </c>
      <c r="D113" s="26">
        <v>0</v>
      </c>
      <c r="E113" s="27">
        <v>0</v>
      </c>
      <c r="F113" s="27">
        <v>34192</v>
      </c>
      <c r="G113" s="35">
        <f t="shared" si="21"/>
        <v>0</v>
      </c>
      <c r="H113" s="26">
        <v>3090</v>
      </c>
      <c r="I113" s="27">
        <v>0</v>
      </c>
      <c r="J113" s="27">
        <v>650</v>
      </c>
      <c r="K113" s="26">
        <v>3740</v>
      </c>
      <c r="L113" s="26">
        <v>0</v>
      </c>
      <c r="M113" s="27">
        <v>3732</v>
      </c>
      <c r="N113" s="27">
        <v>750</v>
      </c>
      <c r="O113" s="26">
        <v>4482</v>
      </c>
      <c r="P113" s="26">
        <v>0</v>
      </c>
      <c r="Q113" s="27">
        <v>0</v>
      </c>
      <c r="R113" s="27">
        <v>0</v>
      </c>
      <c r="S113" s="26">
        <v>0</v>
      </c>
      <c r="T113" s="26">
        <v>0</v>
      </c>
      <c r="U113" s="27">
        <v>0</v>
      </c>
      <c r="V113" s="27">
        <v>25970</v>
      </c>
      <c r="W113" s="40">
        <v>25970</v>
      </c>
    </row>
    <row r="114" spans="1:23" ht="12.95" customHeight="1" x14ac:dyDescent="0.2">
      <c r="A114" s="15" t="s">
        <v>20</v>
      </c>
      <c r="B114" s="16" t="s">
        <v>201</v>
      </c>
      <c r="C114" s="17" t="s">
        <v>202</v>
      </c>
      <c r="D114" s="26">
        <v>1110381</v>
      </c>
      <c r="E114" s="27">
        <v>504715</v>
      </c>
      <c r="F114" s="27">
        <v>396774</v>
      </c>
      <c r="G114" s="35">
        <f t="shared" si="21"/>
        <v>0.78613474931396932</v>
      </c>
      <c r="H114" s="26">
        <v>4715</v>
      </c>
      <c r="I114" s="27">
        <v>0</v>
      </c>
      <c r="J114" s="27">
        <v>0</v>
      </c>
      <c r="K114" s="26">
        <v>4715</v>
      </c>
      <c r="L114" s="26">
        <v>56760</v>
      </c>
      <c r="M114" s="27">
        <v>0</v>
      </c>
      <c r="N114" s="27">
        <v>0</v>
      </c>
      <c r="O114" s="26">
        <v>56760</v>
      </c>
      <c r="P114" s="26">
        <v>0</v>
      </c>
      <c r="Q114" s="27">
        <v>0</v>
      </c>
      <c r="R114" s="27">
        <v>75358</v>
      </c>
      <c r="S114" s="26">
        <v>75358</v>
      </c>
      <c r="T114" s="26">
        <v>0</v>
      </c>
      <c r="U114" s="27">
        <v>77720</v>
      </c>
      <c r="V114" s="27">
        <v>182221</v>
      </c>
      <c r="W114" s="40">
        <v>259941</v>
      </c>
    </row>
    <row r="115" spans="1:23" ht="12.95" customHeight="1" x14ac:dyDescent="0.2">
      <c r="A115" s="15" t="s">
        <v>20</v>
      </c>
      <c r="B115" s="16" t="s">
        <v>203</v>
      </c>
      <c r="C115" s="17" t="s">
        <v>204</v>
      </c>
      <c r="D115" s="26">
        <v>460587138</v>
      </c>
      <c r="E115" s="27">
        <v>538630256</v>
      </c>
      <c r="F115" s="27">
        <v>433467907</v>
      </c>
      <c r="G115" s="35">
        <f t="shared" si="21"/>
        <v>0.80475966986897218</v>
      </c>
      <c r="H115" s="26">
        <v>15681065</v>
      </c>
      <c r="I115" s="27">
        <v>22507359</v>
      </c>
      <c r="J115" s="27">
        <v>24153628</v>
      </c>
      <c r="K115" s="26">
        <v>62342052</v>
      </c>
      <c r="L115" s="26">
        <v>26710027</v>
      </c>
      <c r="M115" s="27">
        <v>43412225</v>
      </c>
      <c r="N115" s="27">
        <v>168584186</v>
      </c>
      <c r="O115" s="26">
        <v>238706438</v>
      </c>
      <c r="P115" s="26">
        <v>-186670816</v>
      </c>
      <c r="Q115" s="27">
        <v>42774869</v>
      </c>
      <c r="R115" s="27">
        <v>33085321</v>
      </c>
      <c r="S115" s="26">
        <v>-110810626</v>
      </c>
      <c r="T115" s="26">
        <v>12520220</v>
      </c>
      <c r="U115" s="27">
        <v>603698439</v>
      </c>
      <c r="V115" s="27">
        <v>-372988616</v>
      </c>
      <c r="W115" s="40">
        <v>243230043</v>
      </c>
    </row>
    <row r="116" spans="1:23" ht="12.95" customHeight="1" x14ac:dyDescent="0.2">
      <c r="A116" s="15" t="s">
        <v>20</v>
      </c>
      <c r="B116" s="16" t="s">
        <v>205</v>
      </c>
      <c r="C116" s="17" t="s">
        <v>206</v>
      </c>
      <c r="D116" s="26">
        <v>28800060</v>
      </c>
      <c r="E116" s="27">
        <v>43112340</v>
      </c>
      <c r="F116" s="27">
        <v>33710490</v>
      </c>
      <c r="G116" s="35">
        <f t="shared" si="21"/>
        <v>0.78192206686067145</v>
      </c>
      <c r="H116" s="26">
        <v>491075</v>
      </c>
      <c r="I116" s="27">
        <v>4205377</v>
      </c>
      <c r="J116" s="27">
        <v>5098712</v>
      </c>
      <c r="K116" s="26">
        <v>9795164</v>
      </c>
      <c r="L116" s="26">
        <v>16886036</v>
      </c>
      <c r="M116" s="27">
        <v>946373</v>
      </c>
      <c r="N116" s="27">
        <v>4680190</v>
      </c>
      <c r="O116" s="26">
        <v>22512599</v>
      </c>
      <c r="P116" s="26">
        <v>73944</v>
      </c>
      <c r="Q116" s="27">
        <v>171086</v>
      </c>
      <c r="R116" s="27">
        <v>-113220</v>
      </c>
      <c r="S116" s="26">
        <v>131810</v>
      </c>
      <c r="T116" s="26">
        <v>691337</v>
      </c>
      <c r="U116" s="27">
        <v>302467</v>
      </c>
      <c r="V116" s="27">
        <v>277113</v>
      </c>
      <c r="W116" s="40">
        <v>1270917</v>
      </c>
    </row>
    <row r="117" spans="1:23" ht="12.95" customHeight="1" x14ac:dyDescent="0.2">
      <c r="A117" s="15" t="s">
        <v>20</v>
      </c>
      <c r="B117" s="16" t="s">
        <v>207</v>
      </c>
      <c r="C117" s="17" t="s">
        <v>208</v>
      </c>
      <c r="D117" s="26">
        <v>7636856</v>
      </c>
      <c r="E117" s="27">
        <v>6962138</v>
      </c>
      <c r="F117" s="27">
        <v>6719680</v>
      </c>
      <c r="G117" s="35">
        <f t="shared" si="21"/>
        <v>0.96517477820749886</v>
      </c>
      <c r="H117" s="26">
        <v>205615</v>
      </c>
      <c r="I117" s="27">
        <v>306117</v>
      </c>
      <c r="J117" s="27">
        <v>458738</v>
      </c>
      <c r="K117" s="26">
        <v>970470</v>
      </c>
      <c r="L117" s="26">
        <v>491333</v>
      </c>
      <c r="M117" s="27">
        <v>470446</v>
      </c>
      <c r="N117" s="27">
        <v>953427</v>
      </c>
      <c r="O117" s="26">
        <v>1915206</v>
      </c>
      <c r="P117" s="26">
        <v>213070</v>
      </c>
      <c r="Q117" s="27">
        <v>440878</v>
      </c>
      <c r="R117" s="27">
        <v>683597</v>
      </c>
      <c r="S117" s="26">
        <v>1337545</v>
      </c>
      <c r="T117" s="26">
        <v>517187</v>
      </c>
      <c r="U117" s="27">
        <v>1027167</v>
      </c>
      <c r="V117" s="27">
        <v>952105</v>
      </c>
      <c r="W117" s="40">
        <v>2496459</v>
      </c>
    </row>
    <row r="118" spans="1:23" ht="12.95" customHeight="1" x14ac:dyDescent="0.2">
      <c r="A118" s="15" t="s">
        <v>35</v>
      </c>
      <c r="B118" s="16" t="s">
        <v>209</v>
      </c>
      <c r="C118" s="17" t="s">
        <v>210</v>
      </c>
      <c r="D118" s="26">
        <v>48882571</v>
      </c>
      <c r="E118" s="27">
        <v>15339447</v>
      </c>
      <c r="F118" s="27">
        <v>13271471</v>
      </c>
      <c r="G118" s="35">
        <f t="shared" si="21"/>
        <v>0.86518575278496024</v>
      </c>
      <c r="H118" s="26">
        <v>875733</v>
      </c>
      <c r="I118" s="27">
        <v>1460510</v>
      </c>
      <c r="J118" s="27">
        <v>3508918</v>
      </c>
      <c r="K118" s="26">
        <v>5845161</v>
      </c>
      <c r="L118" s="26">
        <v>1537369</v>
      </c>
      <c r="M118" s="27">
        <v>2155543</v>
      </c>
      <c r="N118" s="27">
        <v>-5740739</v>
      </c>
      <c r="O118" s="26">
        <v>-2047827</v>
      </c>
      <c r="P118" s="26">
        <v>1932176</v>
      </c>
      <c r="Q118" s="27">
        <v>-1861170</v>
      </c>
      <c r="R118" s="27">
        <v>1364301</v>
      </c>
      <c r="S118" s="26">
        <v>1435307</v>
      </c>
      <c r="T118" s="26">
        <v>1950533</v>
      </c>
      <c r="U118" s="27">
        <v>3706642</v>
      </c>
      <c r="V118" s="27">
        <v>2381655</v>
      </c>
      <c r="W118" s="40">
        <v>8038830</v>
      </c>
    </row>
    <row r="119" spans="1:23" ht="12.95" customHeight="1" x14ac:dyDescent="0.3">
      <c r="A119" s="18" t="s">
        <v>0</v>
      </c>
      <c r="B119" s="19" t="s">
        <v>211</v>
      </c>
      <c r="C119" s="20" t="s">
        <v>0</v>
      </c>
      <c r="D119" s="28">
        <f>SUM(D111:D118)</f>
        <v>586878128</v>
      </c>
      <c r="E119" s="29">
        <f>SUM(E111:E118)</f>
        <v>645585292</v>
      </c>
      <c r="F119" s="29">
        <f>SUM(F111:F118)</f>
        <v>525426181</v>
      </c>
      <c r="G119" s="36">
        <f t="shared" si="21"/>
        <v>0.81387569932432724</v>
      </c>
      <c r="H119" s="28">
        <f t="shared" ref="H119:W119" si="24">SUM(H111:H118)</f>
        <v>18103032</v>
      </c>
      <c r="I119" s="29">
        <f t="shared" si="24"/>
        <v>30256808</v>
      </c>
      <c r="J119" s="29">
        <f t="shared" si="24"/>
        <v>37722289</v>
      </c>
      <c r="K119" s="28">
        <f t="shared" si="24"/>
        <v>86082129</v>
      </c>
      <c r="L119" s="28">
        <f t="shared" si="24"/>
        <v>49453729</v>
      </c>
      <c r="M119" s="29">
        <f t="shared" si="24"/>
        <v>53795963</v>
      </c>
      <c r="N119" s="29">
        <f t="shared" si="24"/>
        <v>172875541</v>
      </c>
      <c r="O119" s="28">
        <f t="shared" si="24"/>
        <v>276125233</v>
      </c>
      <c r="P119" s="28">
        <f t="shared" si="24"/>
        <v>-182238144</v>
      </c>
      <c r="Q119" s="29">
        <f t="shared" si="24"/>
        <v>42814950</v>
      </c>
      <c r="R119" s="29">
        <f t="shared" si="24"/>
        <v>38005455</v>
      </c>
      <c r="S119" s="28">
        <f t="shared" si="24"/>
        <v>-101417739</v>
      </c>
      <c r="T119" s="28">
        <f t="shared" si="24"/>
        <v>16607399</v>
      </c>
      <c r="U119" s="29">
        <f t="shared" si="24"/>
        <v>610982480</v>
      </c>
      <c r="V119" s="29">
        <f t="shared" si="24"/>
        <v>-362953321</v>
      </c>
      <c r="W119" s="41">
        <f t="shared" si="24"/>
        <v>264636558</v>
      </c>
    </row>
    <row r="120" spans="1:23" ht="12.95" customHeight="1" x14ac:dyDescent="0.2">
      <c r="A120" s="15" t="s">
        <v>20</v>
      </c>
      <c r="B120" s="16" t="s">
        <v>212</v>
      </c>
      <c r="C120" s="17" t="s">
        <v>213</v>
      </c>
      <c r="D120" s="26">
        <v>3500000</v>
      </c>
      <c r="E120" s="27">
        <v>5678325</v>
      </c>
      <c r="F120" s="27">
        <v>6149818</v>
      </c>
      <c r="G120" s="35">
        <f t="shared" si="21"/>
        <v>1.0830338171908089</v>
      </c>
      <c r="H120" s="26">
        <v>0</v>
      </c>
      <c r="I120" s="27">
        <v>802027</v>
      </c>
      <c r="J120" s="27">
        <v>16565</v>
      </c>
      <c r="K120" s="26">
        <v>818592</v>
      </c>
      <c r="L120" s="26">
        <v>322542</v>
      </c>
      <c r="M120" s="27">
        <v>301476</v>
      </c>
      <c r="N120" s="27">
        <v>314857</v>
      </c>
      <c r="O120" s="26">
        <v>938875</v>
      </c>
      <c r="P120" s="26">
        <v>381491</v>
      </c>
      <c r="Q120" s="27">
        <v>2417739</v>
      </c>
      <c r="R120" s="27">
        <v>274114</v>
      </c>
      <c r="S120" s="26">
        <v>3073344</v>
      </c>
      <c r="T120" s="26">
        <v>245577</v>
      </c>
      <c r="U120" s="27">
        <v>463103</v>
      </c>
      <c r="V120" s="27">
        <v>610327</v>
      </c>
      <c r="W120" s="40">
        <v>1319007</v>
      </c>
    </row>
    <row r="121" spans="1:23" ht="12.95" customHeight="1" x14ac:dyDescent="0.2">
      <c r="A121" s="15" t="s">
        <v>20</v>
      </c>
      <c r="B121" s="16" t="s">
        <v>214</v>
      </c>
      <c r="C121" s="17" t="s">
        <v>215</v>
      </c>
      <c r="D121" s="26">
        <v>18193329</v>
      </c>
      <c r="E121" s="27">
        <v>17916065</v>
      </c>
      <c r="F121" s="27">
        <v>18380455</v>
      </c>
      <c r="G121" s="35">
        <f t="shared" si="21"/>
        <v>1.0259203123007201</v>
      </c>
      <c r="H121" s="26">
        <v>74900</v>
      </c>
      <c r="I121" s="27">
        <v>941312</v>
      </c>
      <c r="J121" s="27">
        <v>1507464</v>
      </c>
      <c r="K121" s="26">
        <v>2523676</v>
      </c>
      <c r="L121" s="26">
        <v>3644729</v>
      </c>
      <c r="M121" s="27">
        <v>1623024</v>
      </c>
      <c r="N121" s="27">
        <v>605255</v>
      </c>
      <c r="O121" s="26">
        <v>5873008</v>
      </c>
      <c r="P121" s="26">
        <v>1670825</v>
      </c>
      <c r="Q121" s="27">
        <v>763226</v>
      </c>
      <c r="R121" s="27">
        <v>1411714</v>
      </c>
      <c r="S121" s="26">
        <v>3845765</v>
      </c>
      <c r="T121" s="26">
        <v>581905</v>
      </c>
      <c r="U121" s="27">
        <v>2249971</v>
      </c>
      <c r="V121" s="27">
        <v>3306130</v>
      </c>
      <c r="W121" s="40">
        <v>6138006</v>
      </c>
    </row>
    <row r="122" spans="1:23" ht="12.95" customHeight="1" x14ac:dyDescent="0.2">
      <c r="A122" s="15" t="s">
        <v>20</v>
      </c>
      <c r="B122" s="16" t="s">
        <v>216</v>
      </c>
      <c r="C122" s="17" t="s">
        <v>217</v>
      </c>
      <c r="D122" s="26">
        <v>81425328</v>
      </c>
      <c r="E122" s="27">
        <v>102288795</v>
      </c>
      <c r="F122" s="27">
        <v>50959018</v>
      </c>
      <c r="G122" s="35">
        <f t="shared" si="21"/>
        <v>0.49818768517118617</v>
      </c>
      <c r="H122" s="26">
        <v>573448</v>
      </c>
      <c r="I122" s="27">
        <v>944244</v>
      </c>
      <c r="J122" s="27">
        <v>2964586</v>
      </c>
      <c r="K122" s="26">
        <v>4482278</v>
      </c>
      <c r="L122" s="26">
        <v>2906983</v>
      </c>
      <c r="M122" s="27">
        <v>5091689</v>
      </c>
      <c r="N122" s="27">
        <v>10904481</v>
      </c>
      <c r="O122" s="26">
        <v>18903153</v>
      </c>
      <c r="P122" s="26">
        <v>4261875</v>
      </c>
      <c r="Q122" s="27">
        <v>7131367</v>
      </c>
      <c r="R122" s="27">
        <v>4131657</v>
      </c>
      <c r="S122" s="26">
        <v>15524899</v>
      </c>
      <c r="T122" s="26">
        <v>2862204</v>
      </c>
      <c r="U122" s="27">
        <v>5739548</v>
      </c>
      <c r="V122" s="27">
        <v>3446936</v>
      </c>
      <c r="W122" s="40">
        <v>12048688</v>
      </c>
    </row>
    <row r="123" spans="1:23" ht="12.95" customHeight="1" x14ac:dyDescent="0.2">
      <c r="A123" s="15" t="s">
        <v>35</v>
      </c>
      <c r="B123" s="16" t="s">
        <v>218</v>
      </c>
      <c r="C123" s="17" t="s">
        <v>219</v>
      </c>
      <c r="D123" s="26">
        <v>30261252</v>
      </c>
      <c r="E123" s="27">
        <v>43689033</v>
      </c>
      <c r="F123" s="27">
        <v>44549962</v>
      </c>
      <c r="G123" s="35">
        <f t="shared" si="21"/>
        <v>1.0197058378472237</v>
      </c>
      <c r="H123" s="26">
        <v>0</v>
      </c>
      <c r="I123" s="27">
        <v>2090868</v>
      </c>
      <c r="J123" s="27">
        <v>471965</v>
      </c>
      <c r="K123" s="26">
        <v>2562833</v>
      </c>
      <c r="L123" s="26">
        <v>18510838</v>
      </c>
      <c r="M123" s="27">
        <v>991872</v>
      </c>
      <c r="N123" s="27">
        <v>186160</v>
      </c>
      <c r="O123" s="26">
        <v>19688870</v>
      </c>
      <c r="P123" s="26">
        <v>301495</v>
      </c>
      <c r="Q123" s="27">
        <v>0</v>
      </c>
      <c r="R123" s="27">
        <v>5261515</v>
      </c>
      <c r="S123" s="26">
        <v>5563010</v>
      </c>
      <c r="T123" s="26">
        <v>0</v>
      </c>
      <c r="U123" s="27">
        <v>530699</v>
      </c>
      <c r="V123" s="27">
        <v>16204550</v>
      </c>
      <c r="W123" s="40">
        <v>16735249</v>
      </c>
    </row>
    <row r="124" spans="1:23" ht="12.95" customHeight="1" x14ac:dyDescent="0.3">
      <c r="A124" s="18" t="s">
        <v>0</v>
      </c>
      <c r="B124" s="19" t="s">
        <v>220</v>
      </c>
      <c r="C124" s="20" t="s">
        <v>0</v>
      </c>
      <c r="D124" s="28">
        <f>SUM(D120:D123)</f>
        <v>133379909</v>
      </c>
      <c r="E124" s="29">
        <f>SUM(E120:E123)</f>
        <v>169572218</v>
      </c>
      <c r="F124" s="29">
        <f>SUM(F120:F123)</f>
        <v>120039253</v>
      </c>
      <c r="G124" s="36">
        <f t="shared" si="21"/>
        <v>0.70789457386232923</v>
      </c>
      <c r="H124" s="28">
        <f t="shared" ref="H124:W124" si="25">SUM(H120:H123)</f>
        <v>648348</v>
      </c>
      <c r="I124" s="29">
        <f t="shared" si="25"/>
        <v>4778451</v>
      </c>
      <c r="J124" s="29">
        <f t="shared" si="25"/>
        <v>4960580</v>
      </c>
      <c r="K124" s="28">
        <f t="shared" si="25"/>
        <v>10387379</v>
      </c>
      <c r="L124" s="28">
        <f t="shared" si="25"/>
        <v>25385092</v>
      </c>
      <c r="M124" s="29">
        <f t="shared" si="25"/>
        <v>8008061</v>
      </c>
      <c r="N124" s="29">
        <f t="shared" si="25"/>
        <v>12010753</v>
      </c>
      <c r="O124" s="28">
        <f t="shared" si="25"/>
        <v>45403906</v>
      </c>
      <c r="P124" s="28">
        <f t="shared" si="25"/>
        <v>6615686</v>
      </c>
      <c r="Q124" s="29">
        <f t="shared" si="25"/>
        <v>10312332</v>
      </c>
      <c r="R124" s="29">
        <f t="shared" si="25"/>
        <v>11079000</v>
      </c>
      <c r="S124" s="28">
        <f t="shared" si="25"/>
        <v>28007018</v>
      </c>
      <c r="T124" s="28">
        <f t="shared" si="25"/>
        <v>3689686</v>
      </c>
      <c r="U124" s="29">
        <f t="shared" si="25"/>
        <v>8983321</v>
      </c>
      <c r="V124" s="29">
        <f t="shared" si="25"/>
        <v>23567943</v>
      </c>
      <c r="W124" s="41">
        <f t="shared" si="25"/>
        <v>36240950</v>
      </c>
    </row>
    <row r="125" spans="1:23" ht="12.95" customHeight="1" x14ac:dyDescent="0.2">
      <c r="A125" s="15" t="s">
        <v>20</v>
      </c>
      <c r="B125" s="16" t="s">
        <v>221</v>
      </c>
      <c r="C125" s="17" t="s">
        <v>222</v>
      </c>
      <c r="D125" s="26">
        <v>3996060</v>
      </c>
      <c r="E125" s="27">
        <v>4106060</v>
      </c>
      <c r="F125" s="27">
        <v>2169241</v>
      </c>
      <c r="G125" s="35">
        <f t="shared" si="21"/>
        <v>0.52830231414056295</v>
      </c>
      <c r="H125" s="26">
        <v>24123</v>
      </c>
      <c r="I125" s="27">
        <v>122113</v>
      </c>
      <c r="J125" s="27">
        <v>136826</v>
      </c>
      <c r="K125" s="26">
        <v>283062</v>
      </c>
      <c r="L125" s="26">
        <v>254040</v>
      </c>
      <c r="M125" s="27">
        <v>159153</v>
      </c>
      <c r="N125" s="27">
        <v>998616</v>
      </c>
      <c r="O125" s="26">
        <v>1411809</v>
      </c>
      <c r="P125" s="26">
        <v>338257</v>
      </c>
      <c r="Q125" s="27">
        <v>111180</v>
      </c>
      <c r="R125" s="27">
        <v>194782</v>
      </c>
      <c r="S125" s="26">
        <v>644219</v>
      </c>
      <c r="T125" s="26">
        <v>69293</v>
      </c>
      <c r="U125" s="27">
        <v>175037</v>
      </c>
      <c r="V125" s="27">
        <v>-414179</v>
      </c>
      <c r="W125" s="40">
        <v>-169849</v>
      </c>
    </row>
    <row r="126" spans="1:23" ht="12.95" customHeight="1" x14ac:dyDescent="0.2">
      <c r="A126" s="15" t="s">
        <v>20</v>
      </c>
      <c r="B126" s="16" t="s">
        <v>223</v>
      </c>
      <c r="C126" s="17" t="s">
        <v>224</v>
      </c>
      <c r="D126" s="26">
        <v>3152467</v>
      </c>
      <c r="E126" s="27">
        <v>30117598</v>
      </c>
      <c r="F126" s="27">
        <v>10671854</v>
      </c>
      <c r="G126" s="35">
        <f t="shared" si="21"/>
        <v>0.35433947952954281</v>
      </c>
      <c r="H126" s="26">
        <v>0</v>
      </c>
      <c r="I126" s="27">
        <v>16257</v>
      </c>
      <c r="J126" s="27">
        <v>0</v>
      </c>
      <c r="K126" s="26">
        <v>16257</v>
      </c>
      <c r="L126" s="26">
        <v>51057</v>
      </c>
      <c r="M126" s="27">
        <v>363619</v>
      </c>
      <c r="N126" s="27">
        <v>297069</v>
      </c>
      <c r="O126" s="26">
        <v>711745</v>
      </c>
      <c r="P126" s="26">
        <v>109840</v>
      </c>
      <c r="Q126" s="27">
        <v>215520</v>
      </c>
      <c r="R126" s="27">
        <v>16067</v>
      </c>
      <c r="S126" s="26">
        <v>341427</v>
      </c>
      <c r="T126" s="26">
        <v>3424917</v>
      </c>
      <c r="U126" s="27">
        <v>578176</v>
      </c>
      <c r="V126" s="27">
        <v>5599332</v>
      </c>
      <c r="W126" s="40">
        <v>9602425</v>
      </c>
    </row>
    <row r="127" spans="1:23" ht="12.95" customHeight="1" x14ac:dyDescent="0.2">
      <c r="A127" s="15" t="s">
        <v>20</v>
      </c>
      <c r="B127" s="16" t="s">
        <v>225</v>
      </c>
      <c r="C127" s="17" t="s">
        <v>226</v>
      </c>
      <c r="D127" s="26">
        <v>12515961</v>
      </c>
      <c r="E127" s="27">
        <v>15660757</v>
      </c>
      <c r="F127" s="27">
        <v>15867646</v>
      </c>
      <c r="G127" s="35">
        <f t="shared" si="21"/>
        <v>1.0132106640822025</v>
      </c>
      <c r="H127" s="26">
        <v>0</v>
      </c>
      <c r="I127" s="27">
        <v>173774</v>
      </c>
      <c r="J127" s="27">
        <v>555882</v>
      </c>
      <c r="K127" s="26">
        <v>729656</v>
      </c>
      <c r="L127" s="26">
        <v>4946570</v>
      </c>
      <c r="M127" s="27">
        <v>3915306</v>
      </c>
      <c r="N127" s="27">
        <v>1458626</v>
      </c>
      <c r="O127" s="26">
        <v>10320502</v>
      </c>
      <c r="P127" s="26">
        <v>774815</v>
      </c>
      <c r="Q127" s="27">
        <v>724205</v>
      </c>
      <c r="R127" s="27">
        <v>941431</v>
      </c>
      <c r="S127" s="26">
        <v>2440451</v>
      </c>
      <c r="T127" s="26">
        <v>969346</v>
      </c>
      <c r="U127" s="27">
        <v>540976</v>
      </c>
      <c r="V127" s="27">
        <v>866715</v>
      </c>
      <c r="W127" s="40">
        <v>2377037</v>
      </c>
    </row>
    <row r="128" spans="1:23" ht="12.95" customHeight="1" x14ac:dyDescent="0.2">
      <c r="A128" s="15" t="s">
        <v>20</v>
      </c>
      <c r="B128" s="16" t="s">
        <v>227</v>
      </c>
      <c r="C128" s="17" t="s">
        <v>228</v>
      </c>
      <c r="D128" s="26">
        <v>8389775</v>
      </c>
      <c r="E128" s="27">
        <v>9076255</v>
      </c>
      <c r="F128" s="27">
        <v>9443524</v>
      </c>
      <c r="G128" s="35">
        <f t="shared" si="21"/>
        <v>1.0404648172621858</v>
      </c>
      <c r="H128" s="26">
        <v>89785</v>
      </c>
      <c r="I128" s="27">
        <v>152830</v>
      </c>
      <c r="J128" s="27">
        <v>800474</v>
      </c>
      <c r="K128" s="26">
        <v>1043089</v>
      </c>
      <c r="L128" s="26">
        <v>1261107</v>
      </c>
      <c r="M128" s="27">
        <v>601774</v>
      </c>
      <c r="N128" s="27">
        <v>607410</v>
      </c>
      <c r="O128" s="26">
        <v>2470291</v>
      </c>
      <c r="P128" s="26">
        <v>786440</v>
      </c>
      <c r="Q128" s="27">
        <v>250224</v>
      </c>
      <c r="R128" s="27">
        <v>313789</v>
      </c>
      <c r="S128" s="26">
        <v>1350453</v>
      </c>
      <c r="T128" s="26">
        <v>1339678</v>
      </c>
      <c r="U128" s="27">
        <v>417154</v>
      </c>
      <c r="V128" s="27">
        <v>2822859</v>
      </c>
      <c r="W128" s="40">
        <v>4579691</v>
      </c>
    </row>
    <row r="129" spans="1:23" ht="12.95" customHeight="1" x14ac:dyDescent="0.2">
      <c r="A129" s="15" t="s">
        <v>35</v>
      </c>
      <c r="B129" s="16" t="s">
        <v>229</v>
      </c>
      <c r="C129" s="17" t="s">
        <v>230</v>
      </c>
      <c r="D129" s="26">
        <v>99410000</v>
      </c>
      <c r="E129" s="27">
        <v>93769547</v>
      </c>
      <c r="F129" s="27">
        <v>187527998</v>
      </c>
      <c r="G129" s="35">
        <f t="shared" si="21"/>
        <v>1.9998816673391842</v>
      </c>
      <c r="H129" s="26">
        <v>12797645</v>
      </c>
      <c r="I129" s="27">
        <v>18533656</v>
      </c>
      <c r="J129" s="27">
        <v>18008022</v>
      </c>
      <c r="K129" s="26">
        <v>49339323</v>
      </c>
      <c r="L129" s="26">
        <v>19632580</v>
      </c>
      <c r="M129" s="27">
        <v>13708095</v>
      </c>
      <c r="N129" s="27">
        <v>5489098</v>
      </c>
      <c r="O129" s="26">
        <v>38829773</v>
      </c>
      <c r="P129" s="26">
        <v>21016174</v>
      </c>
      <c r="Q129" s="27">
        <v>11602046</v>
      </c>
      <c r="R129" s="27">
        <v>12657777</v>
      </c>
      <c r="S129" s="26">
        <v>45275997</v>
      </c>
      <c r="T129" s="26">
        <v>10045331</v>
      </c>
      <c r="U129" s="27">
        <v>12636085</v>
      </c>
      <c r="V129" s="27">
        <v>31401489</v>
      </c>
      <c r="W129" s="40">
        <v>54082905</v>
      </c>
    </row>
    <row r="130" spans="1:23" ht="12.95" customHeight="1" x14ac:dyDescent="0.3">
      <c r="A130" s="18" t="s">
        <v>0</v>
      </c>
      <c r="B130" s="19" t="s">
        <v>231</v>
      </c>
      <c r="C130" s="20" t="s">
        <v>0</v>
      </c>
      <c r="D130" s="28">
        <f>SUM(D125:D129)</f>
        <v>127464263</v>
      </c>
      <c r="E130" s="29">
        <f>SUM(E125:E129)</f>
        <v>152730217</v>
      </c>
      <c r="F130" s="29">
        <f>SUM(F125:F129)</f>
        <v>225680263</v>
      </c>
      <c r="G130" s="36">
        <f t="shared" si="21"/>
        <v>1.4776399027836122</v>
      </c>
      <c r="H130" s="28">
        <f t="shared" ref="H130:W130" si="26">SUM(H125:H129)</f>
        <v>12911553</v>
      </c>
      <c r="I130" s="29">
        <f t="shared" si="26"/>
        <v>18998630</v>
      </c>
      <c r="J130" s="29">
        <f t="shared" si="26"/>
        <v>19501204</v>
      </c>
      <c r="K130" s="28">
        <f t="shared" si="26"/>
        <v>51411387</v>
      </c>
      <c r="L130" s="28">
        <f t="shared" si="26"/>
        <v>26145354</v>
      </c>
      <c r="M130" s="29">
        <f t="shared" si="26"/>
        <v>18747947</v>
      </c>
      <c r="N130" s="29">
        <f t="shared" si="26"/>
        <v>8850819</v>
      </c>
      <c r="O130" s="28">
        <f t="shared" si="26"/>
        <v>53744120</v>
      </c>
      <c r="P130" s="28">
        <f t="shared" si="26"/>
        <v>23025526</v>
      </c>
      <c r="Q130" s="29">
        <f t="shared" si="26"/>
        <v>12903175</v>
      </c>
      <c r="R130" s="29">
        <f t="shared" si="26"/>
        <v>14123846</v>
      </c>
      <c r="S130" s="28">
        <f t="shared" si="26"/>
        <v>50052547</v>
      </c>
      <c r="T130" s="28">
        <f t="shared" si="26"/>
        <v>15848565</v>
      </c>
      <c r="U130" s="29">
        <f t="shared" si="26"/>
        <v>14347428</v>
      </c>
      <c r="V130" s="29">
        <f t="shared" si="26"/>
        <v>40276216</v>
      </c>
      <c r="W130" s="41">
        <f t="shared" si="26"/>
        <v>70472209</v>
      </c>
    </row>
    <row r="131" spans="1:23" ht="12.95" customHeight="1" x14ac:dyDescent="0.2">
      <c r="A131" s="15" t="s">
        <v>20</v>
      </c>
      <c r="B131" s="16" t="s">
        <v>232</v>
      </c>
      <c r="C131" s="17" t="s">
        <v>233</v>
      </c>
      <c r="D131" s="26">
        <v>126074631</v>
      </c>
      <c r="E131" s="27">
        <v>110855499</v>
      </c>
      <c r="F131" s="27">
        <v>103733006</v>
      </c>
      <c r="G131" s="35">
        <f t="shared" si="21"/>
        <v>0.93574975473250999</v>
      </c>
      <c r="H131" s="26">
        <v>300609</v>
      </c>
      <c r="I131" s="27">
        <v>8386124</v>
      </c>
      <c r="J131" s="27">
        <v>8772980</v>
      </c>
      <c r="K131" s="26">
        <v>17459713</v>
      </c>
      <c r="L131" s="26">
        <v>9973904</v>
      </c>
      <c r="M131" s="27">
        <v>10476541</v>
      </c>
      <c r="N131" s="27">
        <v>7307473</v>
      </c>
      <c r="O131" s="26">
        <v>27757918</v>
      </c>
      <c r="P131" s="26">
        <v>10113005</v>
      </c>
      <c r="Q131" s="27">
        <v>9521322</v>
      </c>
      <c r="R131" s="27">
        <v>10140998</v>
      </c>
      <c r="S131" s="26">
        <v>29775325</v>
      </c>
      <c r="T131" s="26">
        <v>5027438</v>
      </c>
      <c r="U131" s="27">
        <v>8355052</v>
      </c>
      <c r="V131" s="27">
        <v>15357560</v>
      </c>
      <c r="W131" s="40">
        <v>28740050</v>
      </c>
    </row>
    <row r="132" spans="1:23" ht="12.95" customHeight="1" x14ac:dyDescent="0.2">
      <c r="A132" s="15" t="s">
        <v>20</v>
      </c>
      <c r="B132" s="16" t="s">
        <v>234</v>
      </c>
      <c r="C132" s="17" t="s">
        <v>235</v>
      </c>
      <c r="D132" s="26">
        <v>2776274</v>
      </c>
      <c r="E132" s="27">
        <v>1501274</v>
      </c>
      <c r="F132" s="27">
        <v>786841</v>
      </c>
      <c r="G132" s="35">
        <f t="shared" si="21"/>
        <v>0.5241155178868081</v>
      </c>
      <c r="H132" s="26">
        <v>41181</v>
      </c>
      <c r="I132" s="27">
        <v>0</v>
      </c>
      <c r="J132" s="27">
        <v>472</v>
      </c>
      <c r="K132" s="26">
        <v>41653</v>
      </c>
      <c r="L132" s="26">
        <v>93720</v>
      </c>
      <c r="M132" s="27">
        <v>19731</v>
      </c>
      <c r="N132" s="27">
        <v>31956</v>
      </c>
      <c r="O132" s="26">
        <v>145407</v>
      </c>
      <c r="P132" s="26">
        <v>66263</v>
      </c>
      <c r="Q132" s="27">
        <v>29850</v>
      </c>
      <c r="R132" s="27">
        <v>115065</v>
      </c>
      <c r="S132" s="26">
        <v>211178</v>
      </c>
      <c r="T132" s="26">
        <v>67412</v>
      </c>
      <c r="U132" s="27">
        <v>117975</v>
      </c>
      <c r="V132" s="27">
        <v>203216</v>
      </c>
      <c r="W132" s="40">
        <v>388603</v>
      </c>
    </row>
    <row r="133" spans="1:23" ht="12.95" customHeight="1" x14ac:dyDescent="0.2">
      <c r="A133" s="15" t="s">
        <v>20</v>
      </c>
      <c r="B133" s="16" t="s">
        <v>236</v>
      </c>
      <c r="C133" s="17" t="s">
        <v>237</v>
      </c>
      <c r="D133" s="26">
        <v>19262028</v>
      </c>
      <c r="E133" s="27">
        <v>19999190</v>
      </c>
      <c r="F133" s="27">
        <v>18807282</v>
      </c>
      <c r="G133" s="35">
        <f t="shared" si="21"/>
        <v>0.94040218628854466</v>
      </c>
      <c r="H133" s="26">
        <v>7421142</v>
      </c>
      <c r="I133" s="27">
        <v>1013086</v>
      </c>
      <c r="J133" s="27">
        <v>2514972</v>
      </c>
      <c r="K133" s="26">
        <v>10949200</v>
      </c>
      <c r="L133" s="26">
        <v>893786</v>
      </c>
      <c r="M133" s="27">
        <v>2776341</v>
      </c>
      <c r="N133" s="27">
        <v>2850409</v>
      </c>
      <c r="O133" s="26">
        <v>6520536</v>
      </c>
      <c r="P133" s="26">
        <v>380077</v>
      </c>
      <c r="Q133" s="27">
        <v>41064</v>
      </c>
      <c r="R133" s="27">
        <v>476529</v>
      </c>
      <c r="S133" s="26">
        <v>897670</v>
      </c>
      <c r="T133" s="26">
        <v>198275</v>
      </c>
      <c r="U133" s="27">
        <v>175153</v>
      </c>
      <c r="V133" s="27">
        <v>66448</v>
      </c>
      <c r="W133" s="40">
        <v>439876</v>
      </c>
    </row>
    <row r="134" spans="1:23" ht="12.95" customHeight="1" x14ac:dyDescent="0.2">
      <c r="A134" s="15" t="s">
        <v>35</v>
      </c>
      <c r="B134" s="16" t="s">
        <v>238</v>
      </c>
      <c r="C134" s="17" t="s">
        <v>239</v>
      </c>
      <c r="D134" s="26">
        <v>6480000</v>
      </c>
      <c r="E134" s="27">
        <v>4356756</v>
      </c>
      <c r="F134" s="27">
        <v>6244998</v>
      </c>
      <c r="G134" s="35">
        <f t="shared" si="21"/>
        <v>1.4334054971175803</v>
      </c>
      <c r="H134" s="26">
        <v>203588</v>
      </c>
      <c r="I134" s="27">
        <v>2688</v>
      </c>
      <c r="J134" s="27">
        <v>26912</v>
      </c>
      <c r="K134" s="26">
        <v>233188</v>
      </c>
      <c r="L134" s="26">
        <v>448754</v>
      </c>
      <c r="M134" s="27">
        <v>701974</v>
      </c>
      <c r="N134" s="27">
        <v>809961</v>
      </c>
      <c r="O134" s="26">
        <v>1960689</v>
      </c>
      <c r="P134" s="26">
        <v>294576</v>
      </c>
      <c r="Q134" s="27">
        <v>807999</v>
      </c>
      <c r="R134" s="27">
        <v>973251</v>
      </c>
      <c r="S134" s="26">
        <v>2075826</v>
      </c>
      <c r="T134" s="26">
        <v>259181</v>
      </c>
      <c r="U134" s="27">
        <v>1011090</v>
      </c>
      <c r="V134" s="27">
        <v>705024</v>
      </c>
      <c r="W134" s="40">
        <v>1975295</v>
      </c>
    </row>
    <row r="135" spans="1:23" ht="12.95" customHeight="1" x14ac:dyDescent="0.3">
      <c r="A135" s="18" t="s">
        <v>0</v>
      </c>
      <c r="B135" s="19" t="s">
        <v>240</v>
      </c>
      <c r="C135" s="20" t="s">
        <v>0</v>
      </c>
      <c r="D135" s="28">
        <f>SUM(D131:D134)</f>
        <v>154592933</v>
      </c>
      <c r="E135" s="29">
        <f>SUM(E131:E134)</f>
        <v>136712719</v>
      </c>
      <c r="F135" s="29">
        <f>SUM(F131:F134)</f>
        <v>129572127</v>
      </c>
      <c r="G135" s="36">
        <f t="shared" ref="G135:G168" si="27">IF(($E135     =0),0,($F135     /$E135     ))</f>
        <v>0.94776936592124983</v>
      </c>
      <c r="H135" s="28">
        <f t="shared" ref="H135:W135" si="28">SUM(H131:H134)</f>
        <v>7966520</v>
      </c>
      <c r="I135" s="29">
        <f t="shared" si="28"/>
        <v>9401898</v>
      </c>
      <c r="J135" s="29">
        <f t="shared" si="28"/>
        <v>11315336</v>
      </c>
      <c r="K135" s="28">
        <f t="shared" si="28"/>
        <v>28683754</v>
      </c>
      <c r="L135" s="28">
        <f t="shared" si="28"/>
        <v>11410164</v>
      </c>
      <c r="M135" s="29">
        <f t="shared" si="28"/>
        <v>13974587</v>
      </c>
      <c r="N135" s="29">
        <f t="shared" si="28"/>
        <v>10999799</v>
      </c>
      <c r="O135" s="28">
        <f t="shared" si="28"/>
        <v>36384550</v>
      </c>
      <c r="P135" s="28">
        <f t="shared" si="28"/>
        <v>10853921</v>
      </c>
      <c r="Q135" s="29">
        <f t="shared" si="28"/>
        <v>10400235</v>
      </c>
      <c r="R135" s="29">
        <f t="shared" si="28"/>
        <v>11705843</v>
      </c>
      <c r="S135" s="28">
        <f t="shared" si="28"/>
        <v>32959999</v>
      </c>
      <c r="T135" s="28">
        <f t="shared" si="28"/>
        <v>5552306</v>
      </c>
      <c r="U135" s="29">
        <f t="shared" si="28"/>
        <v>9659270</v>
      </c>
      <c r="V135" s="29">
        <f t="shared" si="28"/>
        <v>16332248</v>
      </c>
      <c r="W135" s="41">
        <f t="shared" si="28"/>
        <v>31543824</v>
      </c>
    </row>
    <row r="136" spans="1:23" ht="12.95" customHeight="1" x14ac:dyDescent="0.2">
      <c r="A136" s="15" t="s">
        <v>20</v>
      </c>
      <c r="B136" s="16" t="s">
        <v>241</v>
      </c>
      <c r="C136" s="17" t="s">
        <v>242</v>
      </c>
      <c r="D136" s="26">
        <v>7496150</v>
      </c>
      <c r="E136" s="27">
        <v>9190000</v>
      </c>
      <c r="F136" s="27">
        <v>9500800</v>
      </c>
      <c r="G136" s="35">
        <f t="shared" si="27"/>
        <v>1.0338193688792165</v>
      </c>
      <c r="H136" s="26">
        <v>525409</v>
      </c>
      <c r="I136" s="27">
        <v>1252737</v>
      </c>
      <c r="J136" s="27">
        <v>1460282</v>
      </c>
      <c r="K136" s="26">
        <v>3238428</v>
      </c>
      <c r="L136" s="26">
        <v>494314</v>
      </c>
      <c r="M136" s="27">
        <v>1018491</v>
      </c>
      <c r="N136" s="27">
        <v>0</v>
      </c>
      <c r="O136" s="26">
        <v>1512805</v>
      </c>
      <c r="P136" s="26">
        <v>334356</v>
      </c>
      <c r="Q136" s="27">
        <v>1373917</v>
      </c>
      <c r="R136" s="27">
        <v>811549</v>
      </c>
      <c r="S136" s="26">
        <v>2519822</v>
      </c>
      <c r="T136" s="26">
        <v>724192</v>
      </c>
      <c r="U136" s="27">
        <v>831323</v>
      </c>
      <c r="V136" s="27">
        <v>674230</v>
      </c>
      <c r="W136" s="40">
        <v>2229745</v>
      </c>
    </row>
    <row r="137" spans="1:23" ht="12.95" customHeight="1" x14ac:dyDescent="0.2">
      <c r="A137" s="15" t="s">
        <v>20</v>
      </c>
      <c r="B137" s="16" t="s">
        <v>243</v>
      </c>
      <c r="C137" s="17" t="s">
        <v>244</v>
      </c>
      <c r="D137" s="26">
        <v>0</v>
      </c>
      <c r="E137" s="27">
        <v>3295191</v>
      </c>
      <c r="F137" s="27">
        <v>1841741</v>
      </c>
      <c r="G137" s="35">
        <f t="shared" si="27"/>
        <v>0.5589178290423833</v>
      </c>
      <c r="H137" s="26">
        <v>65050</v>
      </c>
      <c r="I137" s="27">
        <v>28172</v>
      </c>
      <c r="J137" s="27">
        <v>212186</v>
      </c>
      <c r="K137" s="26">
        <v>305408</v>
      </c>
      <c r="L137" s="26">
        <v>175561</v>
      </c>
      <c r="M137" s="27">
        <v>107892</v>
      </c>
      <c r="N137" s="27">
        <v>349595</v>
      </c>
      <c r="O137" s="26">
        <v>633048</v>
      </c>
      <c r="P137" s="26">
        <v>233820</v>
      </c>
      <c r="Q137" s="27">
        <v>297732</v>
      </c>
      <c r="R137" s="27">
        <v>159602</v>
      </c>
      <c r="S137" s="26">
        <v>691154</v>
      </c>
      <c r="T137" s="26">
        <v>16227</v>
      </c>
      <c r="U137" s="27">
        <v>73985</v>
      </c>
      <c r="V137" s="27">
        <v>121919</v>
      </c>
      <c r="W137" s="40">
        <v>212131</v>
      </c>
    </row>
    <row r="138" spans="1:23" ht="12.95" customHeight="1" x14ac:dyDescent="0.2">
      <c r="A138" s="15" t="s">
        <v>20</v>
      </c>
      <c r="B138" s="16" t="s">
        <v>245</v>
      </c>
      <c r="C138" s="17" t="s">
        <v>246</v>
      </c>
      <c r="D138" s="26">
        <v>37395777</v>
      </c>
      <c r="E138" s="27">
        <v>51022564</v>
      </c>
      <c r="F138" s="27">
        <v>47448409</v>
      </c>
      <c r="G138" s="35">
        <f t="shared" si="27"/>
        <v>0.92994952194092007</v>
      </c>
      <c r="H138" s="26">
        <v>1765918</v>
      </c>
      <c r="I138" s="27">
        <v>1119986</v>
      </c>
      <c r="J138" s="27">
        <v>1740996</v>
      </c>
      <c r="K138" s="26">
        <v>4626900</v>
      </c>
      <c r="L138" s="26">
        <v>6982909</v>
      </c>
      <c r="M138" s="27">
        <v>5084918</v>
      </c>
      <c r="N138" s="27">
        <v>2447041</v>
      </c>
      <c r="O138" s="26">
        <v>14514868</v>
      </c>
      <c r="P138" s="26">
        <v>3518484</v>
      </c>
      <c r="Q138" s="27">
        <v>5991905</v>
      </c>
      <c r="R138" s="27">
        <v>8311640</v>
      </c>
      <c r="S138" s="26">
        <v>17822029</v>
      </c>
      <c r="T138" s="26">
        <v>2260604</v>
      </c>
      <c r="U138" s="27">
        <v>1886055</v>
      </c>
      <c r="V138" s="27">
        <v>6337953</v>
      </c>
      <c r="W138" s="40">
        <v>10484612</v>
      </c>
    </row>
    <row r="139" spans="1:23" ht="12.95" customHeight="1" x14ac:dyDescent="0.2">
      <c r="A139" s="15" t="s">
        <v>20</v>
      </c>
      <c r="B139" s="16" t="s">
        <v>247</v>
      </c>
      <c r="C139" s="17" t="s">
        <v>248</v>
      </c>
      <c r="D139" s="26">
        <v>7833000</v>
      </c>
      <c r="E139" s="27">
        <v>8183000</v>
      </c>
      <c r="F139" s="27">
        <v>14133849</v>
      </c>
      <c r="G139" s="35">
        <f t="shared" si="27"/>
        <v>1.7272209458633754</v>
      </c>
      <c r="H139" s="26">
        <v>1837392</v>
      </c>
      <c r="I139" s="27">
        <v>454715</v>
      </c>
      <c r="J139" s="27">
        <v>903349</v>
      </c>
      <c r="K139" s="26">
        <v>3195456</v>
      </c>
      <c r="L139" s="26">
        <v>328550</v>
      </c>
      <c r="M139" s="27">
        <v>92414</v>
      </c>
      <c r="N139" s="27">
        <v>2504965</v>
      </c>
      <c r="O139" s="26">
        <v>2925929</v>
      </c>
      <c r="P139" s="26">
        <v>993329</v>
      </c>
      <c r="Q139" s="27">
        <v>209899</v>
      </c>
      <c r="R139" s="27">
        <v>0</v>
      </c>
      <c r="S139" s="26">
        <v>1203228</v>
      </c>
      <c r="T139" s="26">
        <v>995748</v>
      </c>
      <c r="U139" s="27">
        <v>359980</v>
      </c>
      <c r="V139" s="27">
        <v>5453508</v>
      </c>
      <c r="W139" s="40">
        <v>6809236</v>
      </c>
    </row>
    <row r="140" spans="1:23" ht="12.95" customHeight="1" x14ac:dyDescent="0.2">
      <c r="A140" s="15" t="s">
        <v>20</v>
      </c>
      <c r="B140" s="16" t="s">
        <v>249</v>
      </c>
      <c r="C140" s="17" t="s">
        <v>250</v>
      </c>
      <c r="D140" s="26">
        <v>9330253</v>
      </c>
      <c r="E140" s="27">
        <v>7354841</v>
      </c>
      <c r="F140" s="27">
        <v>13987539</v>
      </c>
      <c r="G140" s="35">
        <f t="shared" si="27"/>
        <v>1.9018139209263667</v>
      </c>
      <c r="H140" s="26">
        <v>2061620</v>
      </c>
      <c r="I140" s="27">
        <v>298481</v>
      </c>
      <c r="J140" s="27">
        <v>366673</v>
      </c>
      <c r="K140" s="26">
        <v>2726774</v>
      </c>
      <c r="L140" s="26">
        <v>98527</v>
      </c>
      <c r="M140" s="27">
        <v>156980</v>
      </c>
      <c r="N140" s="27">
        <v>3287776</v>
      </c>
      <c r="O140" s="26">
        <v>3543283</v>
      </c>
      <c r="P140" s="26">
        <v>1144600</v>
      </c>
      <c r="Q140" s="27">
        <v>556054</v>
      </c>
      <c r="R140" s="27">
        <v>2522000</v>
      </c>
      <c r="S140" s="26">
        <v>4222654</v>
      </c>
      <c r="T140" s="26">
        <v>1914449</v>
      </c>
      <c r="U140" s="27">
        <v>260230</v>
      </c>
      <c r="V140" s="27">
        <v>1320149</v>
      </c>
      <c r="W140" s="40">
        <v>3494828</v>
      </c>
    </row>
    <row r="141" spans="1:23" ht="12.95" customHeight="1" x14ac:dyDescent="0.2">
      <c r="A141" s="15" t="s">
        <v>35</v>
      </c>
      <c r="B141" s="16" t="s">
        <v>251</v>
      </c>
      <c r="C141" s="17" t="s">
        <v>252</v>
      </c>
      <c r="D141" s="26">
        <v>69150000</v>
      </c>
      <c r="E141" s="27">
        <v>77241394</v>
      </c>
      <c r="F141" s="27">
        <v>88632251</v>
      </c>
      <c r="G141" s="35">
        <f t="shared" si="27"/>
        <v>1.1474708884720541</v>
      </c>
      <c r="H141" s="26">
        <v>6100138</v>
      </c>
      <c r="I141" s="27">
        <v>1393732</v>
      </c>
      <c r="J141" s="27">
        <v>7939057</v>
      </c>
      <c r="K141" s="26">
        <v>15432927</v>
      </c>
      <c r="L141" s="26">
        <v>10559560</v>
      </c>
      <c r="M141" s="27">
        <v>10975162</v>
      </c>
      <c r="N141" s="27">
        <v>10173967</v>
      </c>
      <c r="O141" s="26">
        <v>31708689</v>
      </c>
      <c r="P141" s="26">
        <v>13097267</v>
      </c>
      <c r="Q141" s="27">
        <v>1825676</v>
      </c>
      <c r="R141" s="27">
        <v>4536712</v>
      </c>
      <c r="S141" s="26">
        <v>19459655</v>
      </c>
      <c r="T141" s="26">
        <v>2461384</v>
      </c>
      <c r="U141" s="27">
        <v>8155238</v>
      </c>
      <c r="V141" s="27">
        <v>11414358</v>
      </c>
      <c r="W141" s="40">
        <v>22030980</v>
      </c>
    </row>
    <row r="142" spans="1:23" ht="12.95" customHeight="1" x14ac:dyDescent="0.3">
      <c r="A142" s="18" t="s">
        <v>0</v>
      </c>
      <c r="B142" s="19" t="s">
        <v>253</v>
      </c>
      <c r="C142" s="20" t="s">
        <v>0</v>
      </c>
      <c r="D142" s="28">
        <f>SUM(D136:D141)</f>
        <v>131205180</v>
      </c>
      <c r="E142" s="29">
        <f>SUM(E136:E141)</f>
        <v>156286990</v>
      </c>
      <c r="F142" s="29">
        <f>SUM(F136:F141)</f>
        <v>175544589</v>
      </c>
      <c r="G142" s="36">
        <f t="shared" si="27"/>
        <v>1.1232194631171795</v>
      </c>
      <c r="H142" s="28">
        <f t="shared" ref="H142:W142" si="29">SUM(H136:H141)</f>
        <v>12355527</v>
      </c>
      <c r="I142" s="29">
        <f t="shared" si="29"/>
        <v>4547823</v>
      </c>
      <c r="J142" s="29">
        <f t="shared" si="29"/>
        <v>12622543</v>
      </c>
      <c r="K142" s="28">
        <f t="shared" si="29"/>
        <v>29525893</v>
      </c>
      <c r="L142" s="28">
        <f t="shared" si="29"/>
        <v>18639421</v>
      </c>
      <c r="M142" s="29">
        <f t="shared" si="29"/>
        <v>17435857</v>
      </c>
      <c r="N142" s="29">
        <f t="shared" si="29"/>
        <v>18763344</v>
      </c>
      <c r="O142" s="28">
        <f t="shared" si="29"/>
        <v>54838622</v>
      </c>
      <c r="P142" s="28">
        <f t="shared" si="29"/>
        <v>19321856</v>
      </c>
      <c r="Q142" s="29">
        <f t="shared" si="29"/>
        <v>10255183</v>
      </c>
      <c r="R142" s="29">
        <f t="shared" si="29"/>
        <v>16341503</v>
      </c>
      <c r="S142" s="28">
        <f t="shared" si="29"/>
        <v>45918542</v>
      </c>
      <c r="T142" s="28">
        <f t="shared" si="29"/>
        <v>8372604</v>
      </c>
      <c r="U142" s="29">
        <f t="shared" si="29"/>
        <v>11566811</v>
      </c>
      <c r="V142" s="29">
        <f t="shared" si="29"/>
        <v>25322117</v>
      </c>
      <c r="W142" s="41">
        <f t="shared" si="29"/>
        <v>45261532</v>
      </c>
    </row>
    <row r="143" spans="1:23" ht="12.95" customHeight="1" x14ac:dyDescent="0.2">
      <c r="A143" s="15" t="s">
        <v>20</v>
      </c>
      <c r="B143" s="16" t="s">
        <v>254</v>
      </c>
      <c r="C143" s="17" t="s">
        <v>255</v>
      </c>
      <c r="D143" s="26">
        <v>5679525</v>
      </c>
      <c r="E143" s="27">
        <v>7231149</v>
      </c>
      <c r="F143" s="27">
        <v>6801471</v>
      </c>
      <c r="G143" s="35">
        <f t="shared" si="27"/>
        <v>0.94057956764547379</v>
      </c>
      <c r="H143" s="26">
        <v>304674</v>
      </c>
      <c r="I143" s="27">
        <v>1849663</v>
      </c>
      <c r="J143" s="27">
        <v>1145637</v>
      </c>
      <c r="K143" s="26">
        <v>3299974</v>
      </c>
      <c r="L143" s="26">
        <v>2424950</v>
      </c>
      <c r="M143" s="27">
        <v>231670</v>
      </c>
      <c r="N143" s="27">
        <v>166557</v>
      </c>
      <c r="O143" s="26">
        <v>2823177</v>
      </c>
      <c r="P143" s="26">
        <v>45830</v>
      </c>
      <c r="Q143" s="27">
        <v>342180</v>
      </c>
      <c r="R143" s="27">
        <v>29500</v>
      </c>
      <c r="S143" s="26">
        <v>417510</v>
      </c>
      <c r="T143" s="26">
        <v>95026</v>
      </c>
      <c r="U143" s="27">
        <v>34552</v>
      </c>
      <c r="V143" s="27">
        <v>131232</v>
      </c>
      <c r="W143" s="40">
        <v>260810</v>
      </c>
    </row>
    <row r="144" spans="1:23" ht="12.95" customHeight="1" x14ac:dyDescent="0.2">
      <c r="A144" s="15" t="s">
        <v>20</v>
      </c>
      <c r="B144" s="16" t="s">
        <v>256</v>
      </c>
      <c r="C144" s="17" t="s">
        <v>257</v>
      </c>
      <c r="D144" s="26">
        <v>7200000</v>
      </c>
      <c r="E144" s="27">
        <v>5549447</v>
      </c>
      <c r="F144" s="27">
        <v>6916136</v>
      </c>
      <c r="G144" s="35">
        <f t="shared" si="27"/>
        <v>1.2462748090034916</v>
      </c>
      <c r="H144" s="26">
        <v>0</v>
      </c>
      <c r="I144" s="27">
        <v>784207</v>
      </c>
      <c r="J144" s="27">
        <v>174005</v>
      </c>
      <c r="K144" s="26">
        <v>958212</v>
      </c>
      <c r="L144" s="26">
        <v>259354</v>
      </c>
      <c r="M144" s="27">
        <v>125220</v>
      </c>
      <c r="N144" s="27">
        <v>408890</v>
      </c>
      <c r="O144" s="26">
        <v>793464</v>
      </c>
      <c r="P144" s="26">
        <v>542088</v>
      </c>
      <c r="Q144" s="27">
        <v>-1265683</v>
      </c>
      <c r="R144" s="27">
        <v>953995</v>
      </c>
      <c r="S144" s="26">
        <v>230400</v>
      </c>
      <c r="T144" s="26">
        <v>2038975</v>
      </c>
      <c r="U144" s="27">
        <v>711526</v>
      </c>
      <c r="V144" s="27">
        <v>2183559</v>
      </c>
      <c r="W144" s="40">
        <v>4934060</v>
      </c>
    </row>
    <row r="145" spans="1:23" ht="12.95" customHeight="1" x14ac:dyDescent="0.2">
      <c r="A145" s="15" t="s">
        <v>20</v>
      </c>
      <c r="B145" s="16" t="s">
        <v>258</v>
      </c>
      <c r="C145" s="17" t="s">
        <v>259</v>
      </c>
      <c r="D145" s="26">
        <v>5250000</v>
      </c>
      <c r="E145" s="27">
        <v>4650000</v>
      </c>
      <c r="F145" s="27">
        <v>3319025</v>
      </c>
      <c r="G145" s="35">
        <f t="shared" si="27"/>
        <v>0.71376881720430108</v>
      </c>
      <c r="H145" s="26">
        <v>2237</v>
      </c>
      <c r="I145" s="27">
        <v>0</v>
      </c>
      <c r="J145" s="27">
        <v>52111</v>
      </c>
      <c r="K145" s="26">
        <v>54348</v>
      </c>
      <c r="L145" s="26">
        <v>161704</v>
      </c>
      <c r="M145" s="27">
        <v>469309</v>
      </c>
      <c r="N145" s="27">
        <v>1867837</v>
      </c>
      <c r="O145" s="26">
        <v>2498850</v>
      </c>
      <c r="P145" s="26">
        <v>2130</v>
      </c>
      <c r="Q145" s="27">
        <v>0</v>
      </c>
      <c r="R145" s="27">
        <v>763697</v>
      </c>
      <c r="S145" s="26">
        <v>765827</v>
      </c>
      <c r="T145" s="26">
        <v>0</v>
      </c>
      <c r="U145" s="27">
        <v>0</v>
      </c>
      <c r="V145" s="27">
        <v>0</v>
      </c>
      <c r="W145" s="40">
        <v>0</v>
      </c>
    </row>
    <row r="146" spans="1:23" ht="12.95" customHeight="1" x14ac:dyDescent="0.2">
      <c r="A146" s="15" t="s">
        <v>20</v>
      </c>
      <c r="B146" s="16" t="s">
        <v>260</v>
      </c>
      <c r="C146" s="17" t="s">
        <v>261</v>
      </c>
      <c r="D146" s="26">
        <v>9300000</v>
      </c>
      <c r="E146" s="27">
        <v>9300000</v>
      </c>
      <c r="F146" s="27">
        <v>4330639</v>
      </c>
      <c r="G146" s="35">
        <f t="shared" si="27"/>
        <v>0.46566010752688169</v>
      </c>
      <c r="H146" s="26">
        <v>231613</v>
      </c>
      <c r="I146" s="27">
        <v>200110</v>
      </c>
      <c r="J146" s="27">
        <v>4928</v>
      </c>
      <c r="K146" s="26">
        <v>436651</v>
      </c>
      <c r="L146" s="26">
        <v>597637</v>
      </c>
      <c r="M146" s="27">
        <v>653992</v>
      </c>
      <c r="N146" s="27">
        <v>239613</v>
      </c>
      <c r="O146" s="26">
        <v>1491242</v>
      </c>
      <c r="P146" s="26">
        <v>88024</v>
      </c>
      <c r="Q146" s="27">
        <v>39951</v>
      </c>
      <c r="R146" s="27">
        <v>767624</v>
      </c>
      <c r="S146" s="26">
        <v>895599</v>
      </c>
      <c r="T146" s="26">
        <v>509905</v>
      </c>
      <c r="U146" s="27">
        <v>694346</v>
      </c>
      <c r="V146" s="27">
        <v>302896</v>
      </c>
      <c r="W146" s="40">
        <v>1507147</v>
      </c>
    </row>
    <row r="147" spans="1:23" ht="12.95" customHeight="1" x14ac:dyDescent="0.2">
      <c r="A147" s="15" t="s">
        <v>35</v>
      </c>
      <c r="B147" s="16" t="s">
        <v>262</v>
      </c>
      <c r="C147" s="17" t="s">
        <v>263</v>
      </c>
      <c r="D147" s="26">
        <v>51261308</v>
      </c>
      <c r="E147" s="27">
        <v>51261308</v>
      </c>
      <c r="F147" s="27">
        <v>6539515</v>
      </c>
      <c r="G147" s="35">
        <f t="shared" si="27"/>
        <v>0.12757214466708497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138511</v>
      </c>
      <c r="N147" s="27">
        <v>380935</v>
      </c>
      <c r="O147" s="26">
        <v>519446</v>
      </c>
      <c r="P147" s="26">
        <v>477143</v>
      </c>
      <c r="Q147" s="27">
        <v>4768713</v>
      </c>
      <c r="R147" s="27">
        <v>595287</v>
      </c>
      <c r="S147" s="26">
        <v>5841143</v>
      </c>
      <c r="T147" s="26">
        <v>0</v>
      </c>
      <c r="U147" s="27">
        <v>178926</v>
      </c>
      <c r="V147" s="27">
        <v>0</v>
      </c>
      <c r="W147" s="40">
        <v>178926</v>
      </c>
    </row>
    <row r="148" spans="1:23" ht="12.95" customHeight="1" x14ac:dyDescent="0.3">
      <c r="A148" s="18" t="s">
        <v>0</v>
      </c>
      <c r="B148" s="19" t="s">
        <v>264</v>
      </c>
      <c r="C148" s="20" t="s">
        <v>0</v>
      </c>
      <c r="D148" s="28">
        <f>SUM(D143:D147)</f>
        <v>78690833</v>
      </c>
      <c r="E148" s="29">
        <f>SUM(E143:E147)</f>
        <v>77991904</v>
      </c>
      <c r="F148" s="29">
        <f>SUM(F143:F147)</f>
        <v>27906786</v>
      </c>
      <c r="G148" s="36">
        <f t="shared" si="27"/>
        <v>0.3578164472045714</v>
      </c>
      <c r="H148" s="28">
        <f t="shared" ref="H148:W148" si="30">SUM(H143:H147)</f>
        <v>538524</v>
      </c>
      <c r="I148" s="29">
        <f t="shared" si="30"/>
        <v>2833980</v>
      </c>
      <c r="J148" s="29">
        <f t="shared" si="30"/>
        <v>1376681</v>
      </c>
      <c r="K148" s="28">
        <f t="shared" si="30"/>
        <v>4749185</v>
      </c>
      <c r="L148" s="28">
        <f t="shared" si="30"/>
        <v>3443645</v>
      </c>
      <c r="M148" s="29">
        <f t="shared" si="30"/>
        <v>1618702</v>
      </c>
      <c r="N148" s="29">
        <f t="shared" si="30"/>
        <v>3063832</v>
      </c>
      <c r="O148" s="28">
        <f t="shared" si="30"/>
        <v>8126179</v>
      </c>
      <c r="P148" s="28">
        <f t="shared" si="30"/>
        <v>1155215</v>
      </c>
      <c r="Q148" s="29">
        <f t="shared" si="30"/>
        <v>3885161</v>
      </c>
      <c r="R148" s="29">
        <f t="shared" si="30"/>
        <v>3110103</v>
      </c>
      <c r="S148" s="28">
        <f t="shared" si="30"/>
        <v>8150479</v>
      </c>
      <c r="T148" s="28">
        <f t="shared" si="30"/>
        <v>2643906</v>
      </c>
      <c r="U148" s="29">
        <f t="shared" si="30"/>
        <v>1619350</v>
      </c>
      <c r="V148" s="29">
        <f t="shared" si="30"/>
        <v>2617687</v>
      </c>
      <c r="W148" s="41">
        <f t="shared" si="30"/>
        <v>6880943</v>
      </c>
    </row>
    <row r="149" spans="1:23" ht="12.95" customHeight="1" x14ac:dyDescent="0.2">
      <c r="A149" s="15" t="s">
        <v>20</v>
      </c>
      <c r="B149" s="16" t="s">
        <v>265</v>
      </c>
      <c r="C149" s="17" t="s">
        <v>266</v>
      </c>
      <c r="D149" s="26">
        <v>9295000</v>
      </c>
      <c r="E149" s="27">
        <v>11755193</v>
      </c>
      <c r="F149" s="27">
        <v>10338667</v>
      </c>
      <c r="G149" s="35">
        <f t="shared" si="27"/>
        <v>0.87949785256609569</v>
      </c>
      <c r="H149" s="26">
        <v>297132</v>
      </c>
      <c r="I149" s="27">
        <v>702649</v>
      </c>
      <c r="J149" s="27">
        <v>1451127</v>
      </c>
      <c r="K149" s="26">
        <v>2450908</v>
      </c>
      <c r="L149" s="26">
        <v>1499418</v>
      </c>
      <c r="M149" s="27">
        <v>711193</v>
      </c>
      <c r="N149" s="27">
        <v>120166</v>
      </c>
      <c r="O149" s="26">
        <v>2330777</v>
      </c>
      <c r="P149" s="26">
        <v>542799</v>
      </c>
      <c r="Q149" s="27">
        <v>1027443</v>
      </c>
      <c r="R149" s="27">
        <v>1087581</v>
      </c>
      <c r="S149" s="26">
        <v>2657823</v>
      </c>
      <c r="T149" s="26">
        <v>1551316</v>
      </c>
      <c r="U149" s="27">
        <v>926198</v>
      </c>
      <c r="V149" s="27">
        <v>421645</v>
      </c>
      <c r="W149" s="40">
        <v>2899159</v>
      </c>
    </row>
    <row r="150" spans="1:23" ht="12.95" customHeight="1" x14ac:dyDescent="0.2">
      <c r="A150" s="15" t="s">
        <v>20</v>
      </c>
      <c r="B150" s="16" t="s">
        <v>267</v>
      </c>
      <c r="C150" s="17" t="s">
        <v>268</v>
      </c>
      <c r="D150" s="26">
        <v>742509600</v>
      </c>
      <c r="E150" s="27">
        <v>751813002</v>
      </c>
      <c r="F150" s="27">
        <v>379052594</v>
      </c>
      <c r="G150" s="35">
        <f t="shared" si="27"/>
        <v>0.5041846749013793</v>
      </c>
      <c r="H150" s="26">
        <v>3577006</v>
      </c>
      <c r="I150" s="27">
        <v>21294458</v>
      </c>
      <c r="J150" s="27">
        <v>29230292</v>
      </c>
      <c r="K150" s="26">
        <v>54101756</v>
      </c>
      <c r="L150" s="26">
        <v>28853233</v>
      </c>
      <c r="M150" s="27">
        <v>32864682</v>
      </c>
      <c r="N150" s="27">
        <v>37099506</v>
      </c>
      <c r="O150" s="26">
        <v>98817421</v>
      </c>
      <c r="P150" s="26">
        <v>8022090</v>
      </c>
      <c r="Q150" s="27">
        <v>9218364</v>
      </c>
      <c r="R150" s="27">
        <v>39852683</v>
      </c>
      <c r="S150" s="26">
        <v>57093137</v>
      </c>
      <c r="T150" s="26">
        <v>26070266</v>
      </c>
      <c r="U150" s="27">
        <v>50599696</v>
      </c>
      <c r="V150" s="27">
        <v>92370318</v>
      </c>
      <c r="W150" s="40">
        <v>169040280</v>
      </c>
    </row>
    <row r="151" spans="1:23" ht="12.95" customHeight="1" x14ac:dyDescent="0.2">
      <c r="A151" s="15" t="s">
        <v>20</v>
      </c>
      <c r="B151" s="16" t="s">
        <v>269</v>
      </c>
      <c r="C151" s="17" t="s">
        <v>270</v>
      </c>
      <c r="D151" s="26">
        <v>35462220</v>
      </c>
      <c r="E151" s="27">
        <v>35706870</v>
      </c>
      <c r="F151" s="27">
        <v>32162935</v>
      </c>
      <c r="G151" s="35">
        <f t="shared" si="27"/>
        <v>0.90074921156628962</v>
      </c>
      <c r="H151" s="26">
        <v>2229303</v>
      </c>
      <c r="I151" s="27">
        <v>2072899</v>
      </c>
      <c r="J151" s="27">
        <v>2386110</v>
      </c>
      <c r="K151" s="26">
        <v>6688312</v>
      </c>
      <c r="L151" s="26">
        <v>2497487</v>
      </c>
      <c r="M151" s="27">
        <v>2518134</v>
      </c>
      <c r="N151" s="27">
        <v>3918558</v>
      </c>
      <c r="O151" s="26">
        <v>8934179</v>
      </c>
      <c r="P151" s="26">
        <v>1808816</v>
      </c>
      <c r="Q151" s="27">
        <v>2628424</v>
      </c>
      <c r="R151" s="27">
        <v>2494362</v>
      </c>
      <c r="S151" s="26">
        <v>6931602</v>
      </c>
      <c r="T151" s="26">
        <v>2659222</v>
      </c>
      <c r="U151" s="27">
        <v>2822111</v>
      </c>
      <c r="V151" s="27">
        <v>4127509</v>
      </c>
      <c r="W151" s="40">
        <v>9608842</v>
      </c>
    </row>
    <row r="152" spans="1:23" ht="12.95" customHeight="1" x14ac:dyDescent="0.2">
      <c r="A152" s="15" t="s">
        <v>20</v>
      </c>
      <c r="B152" s="16" t="s">
        <v>271</v>
      </c>
      <c r="C152" s="17" t="s">
        <v>272</v>
      </c>
      <c r="D152" s="26">
        <v>6554800</v>
      </c>
      <c r="E152" s="27">
        <v>11335654</v>
      </c>
      <c r="F152" s="27">
        <v>12143447</v>
      </c>
      <c r="G152" s="35">
        <f t="shared" si="27"/>
        <v>1.0712612611499963</v>
      </c>
      <c r="H152" s="26">
        <v>1226938</v>
      </c>
      <c r="I152" s="27">
        <v>-91314</v>
      </c>
      <c r="J152" s="27">
        <v>2046601</v>
      </c>
      <c r="K152" s="26">
        <v>3182225</v>
      </c>
      <c r="L152" s="26">
        <v>320951</v>
      </c>
      <c r="M152" s="27">
        <v>2245249</v>
      </c>
      <c r="N152" s="27">
        <v>1350394</v>
      </c>
      <c r="O152" s="26">
        <v>3916594</v>
      </c>
      <c r="P152" s="26">
        <v>233188</v>
      </c>
      <c r="Q152" s="27">
        <v>714574</v>
      </c>
      <c r="R152" s="27">
        <v>1162442</v>
      </c>
      <c r="S152" s="26">
        <v>2110204</v>
      </c>
      <c r="T152" s="26">
        <v>740478</v>
      </c>
      <c r="U152" s="27">
        <v>1161537</v>
      </c>
      <c r="V152" s="27">
        <v>1032409</v>
      </c>
      <c r="W152" s="40">
        <v>2934424</v>
      </c>
    </row>
    <row r="153" spans="1:23" ht="12.95" customHeight="1" x14ac:dyDescent="0.2">
      <c r="A153" s="15" t="s">
        <v>20</v>
      </c>
      <c r="B153" s="16" t="s">
        <v>273</v>
      </c>
      <c r="C153" s="17" t="s">
        <v>274</v>
      </c>
      <c r="D153" s="26">
        <v>8095375</v>
      </c>
      <c r="E153" s="27">
        <v>11695375</v>
      </c>
      <c r="F153" s="27">
        <v>9119781</v>
      </c>
      <c r="G153" s="35">
        <f t="shared" si="27"/>
        <v>0.77977670660410636</v>
      </c>
      <c r="H153" s="26">
        <v>45524</v>
      </c>
      <c r="I153" s="27">
        <v>118277</v>
      </c>
      <c r="J153" s="27">
        <v>529593</v>
      </c>
      <c r="K153" s="26">
        <v>693394</v>
      </c>
      <c r="L153" s="26">
        <v>1953953</v>
      </c>
      <c r="M153" s="27">
        <v>680134</v>
      </c>
      <c r="N153" s="27">
        <v>317093</v>
      </c>
      <c r="O153" s="26">
        <v>2951180</v>
      </c>
      <c r="P153" s="26">
        <v>760971</v>
      </c>
      <c r="Q153" s="27">
        <v>536594</v>
      </c>
      <c r="R153" s="27">
        <v>135426</v>
      </c>
      <c r="S153" s="26">
        <v>1432991</v>
      </c>
      <c r="T153" s="26">
        <v>1693069</v>
      </c>
      <c r="U153" s="27">
        <v>1327773</v>
      </c>
      <c r="V153" s="27">
        <v>1021374</v>
      </c>
      <c r="W153" s="40">
        <v>4042216</v>
      </c>
    </row>
    <row r="154" spans="1:23" ht="12.95" customHeight="1" x14ac:dyDescent="0.2">
      <c r="A154" s="15" t="s">
        <v>35</v>
      </c>
      <c r="B154" s="16" t="s">
        <v>275</v>
      </c>
      <c r="C154" s="17" t="s">
        <v>276</v>
      </c>
      <c r="D154" s="26">
        <v>93108581</v>
      </c>
      <c r="E154" s="27">
        <v>168741519</v>
      </c>
      <c r="F154" s="27">
        <v>160281261</v>
      </c>
      <c r="G154" s="35">
        <f t="shared" si="27"/>
        <v>0.9498626179843741</v>
      </c>
      <c r="H154" s="26">
        <v>4885522</v>
      </c>
      <c r="I154" s="27">
        <v>4647020</v>
      </c>
      <c r="J154" s="27">
        <v>12127790</v>
      </c>
      <c r="K154" s="26">
        <v>21660332</v>
      </c>
      <c r="L154" s="26">
        <v>11015413</v>
      </c>
      <c r="M154" s="27">
        <v>23900074</v>
      </c>
      <c r="N154" s="27">
        <v>9348758</v>
      </c>
      <c r="O154" s="26">
        <v>44264245</v>
      </c>
      <c r="P154" s="26">
        <v>11804978</v>
      </c>
      <c r="Q154" s="27">
        <v>21120003</v>
      </c>
      <c r="R154" s="27">
        <v>5203518</v>
      </c>
      <c r="S154" s="26">
        <v>38128499</v>
      </c>
      <c r="T154" s="26">
        <v>4374983</v>
      </c>
      <c r="U154" s="27">
        <v>17469588</v>
      </c>
      <c r="V154" s="27">
        <v>34383614</v>
      </c>
      <c r="W154" s="40">
        <v>56228185</v>
      </c>
    </row>
    <row r="155" spans="1:23" ht="12.95" customHeight="1" x14ac:dyDescent="0.3">
      <c r="A155" s="18" t="s">
        <v>0</v>
      </c>
      <c r="B155" s="19" t="s">
        <v>277</v>
      </c>
      <c r="C155" s="20" t="s">
        <v>0</v>
      </c>
      <c r="D155" s="28">
        <f>SUM(D149:D154)</f>
        <v>895025576</v>
      </c>
      <c r="E155" s="29">
        <f>SUM(E149:E154)</f>
        <v>991047613</v>
      </c>
      <c r="F155" s="29">
        <f>SUM(F149:F154)</f>
        <v>603098685</v>
      </c>
      <c r="G155" s="36">
        <f t="shared" si="27"/>
        <v>0.60854662993875752</v>
      </c>
      <c r="H155" s="28">
        <f t="shared" ref="H155:W155" si="31">SUM(H149:H154)</f>
        <v>12261425</v>
      </c>
      <c r="I155" s="29">
        <f t="shared" si="31"/>
        <v>28743989</v>
      </c>
      <c r="J155" s="29">
        <f t="shared" si="31"/>
        <v>47771513</v>
      </c>
      <c r="K155" s="28">
        <f t="shared" si="31"/>
        <v>88776927</v>
      </c>
      <c r="L155" s="28">
        <f t="shared" si="31"/>
        <v>46140455</v>
      </c>
      <c r="M155" s="29">
        <f t="shared" si="31"/>
        <v>62919466</v>
      </c>
      <c r="N155" s="29">
        <f t="shared" si="31"/>
        <v>52154475</v>
      </c>
      <c r="O155" s="28">
        <f t="shared" si="31"/>
        <v>161214396</v>
      </c>
      <c r="P155" s="28">
        <f t="shared" si="31"/>
        <v>23172842</v>
      </c>
      <c r="Q155" s="29">
        <f t="shared" si="31"/>
        <v>35245402</v>
      </c>
      <c r="R155" s="29">
        <f t="shared" si="31"/>
        <v>49936012</v>
      </c>
      <c r="S155" s="28">
        <f t="shared" si="31"/>
        <v>108354256</v>
      </c>
      <c r="T155" s="28">
        <f t="shared" si="31"/>
        <v>37089334</v>
      </c>
      <c r="U155" s="29">
        <f t="shared" si="31"/>
        <v>74306903</v>
      </c>
      <c r="V155" s="29">
        <f t="shared" si="31"/>
        <v>133356869</v>
      </c>
      <c r="W155" s="41">
        <f t="shared" si="31"/>
        <v>244753106</v>
      </c>
    </row>
    <row r="156" spans="1:23" ht="12.95" customHeight="1" x14ac:dyDescent="0.2">
      <c r="A156" s="15" t="s">
        <v>20</v>
      </c>
      <c r="B156" s="16" t="s">
        <v>278</v>
      </c>
      <c r="C156" s="17" t="s">
        <v>279</v>
      </c>
      <c r="D156" s="26">
        <v>21935000</v>
      </c>
      <c r="E156" s="27">
        <v>21835000</v>
      </c>
      <c r="F156" s="27">
        <v>18092624</v>
      </c>
      <c r="G156" s="35">
        <f t="shared" si="27"/>
        <v>0.82860654911838794</v>
      </c>
      <c r="H156" s="26">
        <v>1102343</v>
      </c>
      <c r="I156" s="27">
        <v>1632885</v>
      </c>
      <c r="J156" s="27">
        <v>579692</v>
      </c>
      <c r="K156" s="26">
        <v>3314920</v>
      </c>
      <c r="L156" s="26">
        <v>688721</v>
      </c>
      <c r="M156" s="27">
        <v>2449337</v>
      </c>
      <c r="N156" s="27">
        <v>1384202</v>
      </c>
      <c r="O156" s="26">
        <v>4522260</v>
      </c>
      <c r="P156" s="26">
        <v>1099792</v>
      </c>
      <c r="Q156" s="27">
        <v>1104001</v>
      </c>
      <c r="R156" s="27">
        <v>2407198</v>
      </c>
      <c r="S156" s="26">
        <v>4610991</v>
      </c>
      <c r="T156" s="26">
        <v>1590967</v>
      </c>
      <c r="U156" s="27">
        <v>1775593</v>
      </c>
      <c r="V156" s="27">
        <v>2277893</v>
      </c>
      <c r="W156" s="40">
        <v>5644453</v>
      </c>
    </row>
    <row r="157" spans="1:23" ht="12.95" customHeight="1" x14ac:dyDescent="0.2">
      <c r="A157" s="15" t="s">
        <v>20</v>
      </c>
      <c r="B157" s="16" t="s">
        <v>280</v>
      </c>
      <c r="C157" s="17" t="s">
        <v>281</v>
      </c>
      <c r="D157" s="26">
        <v>58382778</v>
      </c>
      <c r="E157" s="27">
        <v>70271518</v>
      </c>
      <c r="F157" s="27">
        <v>66880895</v>
      </c>
      <c r="G157" s="35">
        <f t="shared" si="27"/>
        <v>0.9517496832785084</v>
      </c>
      <c r="H157" s="26">
        <v>1858167</v>
      </c>
      <c r="I157" s="27">
        <v>2328692</v>
      </c>
      <c r="J157" s="27">
        <v>4848025</v>
      </c>
      <c r="K157" s="26">
        <v>9034884</v>
      </c>
      <c r="L157" s="26">
        <v>7207023</v>
      </c>
      <c r="M157" s="27">
        <v>6214309</v>
      </c>
      <c r="N157" s="27">
        <v>8331536</v>
      </c>
      <c r="O157" s="26">
        <v>21752868</v>
      </c>
      <c r="P157" s="26">
        <v>1757972</v>
      </c>
      <c r="Q157" s="27">
        <v>4641241</v>
      </c>
      <c r="R157" s="27">
        <v>6600371</v>
      </c>
      <c r="S157" s="26">
        <v>12999584</v>
      </c>
      <c r="T157" s="26">
        <v>3885393</v>
      </c>
      <c r="U157" s="27">
        <v>6661717</v>
      </c>
      <c r="V157" s="27">
        <v>12546449</v>
      </c>
      <c r="W157" s="40">
        <v>23093559</v>
      </c>
    </row>
    <row r="158" spans="1:23" ht="12.95" customHeight="1" x14ac:dyDescent="0.2">
      <c r="A158" s="15" t="s">
        <v>20</v>
      </c>
      <c r="B158" s="16" t="s">
        <v>282</v>
      </c>
      <c r="C158" s="17" t="s">
        <v>283</v>
      </c>
      <c r="D158" s="26">
        <v>3930000</v>
      </c>
      <c r="E158" s="27">
        <v>5793213</v>
      </c>
      <c r="F158" s="27">
        <v>5526291</v>
      </c>
      <c r="G158" s="35">
        <f t="shared" si="27"/>
        <v>0.95392504988164595</v>
      </c>
      <c r="H158" s="26">
        <v>0</v>
      </c>
      <c r="I158" s="27">
        <v>54148</v>
      </c>
      <c r="J158" s="27">
        <v>417266</v>
      </c>
      <c r="K158" s="26">
        <v>471414</v>
      </c>
      <c r="L158" s="26">
        <v>491045</v>
      </c>
      <c r="M158" s="27">
        <v>399234</v>
      </c>
      <c r="N158" s="27">
        <v>786135</v>
      </c>
      <c r="O158" s="26">
        <v>1676414</v>
      </c>
      <c r="P158" s="26">
        <v>755947</v>
      </c>
      <c r="Q158" s="27">
        <v>540253</v>
      </c>
      <c r="R158" s="27">
        <v>723906</v>
      </c>
      <c r="S158" s="26">
        <v>2020106</v>
      </c>
      <c r="T158" s="26">
        <v>175060</v>
      </c>
      <c r="U158" s="27">
        <v>471778</v>
      </c>
      <c r="V158" s="27">
        <v>711519</v>
      </c>
      <c r="W158" s="40">
        <v>1358357</v>
      </c>
    </row>
    <row r="159" spans="1:23" ht="12.95" customHeight="1" x14ac:dyDescent="0.2">
      <c r="A159" s="15" t="s">
        <v>20</v>
      </c>
      <c r="B159" s="16" t="s">
        <v>284</v>
      </c>
      <c r="C159" s="17" t="s">
        <v>285</v>
      </c>
      <c r="D159" s="26">
        <v>8071696</v>
      </c>
      <c r="E159" s="27">
        <v>6406854</v>
      </c>
      <c r="F159" s="27">
        <v>4599055</v>
      </c>
      <c r="G159" s="35">
        <f t="shared" si="27"/>
        <v>0.71783358884095061</v>
      </c>
      <c r="H159" s="26">
        <v>227458</v>
      </c>
      <c r="I159" s="27">
        <v>415915</v>
      </c>
      <c r="J159" s="27">
        <v>227922</v>
      </c>
      <c r="K159" s="26">
        <v>871295</v>
      </c>
      <c r="L159" s="26">
        <v>587862</v>
      </c>
      <c r="M159" s="27">
        <v>578354</v>
      </c>
      <c r="N159" s="27">
        <v>168525</v>
      </c>
      <c r="O159" s="26">
        <v>1334741</v>
      </c>
      <c r="P159" s="26">
        <v>191270</v>
      </c>
      <c r="Q159" s="27">
        <v>850749</v>
      </c>
      <c r="R159" s="27">
        <v>540469</v>
      </c>
      <c r="S159" s="26">
        <v>1582488</v>
      </c>
      <c r="T159" s="26">
        <v>145945</v>
      </c>
      <c r="U159" s="27">
        <v>495522</v>
      </c>
      <c r="V159" s="27">
        <v>169064</v>
      </c>
      <c r="W159" s="40">
        <v>810531</v>
      </c>
    </row>
    <row r="160" spans="1:23" ht="12.95" customHeight="1" x14ac:dyDescent="0.2">
      <c r="A160" s="15" t="s">
        <v>35</v>
      </c>
      <c r="B160" s="16" t="s">
        <v>286</v>
      </c>
      <c r="C160" s="17" t="s">
        <v>287</v>
      </c>
      <c r="D160" s="26">
        <v>64859290</v>
      </c>
      <c r="E160" s="27">
        <v>81485404</v>
      </c>
      <c r="F160" s="27">
        <v>86650597</v>
      </c>
      <c r="G160" s="35">
        <f t="shared" si="27"/>
        <v>1.0633879535039183</v>
      </c>
      <c r="H160" s="26">
        <v>1447094</v>
      </c>
      <c r="I160" s="27">
        <v>8018204</v>
      </c>
      <c r="J160" s="27">
        <v>3621520</v>
      </c>
      <c r="K160" s="26">
        <v>13086818</v>
      </c>
      <c r="L160" s="26">
        <v>3774059</v>
      </c>
      <c r="M160" s="27">
        <v>3622522</v>
      </c>
      <c r="N160" s="27">
        <v>7091457</v>
      </c>
      <c r="O160" s="26">
        <v>14488038</v>
      </c>
      <c r="P160" s="26">
        <v>5877880</v>
      </c>
      <c r="Q160" s="27">
        <v>6854334</v>
      </c>
      <c r="R160" s="27">
        <v>7538316</v>
      </c>
      <c r="S160" s="26">
        <v>20270530</v>
      </c>
      <c r="T160" s="26">
        <v>7812437</v>
      </c>
      <c r="U160" s="27">
        <v>4929960</v>
      </c>
      <c r="V160" s="27">
        <v>26062814</v>
      </c>
      <c r="W160" s="40">
        <v>38805211</v>
      </c>
    </row>
    <row r="161" spans="1:23" ht="12.95" customHeight="1" x14ac:dyDescent="0.3">
      <c r="A161" s="18" t="s">
        <v>0</v>
      </c>
      <c r="B161" s="19" t="s">
        <v>288</v>
      </c>
      <c r="C161" s="20" t="s">
        <v>0</v>
      </c>
      <c r="D161" s="28">
        <f>SUM(D156:D160)</f>
        <v>157178764</v>
      </c>
      <c r="E161" s="29">
        <f>SUM(E156:E160)</f>
        <v>185791989</v>
      </c>
      <c r="F161" s="29">
        <f>SUM(F156:F160)</f>
        <v>181749462</v>
      </c>
      <c r="G161" s="36">
        <f t="shared" si="27"/>
        <v>0.97824165066664959</v>
      </c>
      <c r="H161" s="28">
        <f t="shared" ref="H161:W161" si="32">SUM(H156:H160)</f>
        <v>4635062</v>
      </c>
      <c r="I161" s="29">
        <f t="shared" si="32"/>
        <v>12449844</v>
      </c>
      <c r="J161" s="29">
        <f t="shared" si="32"/>
        <v>9694425</v>
      </c>
      <c r="K161" s="28">
        <f t="shared" si="32"/>
        <v>26779331</v>
      </c>
      <c r="L161" s="28">
        <f t="shared" si="32"/>
        <v>12748710</v>
      </c>
      <c r="M161" s="29">
        <f t="shared" si="32"/>
        <v>13263756</v>
      </c>
      <c r="N161" s="29">
        <f t="shared" si="32"/>
        <v>17761855</v>
      </c>
      <c r="O161" s="28">
        <f t="shared" si="32"/>
        <v>43774321</v>
      </c>
      <c r="P161" s="28">
        <f t="shared" si="32"/>
        <v>9682861</v>
      </c>
      <c r="Q161" s="29">
        <f t="shared" si="32"/>
        <v>13990578</v>
      </c>
      <c r="R161" s="29">
        <f t="shared" si="32"/>
        <v>17810260</v>
      </c>
      <c r="S161" s="28">
        <f t="shared" si="32"/>
        <v>41483699</v>
      </c>
      <c r="T161" s="28">
        <f t="shared" si="32"/>
        <v>13609802</v>
      </c>
      <c r="U161" s="29">
        <f t="shared" si="32"/>
        <v>14334570</v>
      </c>
      <c r="V161" s="29">
        <f t="shared" si="32"/>
        <v>41767739</v>
      </c>
      <c r="W161" s="41">
        <f t="shared" si="32"/>
        <v>69712111</v>
      </c>
    </row>
    <row r="162" spans="1:23" ht="12.95" customHeight="1" x14ac:dyDescent="0.2">
      <c r="A162" s="15" t="s">
        <v>20</v>
      </c>
      <c r="B162" s="16" t="s">
        <v>289</v>
      </c>
      <c r="C162" s="17" t="s">
        <v>290</v>
      </c>
      <c r="D162" s="26">
        <v>17160501</v>
      </c>
      <c r="E162" s="27">
        <v>18177447</v>
      </c>
      <c r="F162" s="27">
        <v>17825010</v>
      </c>
      <c r="G162" s="35">
        <f t="shared" si="27"/>
        <v>0.98061130366657101</v>
      </c>
      <c r="H162" s="26">
        <v>659886</v>
      </c>
      <c r="I162" s="27">
        <v>616284</v>
      </c>
      <c r="J162" s="27">
        <v>45578</v>
      </c>
      <c r="K162" s="26">
        <v>1321748</v>
      </c>
      <c r="L162" s="26">
        <v>1172399</v>
      </c>
      <c r="M162" s="27">
        <v>1538960</v>
      </c>
      <c r="N162" s="27">
        <v>2344321</v>
      </c>
      <c r="O162" s="26">
        <v>5055680</v>
      </c>
      <c r="P162" s="26">
        <v>667439</v>
      </c>
      <c r="Q162" s="27">
        <v>1975075</v>
      </c>
      <c r="R162" s="27">
        <v>693045</v>
      </c>
      <c r="S162" s="26">
        <v>3335559</v>
      </c>
      <c r="T162" s="26">
        <v>1665395</v>
      </c>
      <c r="U162" s="27">
        <v>1653449</v>
      </c>
      <c r="V162" s="27">
        <v>4793179</v>
      </c>
      <c r="W162" s="40">
        <v>8112023</v>
      </c>
    </row>
    <row r="163" spans="1:23" ht="12.95" customHeight="1" x14ac:dyDescent="0.2">
      <c r="A163" s="15" t="s">
        <v>20</v>
      </c>
      <c r="B163" s="16" t="s">
        <v>291</v>
      </c>
      <c r="C163" s="17" t="s">
        <v>292</v>
      </c>
      <c r="D163" s="26">
        <v>1905023</v>
      </c>
      <c r="E163" s="27">
        <v>1832050</v>
      </c>
      <c r="F163" s="27">
        <v>812462</v>
      </c>
      <c r="G163" s="35">
        <f t="shared" si="27"/>
        <v>0.44347152097377257</v>
      </c>
      <c r="H163" s="26">
        <v>0</v>
      </c>
      <c r="I163" s="27">
        <v>48983</v>
      </c>
      <c r="J163" s="27">
        <v>24127</v>
      </c>
      <c r="K163" s="26">
        <v>73110</v>
      </c>
      <c r="L163" s="26">
        <v>220744</v>
      </c>
      <c r="M163" s="27">
        <v>111089</v>
      </c>
      <c r="N163" s="27">
        <v>36729</v>
      </c>
      <c r="O163" s="26">
        <v>368562</v>
      </c>
      <c r="P163" s="26">
        <v>30420</v>
      </c>
      <c r="Q163" s="27">
        <v>48690</v>
      </c>
      <c r="R163" s="27">
        <v>63764</v>
      </c>
      <c r="S163" s="26">
        <v>142874</v>
      </c>
      <c r="T163" s="26">
        <v>18631</v>
      </c>
      <c r="U163" s="27">
        <v>137218</v>
      </c>
      <c r="V163" s="27">
        <v>72067</v>
      </c>
      <c r="W163" s="40">
        <v>227916</v>
      </c>
    </row>
    <row r="164" spans="1:23" ht="12.95" customHeight="1" x14ac:dyDescent="0.2">
      <c r="A164" s="15" t="s">
        <v>20</v>
      </c>
      <c r="B164" s="16" t="s">
        <v>293</v>
      </c>
      <c r="C164" s="17" t="s">
        <v>294</v>
      </c>
      <c r="D164" s="26">
        <v>17670000</v>
      </c>
      <c r="E164" s="27">
        <v>15185000</v>
      </c>
      <c r="F164" s="27">
        <v>9865532</v>
      </c>
      <c r="G164" s="35">
        <f t="shared" si="27"/>
        <v>0.64968929864998348</v>
      </c>
      <c r="H164" s="26">
        <v>692493</v>
      </c>
      <c r="I164" s="27">
        <v>1296747</v>
      </c>
      <c r="J164" s="27">
        <v>1415103</v>
      </c>
      <c r="K164" s="26">
        <v>3404343</v>
      </c>
      <c r="L164" s="26">
        <v>703880</v>
      </c>
      <c r="M164" s="27">
        <v>260559</v>
      </c>
      <c r="N164" s="27">
        <v>589310</v>
      </c>
      <c r="O164" s="26">
        <v>1553749</v>
      </c>
      <c r="P164" s="26">
        <v>820195</v>
      </c>
      <c r="Q164" s="27">
        <v>318674</v>
      </c>
      <c r="R164" s="27">
        <v>230924</v>
      </c>
      <c r="S164" s="26">
        <v>1369793</v>
      </c>
      <c r="T164" s="26">
        <v>288903</v>
      </c>
      <c r="U164" s="27">
        <v>1167315</v>
      </c>
      <c r="V164" s="27">
        <v>2081429</v>
      </c>
      <c r="W164" s="40">
        <v>3537647</v>
      </c>
    </row>
    <row r="165" spans="1:23" ht="12.95" customHeight="1" x14ac:dyDescent="0.2">
      <c r="A165" s="15" t="s">
        <v>20</v>
      </c>
      <c r="B165" s="16" t="s">
        <v>295</v>
      </c>
      <c r="C165" s="17" t="s">
        <v>296</v>
      </c>
      <c r="D165" s="26">
        <v>8707671</v>
      </c>
      <c r="E165" s="27">
        <v>15379671</v>
      </c>
      <c r="F165" s="27">
        <v>11422729</v>
      </c>
      <c r="G165" s="35">
        <f t="shared" si="27"/>
        <v>0.74271608280827339</v>
      </c>
      <c r="H165" s="26">
        <v>145554</v>
      </c>
      <c r="I165" s="27">
        <v>166306</v>
      </c>
      <c r="J165" s="27">
        <v>1040467</v>
      </c>
      <c r="K165" s="26">
        <v>1352327</v>
      </c>
      <c r="L165" s="26">
        <v>631670</v>
      </c>
      <c r="M165" s="27">
        <v>431059</v>
      </c>
      <c r="N165" s="27">
        <v>796184</v>
      </c>
      <c r="O165" s="26">
        <v>1858913</v>
      </c>
      <c r="P165" s="26">
        <v>492983</v>
      </c>
      <c r="Q165" s="27">
        <v>499838</v>
      </c>
      <c r="R165" s="27">
        <v>2112748</v>
      </c>
      <c r="S165" s="26">
        <v>3105569</v>
      </c>
      <c r="T165" s="26">
        <v>550512</v>
      </c>
      <c r="U165" s="27">
        <v>470214</v>
      </c>
      <c r="V165" s="27">
        <v>4085194</v>
      </c>
      <c r="W165" s="40">
        <v>5105920</v>
      </c>
    </row>
    <row r="166" spans="1:23" ht="12.95" customHeight="1" x14ac:dyDescent="0.2">
      <c r="A166" s="15" t="s">
        <v>35</v>
      </c>
      <c r="B166" s="16" t="s">
        <v>297</v>
      </c>
      <c r="C166" s="17" t="s">
        <v>298</v>
      </c>
      <c r="D166" s="26">
        <v>33999913</v>
      </c>
      <c r="E166" s="27">
        <v>48290431</v>
      </c>
      <c r="F166" s="27">
        <v>51274014</v>
      </c>
      <c r="G166" s="35">
        <f t="shared" si="27"/>
        <v>1.0617841451860308</v>
      </c>
      <c r="H166" s="26">
        <v>0</v>
      </c>
      <c r="I166" s="27">
        <v>3248080</v>
      </c>
      <c r="J166" s="27">
        <v>9897344</v>
      </c>
      <c r="K166" s="26">
        <v>13145424</v>
      </c>
      <c r="L166" s="26">
        <v>7217321</v>
      </c>
      <c r="M166" s="27">
        <v>4168139</v>
      </c>
      <c r="N166" s="27">
        <v>8664955</v>
      </c>
      <c r="O166" s="26">
        <v>20050415</v>
      </c>
      <c r="P166" s="26">
        <v>-1076085</v>
      </c>
      <c r="Q166" s="27">
        <v>1224694</v>
      </c>
      <c r="R166" s="27">
        <v>8552487</v>
      </c>
      <c r="S166" s="26">
        <v>8701096</v>
      </c>
      <c r="T166" s="26">
        <v>2479486</v>
      </c>
      <c r="U166" s="27">
        <v>3077835</v>
      </c>
      <c r="V166" s="27">
        <v>3819758</v>
      </c>
      <c r="W166" s="40">
        <v>9377079</v>
      </c>
    </row>
    <row r="167" spans="1:23" ht="12.95" customHeight="1" x14ac:dyDescent="0.3">
      <c r="A167" s="18" t="s">
        <v>0</v>
      </c>
      <c r="B167" s="19" t="s">
        <v>299</v>
      </c>
      <c r="C167" s="20" t="s">
        <v>0</v>
      </c>
      <c r="D167" s="28">
        <f>SUM(D162:D166)</f>
        <v>79443108</v>
      </c>
      <c r="E167" s="29">
        <f>SUM(E162:E166)</f>
        <v>98864599</v>
      </c>
      <c r="F167" s="29">
        <f>SUM(F162:F166)</f>
        <v>91199747</v>
      </c>
      <c r="G167" s="36">
        <f t="shared" si="27"/>
        <v>0.92247121742738269</v>
      </c>
      <c r="H167" s="28">
        <f t="shared" ref="H167:W167" si="33">SUM(H162:H166)</f>
        <v>1497933</v>
      </c>
      <c r="I167" s="29">
        <f t="shared" si="33"/>
        <v>5376400</v>
      </c>
      <c r="J167" s="29">
        <f t="shared" si="33"/>
        <v>12422619</v>
      </c>
      <c r="K167" s="28">
        <f t="shared" si="33"/>
        <v>19296952</v>
      </c>
      <c r="L167" s="28">
        <f t="shared" si="33"/>
        <v>9946014</v>
      </c>
      <c r="M167" s="29">
        <f t="shared" si="33"/>
        <v>6509806</v>
      </c>
      <c r="N167" s="29">
        <f t="shared" si="33"/>
        <v>12431499</v>
      </c>
      <c r="O167" s="28">
        <f t="shared" si="33"/>
        <v>28887319</v>
      </c>
      <c r="P167" s="28">
        <f t="shared" si="33"/>
        <v>934952</v>
      </c>
      <c r="Q167" s="29">
        <f t="shared" si="33"/>
        <v>4066971</v>
      </c>
      <c r="R167" s="29">
        <f t="shared" si="33"/>
        <v>11652968</v>
      </c>
      <c r="S167" s="28">
        <f t="shared" si="33"/>
        <v>16654891</v>
      </c>
      <c r="T167" s="28">
        <f t="shared" si="33"/>
        <v>5002927</v>
      </c>
      <c r="U167" s="29">
        <f t="shared" si="33"/>
        <v>6506031</v>
      </c>
      <c r="V167" s="29">
        <f t="shared" si="33"/>
        <v>14851627</v>
      </c>
      <c r="W167" s="41">
        <f t="shared" si="33"/>
        <v>26360585</v>
      </c>
    </row>
    <row r="168" spans="1:23" ht="12.95" customHeight="1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5430074504</v>
      </c>
      <c r="E168" s="29">
        <f>SUM(E103,E105:E109,E111:E118,E120:E123,E125:E129,E131:E134,E136:E141,E143:E147,E149:E154,E156:E160,E162:E166)</f>
        <v>5693624267</v>
      </c>
      <c r="F168" s="29">
        <f>SUM(F103,F105:F109,F111:F118,F120:F123,F125:F129,F131:F134,F136:F141,F143:F147,F149:F154,F156:F160,F162:F166)</f>
        <v>5344382471</v>
      </c>
      <c r="G168" s="36">
        <f t="shared" si="27"/>
        <v>0.93866089864338431</v>
      </c>
      <c r="H168" s="28">
        <f t="shared" ref="H168:W168" si="34">SUM(H103,H105:H109,H111:H118,H120:H123,H125:H129,H131:H134,H136:H141,H143:H147,H149:H154,H156:H160,H162:H166)</f>
        <v>189565240</v>
      </c>
      <c r="I168" s="29">
        <f t="shared" si="34"/>
        <v>347863025</v>
      </c>
      <c r="J168" s="29">
        <f t="shared" si="34"/>
        <v>466326456</v>
      </c>
      <c r="K168" s="28">
        <f t="shared" si="34"/>
        <v>1003754721</v>
      </c>
      <c r="L168" s="28">
        <f t="shared" si="34"/>
        <v>553685447</v>
      </c>
      <c r="M168" s="29">
        <f t="shared" si="34"/>
        <v>489769817</v>
      </c>
      <c r="N168" s="29">
        <f t="shared" si="34"/>
        <v>607028301</v>
      </c>
      <c r="O168" s="28">
        <f t="shared" si="34"/>
        <v>1650483565</v>
      </c>
      <c r="P168" s="28">
        <f t="shared" si="34"/>
        <v>127139723</v>
      </c>
      <c r="Q168" s="29">
        <f t="shared" si="34"/>
        <v>383530194</v>
      </c>
      <c r="R168" s="29">
        <f t="shared" si="34"/>
        <v>428795323</v>
      </c>
      <c r="S168" s="28">
        <f t="shared" si="34"/>
        <v>939465240</v>
      </c>
      <c r="T168" s="28">
        <f t="shared" si="34"/>
        <v>254708746</v>
      </c>
      <c r="U168" s="29">
        <f t="shared" si="34"/>
        <v>1071502308</v>
      </c>
      <c r="V168" s="29">
        <f t="shared" si="34"/>
        <v>424467891</v>
      </c>
      <c r="W168" s="41">
        <f t="shared" si="34"/>
        <v>1750678945</v>
      </c>
    </row>
    <row r="169" spans="1:23" ht="12.95" customHeight="1" x14ac:dyDescent="0.3">
      <c r="A169" s="10"/>
      <c r="B169" s="11" t="s">
        <v>594</v>
      </c>
      <c r="C169" s="12"/>
      <c r="D169" s="30"/>
      <c r="E169" s="31"/>
      <c r="F169" s="31"/>
      <c r="G169" s="37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2"/>
    </row>
    <row r="170" spans="1:23" ht="12.9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7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2"/>
    </row>
    <row r="171" spans="1:23" ht="12.95" customHeight="1" x14ac:dyDescent="0.2">
      <c r="A171" s="15" t="s">
        <v>20</v>
      </c>
      <c r="B171" s="16" t="s">
        <v>302</v>
      </c>
      <c r="C171" s="17" t="s">
        <v>303</v>
      </c>
      <c r="D171" s="26">
        <v>44750000</v>
      </c>
      <c r="E171" s="27">
        <v>50033400</v>
      </c>
      <c r="F171" s="27">
        <v>47962674</v>
      </c>
      <c r="G171" s="35">
        <f t="shared" ref="G171:G203" si="35">IF(($E171     =0),0,($F171     /$E171     ))</f>
        <v>0.95861312643154373</v>
      </c>
      <c r="H171" s="26">
        <v>5479090</v>
      </c>
      <c r="I171" s="27">
        <v>330620</v>
      </c>
      <c r="J171" s="27">
        <v>1151806</v>
      </c>
      <c r="K171" s="26">
        <v>6961516</v>
      </c>
      <c r="L171" s="26">
        <v>923922</v>
      </c>
      <c r="M171" s="27">
        <v>2737213</v>
      </c>
      <c r="N171" s="27">
        <v>6109124</v>
      </c>
      <c r="O171" s="26">
        <v>9770259</v>
      </c>
      <c r="P171" s="26">
        <v>2901642</v>
      </c>
      <c r="Q171" s="27">
        <v>10938594</v>
      </c>
      <c r="R171" s="27">
        <v>10272145</v>
      </c>
      <c r="S171" s="26">
        <v>24112381</v>
      </c>
      <c r="T171" s="26">
        <v>3391590</v>
      </c>
      <c r="U171" s="27">
        <v>-41705</v>
      </c>
      <c r="V171" s="27">
        <v>3768633</v>
      </c>
      <c r="W171" s="40">
        <v>7118518</v>
      </c>
    </row>
    <row r="172" spans="1:23" ht="12.95" customHeight="1" x14ac:dyDescent="0.2">
      <c r="A172" s="15" t="s">
        <v>20</v>
      </c>
      <c r="B172" s="16" t="s">
        <v>304</v>
      </c>
      <c r="C172" s="17" t="s">
        <v>305</v>
      </c>
      <c r="D172" s="26">
        <v>22751954</v>
      </c>
      <c r="E172" s="27">
        <v>23122244</v>
      </c>
      <c r="F172" s="27">
        <v>19615342</v>
      </c>
      <c r="G172" s="35">
        <f t="shared" si="35"/>
        <v>0.84833210825039296</v>
      </c>
      <c r="H172" s="26">
        <v>0</v>
      </c>
      <c r="I172" s="27">
        <v>135034</v>
      </c>
      <c r="J172" s="27">
        <v>1100564</v>
      </c>
      <c r="K172" s="26">
        <v>1235598</v>
      </c>
      <c r="L172" s="26">
        <v>1851706</v>
      </c>
      <c r="M172" s="27">
        <v>1067736</v>
      </c>
      <c r="N172" s="27">
        <v>3041197</v>
      </c>
      <c r="O172" s="26">
        <v>5960639</v>
      </c>
      <c r="P172" s="26">
        <v>4373595</v>
      </c>
      <c r="Q172" s="27">
        <v>1565222</v>
      </c>
      <c r="R172" s="27">
        <v>4165023</v>
      </c>
      <c r="S172" s="26">
        <v>10103840</v>
      </c>
      <c r="T172" s="26">
        <v>361612</v>
      </c>
      <c r="U172" s="27">
        <v>999388</v>
      </c>
      <c r="V172" s="27">
        <v>954265</v>
      </c>
      <c r="W172" s="40">
        <v>2315265</v>
      </c>
    </row>
    <row r="173" spans="1:23" ht="12.95" customHeight="1" x14ac:dyDescent="0.2">
      <c r="A173" s="15" t="s">
        <v>20</v>
      </c>
      <c r="B173" s="16" t="s">
        <v>306</v>
      </c>
      <c r="C173" s="17" t="s">
        <v>307</v>
      </c>
      <c r="D173" s="26">
        <v>137360644</v>
      </c>
      <c r="E173" s="27">
        <v>132721429</v>
      </c>
      <c r="F173" s="27">
        <v>73634774</v>
      </c>
      <c r="G173" s="35">
        <f t="shared" si="35"/>
        <v>0.55480697092253284</v>
      </c>
      <c r="H173" s="26">
        <v>1336961</v>
      </c>
      <c r="I173" s="27">
        <v>2953554</v>
      </c>
      <c r="J173" s="27">
        <v>3101765</v>
      </c>
      <c r="K173" s="26">
        <v>7392280</v>
      </c>
      <c r="L173" s="26">
        <v>3426827</v>
      </c>
      <c r="M173" s="27">
        <v>5224903</v>
      </c>
      <c r="N173" s="27">
        <v>3361942</v>
      </c>
      <c r="O173" s="26">
        <v>12013672</v>
      </c>
      <c r="P173" s="26">
        <v>27914266</v>
      </c>
      <c r="Q173" s="27">
        <v>3085506</v>
      </c>
      <c r="R173" s="27">
        <v>4735053</v>
      </c>
      <c r="S173" s="26">
        <v>35734825</v>
      </c>
      <c r="T173" s="26">
        <v>3992452</v>
      </c>
      <c r="U173" s="27">
        <v>4911083</v>
      </c>
      <c r="V173" s="27">
        <v>9590462</v>
      </c>
      <c r="W173" s="40">
        <v>18493997</v>
      </c>
    </row>
    <row r="174" spans="1:23" ht="12.95" customHeight="1" x14ac:dyDescent="0.2">
      <c r="A174" s="15" t="s">
        <v>20</v>
      </c>
      <c r="B174" s="16" t="s">
        <v>308</v>
      </c>
      <c r="C174" s="17" t="s">
        <v>309</v>
      </c>
      <c r="D174" s="26">
        <v>27832030</v>
      </c>
      <c r="E174" s="27">
        <v>22497748</v>
      </c>
      <c r="F174" s="27">
        <v>19897952</v>
      </c>
      <c r="G174" s="35">
        <f t="shared" si="35"/>
        <v>0.88444194503378737</v>
      </c>
      <c r="H174" s="26">
        <v>275179</v>
      </c>
      <c r="I174" s="27">
        <v>984689</v>
      </c>
      <c r="J174" s="27">
        <v>700275</v>
      </c>
      <c r="K174" s="26">
        <v>1960143</v>
      </c>
      <c r="L174" s="26">
        <v>2614024</v>
      </c>
      <c r="M174" s="27">
        <v>2012143</v>
      </c>
      <c r="N174" s="27">
        <v>3314589</v>
      </c>
      <c r="O174" s="26">
        <v>7940756</v>
      </c>
      <c r="P174" s="26">
        <v>772049</v>
      </c>
      <c r="Q174" s="27">
        <v>814242</v>
      </c>
      <c r="R174" s="27">
        <v>2120892</v>
      </c>
      <c r="S174" s="26">
        <v>3707183</v>
      </c>
      <c r="T174" s="26">
        <v>1316050</v>
      </c>
      <c r="U174" s="27">
        <v>2020158</v>
      </c>
      <c r="V174" s="27">
        <v>2953662</v>
      </c>
      <c r="W174" s="40">
        <v>6289870</v>
      </c>
    </row>
    <row r="175" spans="1:23" ht="12.95" customHeight="1" x14ac:dyDescent="0.2">
      <c r="A175" s="15" t="s">
        <v>20</v>
      </c>
      <c r="B175" s="16" t="s">
        <v>310</v>
      </c>
      <c r="C175" s="17" t="s">
        <v>311</v>
      </c>
      <c r="D175" s="26">
        <v>4930000</v>
      </c>
      <c r="E175" s="27">
        <v>4530000</v>
      </c>
      <c r="F175" s="27">
        <v>2392360</v>
      </c>
      <c r="G175" s="35">
        <f t="shared" si="35"/>
        <v>0.52811479028697572</v>
      </c>
      <c r="H175" s="26">
        <v>0</v>
      </c>
      <c r="I175" s="27">
        <v>215272</v>
      </c>
      <c r="J175" s="27">
        <v>162345</v>
      </c>
      <c r="K175" s="26">
        <v>377617</v>
      </c>
      <c r="L175" s="26">
        <v>123185</v>
      </c>
      <c r="M175" s="27">
        <v>273400</v>
      </c>
      <c r="N175" s="27">
        <v>167564</v>
      </c>
      <c r="O175" s="26">
        <v>564149</v>
      </c>
      <c r="P175" s="26">
        <v>135202</v>
      </c>
      <c r="Q175" s="27">
        <v>227188</v>
      </c>
      <c r="R175" s="27">
        <v>290487</v>
      </c>
      <c r="S175" s="26">
        <v>652877</v>
      </c>
      <c r="T175" s="26">
        <v>280593</v>
      </c>
      <c r="U175" s="27">
        <v>123586</v>
      </c>
      <c r="V175" s="27">
        <v>393538</v>
      </c>
      <c r="W175" s="40">
        <v>797717</v>
      </c>
    </row>
    <row r="176" spans="1:23" ht="12.95" customHeight="1" x14ac:dyDescent="0.2">
      <c r="A176" s="15" t="s">
        <v>35</v>
      </c>
      <c r="B176" s="16" t="s">
        <v>312</v>
      </c>
      <c r="C176" s="17" t="s">
        <v>313</v>
      </c>
      <c r="D176" s="26">
        <v>120898716</v>
      </c>
      <c r="E176" s="27">
        <v>103157215</v>
      </c>
      <c r="F176" s="27">
        <v>118965220</v>
      </c>
      <c r="G176" s="35">
        <f t="shared" si="35"/>
        <v>1.1532418745504132</v>
      </c>
      <c r="H176" s="26">
        <v>14909566</v>
      </c>
      <c r="I176" s="27">
        <v>15193154</v>
      </c>
      <c r="J176" s="27">
        <v>11122479</v>
      </c>
      <c r="K176" s="26">
        <v>41225199</v>
      </c>
      <c r="L176" s="26">
        <v>281127</v>
      </c>
      <c r="M176" s="27">
        <v>9999772</v>
      </c>
      <c r="N176" s="27">
        <v>26088248</v>
      </c>
      <c r="O176" s="26">
        <v>36369147</v>
      </c>
      <c r="P176" s="26">
        <v>16562940</v>
      </c>
      <c r="Q176" s="27">
        <v>-12460931</v>
      </c>
      <c r="R176" s="27">
        <v>624017</v>
      </c>
      <c r="S176" s="26">
        <v>4726026</v>
      </c>
      <c r="T176" s="26">
        <v>9896916</v>
      </c>
      <c r="U176" s="27">
        <v>-4931632</v>
      </c>
      <c r="V176" s="27">
        <v>31679564</v>
      </c>
      <c r="W176" s="40">
        <v>36644848</v>
      </c>
    </row>
    <row r="177" spans="1:23" ht="12.95" customHeight="1" x14ac:dyDescent="0.3">
      <c r="A177" s="18" t="s">
        <v>0</v>
      </c>
      <c r="B177" s="19" t="s">
        <v>314</v>
      </c>
      <c r="C177" s="20" t="s">
        <v>0</v>
      </c>
      <c r="D177" s="28">
        <f>SUM(D171:D176)</f>
        <v>358523344</v>
      </c>
      <c r="E177" s="29">
        <f>SUM(E171:E176)</f>
        <v>336062036</v>
      </c>
      <c r="F177" s="29">
        <f>SUM(F171:F176)</f>
        <v>282468322</v>
      </c>
      <c r="G177" s="36">
        <f t="shared" si="35"/>
        <v>0.84052434295196621</v>
      </c>
      <c r="H177" s="28">
        <f t="shared" ref="H177:W177" si="36">SUM(H171:H176)</f>
        <v>22000796</v>
      </c>
      <c r="I177" s="29">
        <f t="shared" si="36"/>
        <v>19812323</v>
      </c>
      <c r="J177" s="29">
        <f t="shared" si="36"/>
        <v>17339234</v>
      </c>
      <c r="K177" s="28">
        <f t="shared" si="36"/>
        <v>59152353</v>
      </c>
      <c r="L177" s="28">
        <f t="shared" si="36"/>
        <v>9220791</v>
      </c>
      <c r="M177" s="29">
        <f t="shared" si="36"/>
        <v>21315167</v>
      </c>
      <c r="N177" s="29">
        <f t="shared" si="36"/>
        <v>42082664</v>
      </c>
      <c r="O177" s="28">
        <f t="shared" si="36"/>
        <v>72618622</v>
      </c>
      <c r="P177" s="28">
        <f t="shared" si="36"/>
        <v>52659694</v>
      </c>
      <c r="Q177" s="29">
        <f t="shared" si="36"/>
        <v>4169821</v>
      </c>
      <c r="R177" s="29">
        <f t="shared" si="36"/>
        <v>22207617</v>
      </c>
      <c r="S177" s="28">
        <f t="shared" si="36"/>
        <v>79037132</v>
      </c>
      <c r="T177" s="28">
        <f t="shared" si="36"/>
        <v>19239213</v>
      </c>
      <c r="U177" s="29">
        <f t="shared" si="36"/>
        <v>3080878</v>
      </c>
      <c r="V177" s="29">
        <f t="shared" si="36"/>
        <v>49340124</v>
      </c>
      <c r="W177" s="41">
        <f t="shared" si="36"/>
        <v>71660215</v>
      </c>
    </row>
    <row r="178" spans="1:23" ht="12.95" customHeight="1" x14ac:dyDescent="0.2">
      <c r="A178" s="15" t="s">
        <v>20</v>
      </c>
      <c r="B178" s="16" t="s">
        <v>315</v>
      </c>
      <c r="C178" s="17" t="s">
        <v>316</v>
      </c>
      <c r="D178" s="26">
        <v>3908424</v>
      </c>
      <c r="E178" s="27">
        <v>1954212</v>
      </c>
      <c r="F178" s="27">
        <v>259561</v>
      </c>
      <c r="G178" s="35">
        <f t="shared" si="35"/>
        <v>0.13282131109623727</v>
      </c>
      <c r="H178" s="26">
        <v>0</v>
      </c>
      <c r="I178" s="27">
        <v>0</v>
      </c>
      <c r="J178" s="27">
        <v>0</v>
      </c>
      <c r="K178" s="26">
        <v>0</v>
      </c>
      <c r="L178" s="26">
        <v>0</v>
      </c>
      <c r="M178" s="27">
        <v>0</v>
      </c>
      <c r="N178" s="27">
        <v>3664</v>
      </c>
      <c r="O178" s="26">
        <v>3664</v>
      </c>
      <c r="P178" s="26">
        <v>22988</v>
      </c>
      <c r="Q178" s="27">
        <v>10678</v>
      </c>
      <c r="R178" s="27">
        <v>173549</v>
      </c>
      <c r="S178" s="26">
        <v>207215</v>
      </c>
      <c r="T178" s="26">
        <v>722</v>
      </c>
      <c r="U178" s="27">
        <v>41433</v>
      </c>
      <c r="V178" s="27">
        <v>6527</v>
      </c>
      <c r="W178" s="40">
        <v>48682</v>
      </c>
    </row>
    <row r="179" spans="1:23" ht="12.95" customHeight="1" x14ac:dyDescent="0.2">
      <c r="A179" s="15" t="s">
        <v>20</v>
      </c>
      <c r="B179" s="16" t="s">
        <v>317</v>
      </c>
      <c r="C179" s="17" t="s">
        <v>318</v>
      </c>
      <c r="D179" s="26">
        <v>36210000</v>
      </c>
      <c r="E179" s="27">
        <v>38150000</v>
      </c>
      <c r="F179" s="27">
        <v>29368592</v>
      </c>
      <c r="G179" s="35">
        <f t="shared" si="35"/>
        <v>0.7698189252948886</v>
      </c>
      <c r="H179" s="26">
        <v>10712</v>
      </c>
      <c r="I179" s="27">
        <v>368588</v>
      </c>
      <c r="J179" s="27">
        <v>2478608</v>
      </c>
      <c r="K179" s="26">
        <v>2857908</v>
      </c>
      <c r="L179" s="26">
        <v>2227626</v>
      </c>
      <c r="M179" s="27">
        <v>4961857</v>
      </c>
      <c r="N179" s="27">
        <v>1885111</v>
      </c>
      <c r="O179" s="26">
        <v>9074594</v>
      </c>
      <c r="P179" s="26">
        <v>1682633</v>
      </c>
      <c r="Q179" s="27">
        <v>1111132</v>
      </c>
      <c r="R179" s="27">
        <v>1690372</v>
      </c>
      <c r="S179" s="26">
        <v>4484137</v>
      </c>
      <c r="T179" s="26">
        <v>2555229</v>
      </c>
      <c r="U179" s="27">
        <v>4887454</v>
      </c>
      <c r="V179" s="27">
        <v>5509270</v>
      </c>
      <c r="W179" s="40">
        <v>12951953</v>
      </c>
    </row>
    <row r="180" spans="1:23" ht="12.95" customHeight="1" x14ac:dyDescent="0.2">
      <c r="A180" s="15" t="s">
        <v>20</v>
      </c>
      <c r="B180" s="16" t="s">
        <v>319</v>
      </c>
      <c r="C180" s="17" t="s">
        <v>320</v>
      </c>
      <c r="D180" s="26">
        <v>27705892</v>
      </c>
      <c r="E180" s="27">
        <v>69446120</v>
      </c>
      <c r="F180" s="27">
        <v>39158894</v>
      </c>
      <c r="G180" s="35">
        <f t="shared" si="35"/>
        <v>0.56387446843682554</v>
      </c>
      <c r="H180" s="26">
        <v>4052645</v>
      </c>
      <c r="I180" s="27">
        <v>1566172</v>
      </c>
      <c r="J180" s="27">
        <v>3682855</v>
      </c>
      <c r="K180" s="26">
        <v>9301672</v>
      </c>
      <c r="L180" s="26">
        <v>2015414</v>
      </c>
      <c r="M180" s="27">
        <v>1377787</v>
      </c>
      <c r="N180" s="27">
        <v>3015100</v>
      </c>
      <c r="O180" s="26">
        <v>6408301</v>
      </c>
      <c r="P180" s="26">
        <v>2908023</v>
      </c>
      <c r="Q180" s="27">
        <v>4239493</v>
      </c>
      <c r="R180" s="27">
        <v>6401665</v>
      </c>
      <c r="S180" s="26">
        <v>13549181</v>
      </c>
      <c r="T180" s="26">
        <v>3650419</v>
      </c>
      <c r="U180" s="27">
        <v>3963226</v>
      </c>
      <c r="V180" s="27">
        <v>2286095</v>
      </c>
      <c r="W180" s="40">
        <v>9899740</v>
      </c>
    </row>
    <row r="181" spans="1:23" ht="12.95" customHeight="1" x14ac:dyDescent="0.2">
      <c r="A181" s="15" t="s">
        <v>20</v>
      </c>
      <c r="B181" s="16" t="s">
        <v>321</v>
      </c>
      <c r="C181" s="17" t="s">
        <v>322</v>
      </c>
      <c r="D181" s="26">
        <v>29900004</v>
      </c>
      <c r="E181" s="27">
        <v>72500004</v>
      </c>
      <c r="F181" s="27">
        <v>57319016</v>
      </c>
      <c r="G181" s="35">
        <f t="shared" si="35"/>
        <v>0.7906070736216787</v>
      </c>
      <c r="H181" s="26">
        <v>81600</v>
      </c>
      <c r="I181" s="27">
        <v>2115312</v>
      </c>
      <c r="J181" s="27">
        <v>57756</v>
      </c>
      <c r="K181" s="26">
        <v>2254668</v>
      </c>
      <c r="L181" s="26">
        <v>277330</v>
      </c>
      <c r="M181" s="27">
        <v>6452866</v>
      </c>
      <c r="N181" s="27">
        <v>30131159</v>
      </c>
      <c r="O181" s="26">
        <v>36861355</v>
      </c>
      <c r="P181" s="26">
        <v>3643599</v>
      </c>
      <c r="Q181" s="27">
        <v>7833865</v>
      </c>
      <c r="R181" s="27">
        <v>2698317</v>
      </c>
      <c r="S181" s="26">
        <v>14175781</v>
      </c>
      <c r="T181" s="26">
        <v>1939728</v>
      </c>
      <c r="U181" s="27">
        <v>413310</v>
      </c>
      <c r="V181" s="27">
        <v>1674174</v>
      </c>
      <c r="W181" s="40">
        <v>4027212</v>
      </c>
    </row>
    <row r="182" spans="1:23" ht="12.95" customHeight="1" x14ac:dyDescent="0.2">
      <c r="A182" s="15" t="s">
        <v>35</v>
      </c>
      <c r="B182" s="16" t="s">
        <v>323</v>
      </c>
      <c r="C182" s="17" t="s">
        <v>324</v>
      </c>
      <c r="D182" s="26">
        <v>116951232</v>
      </c>
      <c r="E182" s="27">
        <v>99718260</v>
      </c>
      <c r="F182" s="27">
        <v>152413508</v>
      </c>
      <c r="G182" s="35">
        <f t="shared" si="35"/>
        <v>1.528441310548339</v>
      </c>
      <c r="H182" s="26">
        <v>1181</v>
      </c>
      <c r="I182" s="27">
        <v>2348571</v>
      </c>
      <c r="J182" s="27">
        <v>1171571</v>
      </c>
      <c r="K182" s="26">
        <v>3521323</v>
      </c>
      <c r="L182" s="26">
        <v>1688951</v>
      </c>
      <c r="M182" s="27">
        <v>526615</v>
      </c>
      <c r="N182" s="27">
        <v>25867686</v>
      </c>
      <c r="O182" s="26">
        <v>28083252</v>
      </c>
      <c r="P182" s="26">
        <v>6872301</v>
      </c>
      <c r="Q182" s="27">
        <v>1265498</v>
      </c>
      <c r="R182" s="27">
        <v>6893363</v>
      </c>
      <c r="S182" s="26">
        <v>15031162</v>
      </c>
      <c r="T182" s="26">
        <v>12542579</v>
      </c>
      <c r="U182" s="27">
        <v>7305386</v>
      </c>
      <c r="V182" s="27">
        <v>85929806</v>
      </c>
      <c r="W182" s="40">
        <v>105777771</v>
      </c>
    </row>
    <row r="183" spans="1:23" ht="12.95" customHeight="1" x14ac:dyDescent="0.3">
      <c r="A183" s="18" t="s">
        <v>0</v>
      </c>
      <c r="B183" s="19" t="s">
        <v>325</v>
      </c>
      <c r="C183" s="20" t="s">
        <v>0</v>
      </c>
      <c r="D183" s="28">
        <f>SUM(D178:D182)</f>
        <v>214675552</v>
      </c>
      <c r="E183" s="29">
        <f>SUM(E178:E182)</f>
        <v>281768596</v>
      </c>
      <c r="F183" s="29">
        <f>SUM(F178:F182)</f>
        <v>278519571</v>
      </c>
      <c r="G183" s="36">
        <f t="shared" si="35"/>
        <v>0.98846917276757129</v>
      </c>
      <c r="H183" s="28">
        <f t="shared" ref="H183:W183" si="37">SUM(H178:H182)</f>
        <v>4146138</v>
      </c>
      <c r="I183" s="29">
        <f t="shared" si="37"/>
        <v>6398643</v>
      </c>
      <c r="J183" s="29">
        <f t="shared" si="37"/>
        <v>7390790</v>
      </c>
      <c r="K183" s="28">
        <f t="shared" si="37"/>
        <v>17935571</v>
      </c>
      <c r="L183" s="28">
        <f t="shared" si="37"/>
        <v>6209321</v>
      </c>
      <c r="M183" s="29">
        <f t="shared" si="37"/>
        <v>13319125</v>
      </c>
      <c r="N183" s="29">
        <f t="shared" si="37"/>
        <v>60902720</v>
      </c>
      <c r="O183" s="28">
        <f t="shared" si="37"/>
        <v>80431166</v>
      </c>
      <c r="P183" s="28">
        <f t="shared" si="37"/>
        <v>15129544</v>
      </c>
      <c r="Q183" s="29">
        <f t="shared" si="37"/>
        <v>14460666</v>
      </c>
      <c r="R183" s="29">
        <f t="shared" si="37"/>
        <v>17857266</v>
      </c>
      <c r="S183" s="28">
        <f t="shared" si="37"/>
        <v>47447476</v>
      </c>
      <c r="T183" s="28">
        <f t="shared" si="37"/>
        <v>20688677</v>
      </c>
      <c r="U183" s="29">
        <f t="shared" si="37"/>
        <v>16610809</v>
      </c>
      <c r="V183" s="29">
        <f t="shared" si="37"/>
        <v>95405872</v>
      </c>
      <c r="W183" s="41">
        <f t="shared" si="37"/>
        <v>132705358</v>
      </c>
    </row>
    <row r="184" spans="1:23" ht="12.95" customHeight="1" x14ac:dyDescent="0.2">
      <c r="A184" s="15" t="s">
        <v>20</v>
      </c>
      <c r="B184" s="16" t="s">
        <v>326</v>
      </c>
      <c r="C184" s="17" t="s">
        <v>327</v>
      </c>
      <c r="D184" s="26">
        <v>9543000</v>
      </c>
      <c r="E184" s="27">
        <v>15249332</v>
      </c>
      <c r="F184" s="27">
        <v>13653430</v>
      </c>
      <c r="G184" s="35">
        <f t="shared" si="35"/>
        <v>0.89534610434083273</v>
      </c>
      <c r="H184" s="26">
        <v>23262</v>
      </c>
      <c r="I184" s="27">
        <v>455836</v>
      </c>
      <c r="J184" s="27">
        <v>601503</v>
      </c>
      <c r="K184" s="26">
        <v>1080601</v>
      </c>
      <c r="L184" s="26">
        <v>1327212</v>
      </c>
      <c r="M184" s="27">
        <v>444113</v>
      </c>
      <c r="N184" s="27">
        <v>764645</v>
      </c>
      <c r="O184" s="26">
        <v>2535970</v>
      </c>
      <c r="P184" s="26">
        <v>1393054</v>
      </c>
      <c r="Q184" s="27">
        <v>3837624</v>
      </c>
      <c r="R184" s="27">
        <v>2899232</v>
      </c>
      <c r="S184" s="26">
        <v>8129910</v>
      </c>
      <c r="T184" s="26">
        <v>1339699</v>
      </c>
      <c r="U184" s="27">
        <v>373400</v>
      </c>
      <c r="V184" s="27">
        <v>193850</v>
      </c>
      <c r="W184" s="40">
        <v>1906949</v>
      </c>
    </row>
    <row r="185" spans="1:23" ht="12.95" customHeight="1" x14ac:dyDescent="0.2">
      <c r="A185" s="15" t="s">
        <v>20</v>
      </c>
      <c r="B185" s="16" t="s">
        <v>328</v>
      </c>
      <c r="C185" s="17" t="s">
        <v>329</v>
      </c>
      <c r="D185" s="26">
        <v>18077244</v>
      </c>
      <c r="E185" s="27">
        <v>17482244</v>
      </c>
      <c r="F185" s="27">
        <v>15760477</v>
      </c>
      <c r="G185" s="35">
        <f t="shared" si="35"/>
        <v>0.90151338695421479</v>
      </c>
      <c r="H185" s="26">
        <v>94810</v>
      </c>
      <c r="I185" s="27">
        <v>0</v>
      </c>
      <c r="J185" s="27">
        <v>824849</v>
      </c>
      <c r="K185" s="26">
        <v>919659</v>
      </c>
      <c r="L185" s="26">
        <v>1486880</v>
      </c>
      <c r="M185" s="27">
        <v>1458258</v>
      </c>
      <c r="N185" s="27">
        <v>2568573</v>
      </c>
      <c r="O185" s="26">
        <v>5513711</v>
      </c>
      <c r="P185" s="26">
        <v>1355995</v>
      </c>
      <c r="Q185" s="27">
        <v>953334</v>
      </c>
      <c r="R185" s="27">
        <v>2602083</v>
      </c>
      <c r="S185" s="26">
        <v>4911412</v>
      </c>
      <c r="T185" s="26">
        <v>1210297</v>
      </c>
      <c r="U185" s="27">
        <v>1447851</v>
      </c>
      <c r="V185" s="27">
        <v>1757547</v>
      </c>
      <c r="W185" s="40">
        <v>4415695</v>
      </c>
    </row>
    <row r="186" spans="1:23" ht="12.95" customHeight="1" x14ac:dyDescent="0.2">
      <c r="A186" s="15" t="s">
        <v>20</v>
      </c>
      <c r="B186" s="16" t="s">
        <v>330</v>
      </c>
      <c r="C186" s="17" t="s">
        <v>331</v>
      </c>
      <c r="D186" s="26">
        <v>591336306</v>
      </c>
      <c r="E186" s="27">
        <v>716177417</v>
      </c>
      <c r="F186" s="27">
        <v>707444711</v>
      </c>
      <c r="G186" s="35">
        <f t="shared" si="35"/>
        <v>0.98780650465553566</v>
      </c>
      <c r="H186" s="26">
        <v>52480021</v>
      </c>
      <c r="I186" s="27">
        <v>69193838</v>
      </c>
      <c r="J186" s="27">
        <v>69212847</v>
      </c>
      <c r="K186" s="26">
        <v>190886706</v>
      </c>
      <c r="L186" s="26">
        <v>58164032</v>
      </c>
      <c r="M186" s="27">
        <v>73821507</v>
      </c>
      <c r="N186" s="27">
        <v>51595625</v>
      </c>
      <c r="O186" s="26">
        <v>183581164</v>
      </c>
      <c r="P186" s="26">
        <v>46299701</v>
      </c>
      <c r="Q186" s="27">
        <v>71423161</v>
      </c>
      <c r="R186" s="27">
        <v>60397329</v>
      </c>
      <c r="S186" s="26">
        <v>178120191</v>
      </c>
      <c r="T186" s="26">
        <v>48125498</v>
      </c>
      <c r="U186" s="27">
        <v>50615485</v>
      </c>
      <c r="V186" s="27">
        <v>56115667</v>
      </c>
      <c r="W186" s="40">
        <v>154856650</v>
      </c>
    </row>
    <row r="187" spans="1:23" ht="12.95" customHeight="1" x14ac:dyDescent="0.2">
      <c r="A187" s="15" t="s">
        <v>20</v>
      </c>
      <c r="B187" s="16" t="s">
        <v>332</v>
      </c>
      <c r="C187" s="17" t="s">
        <v>333</v>
      </c>
      <c r="D187" s="26">
        <v>40211657</v>
      </c>
      <c r="E187" s="27">
        <v>40550045</v>
      </c>
      <c r="F187" s="27">
        <v>1700449</v>
      </c>
      <c r="G187" s="35">
        <f t="shared" si="35"/>
        <v>4.1934577384562702E-2</v>
      </c>
      <c r="H187" s="26">
        <v>15041</v>
      </c>
      <c r="I187" s="27">
        <v>28691</v>
      </c>
      <c r="J187" s="27">
        <v>-4302</v>
      </c>
      <c r="K187" s="26">
        <v>39430</v>
      </c>
      <c r="L187" s="26">
        <v>206500</v>
      </c>
      <c r="M187" s="27">
        <v>76374</v>
      </c>
      <c r="N187" s="27">
        <v>572535</v>
      </c>
      <c r="O187" s="26">
        <v>855409</v>
      </c>
      <c r="P187" s="26">
        <v>29249</v>
      </c>
      <c r="Q187" s="27">
        <v>155564</v>
      </c>
      <c r="R187" s="27">
        <v>504575</v>
      </c>
      <c r="S187" s="26">
        <v>689388</v>
      </c>
      <c r="T187" s="26">
        <v>50519</v>
      </c>
      <c r="U187" s="27">
        <v>17727</v>
      </c>
      <c r="V187" s="27">
        <v>47976</v>
      </c>
      <c r="W187" s="40">
        <v>116222</v>
      </c>
    </row>
    <row r="188" spans="1:23" ht="12.95" customHeight="1" x14ac:dyDescent="0.2">
      <c r="A188" s="15" t="s">
        <v>35</v>
      </c>
      <c r="B188" s="16" t="s">
        <v>334</v>
      </c>
      <c r="C188" s="17" t="s">
        <v>335</v>
      </c>
      <c r="D188" s="26">
        <v>29037000</v>
      </c>
      <c r="E188" s="27">
        <v>30373000</v>
      </c>
      <c r="F188" s="27">
        <v>19277913</v>
      </c>
      <c r="G188" s="35">
        <f t="shared" si="35"/>
        <v>0.63470559378395286</v>
      </c>
      <c r="H188" s="26">
        <v>-682909</v>
      </c>
      <c r="I188" s="27">
        <v>951410</v>
      </c>
      <c r="J188" s="27">
        <v>-332448</v>
      </c>
      <c r="K188" s="26">
        <v>-63947</v>
      </c>
      <c r="L188" s="26">
        <v>361124</v>
      </c>
      <c r="M188" s="27">
        <v>943808</v>
      </c>
      <c r="N188" s="27">
        <v>8470293</v>
      </c>
      <c r="O188" s="26">
        <v>9775225</v>
      </c>
      <c r="P188" s="26">
        <v>327095</v>
      </c>
      <c r="Q188" s="27">
        <v>1678355</v>
      </c>
      <c r="R188" s="27">
        <v>1849606</v>
      </c>
      <c r="S188" s="26">
        <v>3855056</v>
      </c>
      <c r="T188" s="26">
        <v>1257184</v>
      </c>
      <c r="U188" s="27">
        <v>1465085</v>
      </c>
      <c r="V188" s="27">
        <v>2989310</v>
      </c>
      <c r="W188" s="40">
        <v>5711579</v>
      </c>
    </row>
    <row r="189" spans="1:23" ht="12.95" customHeight="1" x14ac:dyDescent="0.3">
      <c r="A189" s="18" t="s">
        <v>0</v>
      </c>
      <c r="B189" s="19" t="s">
        <v>336</v>
      </c>
      <c r="C189" s="20" t="s">
        <v>0</v>
      </c>
      <c r="D189" s="28">
        <f>SUM(D184:D188)</f>
        <v>688205207</v>
      </c>
      <c r="E189" s="29">
        <f>SUM(E184:E188)</f>
        <v>819832038</v>
      </c>
      <c r="F189" s="29">
        <f>SUM(F184:F188)</f>
        <v>757836980</v>
      </c>
      <c r="G189" s="36">
        <f t="shared" si="35"/>
        <v>0.92438078151807967</v>
      </c>
      <c r="H189" s="28">
        <f t="shared" ref="H189:W189" si="38">SUM(H184:H188)</f>
        <v>51930225</v>
      </c>
      <c r="I189" s="29">
        <f t="shared" si="38"/>
        <v>70629775</v>
      </c>
      <c r="J189" s="29">
        <f t="shared" si="38"/>
        <v>70302449</v>
      </c>
      <c r="K189" s="28">
        <f t="shared" si="38"/>
        <v>192862449</v>
      </c>
      <c r="L189" s="28">
        <f t="shared" si="38"/>
        <v>61545748</v>
      </c>
      <c r="M189" s="29">
        <f t="shared" si="38"/>
        <v>76744060</v>
      </c>
      <c r="N189" s="29">
        <f t="shared" si="38"/>
        <v>63971671</v>
      </c>
      <c r="O189" s="28">
        <f t="shared" si="38"/>
        <v>202261479</v>
      </c>
      <c r="P189" s="28">
        <f t="shared" si="38"/>
        <v>49405094</v>
      </c>
      <c r="Q189" s="29">
        <f t="shared" si="38"/>
        <v>78048038</v>
      </c>
      <c r="R189" s="29">
        <f t="shared" si="38"/>
        <v>68252825</v>
      </c>
      <c r="S189" s="28">
        <f t="shared" si="38"/>
        <v>195705957</v>
      </c>
      <c r="T189" s="28">
        <f t="shared" si="38"/>
        <v>51983197</v>
      </c>
      <c r="U189" s="29">
        <f t="shared" si="38"/>
        <v>53919548</v>
      </c>
      <c r="V189" s="29">
        <f t="shared" si="38"/>
        <v>61104350</v>
      </c>
      <c r="W189" s="41">
        <f t="shared" si="38"/>
        <v>167007095</v>
      </c>
    </row>
    <row r="190" spans="1:23" ht="12.95" customHeight="1" x14ac:dyDescent="0.2">
      <c r="A190" s="15" t="s">
        <v>20</v>
      </c>
      <c r="B190" s="16" t="s">
        <v>337</v>
      </c>
      <c r="C190" s="17" t="s">
        <v>338</v>
      </c>
      <c r="D190" s="26">
        <v>18900004</v>
      </c>
      <c r="E190" s="27">
        <v>24900004</v>
      </c>
      <c r="F190" s="27">
        <v>29194838</v>
      </c>
      <c r="G190" s="35">
        <f t="shared" si="35"/>
        <v>1.1724832654645356</v>
      </c>
      <c r="H190" s="26">
        <v>1151971</v>
      </c>
      <c r="I190" s="27">
        <v>2259007</v>
      </c>
      <c r="J190" s="27">
        <v>1878871</v>
      </c>
      <c r="K190" s="26">
        <v>5289849</v>
      </c>
      <c r="L190" s="26">
        <v>4247162</v>
      </c>
      <c r="M190" s="27">
        <v>2662522</v>
      </c>
      <c r="N190" s="27">
        <v>2174424</v>
      </c>
      <c r="O190" s="26">
        <v>9084108</v>
      </c>
      <c r="P190" s="26">
        <v>579186</v>
      </c>
      <c r="Q190" s="27">
        <v>229362</v>
      </c>
      <c r="R190" s="27">
        <v>1795990</v>
      </c>
      <c r="S190" s="26">
        <v>2604538</v>
      </c>
      <c r="T190" s="26">
        <v>953656</v>
      </c>
      <c r="U190" s="27">
        <v>2044668</v>
      </c>
      <c r="V190" s="27">
        <v>9218019</v>
      </c>
      <c r="W190" s="40">
        <v>12216343</v>
      </c>
    </row>
    <row r="191" spans="1:23" ht="12.95" customHeight="1" x14ac:dyDescent="0.2">
      <c r="A191" s="15" t="s">
        <v>20</v>
      </c>
      <c r="B191" s="16" t="s">
        <v>339</v>
      </c>
      <c r="C191" s="17" t="s">
        <v>340</v>
      </c>
      <c r="D191" s="26">
        <v>24152721</v>
      </c>
      <c r="E191" s="27">
        <v>30730723</v>
      </c>
      <c r="F191" s="27">
        <v>17167739</v>
      </c>
      <c r="G191" s="35">
        <f t="shared" si="35"/>
        <v>0.55865067021039494</v>
      </c>
      <c r="H191" s="26">
        <v>54630</v>
      </c>
      <c r="I191" s="27">
        <v>610040</v>
      </c>
      <c r="J191" s="27">
        <v>994192</v>
      </c>
      <c r="K191" s="26">
        <v>1658862</v>
      </c>
      <c r="L191" s="26">
        <v>719115</v>
      </c>
      <c r="M191" s="27">
        <v>3124894</v>
      </c>
      <c r="N191" s="27">
        <v>1034736</v>
      </c>
      <c r="O191" s="26">
        <v>4878745</v>
      </c>
      <c r="P191" s="26">
        <v>1010700</v>
      </c>
      <c r="Q191" s="27">
        <v>1432518</v>
      </c>
      <c r="R191" s="27">
        <v>1073600</v>
      </c>
      <c r="S191" s="26">
        <v>3516818</v>
      </c>
      <c r="T191" s="26">
        <v>1695084</v>
      </c>
      <c r="U191" s="27">
        <v>842090</v>
      </c>
      <c r="V191" s="27">
        <v>4576140</v>
      </c>
      <c r="W191" s="40">
        <v>7113314</v>
      </c>
    </row>
    <row r="192" spans="1:23" ht="12.95" customHeight="1" x14ac:dyDescent="0.2">
      <c r="A192" s="15" t="s">
        <v>20</v>
      </c>
      <c r="B192" s="16" t="s">
        <v>341</v>
      </c>
      <c r="C192" s="17" t="s">
        <v>342</v>
      </c>
      <c r="D192" s="26">
        <v>24844000</v>
      </c>
      <c r="E192" s="27">
        <v>15529409</v>
      </c>
      <c r="F192" s="27">
        <v>6989748</v>
      </c>
      <c r="G192" s="35">
        <f t="shared" si="35"/>
        <v>0.45009748922190151</v>
      </c>
      <c r="H192" s="26">
        <v>0</v>
      </c>
      <c r="I192" s="27">
        <v>23950</v>
      </c>
      <c r="J192" s="27">
        <v>349636</v>
      </c>
      <c r="K192" s="26">
        <v>373586</v>
      </c>
      <c r="L192" s="26">
        <v>349084</v>
      </c>
      <c r="M192" s="27">
        <v>543587</v>
      </c>
      <c r="N192" s="27">
        <v>1499014</v>
      </c>
      <c r="O192" s="26">
        <v>2391685</v>
      </c>
      <c r="P192" s="26">
        <v>297808</v>
      </c>
      <c r="Q192" s="27">
        <v>819932</v>
      </c>
      <c r="R192" s="27">
        <v>340785</v>
      </c>
      <c r="S192" s="26">
        <v>1458525</v>
      </c>
      <c r="T192" s="26">
        <v>947183</v>
      </c>
      <c r="U192" s="27">
        <v>441461</v>
      </c>
      <c r="V192" s="27">
        <v>1377308</v>
      </c>
      <c r="W192" s="40">
        <v>2765952</v>
      </c>
    </row>
    <row r="193" spans="1:23" ht="12.95" customHeight="1" x14ac:dyDescent="0.2">
      <c r="A193" s="15" t="s">
        <v>20</v>
      </c>
      <c r="B193" s="16" t="s">
        <v>343</v>
      </c>
      <c r="C193" s="17" t="s">
        <v>344</v>
      </c>
      <c r="D193" s="26">
        <v>44879463</v>
      </c>
      <c r="E193" s="27">
        <v>55101245</v>
      </c>
      <c r="F193" s="27">
        <v>46012266</v>
      </c>
      <c r="G193" s="35">
        <f t="shared" si="35"/>
        <v>0.83504948027943837</v>
      </c>
      <c r="H193" s="26">
        <v>0</v>
      </c>
      <c r="I193" s="27">
        <v>740558</v>
      </c>
      <c r="J193" s="27">
        <v>5896405</v>
      </c>
      <c r="K193" s="26">
        <v>6636963</v>
      </c>
      <c r="L193" s="26">
        <v>6109038</v>
      </c>
      <c r="M193" s="27">
        <v>8191036</v>
      </c>
      <c r="N193" s="27">
        <v>5314699</v>
      </c>
      <c r="O193" s="26">
        <v>19614773</v>
      </c>
      <c r="P193" s="26">
        <v>6789473</v>
      </c>
      <c r="Q193" s="27">
        <v>3358929</v>
      </c>
      <c r="R193" s="27">
        <v>1734948</v>
      </c>
      <c r="S193" s="26">
        <v>11883350</v>
      </c>
      <c r="T193" s="26">
        <v>1775969</v>
      </c>
      <c r="U193" s="27">
        <v>1557844</v>
      </c>
      <c r="V193" s="27">
        <v>4543367</v>
      </c>
      <c r="W193" s="40">
        <v>7877180</v>
      </c>
    </row>
    <row r="194" spans="1:23" ht="12.95" customHeight="1" x14ac:dyDescent="0.2">
      <c r="A194" s="15" t="s">
        <v>20</v>
      </c>
      <c r="B194" s="16" t="s">
        <v>345</v>
      </c>
      <c r="C194" s="17" t="s">
        <v>346</v>
      </c>
      <c r="D194" s="26">
        <v>35115324</v>
      </c>
      <c r="E194" s="27">
        <v>32386324</v>
      </c>
      <c r="F194" s="27">
        <v>3981275</v>
      </c>
      <c r="G194" s="35">
        <f t="shared" si="35"/>
        <v>0.12293074694120888</v>
      </c>
      <c r="H194" s="26">
        <v>0</v>
      </c>
      <c r="I194" s="27">
        <v>22703</v>
      </c>
      <c r="J194" s="27">
        <v>58679</v>
      </c>
      <c r="K194" s="26">
        <v>81382</v>
      </c>
      <c r="L194" s="26">
        <v>1232</v>
      </c>
      <c r="M194" s="27">
        <v>1222091</v>
      </c>
      <c r="N194" s="27">
        <v>0</v>
      </c>
      <c r="O194" s="26">
        <v>1223323</v>
      </c>
      <c r="P194" s="26">
        <v>147001</v>
      </c>
      <c r="Q194" s="27">
        <v>8971</v>
      </c>
      <c r="R194" s="27">
        <v>120863</v>
      </c>
      <c r="S194" s="26">
        <v>276835</v>
      </c>
      <c r="T194" s="26">
        <v>1203831</v>
      </c>
      <c r="U194" s="27">
        <v>220430</v>
      </c>
      <c r="V194" s="27">
        <v>975474</v>
      </c>
      <c r="W194" s="40">
        <v>2399735</v>
      </c>
    </row>
    <row r="195" spans="1:23" ht="12.95" customHeight="1" x14ac:dyDescent="0.2">
      <c r="A195" s="15" t="s">
        <v>35</v>
      </c>
      <c r="B195" s="16" t="s">
        <v>347</v>
      </c>
      <c r="C195" s="17" t="s">
        <v>348</v>
      </c>
      <c r="D195" s="26">
        <v>181490</v>
      </c>
      <c r="E195" s="27">
        <v>181490</v>
      </c>
      <c r="F195" s="27">
        <v>64680</v>
      </c>
      <c r="G195" s="35">
        <f t="shared" si="35"/>
        <v>0.35638327180560914</v>
      </c>
      <c r="H195" s="26">
        <v>0</v>
      </c>
      <c r="I195" s="27">
        <v>15994</v>
      </c>
      <c r="J195" s="27">
        <v>0</v>
      </c>
      <c r="K195" s="26">
        <v>15994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45263</v>
      </c>
      <c r="S195" s="26">
        <v>45263</v>
      </c>
      <c r="T195" s="26">
        <v>0</v>
      </c>
      <c r="U195" s="27">
        <v>0</v>
      </c>
      <c r="V195" s="27">
        <v>3423</v>
      </c>
      <c r="W195" s="40">
        <v>3423</v>
      </c>
    </row>
    <row r="196" spans="1:23" ht="12.95" customHeight="1" x14ac:dyDescent="0.3">
      <c r="A196" s="18" t="s">
        <v>0</v>
      </c>
      <c r="B196" s="19" t="s">
        <v>349</v>
      </c>
      <c r="C196" s="20" t="s">
        <v>0</v>
      </c>
      <c r="D196" s="28">
        <f>SUM(D190:D195)</f>
        <v>148073002</v>
      </c>
      <c r="E196" s="29">
        <f>SUM(E190:E195)</f>
        <v>158829195</v>
      </c>
      <c r="F196" s="29">
        <f>SUM(F190:F195)</f>
        <v>103410546</v>
      </c>
      <c r="G196" s="36">
        <f t="shared" si="35"/>
        <v>0.6510802122997601</v>
      </c>
      <c r="H196" s="28">
        <f t="shared" ref="H196:W196" si="39">SUM(H190:H195)</f>
        <v>1206601</v>
      </c>
      <c r="I196" s="29">
        <f t="shared" si="39"/>
        <v>3672252</v>
      </c>
      <c r="J196" s="29">
        <f t="shared" si="39"/>
        <v>9177783</v>
      </c>
      <c r="K196" s="28">
        <f t="shared" si="39"/>
        <v>14056636</v>
      </c>
      <c r="L196" s="28">
        <f t="shared" si="39"/>
        <v>11425631</v>
      </c>
      <c r="M196" s="29">
        <f t="shared" si="39"/>
        <v>15744130</v>
      </c>
      <c r="N196" s="29">
        <f t="shared" si="39"/>
        <v>10022873</v>
      </c>
      <c r="O196" s="28">
        <f t="shared" si="39"/>
        <v>37192634</v>
      </c>
      <c r="P196" s="28">
        <f t="shared" si="39"/>
        <v>8824168</v>
      </c>
      <c r="Q196" s="29">
        <f t="shared" si="39"/>
        <v>5849712</v>
      </c>
      <c r="R196" s="29">
        <f t="shared" si="39"/>
        <v>5111449</v>
      </c>
      <c r="S196" s="28">
        <f t="shared" si="39"/>
        <v>19785329</v>
      </c>
      <c r="T196" s="28">
        <f t="shared" si="39"/>
        <v>6575723</v>
      </c>
      <c r="U196" s="29">
        <f t="shared" si="39"/>
        <v>5106493</v>
      </c>
      <c r="V196" s="29">
        <f t="shared" si="39"/>
        <v>20693731</v>
      </c>
      <c r="W196" s="41">
        <f t="shared" si="39"/>
        <v>32375947</v>
      </c>
    </row>
    <row r="197" spans="1:23" ht="12.95" customHeight="1" x14ac:dyDescent="0.2">
      <c r="A197" s="15" t="s">
        <v>20</v>
      </c>
      <c r="B197" s="16" t="s">
        <v>350</v>
      </c>
      <c r="C197" s="17" t="s">
        <v>351</v>
      </c>
      <c r="D197" s="26">
        <v>19655102</v>
      </c>
      <c r="E197" s="27">
        <v>21375424</v>
      </c>
      <c r="F197" s="27">
        <v>13444032</v>
      </c>
      <c r="G197" s="35">
        <f t="shared" si="35"/>
        <v>0.62894808542745162</v>
      </c>
      <c r="H197" s="26">
        <v>83860</v>
      </c>
      <c r="I197" s="27">
        <v>159885</v>
      </c>
      <c r="J197" s="27">
        <v>445515</v>
      </c>
      <c r="K197" s="26">
        <v>689260</v>
      </c>
      <c r="L197" s="26">
        <v>438990</v>
      </c>
      <c r="M197" s="27">
        <v>1831981</v>
      </c>
      <c r="N197" s="27">
        <v>1506641</v>
      </c>
      <c r="O197" s="26">
        <v>3777612</v>
      </c>
      <c r="P197" s="26">
        <v>981960</v>
      </c>
      <c r="Q197" s="27">
        <v>388362</v>
      </c>
      <c r="R197" s="27">
        <v>1309266</v>
      </c>
      <c r="S197" s="26">
        <v>2679588</v>
      </c>
      <c r="T197" s="26">
        <v>996095</v>
      </c>
      <c r="U197" s="27">
        <v>2425250</v>
      </c>
      <c r="V197" s="27">
        <v>2876227</v>
      </c>
      <c r="W197" s="40">
        <v>6297572</v>
      </c>
    </row>
    <row r="198" spans="1:23" ht="12.95" customHeight="1" x14ac:dyDescent="0.2">
      <c r="A198" s="15" t="s">
        <v>20</v>
      </c>
      <c r="B198" s="16" t="s">
        <v>352</v>
      </c>
      <c r="C198" s="17" t="s">
        <v>353</v>
      </c>
      <c r="D198" s="26">
        <v>12781023</v>
      </c>
      <c r="E198" s="27">
        <v>29107264</v>
      </c>
      <c r="F198" s="27">
        <v>37766741</v>
      </c>
      <c r="G198" s="35">
        <f t="shared" si="35"/>
        <v>1.2975022661009981</v>
      </c>
      <c r="H198" s="26">
        <v>1078205</v>
      </c>
      <c r="I198" s="27">
        <v>1082793</v>
      </c>
      <c r="J198" s="27">
        <v>7402104</v>
      </c>
      <c r="K198" s="26">
        <v>9563102</v>
      </c>
      <c r="L198" s="26">
        <v>3355669</v>
      </c>
      <c r="M198" s="27">
        <v>966025</v>
      </c>
      <c r="N198" s="27">
        <v>951644</v>
      </c>
      <c r="O198" s="26">
        <v>5273338</v>
      </c>
      <c r="P198" s="26">
        <v>6661834</v>
      </c>
      <c r="Q198" s="27">
        <v>5063575</v>
      </c>
      <c r="R198" s="27">
        <v>1893853</v>
      </c>
      <c r="S198" s="26">
        <v>13619262</v>
      </c>
      <c r="T198" s="26">
        <v>1204335</v>
      </c>
      <c r="U198" s="27">
        <v>4878784</v>
      </c>
      <c r="V198" s="27">
        <v>3227920</v>
      </c>
      <c r="W198" s="40">
        <v>9311039</v>
      </c>
    </row>
    <row r="199" spans="1:23" ht="12.95" customHeight="1" x14ac:dyDescent="0.2">
      <c r="A199" s="15" t="s">
        <v>20</v>
      </c>
      <c r="B199" s="16" t="s">
        <v>354</v>
      </c>
      <c r="C199" s="17" t="s">
        <v>355</v>
      </c>
      <c r="D199" s="26">
        <v>30600000</v>
      </c>
      <c r="E199" s="27">
        <v>69549206</v>
      </c>
      <c r="F199" s="27">
        <v>71973804</v>
      </c>
      <c r="G199" s="35">
        <f t="shared" si="35"/>
        <v>1.0348616201312204</v>
      </c>
      <c r="H199" s="26">
        <v>491807</v>
      </c>
      <c r="I199" s="27">
        <v>8013987</v>
      </c>
      <c r="J199" s="27">
        <v>9462295</v>
      </c>
      <c r="K199" s="26">
        <v>17968089</v>
      </c>
      <c r="L199" s="26">
        <v>5151954</v>
      </c>
      <c r="M199" s="27">
        <v>7480960</v>
      </c>
      <c r="N199" s="27">
        <v>7002230</v>
      </c>
      <c r="O199" s="26">
        <v>19635144</v>
      </c>
      <c r="P199" s="26">
        <v>3725663</v>
      </c>
      <c r="Q199" s="27">
        <v>2057613</v>
      </c>
      <c r="R199" s="27">
        <v>7290089</v>
      </c>
      <c r="S199" s="26">
        <v>13073365</v>
      </c>
      <c r="T199" s="26">
        <v>6234781</v>
      </c>
      <c r="U199" s="27">
        <v>8705170</v>
      </c>
      <c r="V199" s="27">
        <v>6357255</v>
      </c>
      <c r="W199" s="40">
        <v>21297206</v>
      </c>
    </row>
    <row r="200" spans="1:23" ht="12.95" customHeight="1" x14ac:dyDescent="0.2">
      <c r="A200" s="15" t="s">
        <v>20</v>
      </c>
      <c r="B200" s="16" t="s">
        <v>356</v>
      </c>
      <c r="C200" s="17" t="s">
        <v>357</v>
      </c>
      <c r="D200" s="26">
        <v>49561872</v>
      </c>
      <c r="E200" s="27">
        <v>80239728</v>
      </c>
      <c r="F200" s="27">
        <v>70686785</v>
      </c>
      <c r="G200" s="35">
        <f t="shared" si="35"/>
        <v>0.88094497279452388</v>
      </c>
      <c r="H200" s="26">
        <v>638588</v>
      </c>
      <c r="I200" s="27">
        <v>1399024</v>
      </c>
      <c r="J200" s="27">
        <v>489661</v>
      </c>
      <c r="K200" s="26">
        <v>2527273</v>
      </c>
      <c r="L200" s="26">
        <v>1515868</v>
      </c>
      <c r="M200" s="27">
        <v>1084537</v>
      </c>
      <c r="N200" s="27">
        <v>10704280</v>
      </c>
      <c r="O200" s="26">
        <v>13304685</v>
      </c>
      <c r="P200" s="26">
        <v>3210792</v>
      </c>
      <c r="Q200" s="27">
        <v>5980868</v>
      </c>
      <c r="R200" s="27">
        <v>16649042</v>
      </c>
      <c r="S200" s="26">
        <v>25840702</v>
      </c>
      <c r="T200" s="26">
        <v>8477048</v>
      </c>
      <c r="U200" s="27">
        <v>4469085</v>
      </c>
      <c r="V200" s="27">
        <v>16067992</v>
      </c>
      <c r="W200" s="40">
        <v>29014125</v>
      </c>
    </row>
    <row r="201" spans="1:23" ht="12.95" customHeight="1" x14ac:dyDescent="0.2">
      <c r="A201" s="15" t="s">
        <v>35</v>
      </c>
      <c r="B201" s="16" t="s">
        <v>358</v>
      </c>
      <c r="C201" s="17" t="s">
        <v>359</v>
      </c>
      <c r="D201" s="26">
        <v>130173794</v>
      </c>
      <c r="E201" s="27">
        <v>173120535</v>
      </c>
      <c r="F201" s="27">
        <v>112404200</v>
      </c>
      <c r="G201" s="35">
        <f t="shared" si="35"/>
        <v>0.64928288258813438</v>
      </c>
      <c r="H201" s="26">
        <v>539388</v>
      </c>
      <c r="I201" s="27">
        <v>11883449</v>
      </c>
      <c r="J201" s="27">
        <v>3719373</v>
      </c>
      <c r="K201" s="26">
        <v>16142210</v>
      </c>
      <c r="L201" s="26">
        <v>4821651</v>
      </c>
      <c r="M201" s="27">
        <v>5131134</v>
      </c>
      <c r="N201" s="27">
        <v>7378342</v>
      </c>
      <c r="O201" s="26">
        <v>17331127</v>
      </c>
      <c r="P201" s="26">
        <v>3610266</v>
      </c>
      <c r="Q201" s="27">
        <v>3553694</v>
      </c>
      <c r="R201" s="27">
        <v>7631201</v>
      </c>
      <c r="S201" s="26">
        <v>14795161</v>
      </c>
      <c r="T201" s="26">
        <v>17591707</v>
      </c>
      <c r="U201" s="27">
        <v>2936789</v>
      </c>
      <c r="V201" s="27">
        <v>43607206</v>
      </c>
      <c r="W201" s="40">
        <v>64135702</v>
      </c>
    </row>
    <row r="202" spans="1:23" ht="12.95" customHeight="1" x14ac:dyDescent="0.3">
      <c r="A202" s="18" t="s">
        <v>0</v>
      </c>
      <c r="B202" s="19" t="s">
        <v>360</v>
      </c>
      <c r="C202" s="20" t="s">
        <v>0</v>
      </c>
      <c r="D202" s="28">
        <f>SUM(D197:D201)</f>
        <v>242771791</v>
      </c>
      <c r="E202" s="29">
        <f>SUM(E197:E201)</f>
        <v>373392157</v>
      </c>
      <c r="F202" s="29">
        <f>SUM(F197:F201)</f>
        <v>306275562</v>
      </c>
      <c r="G202" s="36">
        <f t="shared" si="35"/>
        <v>0.82025172799759694</v>
      </c>
      <c r="H202" s="28">
        <f t="shared" ref="H202:W202" si="40">SUM(H197:H201)</f>
        <v>2831848</v>
      </c>
      <c r="I202" s="29">
        <f t="shared" si="40"/>
        <v>22539138</v>
      </c>
      <c r="J202" s="29">
        <f t="shared" si="40"/>
        <v>21518948</v>
      </c>
      <c r="K202" s="28">
        <f t="shared" si="40"/>
        <v>46889934</v>
      </c>
      <c r="L202" s="28">
        <f t="shared" si="40"/>
        <v>15284132</v>
      </c>
      <c r="M202" s="29">
        <f t="shared" si="40"/>
        <v>16494637</v>
      </c>
      <c r="N202" s="29">
        <f t="shared" si="40"/>
        <v>27543137</v>
      </c>
      <c r="O202" s="28">
        <f t="shared" si="40"/>
        <v>59321906</v>
      </c>
      <c r="P202" s="28">
        <f t="shared" si="40"/>
        <v>18190515</v>
      </c>
      <c r="Q202" s="29">
        <f t="shared" si="40"/>
        <v>17044112</v>
      </c>
      <c r="R202" s="29">
        <f t="shared" si="40"/>
        <v>34773451</v>
      </c>
      <c r="S202" s="28">
        <f t="shared" si="40"/>
        <v>70008078</v>
      </c>
      <c r="T202" s="28">
        <f t="shared" si="40"/>
        <v>34503966</v>
      </c>
      <c r="U202" s="29">
        <f t="shared" si="40"/>
        <v>23415078</v>
      </c>
      <c r="V202" s="29">
        <f t="shared" si="40"/>
        <v>72136600</v>
      </c>
      <c r="W202" s="41">
        <f t="shared" si="40"/>
        <v>130055644</v>
      </c>
    </row>
    <row r="203" spans="1:23" ht="12.95" customHeight="1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1652248896</v>
      </c>
      <c r="E203" s="29">
        <f>SUM(E171:E176,E178:E182,E184:E188,E190:E195,E197:E201)</f>
        <v>1969884022</v>
      </c>
      <c r="F203" s="29">
        <f>SUM(F171:F176,F178:F182,F184:F188,F190:F195,F197:F201)</f>
        <v>1728510981</v>
      </c>
      <c r="G203" s="36">
        <f t="shared" si="35"/>
        <v>0.87746840001527771</v>
      </c>
      <c r="H203" s="28">
        <f t="shared" ref="H203:W203" si="41">SUM(H171:H176,H178:H182,H184:H188,H190:H195,H197:H201)</f>
        <v>82115608</v>
      </c>
      <c r="I203" s="29">
        <f t="shared" si="41"/>
        <v>123052131</v>
      </c>
      <c r="J203" s="29">
        <f t="shared" si="41"/>
        <v>125729204</v>
      </c>
      <c r="K203" s="28">
        <f t="shared" si="41"/>
        <v>330896943</v>
      </c>
      <c r="L203" s="28">
        <f t="shared" si="41"/>
        <v>103685623</v>
      </c>
      <c r="M203" s="29">
        <f t="shared" si="41"/>
        <v>143617119</v>
      </c>
      <c r="N203" s="29">
        <f t="shared" si="41"/>
        <v>204523065</v>
      </c>
      <c r="O203" s="28">
        <f t="shared" si="41"/>
        <v>451825807</v>
      </c>
      <c r="P203" s="28">
        <f t="shared" si="41"/>
        <v>144209015</v>
      </c>
      <c r="Q203" s="29">
        <f t="shared" si="41"/>
        <v>119572349</v>
      </c>
      <c r="R203" s="29">
        <f t="shared" si="41"/>
        <v>148202608</v>
      </c>
      <c r="S203" s="28">
        <f t="shared" si="41"/>
        <v>411983972</v>
      </c>
      <c r="T203" s="28">
        <f t="shared" si="41"/>
        <v>132990776</v>
      </c>
      <c r="U203" s="29">
        <f t="shared" si="41"/>
        <v>102132806</v>
      </c>
      <c r="V203" s="29">
        <f t="shared" si="41"/>
        <v>298680677</v>
      </c>
      <c r="W203" s="41">
        <f t="shared" si="41"/>
        <v>533804259</v>
      </c>
    </row>
    <row r="204" spans="1:23" ht="12.95" customHeight="1" x14ac:dyDescent="0.3">
      <c r="A204" s="10"/>
      <c r="B204" s="11" t="s">
        <v>594</v>
      </c>
      <c r="C204" s="12"/>
      <c r="D204" s="30"/>
      <c r="E204" s="31"/>
      <c r="F204" s="31"/>
      <c r="G204" s="37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2"/>
    </row>
    <row r="205" spans="1:23" ht="12.9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7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2"/>
    </row>
    <row r="206" spans="1:23" ht="12.95" customHeight="1" x14ac:dyDescent="0.2">
      <c r="A206" s="15" t="s">
        <v>20</v>
      </c>
      <c r="B206" s="16" t="s">
        <v>363</v>
      </c>
      <c r="C206" s="17" t="s">
        <v>364</v>
      </c>
      <c r="D206" s="26">
        <v>31905163</v>
      </c>
      <c r="E206" s="27">
        <v>87014987</v>
      </c>
      <c r="F206" s="27">
        <v>105037084</v>
      </c>
      <c r="G206" s="35">
        <f t="shared" ref="G206:G229" si="42">IF(($E206     =0),0,($F206     /$E206     ))</f>
        <v>1.2071148617191656</v>
      </c>
      <c r="H206" s="26">
        <v>186553</v>
      </c>
      <c r="I206" s="27">
        <v>3544013</v>
      </c>
      <c r="J206" s="27">
        <v>14928330</v>
      </c>
      <c r="K206" s="26">
        <v>18658896</v>
      </c>
      <c r="L206" s="26">
        <v>5386073</v>
      </c>
      <c r="M206" s="27">
        <v>12854540</v>
      </c>
      <c r="N206" s="27">
        <v>11432116</v>
      </c>
      <c r="O206" s="26">
        <v>29672729</v>
      </c>
      <c r="P206" s="26">
        <v>7011659</v>
      </c>
      <c r="Q206" s="27">
        <v>10588461</v>
      </c>
      <c r="R206" s="27">
        <v>6846338</v>
      </c>
      <c r="S206" s="26">
        <v>24446458</v>
      </c>
      <c r="T206" s="26">
        <v>10291958</v>
      </c>
      <c r="U206" s="27">
        <v>10832894</v>
      </c>
      <c r="V206" s="27">
        <v>11134149</v>
      </c>
      <c r="W206" s="40">
        <v>32259001</v>
      </c>
    </row>
    <row r="207" spans="1:23" ht="12.95" customHeight="1" x14ac:dyDescent="0.2">
      <c r="A207" s="15" t="s">
        <v>20</v>
      </c>
      <c r="B207" s="16" t="s">
        <v>365</v>
      </c>
      <c r="C207" s="17" t="s">
        <v>366</v>
      </c>
      <c r="D207" s="26">
        <v>29465151</v>
      </c>
      <c r="E207" s="27">
        <v>22260946</v>
      </c>
      <c r="F207" s="27">
        <v>19508074</v>
      </c>
      <c r="G207" s="35">
        <f t="shared" si="42"/>
        <v>0.87633625273606974</v>
      </c>
      <c r="H207" s="26">
        <v>441842</v>
      </c>
      <c r="I207" s="27">
        <v>650119</v>
      </c>
      <c r="J207" s="27">
        <v>1493679</v>
      </c>
      <c r="K207" s="26">
        <v>2585640</v>
      </c>
      <c r="L207" s="26">
        <v>2274001</v>
      </c>
      <c r="M207" s="27">
        <v>1631236</v>
      </c>
      <c r="N207" s="27">
        <v>864991</v>
      </c>
      <c r="O207" s="26">
        <v>4770228</v>
      </c>
      <c r="P207" s="26">
        <v>646389</v>
      </c>
      <c r="Q207" s="27">
        <v>3000379</v>
      </c>
      <c r="R207" s="27">
        <v>1103774</v>
      </c>
      <c r="S207" s="26">
        <v>4750542</v>
      </c>
      <c r="T207" s="26">
        <v>772436</v>
      </c>
      <c r="U207" s="27">
        <v>307604</v>
      </c>
      <c r="V207" s="27">
        <v>6321624</v>
      </c>
      <c r="W207" s="40">
        <v>7401664</v>
      </c>
    </row>
    <row r="208" spans="1:23" ht="12.95" customHeight="1" x14ac:dyDescent="0.2">
      <c r="A208" s="15" t="s">
        <v>20</v>
      </c>
      <c r="B208" s="16" t="s">
        <v>367</v>
      </c>
      <c r="C208" s="17" t="s">
        <v>368</v>
      </c>
      <c r="D208" s="26">
        <v>26554578</v>
      </c>
      <c r="E208" s="27">
        <v>27814234</v>
      </c>
      <c r="F208" s="27">
        <v>37528375</v>
      </c>
      <c r="G208" s="35">
        <f t="shared" si="42"/>
        <v>1.3492507109848864</v>
      </c>
      <c r="H208" s="26">
        <v>2218846</v>
      </c>
      <c r="I208" s="27">
        <v>6631776</v>
      </c>
      <c r="J208" s="27">
        <v>4426063</v>
      </c>
      <c r="K208" s="26">
        <v>13276685</v>
      </c>
      <c r="L208" s="26">
        <v>5303104</v>
      </c>
      <c r="M208" s="27">
        <v>20672482</v>
      </c>
      <c r="N208" s="27">
        <v>2545171</v>
      </c>
      <c r="O208" s="26">
        <v>28520757</v>
      </c>
      <c r="P208" s="26">
        <v>-22762729</v>
      </c>
      <c r="Q208" s="27">
        <v>1489780</v>
      </c>
      <c r="R208" s="27">
        <v>2393214</v>
      </c>
      <c r="S208" s="26">
        <v>-18879735</v>
      </c>
      <c r="T208" s="26">
        <v>3152936</v>
      </c>
      <c r="U208" s="27">
        <v>3464996</v>
      </c>
      <c r="V208" s="27">
        <v>7992736</v>
      </c>
      <c r="W208" s="40">
        <v>14610668</v>
      </c>
    </row>
    <row r="209" spans="1:23" ht="12.95" customHeight="1" x14ac:dyDescent="0.2">
      <c r="A209" s="15" t="s">
        <v>20</v>
      </c>
      <c r="B209" s="16" t="s">
        <v>369</v>
      </c>
      <c r="C209" s="17" t="s">
        <v>370</v>
      </c>
      <c r="D209" s="26">
        <v>21519601</v>
      </c>
      <c r="E209" s="27">
        <v>21519601</v>
      </c>
      <c r="F209" s="27">
        <v>19716885</v>
      </c>
      <c r="G209" s="35">
        <f t="shared" si="42"/>
        <v>0.91622911595805145</v>
      </c>
      <c r="H209" s="26">
        <v>1194936</v>
      </c>
      <c r="I209" s="27">
        <v>400174</v>
      </c>
      <c r="J209" s="27">
        <v>2404003</v>
      </c>
      <c r="K209" s="26">
        <v>3999113</v>
      </c>
      <c r="L209" s="26">
        <v>1870159</v>
      </c>
      <c r="M209" s="27">
        <v>1416304</v>
      </c>
      <c r="N209" s="27">
        <v>3378120</v>
      </c>
      <c r="O209" s="26">
        <v>6664583</v>
      </c>
      <c r="P209" s="26">
        <v>1713048</v>
      </c>
      <c r="Q209" s="27">
        <v>2489712</v>
      </c>
      <c r="R209" s="27">
        <v>1177365</v>
      </c>
      <c r="S209" s="26">
        <v>5380125</v>
      </c>
      <c r="T209" s="26">
        <v>1398618</v>
      </c>
      <c r="U209" s="27">
        <v>727287</v>
      </c>
      <c r="V209" s="27">
        <v>1547159</v>
      </c>
      <c r="W209" s="40">
        <v>3673064</v>
      </c>
    </row>
    <row r="210" spans="1:23" ht="12.95" customHeight="1" x14ac:dyDescent="0.2">
      <c r="A210" s="15" t="s">
        <v>20</v>
      </c>
      <c r="B210" s="16" t="s">
        <v>371</v>
      </c>
      <c r="C210" s="17" t="s">
        <v>372</v>
      </c>
      <c r="D210" s="26">
        <v>53262100</v>
      </c>
      <c r="E210" s="27">
        <v>26404200</v>
      </c>
      <c r="F210" s="27">
        <v>19905115</v>
      </c>
      <c r="G210" s="35">
        <f t="shared" si="42"/>
        <v>0.75386169624529431</v>
      </c>
      <c r="H210" s="26">
        <v>739218</v>
      </c>
      <c r="I210" s="27">
        <v>699506</v>
      </c>
      <c r="J210" s="27">
        <v>1275819</v>
      </c>
      <c r="K210" s="26">
        <v>2714543</v>
      </c>
      <c r="L210" s="26">
        <v>698847</v>
      </c>
      <c r="M210" s="27">
        <v>645071</v>
      </c>
      <c r="N210" s="27">
        <v>2773870</v>
      </c>
      <c r="O210" s="26">
        <v>4117788</v>
      </c>
      <c r="P210" s="26">
        <v>1818484</v>
      </c>
      <c r="Q210" s="27">
        <v>806468</v>
      </c>
      <c r="R210" s="27">
        <v>1473896</v>
      </c>
      <c r="S210" s="26">
        <v>4098848</v>
      </c>
      <c r="T210" s="26">
        <v>488650</v>
      </c>
      <c r="U210" s="27">
        <v>8163683</v>
      </c>
      <c r="V210" s="27">
        <v>321603</v>
      </c>
      <c r="W210" s="40">
        <v>8973936</v>
      </c>
    </row>
    <row r="211" spans="1:23" ht="12.95" customHeight="1" x14ac:dyDescent="0.2">
      <c r="A211" s="15" t="s">
        <v>20</v>
      </c>
      <c r="B211" s="16" t="s">
        <v>373</v>
      </c>
      <c r="C211" s="17" t="s">
        <v>374</v>
      </c>
      <c r="D211" s="26">
        <v>10781616</v>
      </c>
      <c r="E211" s="27">
        <v>4981616</v>
      </c>
      <c r="F211" s="27">
        <v>7132641</v>
      </c>
      <c r="G211" s="35">
        <f t="shared" si="42"/>
        <v>1.4317926150871525</v>
      </c>
      <c r="H211" s="26">
        <v>98832</v>
      </c>
      <c r="I211" s="27">
        <v>207843</v>
      </c>
      <c r="J211" s="27">
        <v>165339</v>
      </c>
      <c r="K211" s="26">
        <v>472014</v>
      </c>
      <c r="L211" s="26">
        <v>135675</v>
      </c>
      <c r="M211" s="27">
        <v>651613</v>
      </c>
      <c r="N211" s="27">
        <v>315349</v>
      </c>
      <c r="O211" s="26">
        <v>1102637</v>
      </c>
      <c r="P211" s="26">
        <v>252059</v>
      </c>
      <c r="Q211" s="27">
        <v>531141</v>
      </c>
      <c r="R211" s="27">
        <v>56171</v>
      </c>
      <c r="S211" s="26">
        <v>839371</v>
      </c>
      <c r="T211" s="26">
        <v>362821</v>
      </c>
      <c r="U211" s="27">
        <v>1500369</v>
      </c>
      <c r="V211" s="27">
        <v>2855429</v>
      </c>
      <c r="W211" s="40">
        <v>4718619</v>
      </c>
    </row>
    <row r="212" spans="1:23" ht="12.95" customHeight="1" x14ac:dyDescent="0.2">
      <c r="A212" s="15" t="s">
        <v>20</v>
      </c>
      <c r="B212" s="16" t="s">
        <v>375</v>
      </c>
      <c r="C212" s="17" t="s">
        <v>376</v>
      </c>
      <c r="D212" s="26">
        <v>116759626</v>
      </c>
      <c r="E212" s="27">
        <v>111030367</v>
      </c>
      <c r="F212" s="27">
        <v>73311561</v>
      </c>
      <c r="G212" s="35">
        <f t="shared" si="42"/>
        <v>0.66028387531133714</v>
      </c>
      <c r="H212" s="26">
        <v>1598690</v>
      </c>
      <c r="I212" s="27">
        <v>1453205</v>
      </c>
      <c r="J212" s="27">
        <v>3120321</v>
      </c>
      <c r="K212" s="26">
        <v>6172216</v>
      </c>
      <c r="L212" s="26">
        <v>3836134</v>
      </c>
      <c r="M212" s="27">
        <v>6235358</v>
      </c>
      <c r="N212" s="27">
        <v>13193197</v>
      </c>
      <c r="O212" s="26">
        <v>23264689</v>
      </c>
      <c r="P212" s="26">
        <v>2949527</v>
      </c>
      <c r="Q212" s="27">
        <v>5488674</v>
      </c>
      <c r="R212" s="27">
        <v>10411173</v>
      </c>
      <c r="S212" s="26">
        <v>18849374</v>
      </c>
      <c r="T212" s="26">
        <v>5217697</v>
      </c>
      <c r="U212" s="27">
        <v>7653052</v>
      </c>
      <c r="V212" s="27">
        <v>12154533</v>
      </c>
      <c r="W212" s="40">
        <v>25025282</v>
      </c>
    </row>
    <row r="213" spans="1:23" ht="12.95" customHeight="1" x14ac:dyDescent="0.2">
      <c r="A213" s="15" t="s">
        <v>35</v>
      </c>
      <c r="B213" s="16" t="s">
        <v>377</v>
      </c>
      <c r="C213" s="17" t="s">
        <v>378</v>
      </c>
      <c r="D213" s="26">
        <v>24223580</v>
      </c>
      <c r="E213" s="27">
        <v>24563580</v>
      </c>
      <c r="F213" s="27">
        <v>24624777</v>
      </c>
      <c r="G213" s="35">
        <f t="shared" si="42"/>
        <v>1.0024913713717625</v>
      </c>
      <c r="H213" s="26">
        <v>365289</v>
      </c>
      <c r="I213" s="27">
        <v>927021</v>
      </c>
      <c r="J213" s="27">
        <v>7740410</v>
      </c>
      <c r="K213" s="26">
        <v>9032720</v>
      </c>
      <c r="L213" s="26">
        <v>377045</v>
      </c>
      <c r="M213" s="27">
        <v>1377472</v>
      </c>
      <c r="N213" s="27">
        <v>3797871</v>
      </c>
      <c r="O213" s="26">
        <v>5552388</v>
      </c>
      <c r="P213" s="26">
        <v>1052075</v>
      </c>
      <c r="Q213" s="27">
        <v>2275372</v>
      </c>
      <c r="R213" s="27">
        <v>1812564</v>
      </c>
      <c r="S213" s="26">
        <v>5140011</v>
      </c>
      <c r="T213" s="26">
        <v>1890716</v>
      </c>
      <c r="U213" s="27">
        <v>1448198</v>
      </c>
      <c r="V213" s="27">
        <v>1560744</v>
      </c>
      <c r="W213" s="40">
        <v>4899658</v>
      </c>
    </row>
    <row r="214" spans="1:23" ht="12.95" customHeight="1" x14ac:dyDescent="0.3">
      <c r="A214" s="18" t="s">
        <v>0</v>
      </c>
      <c r="B214" s="19" t="s">
        <v>379</v>
      </c>
      <c r="C214" s="20" t="s">
        <v>0</v>
      </c>
      <c r="D214" s="28">
        <f>SUM(D206:D213)</f>
        <v>314471415</v>
      </c>
      <c r="E214" s="29">
        <f>SUM(E206:E213)</f>
        <v>325589531</v>
      </c>
      <c r="F214" s="29">
        <f>SUM(F206:F213)</f>
        <v>306764512</v>
      </c>
      <c r="G214" s="36">
        <f t="shared" si="42"/>
        <v>0.94218174355243622</v>
      </c>
      <c r="H214" s="28">
        <f t="shared" ref="H214:W214" si="43">SUM(H206:H213)</f>
        <v>6844206</v>
      </c>
      <c r="I214" s="29">
        <f t="shared" si="43"/>
        <v>14513657</v>
      </c>
      <c r="J214" s="29">
        <f t="shared" si="43"/>
        <v>35553964</v>
      </c>
      <c r="K214" s="28">
        <f t="shared" si="43"/>
        <v>56911827</v>
      </c>
      <c r="L214" s="28">
        <f t="shared" si="43"/>
        <v>19881038</v>
      </c>
      <c r="M214" s="29">
        <f t="shared" si="43"/>
        <v>45484076</v>
      </c>
      <c r="N214" s="29">
        <f t="shared" si="43"/>
        <v>38300685</v>
      </c>
      <c r="O214" s="28">
        <f t="shared" si="43"/>
        <v>103665799</v>
      </c>
      <c r="P214" s="28">
        <f t="shared" si="43"/>
        <v>-7319488</v>
      </c>
      <c r="Q214" s="29">
        <f t="shared" si="43"/>
        <v>26669987</v>
      </c>
      <c r="R214" s="29">
        <f t="shared" si="43"/>
        <v>25274495</v>
      </c>
      <c r="S214" s="28">
        <f t="shared" si="43"/>
        <v>44624994</v>
      </c>
      <c r="T214" s="28">
        <f t="shared" si="43"/>
        <v>23575832</v>
      </c>
      <c r="U214" s="29">
        <f t="shared" si="43"/>
        <v>34098083</v>
      </c>
      <c r="V214" s="29">
        <f t="shared" si="43"/>
        <v>43887977</v>
      </c>
      <c r="W214" s="41">
        <f t="shared" si="43"/>
        <v>101561892</v>
      </c>
    </row>
    <row r="215" spans="1:23" ht="12.95" customHeight="1" x14ac:dyDescent="0.2">
      <c r="A215" s="15" t="s">
        <v>20</v>
      </c>
      <c r="B215" s="16" t="s">
        <v>380</v>
      </c>
      <c r="C215" s="17" t="s">
        <v>381</v>
      </c>
      <c r="D215" s="26">
        <v>3999996</v>
      </c>
      <c r="E215" s="27">
        <v>1972475</v>
      </c>
      <c r="F215" s="27">
        <v>2452518</v>
      </c>
      <c r="G215" s="35">
        <f t="shared" si="42"/>
        <v>1.2433708918997706</v>
      </c>
      <c r="H215" s="26">
        <v>0</v>
      </c>
      <c r="I215" s="27">
        <v>20975</v>
      </c>
      <c r="J215" s="27">
        <v>0</v>
      </c>
      <c r="K215" s="26">
        <v>20975</v>
      </c>
      <c r="L215" s="26">
        <v>0</v>
      </c>
      <c r="M215" s="27">
        <v>0</v>
      </c>
      <c r="N215" s="27">
        <v>1119718</v>
      </c>
      <c r="O215" s="26">
        <v>1119718</v>
      </c>
      <c r="P215" s="26">
        <v>50088</v>
      </c>
      <c r="Q215" s="27">
        <v>99256</v>
      </c>
      <c r="R215" s="27">
        <v>19050</v>
      </c>
      <c r="S215" s="26">
        <v>168394</v>
      </c>
      <c r="T215" s="26">
        <v>190942</v>
      </c>
      <c r="U215" s="27">
        <v>921862</v>
      </c>
      <c r="V215" s="27">
        <v>30627</v>
      </c>
      <c r="W215" s="40">
        <v>1143431</v>
      </c>
    </row>
    <row r="216" spans="1:23" ht="12.95" customHeight="1" x14ac:dyDescent="0.2">
      <c r="A216" s="15" t="s">
        <v>20</v>
      </c>
      <c r="B216" s="16" t="s">
        <v>382</v>
      </c>
      <c r="C216" s="17" t="s">
        <v>383</v>
      </c>
      <c r="D216" s="26">
        <v>139919925</v>
      </c>
      <c r="E216" s="27">
        <v>188144943</v>
      </c>
      <c r="F216" s="27">
        <v>261130851</v>
      </c>
      <c r="G216" s="35">
        <f t="shared" si="42"/>
        <v>1.3879238359332358</v>
      </c>
      <c r="H216" s="26">
        <v>2334669</v>
      </c>
      <c r="I216" s="27">
        <v>8505430</v>
      </c>
      <c r="J216" s="27">
        <v>12272280</v>
      </c>
      <c r="K216" s="26">
        <v>23112379</v>
      </c>
      <c r="L216" s="26">
        <v>33993028</v>
      </c>
      <c r="M216" s="27">
        <v>23422356</v>
      </c>
      <c r="N216" s="27">
        <v>20662253</v>
      </c>
      <c r="O216" s="26">
        <v>78077637</v>
      </c>
      <c r="P216" s="26">
        <v>16437132</v>
      </c>
      <c r="Q216" s="27">
        <v>3524083</v>
      </c>
      <c r="R216" s="27">
        <v>46180923</v>
      </c>
      <c r="S216" s="26">
        <v>66142138</v>
      </c>
      <c r="T216" s="26">
        <v>28337854</v>
      </c>
      <c r="U216" s="27">
        <v>23131501</v>
      </c>
      <c r="V216" s="27">
        <v>42329342</v>
      </c>
      <c r="W216" s="40">
        <v>93798697</v>
      </c>
    </row>
    <row r="217" spans="1:23" ht="12.95" customHeight="1" x14ac:dyDescent="0.2">
      <c r="A217" s="15" t="s">
        <v>20</v>
      </c>
      <c r="B217" s="16" t="s">
        <v>384</v>
      </c>
      <c r="C217" s="17" t="s">
        <v>385</v>
      </c>
      <c r="D217" s="26">
        <v>115409102</v>
      </c>
      <c r="E217" s="27">
        <v>142527482</v>
      </c>
      <c r="F217" s="27">
        <v>126812838</v>
      </c>
      <c r="G217" s="35">
        <f t="shared" si="42"/>
        <v>0.88974306021908112</v>
      </c>
      <c r="H217" s="26">
        <v>9444753</v>
      </c>
      <c r="I217" s="27">
        <v>7344502</v>
      </c>
      <c r="J217" s="27">
        <v>8405340</v>
      </c>
      <c r="K217" s="26">
        <v>25194595</v>
      </c>
      <c r="L217" s="26">
        <v>6428089</v>
      </c>
      <c r="M217" s="27">
        <v>9862931</v>
      </c>
      <c r="N217" s="27">
        <v>13732343</v>
      </c>
      <c r="O217" s="26">
        <v>30023363</v>
      </c>
      <c r="P217" s="26">
        <v>10208515</v>
      </c>
      <c r="Q217" s="27">
        <v>3343479</v>
      </c>
      <c r="R217" s="27">
        <v>19178201</v>
      </c>
      <c r="S217" s="26">
        <v>32730195</v>
      </c>
      <c r="T217" s="26">
        <v>10338562</v>
      </c>
      <c r="U217" s="27">
        <v>7108272</v>
      </c>
      <c r="V217" s="27">
        <v>21417851</v>
      </c>
      <c r="W217" s="40">
        <v>38864685</v>
      </c>
    </row>
    <row r="218" spans="1:23" ht="12.95" customHeight="1" x14ac:dyDescent="0.2">
      <c r="A218" s="15" t="s">
        <v>20</v>
      </c>
      <c r="B218" s="16" t="s">
        <v>386</v>
      </c>
      <c r="C218" s="17" t="s">
        <v>387</v>
      </c>
      <c r="D218" s="26">
        <v>15098496</v>
      </c>
      <c r="E218" s="27">
        <v>14302012</v>
      </c>
      <c r="F218" s="27">
        <v>11463599</v>
      </c>
      <c r="G218" s="35">
        <f t="shared" si="42"/>
        <v>0.80153750395398915</v>
      </c>
      <c r="H218" s="26">
        <v>181905</v>
      </c>
      <c r="I218" s="27">
        <v>88889</v>
      </c>
      <c r="J218" s="27">
        <v>3020005</v>
      </c>
      <c r="K218" s="26">
        <v>3290799</v>
      </c>
      <c r="L218" s="26">
        <v>384116</v>
      </c>
      <c r="M218" s="27">
        <v>216144</v>
      </c>
      <c r="N218" s="27">
        <v>930845</v>
      </c>
      <c r="O218" s="26">
        <v>1531105</v>
      </c>
      <c r="P218" s="26">
        <v>1371023</v>
      </c>
      <c r="Q218" s="27">
        <v>276117</v>
      </c>
      <c r="R218" s="27">
        <v>388294</v>
      </c>
      <c r="S218" s="26">
        <v>2035434</v>
      </c>
      <c r="T218" s="26">
        <v>241049</v>
      </c>
      <c r="U218" s="27">
        <v>846627</v>
      </c>
      <c r="V218" s="27">
        <v>3518585</v>
      </c>
      <c r="W218" s="40">
        <v>4606261</v>
      </c>
    </row>
    <row r="219" spans="1:23" ht="12.95" customHeight="1" x14ac:dyDescent="0.2">
      <c r="A219" s="15" t="s">
        <v>20</v>
      </c>
      <c r="B219" s="16" t="s">
        <v>388</v>
      </c>
      <c r="C219" s="17" t="s">
        <v>389</v>
      </c>
      <c r="D219" s="26">
        <v>18706980</v>
      </c>
      <c r="E219" s="27">
        <v>28897980</v>
      </c>
      <c r="F219" s="27">
        <v>25622388</v>
      </c>
      <c r="G219" s="35">
        <f t="shared" si="42"/>
        <v>0.8866497935149793</v>
      </c>
      <c r="H219" s="26">
        <v>1215880</v>
      </c>
      <c r="I219" s="27">
        <v>1016039</v>
      </c>
      <c r="J219" s="27">
        <v>1569341</v>
      </c>
      <c r="K219" s="26">
        <v>3801260</v>
      </c>
      <c r="L219" s="26">
        <v>3370193</v>
      </c>
      <c r="M219" s="27">
        <v>1937728</v>
      </c>
      <c r="N219" s="27">
        <v>2155856</v>
      </c>
      <c r="O219" s="26">
        <v>7463777</v>
      </c>
      <c r="P219" s="26">
        <v>1942311</v>
      </c>
      <c r="Q219" s="27">
        <v>56888</v>
      </c>
      <c r="R219" s="27">
        <v>2459034</v>
      </c>
      <c r="S219" s="26">
        <v>4458233</v>
      </c>
      <c r="T219" s="26">
        <v>1429977</v>
      </c>
      <c r="U219" s="27">
        <v>2521121</v>
      </c>
      <c r="V219" s="27">
        <v>5948020</v>
      </c>
      <c r="W219" s="40">
        <v>9899118</v>
      </c>
    </row>
    <row r="220" spans="1:23" ht="12.95" customHeight="1" x14ac:dyDescent="0.2">
      <c r="A220" s="15" t="s">
        <v>20</v>
      </c>
      <c r="B220" s="16" t="s">
        <v>390</v>
      </c>
      <c r="C220" s="17" t="s">
        <v>391</v>
      </c>
      <c r="D220" s="26">
        <v>33275000</v>
      </c>
      <c r="E220" s="27">
        <v>49314205</v>
      </c>
      <c r="F220" s="27">
        <v>49449635</v>
      </c>
      <c r="G220" s="35">
        <f t="shared" si="42"/>
        <v>1.0027462675308261</v>
      </c>
      <c r="H220" s="26">
        <v>0</v>
      </c>
      <c r="I220" s="27">
        <v>0</v>
      </c>
      <c r="J220" s="27">
        <v>4185707</v>
      </c>
      <c r="K220" s="26">
        <v>4185707</v>
      </c>
      <c r="L220" s="26">
        <v>4833199</v>
      </c>
      <c r="M220" s="27">
        <v>1346050</v>
      </c>
      <c r="N220" s="27">
        <v>9906979</v>
      </c>
      <c r="O220" s="26">
        <v>16086228</v>
      </c>
      <c r="P220" s="26">
        <v>340270</v>
      </c>
      <c r="Q220" s="27">
        <v>8853391</v>
      </c>
      <c r="R220" s="27">
        <v>8097432</v>
      </c>
      <c r="S220" s="26">
        <v>17291093</v>
      </c>
      <c r="T220" s="26">
        <v>4392306</v>
      </c>
      <c r="U220" s="27">
        <v>640915</v>
      </c>
      <c r="V220" s="27">
        <v>6853386</v>
      </c>
      <c r="W220" s="40">
        <v>11886607</v>
      </c>
    </row>
    <row r="221" spans="1:23" ht="12.95" customHeight="1" x14ac:dyDescent="0.2">
      <c r="A221" s="15" t="s">
        <v>35</v>
      </c>
      <c r="B221" s="16" t="s">
        <v>392</v>
      </c>
      <c r="C221" s="17" t="s">
        <v>393</v>
      </c>
      <c r="D221" s="26">
        <v>28695660</v>
      </c>
      <c r="E221" s="27">
        <v>31722206</v>
      </c>
      <c r="F221" s="27">
        <v>22153185</v>
      </c>
      <c r="G221" s="35">
        <f t="shared" si="42"/>
        <v>0.69834944644139818</v>
      </c>
      <c r="H221" s="26">
        <v>990468</v>
      </c>
      <c r="I221" s="27">
        <v>2289753</v>
      </c>
      <c r="J221" s="27">
        <v>1863762</v>
      </c>
      <c r="K221" s="26">
        <v>5143983</v>
      </c>
      <c r="L221" s="26">
        <v>1350746</v>
      </c>
      <c r="M221" s="27">
        <v>1596289</v>
      </c>
      <c r="N221" s="27">
        <v>2516051</v>
      </c>
      <c r="O221" s="26">
        <v>5463086</v>
      </c>
      <c r="P221" s="26">
        <v>776626</v>
      </c>
      <c r="Q221" s="27">
        <v>2883540</v>
      </c>
      <c r="R221" s="27">
        <v>1762586</v>
      </c>
      <c r="S221" s="26">
        <v>5422752</v>
      </c>
      <c r="T221" s="26">
        <v>1178272</v>
      </c>
      <c r="U221" s="27">
        <v>1619419</v>
      </c>
      <c r="V221" s="27">
        <v>3325673</v>
      </c>
      <c r="W221" s="40">
        <v>6123364</v>
      </c>
    </row>
    <row r="222" spans="1:23" ht="12.95" customHeight="1" x14ac:dyDescent="0.3">
      <c r="A222" s="18" t="s">
        <v>0</v>
      </c>
      <c r="B222" s="19" t="s">
        <v>394</v>
      </c>
      <c r="C222" s="20" t="s">
        <v>0</v>
      </c>
      <c r="D222" s="28">
        <f>SUM(D215:D221)</f>
        <v>355105159</v>
      </c>
      <c r="E222" s="29">
        <f>SUM(E215:E221)</f>
        <v>456881303</v>
      </c>
      <c r="F222" s="29">
        <f>SUM(F215:F221)</f>
        <v>499085014</v>
      </c>
      <c r="G222" s="36">
        <f t="shared" si="42"/>
        <v>1.0923734692640727</v>
      </c>
      <c r="H222" s="28">
        <f t="shared" ref="H222:W222" si="44">SUM(H215:H221)</f>
        <v>14167675</v>
      </c>
      <c r="I222" s="29">
        <f t="shared" si="44"/>
        <v>19265588</v>
      </c>
      <c r="J222" s="29">
        <f t="shared" si="44"/>
        <v>31316435</v>
      </c>
      <c r="K222" s="28">
        <f t="shared" si="44"/>
        <v>64749698</v>
      </c>
      <c r="L222" s="28">
        <f t="shared" si="44"/>
        <v>50359371</v>
      </c>
      <c r="M222" s="29">
        <f t="shared" si="44"/>
        <v>38381498</v>
      </c>
      <c r="N222" s="29">
        <f t="shared" si="44"/>
        <v>51024045</v>
      </c>
      <c r="O222" s="28">
        <f t="shared" si="44"/>
        <v>139764914</v>
      </c>
      <c r="P222" s="28">
        <f t="shared" si="44"/>
        <v>31125965</v>
      </c>
      <c r="Q222" s="29">
        <f t="shared" si="44"/>
        <v>19036754</v>
      </c>
      <c r="R222" s="29">
        <f t="shared" si="44"/>
        <v>78085520</v>
      </c>
      <c r="S222" s="28">
        <f t="shared" si="44"/>
        <v>128248239</v>
      </c>
      <c r="T222" s="28">
        <f t="shared" si="44"/>
        <v>46108962</v>
      </c>
      <c r="U222" s="29">
        <f t="shared" si="44"/>
        <v>36789717</v>
      </c>
      <c r="V222" s="29">
        <f t="shared" si="44"/>
        <v>83423484</v>
      </c>
      <c r="W222" s="41">
        <f t="shared" si="44"/>
        <v>166322163</v>
      </c>
    </row>
    <row r="223" spans="1:23" ht="12.95" customHeight="1" x14ac:dyDescent="0.2">
      <c r="A223" s="15" t="s">
        <v>20</v>
      </c>
      <c r="B223" s="16" t="s">
        <v>395</v>
      </c>
      <c r="C223" s="17" t="s">
        <v>396</v>
      </c>
      <c r="D223" s="26">
        <v>59500004</v>
      </c>
      <c r="E223" s="27">
        <v>92547338</v>
      </c>
      <c r="F223" s="27">
        <v>90585119</v>
      </c>
      <c r="G223" s="35">
        <f t="shared" si="42"/>
        <v>0.97879767217075442</v>
      </c>
      <c r="H223" s="26">
        <v>2392661</v>
      </c>
      <c r="I223" s="27">
        <v>3775611</v>
      </c>
      <c r="J223" s="27">
        <v>6659404</v>
      </c>
      <c r="K223" s="26">
        <v>12827676</v>
      </c>
      <c r="L223" s="26">
        <v>3645685</v>
      </c>
      <c r="M223" s="27">
        <v>11516384</v>
      </c>
      <c r="N223" s="27">
        <v>6000772</v>
      </c>
      <c r="O223" s="26">
        <v>21162841</v>
      </c>
      <c r="P223" s="26">
        <v>7255824</v>
      </c>
      <c r="Q223" s="27">
        <v>7855935</v>
      </c>
      <c r="R223" s="27">
        <v>6162827</v>
      </c>
      <c r="S223" s="26">
        <v>21274586</v>
      </c>
      <c r="T223" s="26">
        <v>6343844</v>
      </c>
      <c r="U223" s="27">
        <v>6287765</v>
      </c>
      <c r="V223" s="27">
        <v>22688407</v>
      </c>
      <c r="W223" s="40">
        <v>35320016</v>
      </c>
    </row>
    <row r="224" spans="1:23" ht="12.95" customHeight="1" x14ac:dyDescent="0.2">
      <c r="A224" s="15" t="s">
        <v>20</v>
      </c>
      <c r="B224" s="16" t="s">
        <v>397</v>
      </c>
      <c r="C224" s="17" t="s">
        <v>398</v>
      </c>
      <c r="D224" s="26">
        <v>53813237</v>
      </c>
      <c r="E224" s="27">
        <v>30305675</v>
      </c>
      <c r="F224" s="27">
        <v>36208951</v>
      </c>
      <c r="G224" s="35">
        <f t="shared" si="42"/>
        <v>1.1947911076060838</v>
      </c>
      <c r="H224" s="26">
        <v>1372557</v>
      </c>
      <c r="I224" s="27">
        <v>1610562</v>
      </c>
      <c r="J224" s="27">
        <v>2119922</v>
      </c>
      <c r="K224" s="26">
        <v>5103041</v>
      </c>
      <c r="L224" s="26">
        <v>2115513</v>
      </c>
      <c r="M224" s="27">
        <v>1663085</v>
      </c>
      <c r="N224" s="27">
        <v>369691</v>
      </c>
      <c r="O224" s="26">
        <v>4148289</v>
      </c>
      <c r="P224" s="26">
        <v>3276707</v>
      </c>
      <c r="Q224" s="27">
        <v>4157270</v>
      </c>
      <c r="R224" s="27">
        <v>935168</v>
      </c>
      <c r="S224" s="26">
        <v>8369145</v>
      </c>
      <c r="T224" s="26">
        <v>199671</v>
      </c>
      <c r="U224" s="27">
        <v>1312504</v>
      </c>
      <c r="V224" s="27">
        <v>17076301</v>
      </c>
      <c r="W224" s="40">
        <v>18588476</v>
      </c>
    </row>
    <row r="225" spans="1:23" ht="12.95" customHeight="1" x14ac:dyDescent="0.2">
      <c r="A225" s="15" t="s">
        <v>20</v>
      </c>
      <c r="B225" s="16" t="s">
        <v>399</v>
      </c>
      <c r="C225" s="17" t="s">
        <v>400</v>
      </c>
      <c r="D225" s="26">
        <v>37499864</v>
      </c>
      <c r="E225" s="27">
        <v>82993055</v>
      </c>
      <c r="F225" s="27">
        <v>89496566</v>
      </c>
      <c r="G225" s="35">
        <f t="shared" si="42"/>
        <v>1.0783621111429142</v>
      </c>
      <c r="H225" s="26">
        <v>10303004</v>
      </c>
      <c r="I225" s="27">
        <v>1842722</v>
      </c>
      <c r="J225" s="27">
        <v>11833257</v>
      </c>
      <c r="K225" s="26">
        <v>23978983</v>
      </c>
      <c r="L225" s="26">
        <v>9321073</v>
      </c>
      <c r="M225" s="27">
        <v>8736311</v>
      </c>
      <c r="N225" s="27">
        <v>2848208</v>
      </c>
      <c r="O225" s="26">
        <v>20905592</v>
      </c>
      <c r="P225" s="26">
        <v>8060069</v>
      </c>
      <c r="Q225" s="27">
        <v>4134848</v>
      </c>
      <c r="R225" s="27">
        <v>11698295</v>
      </c>
      <c r="S225" s="26">
        <v>23893212</v>
      </c>
      <c r="T225" s="26">
        <v>2052821</v>
      </c>
      <c r="U225" s="27">
        <v>7263275</v>
      </c>
      <c r="V225" s="27">
        <v>11402683</v>
      </c>
      <c r="W225" s="40">
        <v>20718779</v>
      </c>
    </row>
    <row r="226" spans="1:23" ht="12.95" customHeight="1" x14ac:dyDescent="0.2">
      <c r="A226" s="15" t="s">
        <v>20</v>
      </c>
      <c r="B226" s="16" t="s">
        <v>401</v>
      </c>
      <c r="C226" s="17" t="s">
        <v>402</v>
      </c>
      <c r="D226" s="26">
        <v>411076583</v>
      </c>
      <c r="E226" s="27">
        <v>437490657</v>
      </c>
      <c r="F226" s="27">
        <v>415184287</v>
      </c>
      <c r="G226" s="35">
        <f t="shared" si="42"/>
        <v>0.94901292257768144</v>
      </c>
      <c r="H226" s="26">
        <v>16054662</v>
      </c>
      <c r="I226" s="27">
        <v>23502658</v>
      </c>
      <c r="J226" s="27">
        <v>27459029</v>
      </c>
      <c r="K226" s="26">
        <v>67016349</v>
      </c>
      <c r="L226" s="26">
        <v>35897297</v>
      </c>
      <c r="M226" s="27">
        <v>35747732</v>
      </c>
      <c r="N226" s="27">
        <v>54487365</v>
      </c>
      <c r="O226" s="26">
        <v>126132394</v>
      </c>
      <c r="P226" s="26">
        <v>25057565</v>
      </c>
      <c r="Q226" s="27">
        <v>41981863</v>
      </c>
      <c r="R226" s="27">
        <v>48233410</v>
      </c>
      <c r="S226" s="26">
        <v>115272838</v>
      </c>
      <c r="T226" s="26">
        <v>28275742</v>
      </c>
      <c r="U226" s="27">
        <v>33846230</v>
      </c>
      <c r="V226" s="27">
        <v>44640734</v>
      </c>
      <c r="W226" s="40">
        <v>106762706</v>
      </c>
    </row>
    <row r="227" spans="1:23" ht="12.95" customHeight="1" x14ac:dyDescent="0.2">
      <c r="A227" s="15" t="s">
        <v>35</v>
      </c>
      <c r="B227" s="16" t="s">
        <v>403</v>
      </c>
      <c r="C227" s="17" t="s">
        <v>404</v>
      </c>
      <c r="D227" s="26">
        <v>7385397</v>
      </c>
      <c r="E227" s="27">
        <v>10595397</v>
      </c>
      <c r="F227" s="27">
        <v>10521273</v>
      </c>
      <c r="G227" s="35">
        <f t="shared" si="42"/>
        <v>0.99300413188859271</v>
      </c>
      <c r="H227" s="26">
        <v>317881</v>
      </c>
      <c r="I227" s="27">
        <v>1816603</v>
      </c>
      <c r="J227" s="27">
        <v>1185605</v>
      </c>
      <c r="K227" s="26">
        <v>3320089</v>
      </c>
      <c r="L227" s="26">
        <v>829006</v>
      </c>
      <c r="M227" s="27">
        <v>924835</v>
      </c>
      <c r="N227" s="27">
        <v>826974</v>
      </c>
      <c r="O227" s="26">
        <v>2580815</v>
      </c>
      <c r="P227" s="26">
        <v>166780</v>
      </c>
      <c r="Q227" s="27">
        <v>1002658</v>
      </c>
      <c r="R227" s="27">
        <v>1003199</v>
      </c>
      <c r="S227" s="26">
        <v>2172637</v>
      </c>
      <c r="T227" s="26">
        <v>564804</v>
      </c>
      <c r="U227" s="27">
        <v>463906</v>
      </c>
      <c r="V227" s="27">
        <v>1419022</v>
      </c>
      <c r="W227" s="40">
        <v>2447732</v>
      </c>
    </row>
    <row r="228" spans="1:23" ht="12.95" customHeight="1" x14ac:dyDescent="0.3">
      <c r="A228" s="18" t="s">
        <v>0</v>
      </c>
      <c r="B228" s="19" t="s">
        <v>405</v>
      </c>
      <c r="C228" s="20" t="s">
        <v>0</v>
      </c>
      <c r="D228" s="28">
        <f>SUM(D223:D227)</f>
        <v>569275085</v>
      </c>
      <c r="E228" s="29">
        <f>SUM(E223:E227)</f>
        <v>653932122</v>
      </c>
      <c r="F228" s="29">
        <f>SUM(F223:F227)</f>
        <v>641996196</v>
      </c>
      <c r="G228" s="36">
        <f t="shared" si="42"/>
        <v>0.98174745421054577</v>
      </c>
      <c r="H228" s="28">
        <f t="shared" ref="H228:W228" si="45">SUM(H223:H227)</f>
        <v>30440765</v>
      </c>
      <c r="I228" s="29">
        <f t="shared" si="45"/>
        <v>32548156</v>
      </c>
      <c r="J228" s="29">
        <f t="shared" si="45"/>
        <v>49257217</v>
      </c>
      <c r="K228" s="28">
        <f t="shared" si="45"/>
        <v>112246138</v>
      </c>
      <c r="L228" s="28">
        <f t="shared" si="45"/>
        <v>51808574</v>
      </c>
      <c r="M228" s="29">
        <f t="shared" si="45"/>
        <v>58588347</v>
      </c>
      <c r="N228" s="29">
        <f t="shared" si="45"/>
        <v>64533010</v>
      </c>
      <c r="O228" s="28">
        <f t="shared" si="45"/>
        <v>174929931</v>
      </c>
      <c r="P228" s="28">
        <f t="shared" si="45"/>
        <v>43816945</v>
      </c>
      <c r="Q228" s="29">
        <f t="shared" si="45"/>
        <v>59132574</v>
      </c>
      <c r="R228" s="29">
        <f t="shared" si="45"/>
        <v>68032899</v>
      </c>
      <c r="S228" s="28">
        <f t="shared" si="45"/>
        <v>170982418</v>
      </c>
      <c r="T228" s="28">
        <f t="shared" si="45"/>
        <v>37436882</v>
      </c>
      <c r="U228" s="29">
        <f t="shared" si="45"/>
        <v>49173680</v>
      </c>
      <c r="V228" s="29">
        <f t="shared" si="45"/>
        <v>97227147</v>
      </c>
      <c r="W228" s="41">
        <f t="shared" si="45"/>
        <v>183837709</v>
      </c>
    </row>
    <row r="229" spans="1:23" ht="12.95" customHeight="1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1238851659</v>
      </c>
      <c r="E229" s="29">
        <f>SUM(E206:E213,E215:E221,E223:E227)</f>
        <v>1436402956</v>
      </c>
      <c r="F229" s="29">
        <f>SUM(F206:F213,F215:F221,F223:F227)</f>
        <v>1447845722</v>
      </c>
      <c r="G229" s="36">
        <f t="shared" si="42"/>
        <v>1.0079662645862726</v>
      </c>
      <c r="H229" s="28">
        <f t="shared" ref="H229:W229" si="46">SUM(H206:H213,H215:H221,H223:H227)</f>
        <v>51452646</v>
      </c>
      <c r="I229" s="29">
        <f t="shared" si="46"/>
        <v>66327401</v>
      </c>
      <c r="J229" s="29">
        <f t="shared" si="46"/>
        <v>116127616</v>
      </c>
      <c r="K229" s="28">
        <f t="shared" si="46"/>
        <v>233907663</v>
      </c>
      <c r="L229" s="28">
        <f t="shared" si="46"/>
        <v>122048983</v>
      </c>
      <c r="M229" s="29">
        <f t="shared" si="46"/>
        <v>142453921</v>
      </c>
      <c r="N229" s="29">
        <f t="shared" si="46"/>
        <v>153857740</v>
      </c>
      <c r="O229" s="28">
        <f t="shared" si="46"/>
        <v>418360644</v>
      </c>
      <c r="P229" s="28">
        <f t="shared" si="46"/>
        <v>67623422</v>
      </c>
      <c r="Q229" s="29">
        <f t="shared" si="46"/>
        <v>104839315</v>
      </c>
      <c r="R229" s="29">
        <f t="shared" si="46"/>
        <v>171392914</v>
      </c>
      <c r="S229" s="28">
        <f t="shared" si="46"/>
        <v>343855651</v>
      </c>
      <c r="T229" s="28">
        <f t="shared" si="46"/>
        <v>107121676</v>
      </c>
      <c r="U229" s="29">
        <f t="shared" si="46"/>
        <v>120061480</v>
      </c>
      <c r="V229" s="29">
        <f t="shared" si="46"/>
        <v>224538608</v>
      </c>
      <c r="W229" s="41">
        <f t="shared" si="46"/>
        <v>451721764</v>
      </c>
    </row>
    <row r="230" spans="1:23" ht="12.95" customHeight="1" x14ac:dyDescent="0.3">
      <c r="A230" s="10"/>
      <c r="B230" s="11" t="s">
        <v>594</v>
      </c>
      <c r="C230" s="12"/>
      <c r="D230" s="30"/>
      <c r="E230" s="31"/>
      <c r="F230" s="31"/>
      <c r="G230" s="37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2"/>
    </row>
    <row r="231" spans="1:23" ht="12.9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7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2"/>
    </row>
    <row r="232" spans="1:23" ht="12.95" customHeight="1" x14ac:dyDescent="0.2">
      <c r="A232" s="15" t="s">
        <v>20</v>
      </c>
      <c r="B232" s="16" t="s">
        <v>408</v>
      </c>
      <c r="C232" s="17" t="s">
        <v>409</v>
      </c>
      <c r="D232" s="26">
        <v>15442117</v>
      </c>
      <c r="E232" s="27">
        <v>21170681</v>
      </c>
      <c r="F232" s="27">
        <v>21045232</v>
      </c>
      <c r="G232" s="35">
        <f t="shared" ref="G232:G258" si="47">IF(($E232     =0),0,($F232     /$E232     ))</f>
        <v>0.99407439940170084</v>
      </c>
      <c r="H232" s="26">
        <v>210000</v>
      </c>
      <c r="I232" s="27">
        <v>1604369</v>
      </c>
      <c r="J232" s="27">
        <v>732643</v>
      </c>
      <c r="K232" s="26">
        <v>2547012</v>
      </c>
      <c r="L232" s="26">
        <v>4433492</v>
      </c>
      <c r="M232" s="27">
        <v>2491528</v>
      </c>
      <c r="N232" s="27">
        <v>2317411</v>
      </c>
      <c r="O232" s="26">
        <v>9242431</v>
      </c>
      <c r="P232" s="26">
        <v>1146444</v>
      </c>
      <c r="Q232" s="27">
        <v>30933</v>
      </c>
      <c r="R232" s="27">
        <v>2953542</v>
      </c>
      <c r="S232" s="26">
        <v>4130919</v>
      </c>
      <c r="T232" s="26">
        <v>1142697</v>
      </c>
      <c r="U232" s="27">
        <v>1585305</v>
      </c>
      <c r="V232" s="27">
        <v>2396868</v>
      </c>
      <c r="W232" s="40">
        <v>5124870</v>
      </c>
    </row>
    <row r="233" spans="1:23" ht="12.95" customHeight="1" x14ac:dyDescent="0.2">
      <c r="A233" s="15" t="s">
        <v>20</v>
      </c>
      <c r="B233" s="16" t="s">
        <v>410</v>
      </c>
      <c r="C233" s="17" t="s">
        <v>411</v>
      </c>
      <c r="D233" s="26">
        <v>101725000</v>
      </c>
      <c r="E233" s="27">
        <v>95285000</v>
      </c>
      <c r="F233" s="27">
        <v>66416617</v>
      </c>
      <c r="G233" s="35">
        <f t="shared" si="47"/>
        <v>0.69703119063861052</v>
      </c>
      <c r="H233" s="26">
        <v>3750059</v>
      </c>
      <c r="I233" s="27">
        <v>3569202</v>
      </c>
      <c r="J233" s="27">
        <v>4857958</v>
      </c>
      <c r="K233" s="26">
        <v>12177219</v>
      </c>
      <c r="L233" s="26">
        <v>6937624</v>
      </c>
      <c r="M233" s="27">
        <v>4304414</v>
      </c>
      <c r="N233" s="27">
        <v>2763920</v>
      </c>
      <c r="O233" s="26">
        <v>14005958</v>
      </c>
      <c r="P233" s="26">
        <v>7430552</v>
      </c>
      <c r="Q233" s="27">
        <v>4410004</v>
      </c>
      <c r="R233" s="27">
        <v>6252149</v>
      </c>
      <c r="S233" s="26">
        <v>18092705</v>
      </c>
      <c r="T233" s="26">
        <v>3582579</v>
      </c>
      <c r="U233" s="27">
        <v>9519868</v>
      </c>
      <c r="V233" s="27">
        <v>9038288</v>
      </c>
      <c r="W233" s="40">
        <v>22140735</v>
      </c>
    </row>
    <row r="234" spans="1:23" ht="12.95" customHeight="1" x14ac:dyDescent="0.2">
      <c r="A234" s="15" t="s">
        <v>20</v>
      </c>
      <c r="B234" s="16" t="s">
        <v>412</v>
      </c>
      <c r="C234" s="17" t="s">
        <v>413</v>
      </c>
      <c r="D234" s="26">
        <v>188529563</v>
      </c>
      <c r="E234" s="27">
        <v>186345063</v>
      </c>
      <c r="F234" s="27">
        <v>31709357</v>
      </c>
      <c r="G234" s="35">
        <f t="shared" si="47"/>
        <v>0.17016472821713555</v>
      </c>
      <c r="H234" s="26">
        <v>749219</v>
      </c>
      <c r="I234" s="27">
        <v>704363</v>
      </c>
      <c r="J234" s="27">
        <v>509817</v>
      </c>
      <c r="K234" s="26">
        <v>1963399</v>
      </c>
      <c r="L234" s="26">
        <v>2524770</v>
      </c>
      <c r="M234" s="27">
        <v>6076758</v>
      </c>
      <c r="N234" s="27">
        <v>305915</v>
      </c>
      <c r="O234" s="26">
        <v>8907443</v>
      </c>
      <c r="P234" s="26">
        <v>1874709</v>
      </c>
      <c r="Q234" s="27">
        <v>2922075</v>
      </c>
      <c r="R234" s="27">
        <v>1653409</v>
      </c>
      <c r="S234" s="26">
        <v>6450193</v>
      </c>
      <c r="T234" s="26">
        <v>4975900</v>
      </c>
      <c r="U234" s="27">
        <v>668957</v>
      </c>
      <c r="V234" s="27">
        <v>8743465</v>
      </c>
      <c r="W234" s="40">
        <v>14388322</v>
      </c>
    </row>
    <row r="235" spans="1:23" ht="12.95" customHeight="1" x14ac:dyDescent="0.2">
      <c r="A235" s="15" t="s">
        <v>20</v>
      </c>
      <c r="B235" s="16" t="s">
        <v>414</v>
      </c>
      <c r="C235" s="17" t="s">
        <v>415</v>
      </c>
      <c r="D235" s="26">
        <v>0</v>
      </c>
      <c r="E235" s="27">
        <v>0</v>
      </c>
      <c r="F235" s="27">
        <v>0</v>
      </c>
      <c r="G235" s="35">
        <f t="shared" si="47"/>
        <v>0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0</v>
      </c>
      <c r="S235" s="26">
        <v>0</v>
      </c>
      <c r="T235" s="26">
        <v>0</v>
      </c>
      <c r="U235" s="27">
        <v>0</v>
      </c>
      <c r="V235" s="27">
        <v>0</v>
      </c>
      <c r="W235" s="40">
        <v>0</v>
      </c>
    </row>
    <row r="236" spans="1:23" ht="12.95" customHeight="1" x14ac:dyDescent="0.2">
      <c r="A236" s="15" t="s">
        <v>20</v>
      </c>
      <c r="B236" s="16" t="s">
        <v>416</v>
      </c>
      <c r="C236" s="17" t="s">
        <v>417</v>
      </c>
      <c r="D236" s="26">
        <v>40850000</v>
      </c>
      <c r="E236" s="27">
        <v>41111420</v>
      </c>
      <c r="F236" s="27">
        <v>52864267</v>
      </c>
      <c r="G236" s="35">
        <f t="shared" si="47"/>
        <v>1.2858779142145904</v>
      </c>
      <c r="H236" s="26">
        <v>885133</v>
      </c>
      <c r="I236" s="27">
        <v>2059592</v>
      </c>
      <c r="J236" s="27">
        <v>4629147</v>
      </c>
      <c r="K236" s="26">
        <v>7573872</v>
      </c>
      <c r="L236" s="26">
        <v>3585049</v>
      </c>
      <c r="M236" s="27">
        <v>4134598</v>
      </c>
      <c r="N236" s="27">
        <v>8818922</v>
      </c>
      <c r="O236" s="26">
        <v>16538569</v>
      </c>
      <c r="P236" s="26">
        <v>12819</v>
      </c>
      <c r="Q236" s="27">
        <v>5404264</v>
      </c>
      <c r="R236" s="27">
        <v>4266583</v>
      </c>
      <c r="S236" s="26">
        <v>9683666</v>
      </c>
      <c r="T236" s="26">
        <v>4619783</v>
      </c>
      <c r="U236" s="27">
        <v>2720675</v>
      </c>
      <c r="V236" s="27">
        <v>11727702</v>
      </c>
      <c r="W236" s="40">
        <v>19068160</v>
      </c>
    </row>
    <row r="237" spans="1:23" ht="12.95" customHeight="1" x14ac:dyDescent="0.2">
      <c r="A237" s="15" t="s">
        <v>35</v>
      </c>
      <c r="B237" s="16" t="s">
        <v>418</v>
      </c>
      <c r="C237" s="17" t="s">
        <v>419</v>
      </c>
      <c r="D237" s="26">
        <v>8822000</v>
      </c>
      <c r="E237" s="27">
        <v>3094260</v>
      </c>
      <c r="F237" s="27">
        <v>1481300</v>
      </c>
      <c r="G237" s="35">
        <f t="shared" si="47"/>
        <v>0.4787251232928067</v>
      </c>
      <c r="H237" s="26">
        <v>4096</v>
      </c>
      <c r="I237" s="27">
        <v>65077</v>
      </c>
      <c r="J237" s="27">
        <v>610</v>
      </c>
      <c r="K237" s="26">
        <v>69783</v>
      </c>
      <c r="L237" s="26">
        <v>93755</v>
      </c>
      <c r="M237" s="27">
        <v>126466</v>
      </c>
      <c r="N237" s="27">
        <v>443248</v>
      </c>
      <c r="O237" s="26">
        <v>663469</v>
      </c>
      <c r="P237" s="26">
        <v>58205</v>
      </c>
      <c r="Q237" s="27">
        <v>53564</v>
      </c>
      <c r="R237" s="27">
        <v>150902</v>
      </c>
      <c r="S237" s="26">
        <v>262671</v>
      </c>
      <c r="T237" s="26">
        <v>143614</v>
      </c>
      <c r="U237" s="27">
        <v>239976</v>
      </c>
      <c r="V237" s="27">
        <v>101787</v>
      </c>
      <c r="W237" s="40">
        <v>485377</v>
      </c>
    </row>
    <row r="238" spans="1:23" ht="12.95" customHeight="1" x14ac:dyDescent="0.3">
      <c r="A238" s="18" t="s">
        <v>0</v>
      </c>
      <c r="B238" s="19" t="s">
        <v>420</v>
      </c>
      <c r="C238" s="20" t="s">
        <v>0</v>
      </c>
      <c r="D238" s="28">
        <f>SUM(D232:D237)</f>
        <v>355368680</v>
      </c>
      <c r="E238" s="29">
        <f>SUM(E232:E237)</f>
        <v>347006424</v>
      </c>
      <c r="F238" s="29">
        <f>SUM(F232:F237)</f>
        <v>173516773</v>
      </c>
      <c r="G238" s="36">
        <f t="shared" si="47"/>
        <v>0.50003907996815644</v>
      </c>
      <c r="H238" s="28">
        <f t="shared" ref="H238:W238" si="48">SUM(H232:H237)</f>
        <v>5598507</v>
      </c>
      <c r="I238" s="29">
        <f t="shared" si="48"/>
        <v>8002603</v>
      </c>
      <c r="J238" s="29">
        <f t="shared" si="48"/>
        <v>10730175</v>
      </c>
      <c r="K238" s="28">
        <f t="shared" si="48"/>
        <v>24331285</v>
      </c>
      <c r="L238" s="28">
        <f t="shared" si="48"/>
        <v>17574690</v>
      </c>
      <c r="M238" s="29">
        <f t="shared" si="48"/>
        <v>17133764</v>
      </c>
      <c r="N238" s="29">
        <f t="shared" si="48"/>
        <v>14649416</v>
      </c>
      <c r="O238" s="28">
        <f t="shared" si="48"/>
        <v>49357870</v>
      </c>
      <c r="P238" s="28">
        <f t="shared" si="48"/>
        <v>10522729</v>
      </c>
      <c r="Q238" s="29">
        <f t="shared" si="48"/>
        <v>12820840</v>
      </c>
      <c r="R238" s="29">
        <f t="shared" si="48"/>
        <v>15276585</v>
      </c>
      <c r="S238" s="28">
        <f t="shared" si="48"/>
        <v>38620154</v>
      </c>
      <c r="T238" s="28">
        <f t="shared" si="48"/>
        <v>14464573</v>
      </c>
      <c r="U238" s="29">
        <f t="shared" si="48"/>
        <v>14734781</v>
      </c>
      <c r="V238" s="29">
        <f t="shared" si="48"/>
        <v>32008110</v>
      </c>
      <c r="W238" s="41">
        <f t="shared" si="48"/>
        <v>61207464</v>
      </c>
    </row>
    <row r="239" spans="1:23" ht="12.95" customHeight="1" x14ac:dyDescent="0.2">
      <c r="A239" s="15" t="s">
        <v>20</v>
      </c>
      <c r="B239" s="16" t="s">
        <v>421</v>
      </c>
      <c r="C239" s="17" t="s">
        <v>422</v>
      </c>
      <c r="D239" s="26">
        <v>100000</v>
      </c>
      <c r="E239" s="27">
        <v>0</v>
      </c>
      <c r="F239" s="27">
        <v>328</v>
      </c>
      <c r="G239" s="35">
        <f t="shared" si="47"/>
        <v>0</v>
      </c>
      <c r="H239" s="26">
        <v>0</v>
      </c>
      <c r="I239" s="27">
        <v>0</v>
      </c>
      <c r="J239" s="27">
        <v>0</v>
      </c>
      <c r="K239" s="26">
        <v>0</v>
      </c>
      <c r="L239" s="26">
        <v>0</v>
      </c>
      <c r="M239" s="27">
        <v>-27</v>
      </c>
      <c r="N239" s="27">
        <v>0</v>
      </c>
      <c r="O239" s="26">
        <v>-27</v>
      </c>
      <c r="P239" s="26">
        <v>0</v>
      </c>
      <c r="Q239" s="27">
        <v>0</v>
      </c>
      <c r="R239" s="27">
        <v>0</v>
      </c>
      <c r="S239" s="26">
        <v>0</v>
      </c>
      <c r="T239" s="26">
        <v>0</v>
      </c>
      <c r="U239" s="27">
        <v>0</v>
      </c>
      <c r="V239" s="27">
        <v>355</v>
      </c>
      <c r="W239" s="40">
        <v>355</v>
      </c>
    </row>
    <row r="240" spans="1:23" ht="12.95" customHeight="1" x14ac:dyDescent="0.2">
      <c r="A240" s="15" t="s">
        <v>20</v>
      </c>
      <c r="B240" s="16" t="s">
        <v>423</v>
      </c>
      <c r="C240" s="17" t="s">
        <v>424</v>
      </c>
      <c r="D240" s="26">
        <v>2595170</v>
      </c>
      <c r="E240" s="27">
        <v>3361860</v>
      </c>
      <c r="F240" s="27">
        <v>1727424</v>
      </c>
      <c r="G240" s="35">
        <f t="shared" si="47"/>
        <v>0.51382984419339295</v>
      </c>
      <c r="H240" s="26">
        <v>0</v>
      </c>
      <c r="I240" s="27">
        <v>0</v>
      </c>
      <c r="J240" s="27">
        <v>237962</v>
      </c>
      <c r="K240" s="26">
        <v>237962</v>
      </c>
      <c r="L240" s="26">
        <v>419869</v>
      </c>
      <c r="M240" s="27">
        <v>17403898</v>
      </c>
      <c r="N240" s="27">
        <v>0</v>
      </c>
      <c r="O240" s="26">
        <v>17823767</v>
      </c>
      <c r="P240" s="26">
        <v>-17149284</v>
      </c>
      <c r="Q240" s="27">
        <v>166367</v>
      </c>
      <c r="R240" s="27">
        <v>33796</v>
      </c>
      <c r="S240" s="26">
        <v>-16949121</v>
      </c>
      <c r="T240" s="26">
        <v>143222</v>
      </c>
      <c r="U240" s="27">
        <v>235797</v>
      </c>
      <c r="V240" s="27">
        <v>235797</v>
      </c>
      <c r="W240" s="40">
        <v>614816</v>
      </c>
    </row>
    <row r="241" spans="1:23" ht="12.95" customHeight="1" x14ac:dyDescent="0.2">
      <c r="A241" s="15" t="s">
        <v>20</v>
      </c>
      <c r="B241" s="16" t="s">
        <v>425</v>
      </c>
      <c r="C241" s="17" t="s">
        <v>426</v>
      </c>
      <c r="D241" s="26">
        <v>92567436</v>
      </c>
      <c r="E241" s="27">
        <v>86605001</v>
      </c>
      <c r="F241" s="27">
        <v>51583978</v>
      </c>
      <c r="G241" s="35">
        <f t="shared" si="47"/>
        <v>0.59562354834451192</v>
      </c>
      <c r="H241" s="26">
        <v>1101642</v>
      </c>
      <c r="I241" s="27">
        <v>5133516</v>
      </c>
      <c r="J241" s="27">
        <v>4187128</v>
      </c>
      <c r="K241" s="26">
        <v>10422286</v>
      </c>
      <c r="L241" s="26">
        <v>12799444</v>
      </c>
      <c r="M241" s="27">
        <v>6438671</v>
      </c>
      <c r="N241" s="27">
        <v>5655238</v>
      </c>
      <c r="O241" s="26">
        <v>24893353</v>
      </c>
      <c r="P241" s="26">
        <v>4212944</v>
      </c>
      <c r="Q241" s="27">
        <v>1543427</v>
      </c>
      <c r="R241" s="27">
        <v>-4982188</v>
      </c>
      <c r="S241" s="26">
        <v>774183</v>
      </c>
      <c r="T241" s="26">
        <v>7839874</v>
      </c>
      <c r="U241" s="27">
        <v>4275787</v>
      </c>
      <c r="V241" s="27">
        <v>3378495</v>
      </c>
      <c r="W241" s="40">
        <v>15494156</v>
      </c>
    </row>
    <row r="242" spans="1:23" ht="12.95" customHeight="1" x14ac:dyDescent="0.2">
      <c r="A242" s="15" t="s">
        <v>20</v>
      </c>
      <c r="B242" s="16" t="s">
        <v>427</v>
      </c>
      <c r="C242" s="17" t="s">
        <v>428</v>
      </c>
      <c r="D242" s="26">
        <v>4599500</v>
      </c>
      <c r="E242" s="27">
        <v>4599500</v>
      </c>
      <c r="F242" s="27">
        <v>5328455</v>
      </c>
      <c r="G242" s="35">
        <f t="shared" si="47"/>
        <v>1.1584857049679314</v>
      </c>
      <c r="H242" s="26">
        <v>65409</v>
      </c>
      <c r="I242" s="27">
        <v>1027030</v>
      </c>
      <c r="J242" s="27">
        <v>83118</v>
      </c>
      <c r="K242" s="26">
        <v>1175557</v>
      </c>
      <c r="L242" s="26">
        <v>653797</v>
      </c>
      <c r="M242" s="27">
        <v>10115</v>
      </c>
      <c r="N242" s="27">
        <v>188584</v>
      </c>
      <c r="O242" s="26">
        <v>852496</v>
      </c>
      <c r="P242" s="26">
        <v>0</v>
      </c>
      <c r="Q242" s="27">
        <v>955901</v>
      </c>
      <c r="R242" s="27">
        <v>0</v>
      </c>
      <c r="S242" s="26">
        <v>955901</v>
      </c>
      <c r="T242" s="26">
        <v>1339157</v>
      </c>
      <c r="U242" s="27">
        <v>151810</v>
      </c>
      <c r="V242" s="27">
        <v>853534</v>
      </c>
      <c r="W242" s="40">
        <v>2344501</v>
      </c>
    </row>
    <row r="243" spans="1:23" ht="12.95" customHeight="1" x14ac:dyDescent="0.2">
      <c r="A243" s="15" t="s">
        <v>20</v>
      </c>
      <c r="B243" s="16" t="s">
        <v>429</v>
      </c>
      <c r="C243" s="17" t="s">
        <v>430</v>
      </c>
      <c r="D243" s="26">
        <v>3942150</v>
      </c>
      <c r="E243" s="27">
        <v>6176437</v>
      </c>
      <c r="F243" s="27">
        <v>7002998</v>
      </c>
      <c r="G243" s="35">
        <f t="shared" si="47"/>
        <v>1.1338248896572571</v>
      </c>
      <c r="H243" s="26">
        <v>106248</v>
      </c>
      <c r="I243" s="27">
        <v>153228</v>
      </c>
      <c r="J243" s="27">
        <v>509751</v>
      </c>
      <c r="K243" s="26">
        <v>769227</v>
      </c>
      <c r="L243" s="26">
        <v>188278</v>
      </c>
      <c r="M243" s="27">
        <v>417255</v>
      </c>
      <c r="N243" s="27">
        <v>305726</v>
      </c>
      <c r="O243" s="26">
        <v>911259</v>
      </c>
      <c r="P243" s="26">
        <v>496590</v>
      </c>
      <c r="Q243" s="27">
        <v>838351</v>
      </c>
      <c r="R243" s="27">
        <v>3246174</v>
      </c>
      <c r="S243" s="26">
        <v>4581115</v>
      </c>
      <c r="T243" s="26">
        <v>105199</v>
      </c>
      <c r="U243" s="27">
        <v>421453</v>
      </c>
      <c r="V243" s="27">
        <v>214745</v>
      </c>
      <c r="W243" s="40">
        <v>741397</v>
      </c>
    </row>
    <row r="244" spans="1:23" ht="12.95" customHeight="1" x14ac:dyDescent="0.2">
      <c r="A244" s="15" t="s">
        <v>35</v>
      </c>
      <c r="B244" s="16" t="s">
        <v>431</v>
      </c>
      <c r="C244" s="17" t="s">
        <v>432</v>
      </c>
      <c r="D244" s="26">
        <v>190459750</v>
      </c>
      <c r="E244" s="27">
        <v>384063025</v>
      </c>
      <c r="F244" s="27">
        <v>473833951</v>
      </c>
      <c r="G244" s="35">
        <f t="shared" si="47"/>
        <v>1.2337400899240432</v>
      </c>
      <c r="H244" s="26">
        <v>0</v>
      </c>
      <c r="I244" s="27">
        <v>11078925</v>
      </c>
      <c r="J244" s="27">
        <v>18563743</v>
      </c>
      <c r="K244" s="26">
        <v>29642668</v>
      </c>
      <c r="L244" s="26">
        <v>37098134</v>
      </c>
      <c r="M244" s="27">
        <v>17466650</v>
      </c>
      <c r="N244" s="27">
        <v>95452412</v>
      </c>
      <c r="O244" s="26">
        <v>150017196</v>
      </c>
      <c r="P244" s="26">
        <v>844365</v>
      </c>
      <c r="Q244" s="27">
        <v>11522372</v>
      </c>
      <c r="R244" s="27">
        <v>58593877</v>
      </c>
      <c r="S244" s="26">
        <v>70960614</v>
      </c>
      <c r="T244" s="26">
        <v>98820901</v>
      </c>
      <c r="U244" s="27">
        <v>18901589</v>
      </c>
      <c r="V244" s="27">
        <v>105490983</v>
      </c>
      <c r="W244" s="40">
        <v>223213473</v>
      </c>
    </row>
    <row r="245" spans="1:23" ht="12.95" customHeight="1" x14ac:dyDescent="0.3">
      <c r="A245" s="18" t="s">
        <v>0</v>
      </c>
      <c r="B245" s="19" t="s">
        <v>433</v>
      </c>
      <c r="C245" s="20" t="s">
        <v>0</v>
      </c>
      <c r="D245" s="28">
        <f>SUM(D239:D244)</f>
        <v>294264006</v>
      </c>
      <c r="E245" s="29">
        <f>SUM(E239:E244)</f>
        <v>484805823</v>
      </c>
      <c r="F245" s="29">
        <f>SUM(F239:F244)</f>
        <v>539477134</v>
      </c>
      <c r="G245" s="36">
        <f t="shared" si="47"/>
        <v>1.1127695015329879</v>
      </c>
      <c r="H245" s="28">
        <f t="shared" ref="H245:W245" si="49">SUM(H239:H244)</f>
        <v>1273299</v>
      </c>
      <c r="I245" s="29">
        <f t="shared" si="49"/>
        <v>17392699</v>
      </c>
      <c r="J245" s="29">
        <f t="shared" si="49"/>
        <v>23581702</v>
      </c>
      <c r="K245" s="28">
        <f t="shared" si="49"/>
        <v>42247700</v>
      </c>
      <c r="L245" s="28">
        <f t="shared" si="49"/>
        <v>51159522</v>
      </c>
      <c r="M245" s="29">
        <f t="shared" si="49"/>
        <v>41736562</v>
      </c>
      <c r="N245" s="29">
        <f t="shared" si="49"/>
        <v>101601960</v>
      </c>
      <c r="O245" s="28">
        <f t="shared" si="49"/>
        <v>194498044</v>
      </c>
      <c r="P245" s="28">
        <f t="shared" si="49"/>
        <v>-11595385</v>
      </c>
      <c r="Q245" s="29">
        <f t="shared" si="49"/>
        <v>15026418</v>
      </c>
      <c r="R245" s="29">
        <f t="shared" si="49"/>
        <v>56891659</v>
      </c>
      <c r="S245" s="28">
        <f t="shared" si="49"/>
        <v>60322692</v>
      </c>
      <c r="T245" s="28">
        <f t="shared" si="49"/>
        <v>108248353</v>
      </c>
      <c r="U245" s="29">
        <f t="shared" si="49"/>
        <v>23986436</v>
      </c>
      <c r="V245" s="29">
        <f t="shared" si="49"/>
        <v>110173909</v>
      </c>
      <c r="W245" s="41">
        <f t="shared" si="49"/>
        <v>242408698</v>
      </c>
    </row>
    <row r="246" spans="1:23" ht="12.95" customHeight="1" x14ac:dyDescent="0.2">
      <c r="A246" s="15" t="s">
        <v>20</v>
      </c>
      <c r="B246" s="16" t="s">
        <v>434</v>
      </c>
      <c r="C246" s="17" t="s">
        <v>435</v>
      </c>
      <c r="D246" s="26">
        <v>7147282</v>
      </c>
      <c r="E246" s="27">
        <v>23502032</v>
      </c>
      <c r="F246" s="27">
        <v>11254617</v>
      </c>
      <c r="G246" s="35">
        <f t="shared" si="47"/>
        <v>0.47887846463658973</v>
      </c>
      <c r="H246" s="26">
        <v>465582</v>
      </c>
      <c r="I246" s="27">
        <v>205499</v>
      </c>
      <c r="J246" s="27">
        <v>117855</v>
      </c>
      <c r="K246" s="26">
        <v>788936</v>
      </c>
      <c r="L246" s="26">
        <v>1980618</v>
      </c>
      <c r="M246" s="27">
        <v>2110406</v>
      </c>
      <c r="N246" s="27">
        <v>0</v>
      </c>
      <c r="O246" s="26">
        <v>4091024</v>
      </c>
      <c r="P246" s="26">
        <v>688284</v>
      </c>
      <c r="Q246" s="27">
        <v>193673</v>
      </c>
      <c r="R246" s="27">
        <v>705005</v>
      </c>
      <c r="S246" s="26">
        <v>1586962</v>
      </c>
      <c r="T246" s="26">
        <v>1264734</v>
      </c>
      <c r="U246" s="27">
        <v>254338</v>
      </c>
      <c r="V246" s="27">
        <v>3268623</v>
      </c>
      <c r="W246" s="40">
        <v>4787695</v>
      </c>
    </row>
    <row r="247" spans="1:23" ht="12.95" customHeight="1" x14ac:dyDescent="0.2">
      <c r="A247" s="15" t="s">
        <v>20</v>
      </c>
      <c r="B247" s="16" t="s">
        <v>436</v>
      </c>
      <c r="C247" s="17" t="s">
        <v>437</v>
      </c>
      <c r="D247" s="26">
        <v>1729029</v>
      </c>
      <c r="E247" s="27">
        <v>1729029</v>
      </c>
      <c r="F247" s="27">
        <v>755299</v>
      </c>
      <c r="G247" s="35">
        <f t="shared" si="47"/>
        <v>0.43683420000474255</v>
      </c>
      <c r="H247" s="26">
        <v>3764</v>
      </c>
      <c r="I247" s="27">
        <v>-49</v>
      </c>
      <c r="J247" s="27">
        <v>1757</v>
      </c>
      <c r="K247" s="26">
        <v>5472</v>
      </c>
      <c r="L247" s="26">
        <v>559</v>
      </c>
      <c r="M247" s="27">
        <v>611238</v>
      </c>
      <c r="N247" s="27">
        <v>87529</v>
      </c>
      <c r="O247" s="26">
        <v>699326</v>
      </c>
      <c r="P247" s="26">
        <v>0</v>
      </c>
      <c r="Q247" s="27">
        <v>0</v>
      </c>
      <c r="R247" s="27">
        <v>-49</v>
      </c>
      <c r="S247" s="26">
        <v>-49</v>
      </c>
      <c r="T247" s="26">
        <v>0</v>
      </c>
      <c r="U247" s="27">
        <v>725</v>
      </c>
      <c r="V247" s="27">
        <v>49825</v>
      </c>
      <c r="W247" s="40">
        <v>50550</v>
      </c>
    </row>
    <row r="248" spans="1:23" ht="12.95" customHeight="1" x14ac:dyDescent="0.2">
      <c r="A248" s="15" t="s">
        <v>20</v>
      </c>
      <c r="B248" s="16" t="s">
        <v>438</v>
      </c>
      <c r="C248" s="17" t="s">
        <v>439</v>
      </c>
      <c r="D248" s="26">
        <v>20992000</v>
      </c>
      <c r="E248" s="27">
        <v>25803000</v>
      </c>
      <c r="F248" s="27">
        <v>21012177</v>
      </c>
      <c r="G248" s="35">
        <f t="shared" si="47"/>
        <v>0.8143307754912219</v>
      </c>
      <c r="H248" s="26">
        <v>3053017</v>
      </c>
      <c r="I248" s="27">
        <v>1314653</v>
      </c>
      <c r="J248" s="27">
        <v>0</v>
      </c>
      <c r="K248" s="26">
        <v>4367670</v>
      </c>
      <c r="L248" s="26">
        <v>2346558</v>
      </c>
      <c r="M248" s="27">
        <v>3148997</v>
      </c>
      <c r="N248" s="27">
        <v>1182880</v>
      </c>
      <c r="O248" s="26">
        <v>6678435</v>
      </c>
      <c r="P248" s="26">
        <v>1277026</v>
      </c>
      <c r="Q248" s="27">
        <v>2005946</v>
      </c>
      <c r="R248" s="27">
        <v>1727743</v>
      </c>
      <c r="S248" s="26">
        <v>5010715</v>
      </c>
      <c r="T248" s="26">
        <v>1870580</v>
      </c>
      <c r="U248" s="27">
        <v>1648662</v>
      </c>
      <c r="V248" s="27">
        <v>1436115</v>
      </c>
      <c r="W248" s="40">
        <v>4955357</v>
      </c>
    </row>
    <row r="249" spans="1:23" ht="12.95" customHeight="1" x14ac:dyDescent="0.2">
      <c r="A249" s="15" t="s">
        <v>20</v>
      </c>
      <c r="B249" s="16" t="s">
        <v>440</v>
      </c>
      <c r="C249" s="17" t="s">
        <v>441</v>
      </c>
      <c r="D249" s="26">
        <v>3472655</v>
      </c>
      <c r="E249" s="27">
        <v>1722655</v>
      </c>
      <c r="F249" s="27">
        <v>2805737</v>
      </c>
      <c r="G249" s="35">
        <f t="shared" si="47"/>
        <v>1.6287283292359758</v>
      </c>
      <c r="H249" s="26">
        <v>0</v>
      </c>
      <c r="I249" s="27">
        <v>443210</v>
      </c>
      <c r="J249" s="27">
        <v>20614</v>
      </c>
      <c r="K249" s="26">
        <v>463824</v>
      </c>
      <c r="L249" s="26">
        <v>69950</v>
      </c>
      <c r="M249" s="27">
        <v>304</v>
      </c>
      <c r="N249" s="27">
        <v>0</v>
      </c>
      <c r="O249" s="26">
        <v>70254</v>
      </c>
      <c r="P249" s="26">
        <v>127000</v>
      </c>
      <c r="Q249" s="27">
        <v>356065</v>
      </c>
      <c r="R249" s="27">
        <v>515210</v>
      </c>
      <c r="S249" s="26">
        <v>998275</v>
      </c>
      <c r="T249" s="26">
        <v>399885</v>
      </c>
      <c r="U249" s="27">
        <v>323423</v>
      </c>
      <c r="V249" s="27">
        <v>550076</v>
      </c>
      <c r="W249" s="40">
        <v>1273384</v>
      </c>
    </row>
    <row r="250" spans="1:23" ht="12.95" customHeight="1" x14ac:dyDescent="0.2">
      <c r="A250" s="15" t="s">
        <v>20</v>
      </c>
      <c r="B250" s="16" t="s">
        <v>442</v>
      </c>
      <c r="C250" s="17" t="s">
        <v>443</v>
      </c>
      <c r="D250" s="26">
        <v>6100000</v>
      </c>
      <c r="E250" s="27">
        <v>5345018</v>
      </c>
      <c r="F250" s="27">
        <v>1401081</v>
      </c>
      <c r="G250" s="35">
        <f t="shared" si="47"/>
        <v>0.26212839694833584</v>
      </c>
      <c r="H250" s="26">
        <v>294432</v>
      </c>
      <c r="I250" s="27">
        <v>90285</v>
      </c>
      <c r="J250" s="27">
        <v>59055</v>
      </c>
      <c r="K250" s="26">
        <v>443772</v>
      </c>
      <c r="L250" s="26">
        <v>84987</v>
      </c>
      <c r="M250" s="27">
        <v>-18700</v>
      </c>
      <c r="N250" s="27">
        <v>103129</v>
      </c>
      <c r="O250" s="26">
        <v>169416</v>
      </c>
      <c r="P250" s="26">
        <v>265100</v>
      </c>
      <c r="Q250" s="27">
        <v>103458</v>
      </c>
      <c r="R250" s="27">
        <v>329422</v>
      </c>
      <c r="S250" s="26">
        <v>697980</v>
      </c>
      <c r="T250" s="26">
        <v>7700</v>
      </c>
      <c r="U250" s="27">
        <v>1913</v>
      </c>
      <c r="V250" s="27">
        <v>80300</v>
      </c>
      <c r="W250" s="40">
        <v>89913</v>
      </c>
    </row>
    <row r="251" spans="1:23" ht="12.95" customHeight="1" x14ac:dyDescent="0.2">
      <c r="A251" s="15" t="s">
        <v>35</v>
      </c>
      <c r="B251" s="16" t="s">
        <v>444</v>
      </c>
      <c r="C251" s="17" t="s">
        <v>445</v>
      </c>
      <c r="D251" s="26">
        <v>5234635</v>
      </c>
      <c r="E251" s="27">
        <v>1390000</v>
      </c>
      <c r="F251" s="27">
        <v>2467407</v>
      </c>
      <c r="G251" s="35">
        <f t="shared" si="47"/>
        <v>1.7751129496402878</v>
      </c>
      <c r="H251" s="26">
        <v>0</v>
      </c>
      <c r="I251" s="27">
        <v>1590617</v>
      </c>
      <c r="J251" s="27">
        <v>0</v>
      </c>
      <c r="K251" s="26">
        <v>1590617</v>
      </c>
      <c r="L251" s="26">
        <v>67200</v>
      </c>
      <c r="M251" s="27">
        <v>313789</v>
      </c>
      <c r="N251" s="27">
        <v>42000</v>
      </c>
      <c r="O251" s="26">
        <v>422989</v>
      </c>
      <c r="P251" s="26">
        <v>236858</v>
      </c>
      <c r="Q251" s="27">
        <v>47673</v>
      </c>
      <c r="R251" s="27">
        <v>0</v>
      </c>
      <c r="S251" s="26">
        <v>284531</v>
      </c>
      <c r="T251" s="26">
        <v>0</v>
      </c>
      <c r="U251" s="27">
        <v>89275</v>
      </c>
      <c r="V251" s="27">
        <v>79995</v>
      </c>
      <c r="W251" s="40">
        <v>169270</v>
      </c>
    </row>
    <row r="252" spans="1:23" ht="12.95" customHeight="1" x14ac:dyDescent="0.3">
      <c r="A252" s="18" t="s">
        <v>0</v>
      </c>
      <c r="B252" s="19" t="s">
        <v>446</v>
      </c>
      <c r="C252" s="20" t="s">
        <v>0</v>
      </c>
      <c r="D252" s="28">
        <f>SUM(D246:D251)</f>
        <v>44675601</v>
      </c>
      <c r="E252" s="29">
        <f>SUM(E246:E251)</f>
        <v>59491734</v>
      </c>
      <c r="F252" s="29">
        <f>SUM(F246:F251)</f>
        <v>39696318</v>
      </c>
      <c r="G252" s="36">
        <f t="shared" si="47"/>
        <v>0.66725770675973239</v>
      </c>
      <c r="H252" s="28">
        <f t="shared" ref="H252:W252" si="50">SUM(H246:H251)</f>
        <v>3816795</v>
      </c>
      <c r="I252" s="29">
        <f t="shared" si="50"/>
        <v>3644215</v>
      </c>
      <c r="J252" s="29">
        <f t="shared" si="50"/>
        <v>199281</v>
      </c>
      <c r="K252" s="28">
        <f t="shared" si="50"/>
        <v>7660291</v>
      </c>
      <c r="L252" s="28">
        <f t="shared" si="50"/>
        <v>4549872</v>
      </c>
      <c r="M252" s="29">
        <f t="shared" si="50"/>
        <v>6166034</v>
      </c>
      <c r="N252" s="29">
        <f t="shared" si="50"/>
        <v>1415538</v>
      </c>
      <c r="O252" s="28">
        <f t="shared" si="50"/>
        <v>12131444</v>
      </c>
      <c r="P252" s="28">
        <f t="shared" si="50"/>
        <v>2594268</v>
      </c>
      <c r="Q252" s="29">
        <f t="shared" si="50"/>
        <v>2706815</v>
      </c>
      <c r="R252" s="29">
        <f t="shared" si="50"/>
        <v>3277331</v>
      </c>
      <c r="S252" s="28">
        <f t="shared" si="50"/>
        <v>8578414</v>
      </c>
      <c r="T252" s="28">
        <f t="shared" si="50"/>
        <v>3542899</v>
      </c>
      <c r="U252" s="29">
        <f t="shared" si="50"/>
        <v>2318336</v>
      </c>
      <c r="V252" s="29">
        <f t="shared" si="50"/>
        <v>5464934</v>
      </c>
      <c r="W252" s="41">
        <f t="shared" si="50"/>
        <v>11326169</v>
      </c>
    </row>
    <row r="253" spans="1:23" ht="12.95" customHeight="1" x14ac:dyDescent="0.2">
      <c r="A253" s="15" t="s">
        <v>20</v>
      </c>
      <c r="B253" s="16" t="s">
        <v>447</v>
      </c>
      <c r="C253" s="17" t="s">
        <v>448</v>
      </c>
      <c r="D253" s="26">
        <v>195180734</v>
      </c>
      <c r="E253" s="27">
        <v>186799120</v>
      </c>
      <c r="F253" s="27">
        <v>148507187</v>
      </c>
      <c r="G253" s="35">
        <f t="shared" si="47"/>
        <v>0.79501009961931302</v>
      </c>
      <c r="H253" s="26">
        <v>1204192</v>
      </c>
      <c r="I253" s="27">
        <v>3722777</v>
      </c>
      <c r="J253" s="27">
        <v>16160267</v>
      </c>
      <c r="K253" s="26">
        <v>21087236</v>
      </c>
      <c r="L253" s="26">
        <v>12621805</v>
      </c>
      <c r="M253" s="27">
        <v>10531289</v>
      </c>
      <c r="N253" s="27">
        <v>9045368</v>
      </c>
      <c r="O253" s="26">
        <v>32198462</v>
      </c>
      <c r="P253" s="26">
        <v>9289573</v>
      </c>
      <c r="Q253" s="27">
        <v>13814217</v>
      </c>
      <c r="R253" s="27">
        <v>17235925</v>
      </c>
      <c r="S253" s="26">
        <v>40339715</v>
      </c>
      <c r="T253" s="26">
        <v>15611121</v>
      </c>
      <c r="U253" s="27">
        <v>9454066</v>
      </c>
      <c r="V253" s="27">
        <v>29816587</v>
      </c>
      <c r="W253" s="40">
        <v>54881774</v>
      </c>
    </row>
    <row r="254" spans="1:23" ht="12.95" customHeight="1" x14ac:dyDescent="0.2">
      <c r="A254" s="15" t="s">
        <v>20</v>
      </c>
      <c r="B254" s="16" t="s">
        <v>449</v>
      </c>
      <c r="C254" s="17" t="s">
        <v>450</v>
      </c>
      <c r="D254" s="26">
        <v>11064000</v>
      </c>
      <c r="E254" s="27">
        <v>10835611</v>
      </c>
      <c r="F254" s="27">
        <v>7541789</v>
      </c>
      <c r="G254" s="35">
        <f t="shared" si="47"/>
        <v>0.69601880318516418</v>
      </c>
      <c r="H254" s="26">
        <v>20887</v>
      </c>
      <c r="I254" s="27">
        <v>829061</v>
      </c>
      <c r="J254" s="27">
        <v>533114</v>
      </c>
      <c r="K254" s="26">
        <v>1383062</v>
      </c>
      <c r="L254" s="26">
        <v>697494</v>
      </c>
      <c r="M254" s="27">
        <v>310207</v>
      </c>
      <c r="N254" s="27">
        <v>766736</v>
      </c>
      <c r="O254" s="26">
        <v>1774437</v>
      </c>
      <c r="P254" s="26">
        <v>460336</v>
      </c>
      <c r="Q254" s="27">
        <v>55684</v>
      </c>
      <c r="R254" s="27">
        <v>3258923</v>
      </c>
      <c r="S254" s="26">
        <v>3774943</v>
      </c>
      <c r="T254" s="26">
        <v>-25025</v>
      </c>
      <c r="U254" s="27">
        <v>3024</v>
      </c>
      <c r="V254" s="27">
        <v>631348</v>
      </c>
      <c r="W254" s="40">
        <v>609347</v>
      </c>
    </row>
    <row r="255" spans="1:23" ht="12.95" customHeight="1" x14ac:dyDescent="0.2">
      <c r="A255" s="15" t="s">
        <v>20</v>
      </c>
      <c r="B255" s="16" t="s">
        <v>451</v>
      </c>
      <c r="C255" s="17" t="s">
        <v>452</v>
      </c>
      <c r="D255" s="26">
        <v>108641400</v>
      </c>
      <c r="E255" s="27">
        <v>108641400</v>
      </c>
      <c r="F255" s="27">
        <v>83576920</v>
      </c>
      <c r="G255" s="35">
        <f t="shared" si="47"/>
        <v>0.76929163283978297</v>
      </c>
      <c r="H255" s="26">
        <v>840353</v>
      </c>
      <c r="I255" s="27">
        <v>2889935</v>
      </c>
      <c r="J255" s="27">
        <v>6767751</v>
      </c>
      <c r="K255" s="26">
        <v>10498039</v>
      </c>
      <c r="L255" s="26">
        <v>9800514</v>
      </c>
      <c r="M255" s="27">
        <v>4918653</v>
      </c>
      <c r="N255" s="27">
        <v>9024447</v>
      </c>
      <c r="O255" s="26">
        <v>23743614</v>
      </c>
      <c r="P255" s="26">
        <v>5560775</v>
      </c>
      <c r="Q255" s="27">
        <v>8913387</v>
      </c>
      <c r="R255" s="27">
        <v>7827778</v>
      </c>
      <c r="S255" s="26">
        <v>22301940</v>
      </c>
      <c r="T255" s="26">
        <v>2634667</v>
      </c>
      <c r="U255" s="27">
        <v>9848432</v>
      </c>
      <c r="V255" s="27">
        <v>14550228</v>
      </c>
      <c r="W255" s="40">
        <v>27033327</v>
      </c>
    </row>
    <row r="256" spans="1:23" ht="12.95" customHeight="1" x14ac:dyDescent="0.2">
      <c r="A256" s="15" t="s">
        <v>35</v>
      </c>
      <c r="B256" s="16" t="s">
        <v>453</v>
      </c>
      <c r="C256" s="17" t="s">
        <v>454</v>
      </c>
      <c r="D256" s="26">
        <v>4152300</v>
      </c>
      <c r="E256" s="27">
        <v>2922300</v>
      </c>
      <c r="F256" s="27">
        <v>2281873</v>
      </c>
      <c r="G256" s="35">
        <f t="shared" si="47"/>
        <v>0.7808483044177531</v>
      </c>
      <c r="H256" s="26">
        <v>0</v>
      </c>
      <c r="I256" s="27">
        <v>62081</v>
      </c>
      <c r="J256" s="27">
        <v>825260</v>
      </c>
      <c r="K256" s="26">
        <v>887341</v>
      </c>
      <c r="L256" s="26">
        <v>25375</v>
      </c>
      <c r="M256" s="27">
        <v>16000</v>
      </c>
      <c r="N256" s="27">
        <v>8400</v>
      </c>
      <c r="O256" s="26">
        <v>49775</v>
      </c>
      <c r="P256" s="26">
        <v>50548</v>
      </c>
      <c r="Q256" s="27">
        <v>50560</v>
      </c>
      <c r="R256" s="27">
        <v>179999</v>
      </c>
      <c r="S256" s="26">
        <v>281107</v>
      </c>
      <c r="T256" s="26">
        <v>95590</v>
      </c>
      <c r="U256" s="27">
        <v>37330</v>
      </c>
      <c r="V256" s="27">
        <v>930730</v>
      </c>
      <c r="W256" s="40">
        <v>1063650</v>
      </c>
    </row>
    <row r="257" spans="1:23" ht="12.95" customHeight="1" x14ac:dyDescent="0.3">
      <c r="A257" s="18" t="s">
        <v>0</v>
      </c>
      <c r="B257" s="19" t="s">
        <v>455</v>
      </c>
      <c r="C257" s="20" t="s">
        <v>0</v>
      </c>
      <c r="D257" s="28">
        <f>SUM(D253:D256)</f>
        <v>319038434</v>
      </c>
      <c r="E257" s="29">
        <f>SUM(E253:E256)</f>
        <v>309198431</v>
      </c>
      <c r="F257" s="29">
        <f>SUM(F253:F256)</f>
        <v>241907769</v>
      </c>
      <c r="G257" s="36">
        <f t="shared" si="47"/>
        <v>0.78237062270215729</v>
      </c>
      <c r="H257" s="28">
        <f t="shared" ref="H257:W257" si="51">SUM(H253:H256)</f>
        <v>2065432</v>
      </c>
      <c r="I257" s="29">
        <f t="shared" si="51"/>
        <v>7503854</v>
      </c>
      <c r="J257" s="29">
        <f t="shared" si="51"/>
        <v>24286392</v>
      </c>
      <c r="K257" s="28">
        <f t="shared" si="51"/>
        <v>33855678</v>
      </c>
      <c r="L257" s="28">
        <f t="shared" si="51"/>
        <v>23145188</v>
      </c>
      <c r="M257" s="29">
        <f t="shared" si="51"/>
        <v>15776149</v>
      </c>
      <c r="N257" s="29">
        <f t="shared" si="51"/>
        <v>18844951</v>
      </c>
      <c r="O257" s="28">
        <f t="shared" si="51"/>
        <v>57766288</v>
      </c>
      <c r="P257" s="28">
        <f t="shared" si="51"/>
        <v>15361232</v>
      </c>
      <c r="Q257" s="29">
        <f t="shared" si="51"/>
        <v>22833848</v>
      </c>
      <c r="R257" s="29">
        <f t="shared" si="51"/>
        <v>28502625</v>
      </c>
      <c r="S257" s="28">
        <f t="shared" si="51"/>
        <v>66697705</v>
      </c>
      <c r="T257" s="28">
        <f t="shared" si="51"/>
        <v>18316353</v>
      </c>
      <c r="U257" s="29">
        <f t="shared" si="51"/>
        <v>19342852</v>
      </c>
      <c r="V257" s="29">
        <f t="shared" si="51"/>
        <v>45928893</v>
      </c>
      <c r="W257" s="41">
        <f t="shared" si="51"/>
        <v>83588098</v>
      </c>
    </row>
    <row r="258" spans="1:23" ht="12.95" customHeight="1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1013346721</v>
      </c>
      <c r="E258" s="29">
        <f>SUM(E232:E237,E239:E244,E246:E251,E253:E256)</f>
        <v>1200502412</v>
      </c>
      <c r="F258" s="29">
        <f>SUM(F232:F237,F239:F244,F246:F251,F253:F256)</f>
        <v>994597994</v>
      </c>
      <c r="G258" s="36">
        <f t="shared" si="47"/>
        <v>0.82848479441455714</v>
      </c>
      <c r="H258" s="28">
        <f t="shared" ref="H258:W258" si="52">SUM(H232:H237,H239:H244,H246:H251,H253:H256)</f>
        <v>12754033</v>
      </c>
      <c r="I258" s="29">
        <f t="shared" si="52"/>
        <v>36543371</v>
      </c>
      <c r="J258" s="29">
        <f t="shared" si="52"/>
        <v>58797550</v>
      </c>
      <c r="K258" s="28">
        <f t="shared" si="52"/>
        <v>108094954</v>
      </c>
      <c r="L258" s="28">
        <f t="shared" si="52"/>
        <v>96429272</v>
      </c>
      <c r="M258" s="29">
        <f t="shared" si="52"/>
        <v>80812509</v>
      </c>
      <c r="N258" s="29">
        <f t="shared" si="52"/>
        <v>136511865</v>
      </c>
      <c r="O258" s="28">
        <f t="shared" si="52"/>
        <v>313753646</v>
      </c>
      <c r="P258" s="28">
        <f t="shared" si="52"/>
        <v>16882844</v>
      </c>
      <c r="Q258" s="29">
        <f t="shared" si="52"/>
        <v>53387921</v>
      </c>
      <c r="R258" s="29">
        <f t="shared" si="52"/>
        <v>103948200</v>
      </c>
      <c r="S258" s="28">
        <f t="shared" si="52"/>
        <v>174218965</v>
      </c>
      <c r="T258" s="28">
        <f t="shared" si="52"/>
        <v>144572178</v>
      </c>
      <c r="U258" s="29">
        <f t="shared" si="52"/>
        <v>60382405</v>
      </c>
      <c r="V258" s="29">
        <f t="shared" si="52"/>
        <v>193575846</v>
      </c>
      <c r="W258" s="41">
        <f t="shared" si="52"/>
        <v>398530429</v>
      </c>
    </row>
    <row r="259" spans="1:23" ht="12.95" customHeight="1" x14ac:dyDescent="0.3">
      <c r="A259" s="10"/>
      <c r="B259" s="11" t="s">
        <v>594</v>
      </c>
      <c r="C259" s="12"/>
      <c r="D259" s="30"/>
      <c r="E259" s="31"/>
      <c r="F259" s="31"/>
      <c r="G259" s="37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2"/>
    </row>
    <row r="260" spans="1:23" ht="12.95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7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2"/>
    </row>
    <row r="261" spans="1:23" ht="12.95" customHeight="1" x14ac:dyDescent="0.2">
      <c r="A261" s="15" t="s">
        <v>20</v>
      </c>
      <c r="B261" s="16" t="s">
        <v>458</v>
      </c>
      <c r="C261" s="17" t="s">
        <v>459</v>
      </c>
      <c r="D261" s="26">
        <v>10137427</v>
      </c>
      <c r="E261" s="27">
        <v>13763544</v>
      </c>
      <c r="F261" s="27">
        <v>4940662</v>
      </c>
      <c r="G261" s="35">
        <f t="shared" ref="G261:G297" si="53">IF(($E261     =0),0,($F261     /$E261     ))</f>
        <v>0.35896728342641981</v>
      </c>
      <c r="H261" s="26">
        <v>0</v>
      </c>
      <c r="I261" s="27">
        <v>42347</v>
      </c>
      <c r="J261" s="27">
        <v>0</v>
      </c>
      <c r="K261" s="26">
        <v>42347</v>
      </c>
      <c r="L261" s="26">
        <v>179624</v>
      </c>
      <c r="M261" s="27">
        <v>46382</v>
      </c>
      <c r="N261" s="27">
        <v>1508397</v>
      </c>
      <c r="O261" s="26">
        <v>1734403</v>
      </c>
      <c r="P261" s="26">
        <v>980432</v>
      </c>
      <c r="Q261" s="27">
        <v>569849</v>
      </c>
      <c r="R261" s="27">
        <v>674995</v>
      </c>
      <c r="S261" s="26">
        <v>2225276</v>
      </c>
      <c r="T261" s="26">
        <v>365977</v>
      </c>
      <c r="U261" s="27">
        <v>3284</v>
      </c>
      <c r="V261" s="27">
        <v>569375</v>
      </c>
      <c r="W261" s="40">
        <v>938636</v>
      </c>
    </row>
    <row r="262" spans="1:23" ht="12.95" customHeight="1" x14ac:dyDescent="0.2">
      <c r="A262" s="15" t="s">
        <v>20</v>
      </c>
      <c r="B262" s="16" t="s">
        <v>460</v>
      </c>
      <c r="C262" s="17" t="s">
        <v>461</v>
      </c>
      <c r="D262" s="26">
        <v>18050000</v>
      </c>
      <c r="E262" s="27">
        <v>35340869</v>
      </c>
      <c r="F262" s="27">
        <v>21597809</v>
      </c>
      <c r="G262" s="35">
        <f t="shared" si="53"/>
        <v>0.61112840773666322</v>
      </c>
      <c r="H262" s="26">
        <v>244298</v>
      </c>
      <c r="I262" s="27">
        <v>1612670</v>
      </c>
      <c r="J262" s="27">
        <v>1232351</v>
      </c>
      <c r="K262" s="26">
        <v>3089319</v>
      </c>
      <c r="L262" s="26">
        <v>1779515</v>
      </c>
      <c r="M262" s="27">
        <v>2884268</v>
      </c>
      <c r="N262" s="27">
        <v>3089456</v>
      </c>
      <c r="O262" s="26">
        <v>7753239</v>
      </c>
      <c r="P262" s="26">
        <v>478944</v>
      </c>
      <c r="Q262" s="27">
        <v>1623490</v>
      </c>
      <c r="R262" s="27">
        <v>1352999</v>
      </c>
      <c r="S262" s="26">
        <v>3455433</v>
      </c>
      <c r="T262" s="26">
        <v>982091</v>
      </c>
      <c r="U262" s="27">
        <v>1788341</v>
      </c>
      <c r="V262" s="27">
        <v>4529386</v>
      </c>
      <c r="W262" s="40">
        <v>7299818</v>
      </c>
    </row>
    <row r="263" spans="1:23" ht="12.95" customHeight="1" x14ac:dyDescent="0.2">
      <c r="A263" s="15" t="s">
        <v>20</v>
      </c>
      <c r="B263" s="16" t="s">
        <v>462</v>
      </c>
      <c r="C263" s="17" t="s">
        <v>463</v>
      </c>
      <c r="D263" s="26">
        <v>27605100</v>
      </c>
      <c r="E263" s="27">
        <v>26881170</v>
      </c>
      <c r="F263" s="27">
        <v>18932464</v>
      </c>
      <c r="G263" s="35">
        <f t="shared" si="53"/>
        <v>0.7043020820894329</v>
      </c>
      <c r="H263" s="26">
        <v>184865</v>
      </c>
      <c r="I263" s="27">
        <v>744696</v>
      </c>
      <c r="J263" s="27">
        <v>986192</v>
      </c>
      <c r="K263" s="26">
        <v>1915753</v>
      </c>
      <c r="L263" s="26">
        <v>1286455</v>
      </c>
      <c r="M263" s="27">
        <v>1166143</v>
      </c>
      <c r="N263" s="27">
        <v>181773</v>
      </c>
      <c r="O263" s="26">
        <v>2634371</v>
      </c>
      <c r="P263" s="26">
        <v>985570</v>
      </c>
      <c r="Q263" s="27">
        <v>7275485</v>
      </c>
      <c r="R263" s="27">
        <v>1509103</v>
      </c>
      <c r="S263" s="26">
        <v>9770158</v>
      </c>
      <c r="T263" s="26">
        <v>1091684</v>
      </c>
      <c r="U263" s="27">
        <v>1343931</v>
      </c>
      <c r="V263" s="27">
        <v>2176567</v>
      </c>
      <c r="W263" s="40">
        <v>4612182</v>
      </c>
    </row>
    <row r="264" spans="1:23" ht="12.95" customHeight="1" x14ac:dyDescent="0.2">
      <c r="A264" s="15" t="s">
        <v>35</v>
      </c>
      <c r="B264" s="16" t="s">
        <v>464</v>
      </c>
      <c r="C264" s="17" t="s">
        <v>465</v>
      </c>
      <c r="D264" s="26">
        <v>0</v>
      </c>
      <c r="E264" s="27">
        <v>0</v>
      </c>
      <c r="F264" s="27">
        <v>0</v>
      </c>
      <c r="G264" s="35">
        <f t="shared" si="53"/>
        <v>0</v>
      </c>
      <c r="H264" s="26">
        <v>0</v>
      </c>
      <c r="I264" s="27">
        <v>0</v>
      </c>
      <c r="J264" s="27">
        <v>0</v>
      </c>
      <c r="K264" s="26">
        <v>0</v>
      </c>
      <c r="L264" s="26">
        <v>0</v>
      </c>
      <c r="M264" s="27">
        <v>0</v>
      </c>
      <c r="N264" s="27">
        <v>0</v>
      </c>
      <c r="O264" s="26">
        <v>0</v>
      </c>
      <c r="P264" s="26">
        <v>0</v>
      </c>
      <c r="Q264" s="27">
        <v>0</v>
      </c>
      <c r="R264" s="27">
        <v>0</v>
      </c>
      <c r="S264" s="26">
        <v>0</v>
      </c>
      <c r="T264" s="26">
        <v>0</v>
      </c>
      <c r="U264" s="27">
        <v>0</v>
      </c>
      <c r="V264" s="27">
        <v>0</v>
      </c>
      <c r="W264" s="40">
        <v>0</v>
      </c>
    </row>
    <row r="265" spans="1:23" ht="12.95" customHeight="1" x14ac:dyDescent="0.3">
      <c r="A265" s="18" t="s">
        <v>0</v>
      </c>
      <c r="B265" s="19" t="s">
        <v>466</v>
      </c>
      <c r="C265" s="20" t="s">
        <v>0</v>
      </c>
      <c r="D265" s="28">
        <f>SUM(D261:D264)</f>
        <v>55792527</v>
      </c>
      <c r="E265" s="29">
        <f>SUM(E261:E264)</f>
        <v>75985583</v>
      </c>
      <c r="F265" s="29">
        <f>SUM(F261:F264)</f>
        <v>45470935</v>
      </c>
      <c r="G265" s="36">
        <f t="shared" si="53"/>
        <v>0.59841529412230743</v>
      </c>
      <c r="H265" s="28">
        <f t="shared" ref="H265:W265" si="54">SUM(H261:H264)</f>
        <v>429163</v>
      </c>
      <c r="I265" s="29">
        <f t="shared" si="54"/>
        <v>2399713</v>
      </c>
      <c r="J265" s="29">
        <f t="shared" si="54"/>
        <v>2218543</v>
      </c>
      <c r="K265" s="28">
        <f t="shared" si="54"/>
        <v>5047419</v>
      </c>
      <c r="L265" s="28">
        <f t="shared" si="54"/>
        <v>3245594</v>
      </c>
      <c r="M265" s="29">
        <f t="shared" si="54"/>
        <v>4096793</v>
      </c>
      <c r="N265" s="29">
        <f t="shared" si="54"/>
        <v>4779626</v>
      </c>
      <c r="O265" s="28">
        <f t="shared" si="54"/>
        <v>12122013</v>
      </c>
      <c r="P265" s="28">
        <f t="shared" si="54"/>
        <v>2444946</v>
      </c>
      <c r="Q265" s="29">
        <f t="shared" si="54"/>
        <v>9468824</v>
      </c>
      <c r="R265" s="29">
        <f t="shared" si="54"/>
        <v>3537097</v>
      </c>
      <c r="S265" s="28">
        <f t="shared" si="54"/>
        <v>15450867</v>
      </c>
      <c r="T265" s="28">
        <f t="shared" si="54"/>
        <v>2439752</v>
      </c>
      <c r="U265" s="29">
        <f t="shared" si="54"/>
        <v>3135556</v>
      </c>
      <c r="V265" s="29">
        <f t="shared" si="54"/>
        <v>7275328</v>
      </c>
      <c r="W265" s="41">
        <f t="shared" si="54"/>
        <v>12850636</v>
      </c>
    </row>
    <row r="266" spans="1:23" ht="12.95" customHeight="1" x14ac:dyDescent="0.2">
      <c r="A266" s="15" t="s">
        <v>20</v>
      </c>
      <c r="B266" s="16" t="s">
        <v>467</v>
      </c>
      <c r="C266" s="17" t="s">
        <v>468</v>
      </c>
      <c r="D266" s="26">
        <v>945158</v>
      </c>
      <c r="E266" s="27">
        <v>1251061</v>
      </c>
      <c r="F266" s="27">
        <v>1288240</v>
      </c>
      <c r="G266" s="35">
        <f t="shared" si="53"/>
        <v>1.0297179753824954</v>
      </c>
      <c r="H266" s="26">
        <v>0</v>
      </c>
      <c r="I266" s="27">
        <v>0</v>
      </c>
      <c r="J266" s="27">
        <v>0</v>
      </c>
      <c r="K266" s="26">
        <v>0</v>
      </c>
      <c r="L266" s="26">
        <v>87</v>
      </c>
      <c r="M266" s="27">
        <v>235503</v>
      </c>
      <c r="N266" s="27">
        <v>175007</v>
      </c>
      <c r="O266" s="26">
        <v>410597</v>
      </c>
      <c r="P266" s="26">
        <v>169406</v>
      </c>
      <c r="Q266" s="27">
        <v>55156</v>
      </c>
      <c r="R266" s="27">
        <v>156630</v>
      </c>
      <c r="S266" s="26">
        <v>381192</v>
      </c>
      <c r="T266" s="26">
        <v>77835</v>
      </c>
      <c r="U266" s="27">
        <v>260578</v>
      </c>
      <c r="V266" s="27">
        <v>158038</v>
      </c>
      <c r="W266" s="40">
        <v>496451</v>
      </c>
    </row>
    <row r="267" spans="1:23" ht="12.95" customHeight="1" x14ac:dyDescent="0.2">
      <c r="A267" s="15" t="s">
        <v>20</v>
      </c>
      <c r="B267" s="16" t="s">
        <v>469</v>
      </c>
      <c r="C267" s="17" t="s">
        <v>470</v>
      </c>
      <c r="D267" s="26">
        <v>22441147</v>
      </c>
      <c r="E267" s="27">
        <v>23166575</v>
      </c>
      <c r="F267" s="27">
        <v>10224780</v>
      </c>
      <c r="G267" s="35">
        <f t="shared" si="53"/>
        <v>0.44135915645709389</v>
      </c>
      <c r="H267" s="26">
        <v>11706</v>
      </c>
      <c r="I267" s="27">
        <v>127074</v>
      </c>
      <c r="J267" s="27">
        <v>395189</v>
      </c>
      <c r="K267" s="26">
        <v>533969</v>
      </c>
      <c r="L267" s="26">
        <v>741001</v>
      </c>
      <c r="M267" s="27">
        <v>372266</v>
      </c>
      <c r="N267" s="27">
        <v>237028</v>
      </c>
      <c r="O267" s="26">
        <v>1350295</v>
      </c>
      <c r="P267" s="26">
        <v>608733</v>
      </c>
      <c r="Q267" s="27">
        <v>2556680</v>
      </c>
      <c r="R267" s="27">
        <v>726457</v>
      </c>
      <c r="S267" s="26">
        <v>3891870</v>
      </c>
      <c r="T267" s="26">
        <v>568457</v>
      </c>
      <c r="U267" s="27">
        <v>1646388</v>
      </c>
      <c r="V267" s="27">
        <v>2233801</v>
      </c>
      <c r="W267" s="40">
        <v>4448646</v>
      </c>
    </row>
    <row r="268" spans="1:23" ht="12.95" customHeight="1" x14ac:dyDescent="0.2">
      <c r="A268" s="15" t="s">
        <v>20</v>
      </c>
      <c r="B268" s="16" t="s">
        <v>471</v>
      </c>
      <c r="C268" s="17" t="s">
        <v>472</v>
      </c>
      <c r="D268" s="26">
        <v>1655024</v>
      </c>
      <c r="E268" s="27">
        <v>1565091</v>
      </c>
      <c r="F268" s="27">
        <v>717801</v>
      </c>
      <c r="G268" s="35">
        <f t="shared" si="53"/>
        <v>0.45863211787685187</v>
      </c>
      <c r="H268" s="26">
        <v>40085</v>
      </c>
      <c r="I268" s="27">
        <v>7549</v>
      </c>
      <c r="J268" s="27">
        <v>22731</v>
      </c>
      <c r="K268" s="26">
        <v>70365</v>
      </c>
      <c r="L268" s="26">
        <v>63575</v>
      </c>
      <c r="M268" s="27">
        <v>0</v>
      </c>
      <c r="N268" s="27">
        <v>0</v>
      </c>
      <c r="O268" s="26">
        <v>63575</v>
      </c>
      <c r="P268" s="26">
        <v>156675</v>
      </c>
      <c r="Q268" s="27">
        <v>0</v>
      </c>
      <c r="R268" s="27">
        <v>396237</v>
      </c>
      <c r="S268" s="26">
        <v>552912</v>
      </c>
      <c r="T268" s="26">
        <v>30949</v>
      </c>
      <c r="U268" s="27">
        <v>0</v>
      </c>
      <c r="V268" s="27">
        <v>0</v>
      </c>
      <c r="W268" s="40">
        <v>30949</v>
      </c>
    </row>
    <row r="269" spans="1:23" ht="12.95" customHeight="1" x14ac:dyDescent="0.2">
      <c r="A269" s="15" t="s">
        <v>20</v>
      </c>
      <c r="B269" s="16" t="s">
        <v>473</v>
      </c>
      <c r="C269" s="17" t="s">
        <v>474</v>
      </c>
      <c r="D269" s="26">
        <v>9537613</v>
      </c>
      <c r="E269" s="27">
        <v>8851477</v>
      </c>
      <c r="F269" s="27">
        <v>9838267</v>
      </c>
      <c r="G269" s="35">
        <f t="shared" si="53"/>
        <v>1.111483089206468</v>
      </c>
      <c r="H269" s="26">
        <v>506263</v>
      </c>
      <c r="I269" s="27">
        <v>585978</v>
      </c>
      <c r="J269" s="27">
        <v>1210548</v>
      </c>
      <c r="K269" s="26">
        <v>2302789</v>
      </c>
      <c r="L269" s="26">
        <v>1522154</v>
      </c>
      <c r="M269" s="27">
        <v>-576609</v>
      </c>
      <c r="N269" s="27">
        <v>1105945</v>
      </c>
      <c r="O269" s="26">
        <v>2051490</v>
      </c>
      <c r="P269" s="26">
        <v>790144</v>
      </c>
      <c r="Q269" s="27">
        <v>1013923</v>
      </c>
      <c r="R269" s="27">
        <v>761843</v>
      </c>
      <c r="S269" s="26">
        <v>2565910</v>
      </c>
      <c r="T269" s="26">
        <v>1175462</v>
      </c>
      <c r="U269" s="27">
        <v>623343</v>
      </c>
      <c r="V269" s="27">
        <v>1119273</v>
      </c>
      <c r="W269" s="40">
        <v>2918078</v>
      </c>
    </row>
    <row r="270" spans="1:23" ht="12.95" customHeight="1" x14ac:dyDescent="0.2">
      <c r="A270" s="15" t="s">
        <v>20</v>
      </c>
      <c r="B270" s="16" t="s">
        <v>475</v>
      </c>
      <c r="C270" s="17" t="s">
        <v>476</v>
      </c>
      <c r="D270" s="26">
        <v>1546597</v>
      </c>
      <c r="E270" s="27">
        <v>1299213</v>
      </c>
      <c r="F270" s="27">
        <v>2176787</v>
      </c>
      <c r="G270" s="35">
        <f t="shared" si="53"/>
        <v>1.6754658397044981</v>
      </c>
      <c r="H270" s="26">
        <v>135580</v>
      </c>
      <c r="I270" s="27">
        <v>728003</v>
      </c>
      <c r="J270" s="27">
        <v>57588</v>
      </c>
      <c r="K270" s="26">
        <v>921171</v>
      </c>
      <c r="L270" s="26">
        <v>63925</v>
      </c>
      <c r="M270" s="27">
        <v>31920</v>
      </c>
      <c r="N270" s="27">
        <v>57280</v>
      </c>
      <c r="O270" s="26">
        <v>153125</v>
      </c>
      <c r="P270" s="26">
        <v>35837</v>
      </c>
      <c r="Q270" s="27">
        <v>90594</v>
      </c>
      <c r="R270" s="27">
        <v>267950</v>
      </c>
      <c r="S270" s="26">
        <v>394381</v>
      </c>
      <c r="T270" s="26">
        <v>145574</v>
      </c>
      <c r="U270" s="27">
        <v>243877</v>
      </c>
      <c r="V270" s="27">
        <v>318659</v>
      </c>
      <c r="W270" s="40">
        <v>708110</v>
      </c>
    </row>
    <row r="271" spans="1:23" ht="12.95" customHeight="1" x14ac:dyDescent="0.2">
      <c r="A271" s="15" t="s">
        <v>20</v>
      </c>
      <c r="B271" s="16" t="s">
        <v>477</v>
      </c>
      <c r="C271" s="17" t="s">
        <v>478</v>
      </c>
      <c r="D271" s="26">
        <v>2219399</v>
      </c>
      <c r="E271" s="27">
        <v>2269764</v>
      </c>
      <c r="F271" s="27">
        <v>750963</v>
      </c>
      <c r="G271" s="35">
        <f t="shared" si="53"/>
        <v>0.33085510211634339</v>
      </c>
      <c r="H271" s="26">
        <v>13218</v>
      </c>
      <c r="I271" s="27">
        <v>23521</v>
      </c>
      <c r="J271" s="27">
        <v>47453</v>
      </c>
      <c r="K271" s="26">
        <v>84192</v>
      </c>
      <c r="L271" s="26">
        <v>23108</v>
      </c>
      <c r="M271" s="27">
        <v>28881</v>
      </c>
      <c r="N271" s="27">
        <v>270880</v>
      </c>
      <c r="O271" s="26">
        <v>322869</v>
      </c>
      <c r="P271" s="26">
        <v>23731</v>
      </c>
      <c r="Q271" s="27">
        <v>78881</v>
      </c>
      <c r="R271" s="27">
        <v>76300</v>
      </c>
      <c r="S271" s="26">
        <v>178912</v>
      </c>
      <c r="T271" s="26">
        <v>82176</v>
      </c>
      <c r="U271" s="27">
        <v>18345</v>
      </c>
      <c r="V271" s="27">
        <v>64469</v>
      </c>
      <c r="W271" s="40">
        <v>164990</v>
      </c>
    </row>
    <row r="272" spans="1:23" ht="12.95" customHeight="1" x14ac:dyDescent="0.2">
      <c r="A272" s="15" t="s">
        <v>35</v>
      </c>
      <c r="B272" s="16" t="s">
        <v>479</v>
      </c>
      <c r="C272" s="17" t="s">
        <v>480</v>
      </c>
      <c r="D272" s="26">
        <v>685620</v>
      </c>
      <c r="E272" s="27">
        <v>759099</v>
      </c>
      <c r="F272" s="27">
        <v>669275</v>
      </c>
      <c r="G272" s="35">
        <f t="shared" si="53"/>
        <v>0.88167024327525134</v>
      </c>
      <c r="H272" s="26">
        <v>20778</v>
      </c>
      <c r="I272" s="27">
        <v>28272</v>
      </c>
      <c r="J272" s="27">
        <v>44863</v>
      </c>
      <c r="K272" s="26">
        <v>93913</v>
      </c>
      <c r="L272" s="26">
        <v>48628</v>
      </c>
      <c r="M272" s="27">
        <v>27184</v>
      </c>
      <c r="N272" s="27">
        <v>69707</v>
      </c>
      <c r="O272" s="26">
        <v>145519</v>
      </c>
      <c r="P272" s="26">
        <v>93880</v>
      </c>
      <c r="Q272" s="27">
        <v>42830</v>
      </c>
      <c r="R272" s="27">
        <v>82285</v>
      </c>
      <c r="S272" s="26">
        <v>218995</v>
      </c>
      <c r="T272" s="26">
        <v>109922</v>
      </c>
      <c r="U272" s="27">
        <v>33405</v>
      </c>
      <c r="V272" s="27">
        <v>67521</v>
      </c>
      <c r="W272" s="40">
        <v>210848</v>
      </c>
    </row>
    <row r="273" spans="1:23" ht="12.95" customHeight="1" x14ac:dyDescent="0.3">
      <c r="A273" s="18" t="s">
        <v>0</v>
      </c>
      <c r="B273" s="19" t="s">
        <v>481</v>
      </c>
      <c r="C273" s="20" t="s">
        <v>0</v>
      </c>
      <c r="D273" s="28">
        <f>SUM(D266:D272)</f>
        <v>39030558</v>
      </c>
      <c r="E273" s="29">
        <f>SUM(E266:E272)</f>
        <v>39162280</v>
      </c>
      <c r="F273" s="29">
        <f>SUM(F266:F272)</f>
        <v>25666113</v>
      </c>
      <c r="G273" s="36">
        <f t="shared" si="53"/>
        <v>0.65537841514845407</v>
      </c>
      <c r="H273" s="28">
        <f t="shared" ref="H273:W273" si="55">SUM(H266:H272)</f>
        <v>727630</v>
      </c>
      <c r="I273" s="29">
        <f t="shared" si="55"/>
        <v>1500397</v>
      </c>
      <c r="J273" s="29">
        <f t="shared" si="55"/>
        <v>1778372</v>
      </c>
      <c r="K273" s="28">
        <f t="shared" si="55"/>
        <v>4006399</v>
      </c>
      <c r="L273" s="28">
        <f t="shared" si="55"/>
        <v>2462478</v>
      </c>
      <c r="M273" s="29">
        <f t="shared" si="55"/>
        <v>119145</v>
      </c>
      <c r="N273" s="29">
        <f t="shared" si="55"/>
        <v>1915847</v>
      </c>
      <c r="O273" s="28">
        <f t="shared" si="55"/>
        <v>4497470</v>
      </c>
      <c r="P273" s="28">
        <f t="shared" si="55"/>
        <v>1878406</v>
      </c>
      <c r="Q273" s="29">
        <f t="shared" si="55"/>
        <v>3838064</v>
      </c>
      <c r="R273" s="29">
        <f t="shared" si="55"/>
        <v>2467702</v>
      </c>
      <c r="S273" s="28">
        <f t="shared" si="55"/>
        <v>8184172</v>
      </c>
      <c r="T273" s="28">
        <f t="shared" si="55"/>
        <v>2190375</v>
      </c>
      <c r="U273" s="29">
        <f t="shared" si="55"/>
        <v>2825936</v>
      </c>
      <c r="V273" s="29">
        <f t="shared" si="55"/>
        <v>3961761</v>
      </c>
      <c r="W273" s="41">
        <f t="shared" si="55"/>
        <v>8978072</v>
      </c>
    </row>
    <row r="274" spans="1:23" ht="12.95" customHeight="1" x14ac:dyDescent="0.2">
      <c r="A274" s="15" t="s">
        <v>20</v>
      </c>
      <c r="B274" s="16" t="s">
        <v>482</v>
      </c>
      <c r="C274" s="17" t="s">
        <v>483</v>
      </c>
      <c r="D274" s="26">
        <v>4422661</v>
      </c>
      <c r="E274" s="27">
        <v>1992657</v>
      </c>
      <c r="F274" s="27">
        <v>1688041</v>
      </c>
      <c r="G274" s="35">
        <f t="shared" si="53"/>
        <v>0.84713074051379644</v>
      </c>
      <c r="H274" s="26">
        <v>16934</v>
      </c>
      <c r="I274" s="27">
        <v>42947</v>
      </c>
      <c r="J274" s="27">
        <v>301167</v>
      </c>
      <c r="K274" s="26">
        <v>361048</v>
      </c>
      <c r="L274" s="26">
        <v>139641</v>
      </c>
      <c r="M274" s="27">
        <v>156542</v>
      </c>
      <c r="N274" s="27">
        <v>248100</v>
      </c>
      <c r="O274" s="26">
        <v>544283</v>
      </c>
      <c r="P274" s="26">
        <v>164150</v>
      </c>
      <c r="Q274" s="27">
        <v>104923</v>
      </c>
      <c r="R274" s="27">
        <v>246930</v>
      </c>
      <c r="S274" s="26">
        <v>516003</v>
      </c>
      <c r="T274" s="26">
        <v>69822</v>
      </c>
      <c r="U274" s="27">
        <v>87558</v>
      </c>
      <c r="V274" s="27">
        <v>109327</v>
      </c>
      <c r="W274" s="40">
        <v>266707</v>
      </c>
    </row>
    <row r="275" spans="1:23" ht="12.95" customHeight="1" x14ac:dyDescent="0.2">
      <c r="A275" s="15" t="s">
        <v>20</v>
      </c>
      <c r="B275" s="16" t="s">
        <v>484</v>
      </c>
      <c r="C275" s="17" t="s">
        <v>485</v>
      </c>
      <c r="D275" s="26">
        <v>7080420</v>
      </c>
      <c r="E275" s="27">
        <v>7277400</v>
      </c>
      <c r="F275" s="27">
        <v>3992820</v>
      </c>
      <c r="G275" s="35">
        <f t="shared" si="53"/>
        <v>0.54866023579849943</v>
      </c>
      <c r="H275" s="26">
        <v>163607</v>
      </c>
      <c r="I275" s="27">
        <v>614413</v>
      </c>
      <c r="J275" s="27">
        <v>172127</v>
      </c>
      <c r="K275" s="26">
        <v>950147</v>
      </c>
      <c r="L275" s="26">
        <v>201282</v>
      </c>
      <c r="M275" s="27">
        <v>315876</v>
      </c>
      <c r="N275" s="27">
        <v>839854</v>
      </c>
      <c r="O275" s="26">
        <v>1357012</v>
      </c>
      <c r="P275" s="26">
        <v>304980</v>
      </c>
      <c r="Q275" s="27">
        <v>332148</v>
      </c>
      <c r="R275" s="27">
        <v>0</v>
      </c>
      <c r="S275" s="26">
        <v>637128</v>
      </c>
      <c r="T275" s="26">
        <v>155627</v>
      </c>
      <c r="U275" s="27">
        <v>220499</v>
      </c>
      <c r="V275" s="27">
        <v>672407</v>
      </c>
      <c r="W275" s="40">
        <v>1048533</v>
      </c>
    </row>
    <row r="276" spans="1:23" ht="12.95" customHeight="1" x14ac:dyDescent="0.2">
      <c r="A276" s="15" t="s">
        <v>20</v>
      </c>
      <c r="B276" s="16" t="s">
        <v>486</v>
      </c>
      <c r="C276" s="17" t="s">
        <v>487</v>
      </c>
      <c r="D276" s="26">
        <v>2846047</v>
      </c>
      <c r="E276" s="27">
        <v>2846047</v>
      </c>
      <c r="F276" s="27">
        <v>2506586</v>
      </c>
      <c r="G276" s="35">
        <f t="shared" si="53"/>
        <v>0.88072544128751207</v>
      </c>
      <c r="H276" s="26">
        <v>317256</v>
      </c>
      <c r="I276" s="27">
        <v>129341</v>
      </c>
      <c r="J276" s="27">
        <v>468096</v>
      </c>
      <c r="K276" s="26">
        <v>914693</v>
      </c>
      <c r="L276" s="26">
        <v>382096</v>
      </c>
      <c r="M276" s="27">
        <v>0</v>
      </c>
      <c r="N276" s="27">
        <v>0</v>
      </c>
      <c r="O276" s="26">
        <v>382096</v>
      </c>
      <c r="P276" s="26">
        <v>1078678</v>
      </c>
      <c r="Q276" s="27">
        <v>24950</v>
      </c>
      <c r="R276" s="27">
        <v>106169</v>
      </c>
      <c r="S276" s="26">
        <v>1209797</v>
      </c>
      <c r="T276" s="26">
        <v>0</v>
      </c>
      <c r="U276" s="27">
        <v>0</v>
      </c>
      <c r="V276" s="27">
        <v>0</v>
      </c>
      <c r="W276" s="40">
        <v>0</v>
      </c>
    </row>
    <row r="277" spans="1:23" ht="12.95" customHeight="1" x14ac:dyDescent="0.2">
      <c r="A277" s="15" t="s">
        <v>20</v>
      </c>
      <c r="B277" s="16" t="s">
        <v>488</v>
      </c>
      <c r="C277" s="17" t="s">
        <v>489</v>
      </c>
      <c r="D277" s="26">
        <v>2569100</v>
      </c>
      <c r="E277" s="27">
        <v>4786500</v>
      </c>
      <c r="F277" s="27">
        <v>6245649</v>
      </c>
      <c r="G277" s="35">
        <f t="shared" si="53"/>
        <v>1.3048467565026638</v>
      </c>
      <c r="H277" s="26">
        <v>191671</v>
      </c>
      <c r="I277" s="27">
        <v>277141</v>
      </c>
      <c r="J277" s="27">
        <v>237213</v>
      </c>
      <c r="K277" s="26">
        <v>706025</v>
      </c>
      <c r="L277" s="26">
        <v>337560</v>
      </c>
      <c r="M277" s="27">
        <v>466282</v>
      </c>
      <c r="N277" s="27">
        <v>532288</v>
      </c>
      <c r="O277" s="26">
        <v>1336130</v>
      </c>
      <c r="P277" s="26">
        <v>273862</v>
      </c>
      <c r="Q277" s="27">
        <v>486906</v>
      </c>
      <c r="R277" s="27">
        <v>1132402</v>
      </c>
      <c r="S277" s="26">
        <v>1893170</v>
      </c>
      <c r="T277" s="26">
        <v>590811</v>
      </c>
      <c r="U277" s="27">
        <v>698288</v>
      </c>
      <c r="V277" s="27">
        <v>1021225</v>
      </c>
      <c r="W277" s="40">
        <v>2310324</v>
      </c>
    </row>
    <row r="278" spans="1:23" ht="12.95" customHeight="1" x14ac:dyDescent="0.2">
      <c r="A278" s="15" t="s">
        <v>20</v>
      </c>
      <c r="B278" s="16" t="s">
        <v>490</v>
      </c>
      <c r="C278" s="17" t="s">
        <v>491</v>
      </c>
      <c r="D278" s="26">
        <v>2066165</v>
      </c>
      <c r="E278" s="27">
        <v>2066165</v>
      </c>
      <c r="F278" s="27">
        <v>1489816</v>
      </c>
      <c r="G278" s="35">
        <f t="shared" si="53"/>
        <v>0.72105373965777175</v>
      </c>
      <c r="H278" s="26">
        <v>178212</v>
      </c>
      <c r="I278" s="27">
        <v>160024</v>
      </c>
      <c r="J278" s="27">
        <v>115158</v>
      </c>
      <c r="K278" s="26">
        <v>453394</v>
      </c>
      <c r="L278" s="26">
        <v>115158</v>
      </c>
      <c r="M278" s="27">
        <v>115158</v>
      </c>
      <c r="N278" s="27">
        <v>115158</v>
      </c>
      <c r="O278" s="26">
        <v>345474</v>
      </c>
      <c r="P278" s="26">
        <v>115158</v>
      </c>
      <c r="Q278" s="27">
        <v>115158</v>
      </c>
      <c r="R278" s="27">
        <v>115158</v>
      </c>
      <c r="S278" s="26">
        <v>345474</v>
      </c>
      <c r="T278" s="26">
        <v>115158</v>
      </c>
      <c r="U278" s="27">
        <v>115158</v>
      </c>
      <c r="V278" s="27">
        <v>115158</v>
      </c>
      <c r="W278" s="40">
        <v>345474</v>
      </c>
    </row>
    <row r="279" spans="1:23" ht="12.95" customHeight="1" x14ac:dyDescent="0.2">
      <c r="A279" s="15" t="s">
        <v>20</v>
      </c>
      <c r="B279" s="16" t="s">
        <v>492</v>
      </c>
      <c r="C279" s="17" t="s">
        <v>493</v>
      </c>
      <c r="D279" s="26">
        <v>3472647</v>
      </c>
      <c r="E279" s="27">
        <v>3676370</v>
      </c>
      <c r="F279" s="27">
        <v>1489980</v>
      </c>
      <c r="G279" s="35">
        <f t="shared" si="53"/>
        <v>0.40528564861534611</v>
      </c>
      <c r="H279" s="26">
        <v>39275</v>
      </c>
      <c r="I279" s="27">
        <v>68334</v>
      </c>
      <c r="J279" s="27">
        <v>6322</v>
      </c>
      <c r="K279" s="26">
        <v>113931</v>
      </c>
      <c r="L279" s="26">
        <v>12924</v>
      </c>
      <c r="M279" s="27">
        <v>9949</v>
      </c>
      <c r="N279" s="27">
        <v>147013</v>
      </c>
      <c r="O279" s="26">
        <v>169886</v>
      </c>
      <c r="P279" s="26">
        <v>20594</v>
      </c>
      <c r="Q279" s="27">
        <v>287923</v>
      </c>
      <c r="R279" s="27">
        <v>412142</v>
      </c>
      <c r="S279" s="26">
        <v>720659</v>
      </c>
      <c r="T279" s="26">
        <v>199356</v>
      </c>
      <c r="U279" s="27">
        <v>217086</v>
      </c>
      <c r="V279" s="27">
        <v>69062</v>
      </c>
      <c r="W279" s="40">
        <v>485504</v>
      </c>
    </row>
    <row r="280" spans="1:23" ht="12.95" customHeight="1" x14ac:dyDescent="0.2">
      <c r="A280" s="15" t="s">
        <v>20</v>
      </c>
      <c r="B280" s="16" t="s">
        <v>494</v>
      </c>
      <c r="C280" s="17" t="s">
        <v>495</v>
      </c>
      <c r="D280" s="26">
        <v>4991550</v>
      </c>
      <c r="E280" s="27">
        <v>5648690</v>
      </c>
      <c r="F280" s="27">
        <v>3051992</v>
      </c>
      <c r="G280" s="35">
        <f t="shared" si="53"/>
        <v>0.54030084851531945</v>
      </c>
      <c r="H280" s="26">
        <v>-1835407</v>
      </c>
      <c r="I280" s="27">
        <v>-1513061</v>
      </c>
      <c r="J280" s="27">
        <v>630362</v>
      </c>
      <c r="K280" s="26">
        <v>-2718106</v>
      </c>
      <c r="L280" s="26">
        <v>296855</v>
      </c>
      <c r="M280" s="27">
        <v>382729</v>
      </c>
      <c r="N280" s="27">
        <v>510810</v>
      </c>
      <c r="O280" s="26">
        <v>1190394</v>
      </c>
      <c r="P280" s="26">
        <v>348953</v>
      </c>
      <c r="Q280" s="27">
        <v>292788</v>
      </c>
      <c r="R280" s="27">
        <v>1794075</v>
      </c>
      <c r="S280" s="26">
        <v>2435816</v>
      </c>
      <c r="T280" s="26">
        <v>489022</v>
      </c>
      <c r="U280" s="27">
        <v>390491</v>
      </c>
      <c r="V280" s="27">
        <v>1264375</v>
      </c>
      <c r="W280" s="40">
        <v>2143888</v>
      </c>
    </row>
    <row r="281" spans="1:23" ht="12.95" customHeight="1" x14ac:dyDescent="0.2">
      <c r="A281" s="15" t="s">
        <v>20</v>
      </c>
      <c r="B281" s="16" t="s">
        <v>496</v>
      </c>
      <c r="C281" s="17" t="s">
        <v>497</v>
      </c>
      <c r="D281" s="26">
        <v>6953283</v>
      </c>
      <c r="E281" s="27">
        <v>1234007</v>
      </c>
      <c r="F281" s="27">
        <v>351291</v>
      </c>
      <c r="G281" s="35">
        <f t="shared" si="53"/>
        <v>0.28467504641383717</v>
      </c>
      <c r="H281" s="26">
        <v>0</v>
      </c>
      <c r="I281" s="27">
        <v>2174</v>
      </c>
      <c r="J281" s="27">
        <v>0</v>
      </c>
      <c r="K281" s="26">
        <v>2174</v>
      </c>
      <c r="L281" s="26">
        <v>0</v>
      </c>
      <c r="M281" s="27">
        <v>122025</v>
      </c>
      <c r="N281" s="27">
        <v>0</v>
      </c>
      <c r="O281" s="26">
        <v>122025</v>
      </c>
      <c r="P281" s="26">
        <v>62712</v>
      </c>
      <c r="Q281" s="27">
        <v>0</v>
      </c>
      <c r="R281" s="27">
        <v>70574</v>
      </c>
      <c r="S281" s="26">
        <v>133286</v>
      </c>
      <c r="T281" s="26">
        <v>7078</v>
      </c>
      <c r="U281" s="27">
        <v>2821</v>
      </c>
      <c r="V281" s="27">
        <v>83907</v>
      </c>
      <c r="W281" s="40">
        <v>93806</v>
      </c>
    </row>
    <row r="282" spans="1:23" ht="12.95" customHeight="1" x14ac:dyDescent="0.2">
      <c r="A282" s="15" t="s">
        <v>35</v>
      </c>
      <c r="B282" s="16" t="s">
        <v>498</v>
      </c>
      <c r="C282" s="17" t="s">
        <v>499</v>
      </c>
      <c r="D282" s="26">
        <v>0</v>
      </c>
      <c r="E282" s="27">
        <v>0</v>
      </c>
      <c r="F282" s="27">
        <v>0</v>
      </c>
      <c r="G282" s="35">
        <f t="shared" si="53"/>
        <v>0</v>
      </c>
      <c r="H282" s="26">
        <v>0</v>
      </c>
      <c r="I282" s="27">
        <v>0</v>
      </c>
      <c r="J282" s="27">
        <v>0</v>
      </c>
      <c r="K282" s="26">
        <v>0</v>
      </c>
      <c r="L282" s="26">
        <v>0</v>
      </c>
      <c r="M282" s="27">
        <v>0</v>
      </c>
      <c r="N282" s="27">
        <v>0</v>
      </c>
      <c r="O282" s="26">
        <v>0</v>
      </c>
      <c r="P282" s="26">
        <v>0</v>
      </c>
      <c r="Q282" s="27">
        <v>0</v>
      </c>
      <c r="R282" s="27">
        <v>0</v>
      </c>
      <c r="S282" s="26">
        <v>0</v>
      </c>
      <c r="T282" s="26">
        <v>0</v>
      </c>
      <c r="U282" s="27">
        <v>0</v>
      </c>
      <c r="V282" s="27">
        <v>0</v>
      </c>
      <c r="W282" s="40">
        <v>0</v>
      </c>
    </row>
    <row r="283" spans="1:23" ht="12.95" customHeight="1" x14ac:dyDescent="0.3">
      <c r="A283" s="18" t="s">
        <v>0</v>
      </c>
      <c r="B283" s="19" t="s">
        <v>500</v>
      </c>
      <c r="C283" s="20" t="s">
        <v>0</v>
      </c>
      <c r="D283" s="28">
        <f>SUM(D274:D282)</f>
        <v>34401873</v>
      </c>
      <c r="E283" s="29">
        <f>SUM(E274:E282)</f>
        <v>29527836</v>
      </c>
      <c r="F283" s="29">
        <f>SUM(F274:F282)</f>
        <v>20816175</v>
      </c>
      <c r="G283" s="36">
        <f t="shared" si="53"/>
        <v>0.70496784796556033</v>
      </c>
      <c r="H283" s="28">
        <f t="shared" ref="H283:W283" si="56">SUM(H274:H282)</f>
        <v>-928452</v>
      </c>
      <c r="I283" s="29">
        <f t="shared" si="56"/>
        <v>-218687</v>
      </c>
      <c r="J283" s="29">
        <f t="shared" si="56"/>
        <v>1930445</v>
      </c>
      <c r="K283" s="28">
        <f t="shared" si="56"/>
        <v>783306</v>
      </c>
      <c r="L283" s="28">
        <f t="shared" si="56"/>
        <v>1485516</v>
      </c>
      <c r="M283" s="29">
        <f t="shared" si="56"/>
        <v>1568561</v>
      </c>
      <c r="N283" s="29">
        <f t="shared" si="56"/>
        <v>2393223</v>
      </c>
      <c r="O283" s="28">
        <f t="shared" si="56"/>
        <v>5447300</v>
      </c>
      <c r="P283" s="28">
        <f t="shared" si="56"/>
        <v>2369087</v>
      </c>
      <c r="Q283" s="29">
        <f t="shared" si="56"/>
        <v>1644796</v>
      </c>
      <c r="R283" s="29">
        <f t="shared" si="56"/>
        <v>3877450</v>
      </c>
      <c r="S283" s="28">
        <f t="shared" si="56"/>
        <v>7891333</v>
      </c>
      <c r="T283" s="28">
        <f t="shared" si="56"/>
        <v>1626874</v>
      </c>
      <c r="U283" s="29">
        <f t="shared" si="56"/>
        <v>1731901</v>
      </c>
      <c r="V283" s="29">
        <f t="shared" si="56"/>
        <v>3335461</v>
      </c>
      <c r="W283" s="41">
        <f t="shared" si="56"/>
        <v>6694236</v>
      </c>
    </row>
    <row r="284" spans="1:23" ht="12.95" customHeight="1" x14ac:dyDescent="0.2">
      <c r="A284" s="15" t="s">
        <v>20</v>
      </c>
      <c r="B284" s="16" t="s">
        <v>501</v>
      </c>
      <c r="C284" s="17" t="s">
        <v>502</v>
      </c>
      <c r="D284" s="26">
        <v>96617</v>
      </c>
      <c r="E284" s="27">
        <v>96617</v>
      </c>
      <c r="F284" s="27">
        <v>12165</v>
      </c>
      <c r="G284" s="35">
        <f t="shared" si="53"/>
        <v>0.12590951902874237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8198</v>
      </c>
      <c r="N284" s="27">
        <v>0</v>
      </c>
      <c r="O284" s="26">
        <v>8198</v>
      </c>
      <c r="P284" s="26">
        <v>0</v>
      </c>
      <c r="Q284" s="27">
        <v>328</v>
      </c>
      <c r="R284" s="27">
        <v>3639</v>
      </c>
      <c r="S284" s="26">
        <v>3967</v>
      </c>
      <c r="T284" s="26">
        <v>0</v>
      </c>
      <c r="U284" s="27">
        <v>0</v>
      </c>
      <c r="V284" s="27">
        <v>0</v>
      </c>
      <c r="W284" s="40">
        <v>0</v>
      </c>
    </row>
    <row r="285" spans="1:23" ht="12.95" customHeight="1" x14ac:dyDescent="0.2">
      <c r="A285" s="15" t="s">
        <v>20</v>
      </c>
      <c r="B285" s="16" t="s">
        <v>503</v>
      </c>
      <c r="C285" s="17" t="s">
        <v>504</v>
      </c>
      <c r="D285" s="26">
        <v>1495975</v>
      </c>
      <c r="E285" s="27">
        <v>1521133</v>
      </c>
      <c r="F285" s="27">
        <v>135549</v>
      </c>
      <c r="G285" s="35">
        <f t="shared" si="53"/>
        <v>8.9110551148387424E-2</v>
      </c>
      <c r="H285" s="26">
        <v>0</v>
      </c>
      <c r="I285" s="27">
        <v>583</v>
      </c>
      <c r="J285" s="27">
        <v>6882</v>
      </c>
      <c r="K285" s="26">
        <v>7465</v>
      </c>
      <c r="L285" s="26">
        <v>254</v>
      </c>
      <c r="M285" s="27">
        <v>2200</v>
      </c>
      <c r="N285" s="27">
        <v>0</v>
      </c>
      <c r="O285" s="26">
        <v>2454</v>
      </c>
      <c r="P285" s="26">
        <v>18934</v>
      </c>
      <c r="Q285" s="27">
        <v>40199</v>
      </c>
      <c r="R285" s="27">
        <v>-14202</v>
      </c>
      <c r="S285" s="26">
        <v>44931</v>
      </c>
      <c r="T285" s="26">
        <v>8206</v>
      </c>
      <c r="U285" s="27">
        <v>30595</v>
      </c>
      <c r="V285" s="27">
        <v>41898</v>
      </c>
      <c r="W285" s="40">
        <v>80699</v>
      </c>
    </row>
    <row r="286" spans="1:23" ht="12.95" customHeight="1" x14ac:dyDescent="0.2">
      <c r="A286" s="15" t="s">
        <v>20</v>
      </c>
      <c r="B286" s="16" t="s">
        <v>505</v>
      </c>
      <c r="C286" s="17" t="s">
        <v>506</v>
      </c>
      <c r="D286" s="26">
        <v>86767210</v>
      </c>
      <c r="E286" s="27">
        <v>96917346</v>
      </c>
      <c r="F286" s="27">
        <v>77976006</v>
      </c>
      <c r="G286" s="35">
        <f t="shared" si="53"/>
        <v>0.8045619202160158</v>
      </c>
      <c r="H286" s="26">
        <v>8795453</v>
      </c>
      <c r="I286" s="27">
        <v>1560198</v>
      </c>
      <c r="J286" s="27">
        <v>7172613</v>
      </c>
      <c r="K286" s="26">
        <v>17528264</v>
      </c>
      <c r="L286" s="26">
        <v>3801166</v>
      </c>
      <c r="M286" s="27">
        <v>8590514</v>
      </c>
      <c r="N286" s="27">
        <v>7871032</v>
      </c>
      <c r="O286" s="26">
        <v>20262712</v>
      </c>
      <c r="P286" s="26">
        <v>5049136</v>
      </c>
      <c r="Q286" s="27">
        <v>6461624</v>
      </c>
      <c r="R286" s="27">
        <v>7006386</v>
      </c>
      <c r="S286" s="26">
        <v>18517146</v>
      </c>
      <c r="T286" s="26">
        <v>5212866</v>
      </c>
      <c r="U286" s="27">
        <v>6406308</v>
      </c>
      <c r="V286" s="27">
        <v>10048710</v>
      </c>
      <c r="W286" s="40">
        <v>21667884</v>
      </c>
    </row>
    <row r="287" spans="1:23" ht="12.95" customHeight="1" x14ac:dyDescent="0.2">
      <c r="A287" s="15" t="s">
        <v>20</v>
      </c>
      <c r="B287" s="16" t="s">
        <v>507</v>
      </c>
      <c r="C287" s="17" t="s">
        <v>508</v>
      </c>
      <c r="D287" s="26">
        <v>0</v>
      </c>
      <c r="E287" s="27">
        <v>0</v>
      </c>
      <c r="F287" s="27">
        <v>0</v>
      </c>
      <c r="G287" s="35">
        <f t="shared" si="53"/>
        <v>0</v>
      </c>
      <c r="H287" s="26">
        <v>0</v>
      </c>
      <c r="I287" s="27">
        <v>0</v>
      </c>
      <c r="J287" s="27">
        <v>0</v>
      </c>
      <c r="K287" s="26">
        <v>0</v>
      </c>
      <c r="L287" s="26">
        <v>0</v>
      </c>
      <c r="M287" s="27">
        <v>0</v>
      </c>
      <c r="N287" s="27">
        <v>0</v>
      </c>
      <c r="O287" s="26">
        <v>0</v>
      </c>
      <c r="P287" s="26">
        <v>0</v>
      </c>
      <c r="Q287" s="27">
        <v>0</v>
      </c>
      <c r="R287" s="27">
        <v>0</v>
      </c>
      <c r="S287" s="26">
        <v>0</v>
      </c>
      <c r="T287" s="26">
        <v>0</v>
      </c>
      <c r="U287" s="27">
        <v>0</v>
      </c>
      <c r="V287" s="27">
        <v>0</v>
      </c>
      <c r="W287" s="40">
        <v>0</v>
      </c>
    </row>
    <row r="288" spans="1:23" ht="12.95" customHeight="1" x14ac:dyDescent="0.2">
      <c r="A288" s="15" t="s">
        <v>20</v>
      </c>
      <c r="B288" s="16" t="s">
        <v>509</v>
      </c>
      <c r="C288" s="17" t="s">
        <v>510</v>
      </c>
      <c r="D288" s="26">
        <v>7864064</v>
      </c>
      <c r="E288" s="27">
        <v>7864064</v>
      </c>
      <c r="F288" s="27">
        <v>5035977</v>
      </c>
      <c r="G288" s="35">
        <f t="shared" si="53"/>
        <v>0.64037843537387285</v>
      </c>
      <c r="H288" s="26">
        <v>33567</v>
      </c>
      <c r="I288" s="27">
        <v>92721</v>
      </c>
      <c r="J288" s="27">
        <v>601500</v>
      </c>
      <c r="K288" s="26">
        <v>727788</v>
      </c>
      <c r="L288" s="26">
        <v>546165</v>
      </c>
      <c r="M288" s="27">
        <v>311519</v>
      </c>
      <c r="N288" s="27">
        <v>144085</v>
      </c>
      <c r="O288" s="26">
        <v>1001769</v>
      </c>
      <c r="P288" s="26">
        <v>824115</v>
      </c>
      <c r="Q288" s="27">
        <v>374107</v>
      </c>
      <c r="R288" s="27">
        <v>271915</v>
      </c>
      <c r="S288" s="26">
        <v>1470137</v>
      </c>
      <c r="T288" s="26">
        <v>950234</v>
      </c>
      <c r="U288" s="27">
        <v>397009</v>
      </c>
      <c r="V288" s="27">
        <v>489040</v>
      </c>
      <c r="W288" s="40">
        <v>1836283</v>
      </c>
    </row>
    <row r="289" spans="1:23" ht="12.95" customHeight="1" x14ac:dyDescent="0.2">
      <c r="A289" s="15" t="s">
        <v>35</v>
      </c>
      <c r="B289" s="16" t="s">
        <v>511</v>
      </c>
      <c r="C289" s="17" t="s">
        <v>512</v>
      </c>
      <c r="D289" s="26">
        <v>275000</v>
      </c>
      <c r="E289" s="27">
        <v>414500</v>
      </c>
      <c r="F289" s="27">
        <v>385867</v>
      </c>
      <c r="G289" s="35">
        <f t="shared" si="53"/>
        <v>0.93092159227985527</v>
      </c>
      <c r="H289" s="26">
        <v>9659</v>
      </c>
      <c r="I289" s="27">
        <v>13041</v>
      </c>
      <c r="J289" s="27">
        <v>961</v>
      </c>
      <c r="K289" s="26">
        <v>23661</v>
      </c>
      <c r="L289" s="26">
        <v>850</v>
      </c>
      <c r="M289" s="27">
        <v>390</v>
      </c>
      <c r="N289" s="27">
        <v>1500</v>
      </c>
      <c r="O289" s="26">
        <v>2740</v>
      </c>
      <c r="P289" s="26">
        <v>0</v>
      </c>
      <c r="Q289" s="27">
        <v>10580</v>
      </c>
      <c r="R289" s="27">
        <v>1260</v>
      </c>
      <c r="S289" s="26">
        <v>11840</v>
      </c>
      <c r="T289" s="26">
        <v>301335</v>
      </c>
      <c r="U289" s="27">
        <v>2122</v>
      </c>
      <c r="V289" s="27">
        <v>44169</v>
      </c>
      <c r="W289" s="40">
        <v>347626</v>
      </c>
    </row>
    <row r="290" spans="1:23" ht="12.95" customHeight="1" x14ac:dyDescent="0.3">
      <c r="A290" s="18" t="s">
        <v>0</v>
      </c>
      <c r="B290" s="19" t="s">
        <v>513</v>
      </c>
      <c r="C290" s="20" t="s">
        <v>0</v>
      </c>
      <c r="D290" s="28">
        <f>SUM(D284:D289)</f>
        <v>96498866</v>
      </c>
      <c r="E290" s="29">
        <f>SUM(E284:E289)</f>
        <v>106813660</v>
      </c>
      <c r="F290" s="29">
        <f>SUM(F284:F289)</f>
        <v>83545564</v>
      </c>
      <c r="G290" s="36">
        <f t="shared" si="53"/>
        <v>0.78216179466184377</v>
      </c>
      <c r="H290" s="28">
        <f t="shared" ref="H290:W290" si="57">SUM(H284:H289)</f>
        <v>8838679</v>
      </c>
      <c r="I290" s="29">
        <f t="shared" si="57"/>
        <v>1666543</v>
      </c>
      <c r="J290" s="29">
        <f t="shared" si="57"/>
        <v>7781956</v>
      </c>
      <c r="K290" s="28">
        <f t="shared" si="57"/>
        <v>18287178</v>
      </c>
      <c r="L290" s="28">
        <f t="shared" si="57"/>
        <v>4348435</v>
      </c>
      <c r="M290" s="29">
        <f t="shared" si="57"/>
        <v>8912821</v>
      </c>
      <c r="N290" s="29">
        <f t="shared" si="57"/>
        <v>8016617</v>
      </c>
      <c r="O290" s="28">
        <f t="shared" si="57"/>
        <v>21277873</v>
      </c>
      <c r="P290" s="28">
        <f t="shared" si="57"/>
        <v>5892185</v>
      </c>
      <c r="Q290" s="29">
        <f t="shared" si="57"/>
        <v>6886838</v>
      </c>
      <c r="R290" s="29">
        <f t="shared" si="57"/>
        <v>7268998</v>
      </c>
      <c r="S290" s="28">
        <f t="shared" si="57"/>
        <v>20048021</v>
      </c>
      <c r="T290" s="28">
        <f t="shared" si="57"/>
        <v>6472641</v>
      </c>
      <c r="U290" s="29">
        <f t="shared" si="57"/>
        <v>6836034</v>
      </c>
      <c r="V290" s="29">
        <f t="shared" si="57"/>
        <v>10623817</v>
      </c>
      <c r="W290" s="41">
        <f t="shared" si="57"/>
        <v>23932492</v>
      </c>
    </row>
    <row r="291" spans="1:23" ht="12.95" customHeight="1" x14ac:dyDescent="0.2">
      <c r="A291" s="15" t="s">
        <v>20</v>
      </c>
      <c r="B291" s="16" t="s">
        <v>514</v>
      </c>
      <c r="C291" s="17" t="s">
        <v>515</v>
      </c>
      <c r="D291" s="26">
        <v>268726022</v>
      </c>
      <c r="E291" s="27">
        <v>277356510</v>
      </c>
      <c r="F291" s="27">
        <v>268060319</v>
      </c>
      <c r="G291" s="35">
        <f t="shared" si="53"/>
        <v>0.96648288154476703</v>
      </c>
      <c r="H291" s="26">
        <v>13853001</v>
      </c>
      <c r="I291" s="27">
        <v>22537742</v>
      </c>
      <c r="J291" s="27">
        <v>23222169</v>
      </c>
      <c r="K291" s="26">
        <v>59612912</v>
      </c>
      <c r="L291" s="26">
        <v>20289999</v>
      </c>
      <c r="M291" s="27">
        <v>22008027</v>
      </c>
      <c r="N291" s="27">
        <v>32350871</v>
      </c>
      <c r="O291" s="26">
        <v>74648897</v>
      </c>
      <c r="P291" s="26">
        <v>19722026</v>
      </c>
      <c r="Q291" s="27">
        <v>25588548</v>
      </c>
      <c r="R291" s="27">
        <v>21766638</v>
      </c>
      <c r="S291" s="26">
        <v>67077212</v>
      </c>
      <c r="T291" s="26">
        <v>20704520</v>
      </c>
      <c r="U291" s="27">
        <v>22045409</v>
      </c>
      <c r="V291" s="27">
        <v>23971369</v>
      </c>
      <c r="W291" s="40">
        <v>66721298</v>
      </c>
    </row>
    <row r="292" spans="1:23" ht="12.95" customHeight="1" x14ac:dyDescent="0.2">
      <c r="A292" s="15" t="s">
        <v>20</v>
      </c>
      <c r="B292" s="16" t="s">
        <v>516</v>
      </c>
      <c r="C292" s="17" t="s">
        <v>517</v>
      </c>
      <c r="D292" s="26">
        <v>11300000</v>
      </c>
      <c r="E292" s="27">
        <v>10100000</v>
      </c>
      <c r="F292" s="27">
        <v>5163847</v>
      </c>
      <c r="G292" s="35">
        <f t="shared" si="53"/>
        <v>0.51127198019801978</v>
      </c>
      <c r="H292" s="26">
        <v>1027240</v>
      </c>
      <c r="I292" s="27">
        <v>357237</v>
      </c>
      <c r="J292" s="27">
        <v>207629</v>
      </c>
      <c r="K292" s="26">
        <v>1592106</v>
      </c>
      <c r="L292" s="26">
        <v>638114</v>
      </c>
      <c r="M292" s="27">
        <v>220141</v>
      </c>
      <c r="N292" s="27">
        <v>271587</v>
      </c>
      <c r="O292" s="26">
        <v>1129842</v>
      </c>
      <c r="P292" s="26">
        <v>98255</v>
      </c>
      <c r="Q292" s="27">
        <v>282584</v>
      </c>
      <c r="R292" s="27">
        <v>329399</v>
      </c>
      <c r="S292" s="26">
        <v>710238</v>
      </c>
      <c r="T292" s="26">
        <v>757835</v>
      </c>
      <c r="U292" s="27">
        <v>902547</v>
      </c>
      <c r="V292" s="27">
        <v>71279</v>
      </c>
      <c r="W292" s="40">
        <v>1731661</v>
      </c>
    </row>
    <row r="293" spans="1:23" ht="12.95" customHeight="1" x14ac:dyDescent="0.2">
      <c r="A293" s="15" t="s">
        <v>20</v>
      </c>
      <c r="B293" s="16" t="s">
        <v>518</v>
      </c>
      <c r="C293" s="17" t="s">
        <v>519</v>
      </c>
      <c r="D293" s="26">
        <v>4318000</v>
      </c>
      <c r="E293" s="27">
        <v>10683267</v>
      </c>
      <c r="F293" s="27">
        <v>2214377</v>
      </c>
      <c r="G293" s="35">
        <f t="shared" si="53"/>
        <v>0.20727526514127187</v>
      </c>
      <c r="H293" s="26">
        <v>225129</v>
      </c>
      <c r="I293" s="27">
        <v>25420</v>
      </c>
      <c r="J293" s="27">
        <v>35704</v>
      </c>
      <c r="K293" s="26">
        <v>286253</v>
      </c>
      <c r="L293" s="26">
        <v>226420</v>
      </c>
      <c r="M293" s="27">
        <v>50523</v>
      </c>
      <c r="N293" s="27">
        <v>544981</v>
      </c>
      <c r="O293" s="26">
        <v>821924</v>
      </c>
      <c r="P293" s="26">
        <v>407407</v>
      </c>
      <c r="Q293" s="27">
        <v>-81035</v>
      </c>
      <c r="R293" s="27">
        <v>310385</v>
      </c>
      <c r="S293" s="26">
        <v>636757</v>
      </c>
      <c r="T293" s="26">
        <v>451551</v>
      </c>
      <c r="U293" s="27">
        <v>603998</v>
      </c>
      <c r="V293" s="27">
        <v>-586106</v>
      </c>
      <c r="W293" s="40">
        <v>469443</v>
      </c>
    </row>
    <row r="294" spans="1:23" ht="12.95" customHeight="1" x14ac:dyDescent="0.2">
      <c r="A294" s="15" t="s">
        <v>20</v>
      </c>
      <c r="B294" s="16" t="s">
        <v>520</v>
      </c>
      <c r="C294" s="17" t="s">
        <v>521</v>
      </c>
      <c r="D294" s="26">
        <v>11286161</v>
      </c>
      <c r="E294" s="27">
        <v>17659766</v>
      </c>
      <c r="F294" s="27">
        <v>32118045</v>
      </c>
      <c r="G294" s="35">
        <f t="shared" si="53"/>
        <v>1.8187129433085354</v>
      </c>
      <c r="H294" s="26">
        <v>382322</v>
      </c>
      <c r="I294" s="27">
        <v>647622</v>
      </c>
      <c r="J294" s="27">
        <v>783808</v>
      </c>
      <c r="K294" s="26">
        <v>1813752</v>
      </c>
      <c r="L294" s="26">
        <v>2122769</v>
      </c>
      <c r="M294" s="27">
        <v>835685</v>
      </c>
      <c r="N294" s="27">
        <v>0</v>
      </c>
      <c r="O294" s="26">
        <v>2958454</v>
      </c>
      <c r="P294" s="26">
        <v>360974</v>
      </c>
      <c r="Q294" s="27">
        <v>1104595</v>
      </c>
      <c r="R294" s="27">
        <v>2508574</v>
      </c>
      <c r="S294" s="26">
        <v>3974143</v>
      </c>
      <c r="T294" s="26">
        <v>12858829</v>
      </c>
      <c r="U294" s="27">
        <v>10828519</v>
      </c>
      <c r="V294" s="27">
        <v>-315652</v>
      </c>
      <c r="W294" s="40">
        <v>23371696</v>
      </c>
    </row>
    <row r="295" spans="1:23" ht="12.95" customHeight="1" x14ac:dyDescent="0.2">
      <c r="A295" s="15" t="s">
        <v>35</v>
      </c>
      <c r="B295" s="16" t="s">
        <v>522</v>
      </c>
      <c r="C295" s="17" t="s">
        <v>523</v>
      </c>
      <c r="D295" s="26">
        <v>6463000</v>
      </c>
      <c r="E295" s="27">
        <v>5573290</v>
      </c>
      <c r="F295" s="27">
        <v>4559142</v>
      </c>
      <c r="G295" s="35">
        <f t="shared" si="53"/>
        <v>0.81803423112739515</v>
      </c>
      <c r="H295" s="26">
        <v>104604</v>
      </c>
      <c r="I295" s="27">
        <v>102269</v>
      </c>
      <c r="J295" s="27">
        <v>530724</v>
      </c>
      <c r="K295" s="26">
        <v>737597</v>
      </c>
      <c r="L295" s="26">
        <v>143158</v>
      </c>
      <c r="M295" s="27">
        <v>140895</v>
      </c>
      <c r="N295" s="27">
        <v>215651</v>
      </c>
      <c r="O295" s="26">
        <v>499704</v>
      </c>
      <c r="P295" s="26">
        <v>293450</v>
      </c>
      <c r="Q295" s="27">
        <v>337616</v>
      </c>
      <c r="R295" s="27">
        <v>151199</v>
      </c>
      <c r="S295" s="26">
        <v>782265</v>
      </c>
      <c r="T295" s="26">
        <v>1191324</v>
      </c>
      <c r="U295" s="27">
        <v>447837</v>
      </c>
      <c r="V295" s="27">
        <v>900415</v>
      </c>
      <c r="W295" s="40">
        <v>2539576</v>
      </c>
    </row>
    <row r="296" spans="1:23" ht="12.95" customHeight="1" x14ac:dyDescent="0.3">
      <c r="A296" s="18" t="s">
        <v>0</v>
      </c>
      <c r="B296" s="19" t="s">
        <v>524</v>
      </c>
      <c r="C296" s="20" t="s">
        <v>0</v>
      </c>
      <c r="D296" s="28">
        <f>SUM(D291:D295)</f>
        <v>302093183</v>
      </c>
      <c r="E296" s="29">
        <f>SUM(E291:E295)</f>
        <v>321372833</v>
      </c>
      <c r="F296" s="29">
        <f>SUM(F291:F295)</f>
        <v>312115730</v>
      </c>
      <c r="G296" s="36">
        <f t="shared" si="53"/>
        <v>0.97119512899212612</v>
      </c>
      <c r="H296" s="28">
        <f t="shared" ref="H296:W296" si="58">SUM(H291:H295)</f>
        <v>15592296</v>
      </c>
      <c r="I296" s="29">
        <f t="shared" si="58"/>
        <v>23670290</v>
      </c>
      <c r="J296" s="29">
        <f t="shared" si="58"/>
        <v>24780034</v>
      </c>
      <c r="K296" s="28">
        <f t="shared" si="58"/>
        <v>64042620</v>
      </c>
      <c r="L296" s="28">
        <f t="shared" si="58"/>
        <v>23420460</v>
      </c>
      <c r="M296" s="29">
        <f t="shared" si="58"/>
        <v>23255271</v>
      </c>
      <c r="N296" s="29">
        <f t="shared" si="58"/>
        <v>33383090</v>
      </c>
      <c r="O296" s="28">
        <f t="shared" si="58"/>
        <v>80058821</v>
      </c>
      <c r="P296" s="28">
        <f t="shared" si="58"/>
        <v>20882112</v>
      </c>
      <c r="Q296" s="29">
        <f t="shared" si="58"/>
        <v>27232308</v>
      </c>
      <c r="R296" s="29">
        <f t="shared" si="58"/>
        <v>25066195</v>
      </c>
      <c r="S296" s="28">
        <f t="shared" si="58"/>
        <v>73180615</v>
      </c>
      <c r="T296" s="28">
        <f t="shared" si="58"/>
        <v>35964059</v>
      </c>
      <c r="U296" s="29">
        <f t="shared" si="58"/>
        <v>34828310</v>
      </c>
      <c r="V296" s="29">
        <f t="shared" si="58"/>
        <v>24041305</v>
      </c>
      <c r="W296" s="41">
        <f t="shared" si="58"/>
        <v>94833674</v>
      </c>
    </row>
    <row r="297" spans="1:23" ht="12.95" customHeight="1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527817007</v>
      </c>
      <c r="E297" s="29">
        <f>SUM(E261:E264,E266:E272,E274:E282,E284:E289,E291:E295)</f>
        <v>572862192</v>
      </c>
      <c r="F297" s="29">
        <f>SUM(F261:F264,F266:F272,F274:F282,F284:F289,F291:F295)</f>
        <v>487614517</v>
      </c>
      <c r="G297" s="36">
        <f t="shared" si="53"/>
        <v>0.85118990886380574</v>
      </c>
      <c r="H297" s="28">
        <f t="shared" ref="H297:W297" si="59">SUM(H261:H264,H266:H272,H274:H282,H284:H289,H291:H295)</f>
        <v>24659316</v>
      </c>
      <c r="I297" s="29">
        <f t="shared" si="59"/>
        <v>29018256</v>
      </c>
      <c r="J297" s="29">
        <f t="shared" si="59"/>
        <v>38489350</v>
      </c>
      <c r="K297" s="28">
        <f t="shared" si="59"/>
        <v>92166922</v>
      </c>
      <c r="L297" s="28">
        <f t="shared" si="59"/>
        <v>34962483</v>
      </c>
      <c r="M297" s="29">
        <f t="shared" si="59"/>
        <v>37952591</v>
      </c>
      <c r="N297" s="29">
        <f t="shared" si="59"/>
        <v>50488403</v>
      </c>
      <c r="O297" s="28">
        <f t="shared" si="59"/>
        <v>123403477</v>
      </c>
      <c r="P297" s="28">
        <f t="shared" si="59"/>
        <v>33466736</v>
      </c>
      <c r="Q297" s="29">
        <f t="shared" si="59"/>
        <v>49070830</v>
      </c>
      <c r="R297" s="29">
        <f t="shared" si="59"/>
        <v>42217442</v>
      </c>
      <c r="S297" s="28">
        <f t="shared" si="59"/>
        <v>124755008</v>
      </c>
      <c r="T297" s="28">
        <f t="shared" si="59"/>
        <v>48693701</v>
      </c>
      <c r="U297" s="29">
        <f t="shared" si="59"/>
        <v>49357737</v>
      </c>
      <c r="V297" s="29">
        <f t="shared" si="59"/>
        <v>49237672</v>
      </c>
      <c r="W297" s="41">
        <f t="shared" si="59"/>
        <v>147289110</v>
      </c>
    </row>
    <row r="298" spans="1:23" ht="12.95" customHeight="1" x14ac:dyDescent="0.3">
      <c r="A298" s="10"/>
      <c r="B298" s="11" t="s">
        <v>594</v>
      </c>
      <c r="C298" s="12"/>
      <c r="D298" s="30"/>
      <c r="E298" s="31"/>
      <c r="F298" s="31"/>
      <c r="G298" s="37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2"/>
    </row>
    <row r="299" spans="1:23" ht="12.95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7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2"/>
    </row>
    <row r="300" spans="1:23" ht="12.95" customHeight="1" x14ac:dyDescent="0.2">
      <c r="A300" s="15" t="s">
        <v>14</v>
      </c>
      <c r="B300" s="16" t="s">
        <v>527</v>
      </c>
      <c r="C300" s="17" t="s">
        <v>528</v>
      </c>
      <c r="D300" s="26">
        <v>4277194580</v>
      </c>
      <c r="E300" s="27">
        <v>4591096601</v>
      </c>
      <c r="F300" s="27">
        <v>1422513863</v>
      </c>
      <c r="G300" s="35">
        <f t="shared" ref="G300:G337" si="60">IF(($E300     =0),0,($F300     /$E300     ))</f>
        <v>0.30984184969886241</v>
      </c>
      <c r="H300" s="26">
        <v>39638729</v>
      </c>
      <c r="I300" s="27">
        <v>78378548</v>
      </c>
      <c r="J300" s="27">
        <v>87832785</v>
      </c>
      <c r="K300" s="26">
        <v>205850062</v>
      </c>
      <c r="L300" s="26">
        <v>108947557</v>
      </c>
      <c r="M300" s="27">
        <v>108619284</v>
      </c>
      <c r="N300" s="27">
        <v>125440560</v>
      </c>
      <c r="O300" s="26">
        <v>343007401</v>
      </c>
      <c r="P300" s="26">
        <v>117068944</v>
      </c>
      <c r="Q300" s="27">
        <v>96218550</v>
      </c>
      <c r="R300" s="27">
        <v>127197209</v>
      </c>
      <c r="S300" s="26">
        <v>340484703</v>
      </c>
      <c r="T300" s="26">
        <v>126062111</v>
      </c>
      <c r="U300" s="27">
        <v>125146576</v>
      </c>
      <c r="V300" s="27">
        <v>281963010</v>
      </c>
      <c r="W300" s="40">
        <v>533171697</v>
      </c>
    </row>
    <row r="301" spans="1:23" ht="12.95" customHeight="1" x14ac:dyDescent="0.3">
      <c r="A301" s="18" t="s">
        <v>0</v>
      </c>
      <c r="B301" s="19" t="s">
        <v>19</v>
      </c>
      <c r="C301" s="20" t="s">
        <v>0</v>
      </c>
      <c r="D301" s="28">
        <f>D300</f>
        <v>4277194580</v>
      </c>
      <c r="E301" s="29">
        <f>E300</f>
        <v>4591096601</v>
      </c>
      <c r="F301" s="29">
        <f>F300</f>
        <v>1422513863</v>
      </c>
      <c r="G301" s="36">
        <f t="shared" si="60"/>
        <v>0.30984184969886241</v>
      </c>
      <c r="H301" s="28">
        <f t="shared" ref="H301:W301" si="61">H300</f>
        <v>39638729</v>
      </c>
      <c r="I301" s="29">
        <f t="shared" si="61"/>
        <v>78378548</v>
      </c>
      <c r="J301" s="29">
        <f t="shared" si="61"/>
        <v>87832785</v>
      </c>
      <c r="K301" s="28">
        <f t="shared" si="61"/>
        <v>205850062</v>
      </c>
      <c r="L301" s="28">
        <f t="shared" si="61"/>
        <v>108947557</v>
      </c>
      <c r="M301" s="29">
        <f t="shared" si="61"/>
        <v>108619284</v>
      </c>
      <c r="N301" s="29">
        <f t="shared" si="61"/>
        <v>125440560</v>
      </c>
      <c r="O301" s="28">
        <f t="shared" si="61"/>
        <v>343007401</v>
      </c>
      <c r="P301" s="28">
        <f t="shared" si="61"/>
        <v>117068944</v>
      </c>
      <c r="Q301" s="29">
        <f t="shared" si="61"/>
        <v>96218550</v>
      </c>
      <c r="R301" s="29">
        <f t="shared" si="61"/>
        <v>127197209</v>
      </c>
      <c r="S301" s="28">
        <f t="shared" si="61"/>
        <v>340484703</v>
      </c>
      <c r="T301" s="28">
        <f t="shared" si="61"/>
        <v>126062111</v>
      </c>
      <c r="U301" s="29">
        <f t="shared" si="61"/>
        <v>125146576</v>
      </c>
      <c r="V301" s="29">
        <f t="shared" si="61"/>
        <v>281963010</v>
      </c>
      <c r="W301" s="41">
        <f t="shared" si="61"/>
        <v>533171697</v>
      </c>
    </row>
    <row r="302" spans="1:23" ht="12.95" customHeight="1" x14ac:dyDescent="0.2">
      <c r="A302" s="15" t="s">
        <v>20</v>
      </c>
      <c r="B302" s="16" t="s">
        <v>529</v>
      </c>
      <c r="C302" s="17" t="s">
        <v>530</v>
      </c>
      <c r="D302" s="26">
        <v>7078434</v>
      </c>
      <c r="E302" s="27">
        <v>8843119</v>
      </c>
      <c r="F302" s="27">
        <v>6232240</v>
      </c>
      <c r="G302" s="35">
        <f t="shared" si="60"/>
        <v>0.704755867245482</v>
      </c>
      <c r="H302" s="26">
        <v>1192</v>
      </c>
      <c r="I302" s="27">
        <v>257700</v>
      </c>
      <c r="J302" s="27">
        <v>492636</v>
      </c>
      <c r="K302" s="26">
        <v>751528</v>
      </c>
      <c r="L302" s="26">
        <v>418129</v>
      </c>
      <c r="M302" s="27">
        <v>880608</v>
      </c>
      <c r="N302" s="27">
        <v>323994</v>
      </c>
      <c r="O302" s="26">
        <v>1622731</v>
      </c>
      <c r="P302" s="26">
        <v>1185331</v>
      </c>
      <c r="Q302" s="27">
        <v>73788</v>
      </c>
      <c r="R302" s="27">
        <v>1207332</v>
      </c>
      <c r="S302" s="26">
        <v>2466451</v>
      </c>
      <c r="T302" s="26">
        <v>183260</v>
      </c>
      <c r="U302" s="27">
        <v>503301</v>
      </c>
      <c r="V302" s="27">
        <v>704969</v>
      </c>
      <c r="W302" s="40">
        <v>1391530</v>
      </c>
    </row>
    <row r="303" spans="1:23" ht="12.95" customHeight="1" x14ac:dyDescent="0.2">
      <c r="A303" s="15" t="s">
        <v>20</v>
      </c>
      <c r="B303" s="16" t="s">
        <v>531</v>
      </c>
      <c r="C303" s="17" t="s">
        <v>532</v>
      </c>
      <c r="D303" s="26">
        <v>33605299</v>
      </c>
      <c r="E303" s="27">
        <v>40801296</v>
      </c>
      <c r="F303" s="27">
        <v>35180339</v>
      </c>
      <c r="G303" s="35">
        <f t="shared" si="60"/>
        <v>0.86223582211702299</v>
      </c>
      <c r="H303" s="26">
        <v>1822384</v>
      </c>
      <c r="I303" s="27">
        <v>2049347</v>
      </c>
      <c r="J303" s="27">
        <v>2820830</v>
      </c>
      <c r="K303" s="26">
        <v>6692561</v>
      </c>
      <c r="L303" s="26">
        <v>3029762</v>
      </c>
      <c r="M303" s="27">
        <v>4177640</v>
      </c>
      <c r="N303" s="27">
        <v>3254016</v>
      </c>
      <c r="O303" s="26">
        <v>10461418</v>
      </c>
      <c r="P303" s="26">
        <v>2574731</v>
      </c>
      <c r="Q303" s="27">
        <v>2909420</v>
      </c>
      <c r="R303" s="27">
        <v>3317943</v>
      </c>
      <c r="S303" s="26">
        <v>8802094</v>
      </c>
      <c r="T303" s="26">
        <v>3274828</v>
      </c>
      <c r="U303" s="27">
        <v>2817474</v>
      </c>
      <c r="V303" s="27">
        <v>3131964</v>
      </c>
      <c r="W303" s="40">
        <v>9224266</v>
      </c>
    </row>
    <row r="304" spans="1:23" ht="12.95" customHeight="1" x14ac:dyDescent="0.2">
      <c r="A304" s="15" t="s">
        <v>20</v>
      </c>
      <c r="B304" s="16" t="s">
        <v>533</v>
      </c>
      <c r="C304" s="17" t="s">
        <v>534</v>
      </c>
      <c r="D304" s="26">
        <v>24128610</v>
      </c>
      <c r="E304" s="27">
        <v>28120939</v>
      </c>
      <c r="F304" s="27">
        <v>25014344</v>
      </c>
      <c r="G304" s="35">
        <f t="shared" si="60"/>
        <v>0.88952733761842018</v>
      </c>
      <c r="H304" s="26">
        <v>1165167</v>
      </c>
      <c r="I304" s="27">
        <v>1396621</v>
      </c>
      <c r="J304" s="27">
        <v>1787611</v>
      </c>
      <c r="K304" s="26">
        <v>4349399</v>
      </c>
      <c r="L304" s="26">
        <v>2190203</v>
      </c>
      <c r="M304" s="27">
        <v>2621895</v>
      </c>
      <c r="N304" s="27">
        <v>1995227</v>
      </c>
      <c r="O304" s="26">
        <v>6807325</v>
      </c>
      <c r="P304" s="26">
        <v>2194679</v>
      </c>
      <c r="Q304" s="27">
        <v>2306704</v>
      </c>
      <c r="R304" s="27">
        <v>2062001</v>
      </c>
      <c r="S304" s="26">
        <v>6563384</v>
      </c>
      <c r="T304" s="26">
        <v>2151554</v>
      </c>
      <c r="U304" s="27">
        <v>2219575</v>
      </c>
      <c r="V304" s="27">
        <v>2923107</v>
      </c>
      <c r="W304" s="40">
        <v>7294236</v>
      </c>
    </row>
    <row r="305" spans="1:23" ht="12.95" customHeight="1" x14ac:dyDescent="0.2">
      <c r="A305" s="15" t="s">
        <v>20</v>
      </c>
      <c r="B305" s="16" t="s">
        <v>535</v>
      </c>
      <c r="C305" s="17" t="s">
        <v>536</v>
      </c>
      <c r="D305" s="26">
        <v>58545279</v>
      </c>
      <c r="E305" s="27">
        <v>60205646</v>
      </c>
      <c r="F305" s="27">
        <v>50820738</v>
      </c>
      <c r="G305" s="35">
        <f t="shared" si="60"/>
        <v>0.84411913792935633</v>
      </c>
      <c r="H305" s="26">
        <v>1355809</v>
      </c>
      <c r="I305" s="27">
        <v>3047507</v>
      </c>
      <c r="J305" s="27">
        <v>5597281</v>
      </c>
      <c r="K305" s="26">
        <v>10000597</v>
      </c>
      <c r="L305" s="26">
        <v>5086413</v>
      </c>
      <c r="M305" s="27">
        <v>4727311</v>
      </c>
      <c r="N305" s="27">
        <v>5011519</v>
      </c>
      <c r="O305" s="26">
        <v>14825243</v>
      </c>
      <c r="P305" s="26">
        <v>3204959</v>
      </c>
      <c r="Q305" s="27">
        <v>4569714</v>
      </c>
      <c r="R305" s="27">
        <v>3811501</v>
      </c>
      <c r="S305" s="26">
        <v>11586174</v>
      </c>
      <c r="T305" s="26">
        <v>3467153</v>
      </c>
      <c r="U305" s="27">
        <v>567505</v>
      </c>
      <c r="V305" s="27">
        <v>10374066</v>
      </c>
      <c r="W305" s="40">
        <v>14408724</v>
      </c>
    </row>
    <row r="306" spans="1:23" ht="12.95" customHeight="1" x14ac:dyDescent="0.2">
      <c r="A306" s="15" t="s">
        <v>20</v>
      </c>
      <c r="B306" s="16" t="s">
        <v>537</v>
      </c>
      <c r="C306" s="17" t="s">
        <v>538</v>
      </c>
      <c r="D306" s="26">
        <v>57497033</v>
      </c>
      <c r="E306" s="27">
        <v>59237165</v>
      </c>
      <c r="F306" s="27">
        <v>55224712</v>
      </c>
      <c r="G306" s="35">
        <f t="shared" si="60"/>
        <v>0.93226460111654563</v>
      </c>
      <c r="H306" s="26">
        <v>2764474</v>
      </c>
      <c r="I306" s="27">
        <v>4144140</v>
      </c>
      <c r="J306" s="27">
        <v>5279040</v>
      </c>
      <c r="K306" s="26">
        <v>12187654</v>
      </c>
      <c r="L306" s="26">
        <v>4753216</v>
      </c>
      <c r="M306" s="27">
        <v>5822165</v>
      </c>
      <c r="N306" s="27">
        <v>5651715</v>
      </c>
      <c r="O306" s="26">
        <v>16227096</v>
      </c>
      <c r="P306" s="26">
        <v>3754175</v>
      </c>
      <c r="Q306" s="27">
        <v>5217693</v>
      </c>
      <c r="R306" s="27">
        <v>4489971</v>
      </c>
      <c r="S306" s="26">
        <v>13461839</v>
      </c>
      <c r="T306" s="26">
        <v>4160903</v>
      </c>
      <c r="U306" s="27">
        <v>3959678</v>
      </c>
      <c r="V306" s="27">
        <v>5227542</v>
      </c>
      <c r="W306" s="40">
        <v>13348123</v>
      </c>
    </row>
    <row r="307" spans="1:23" ht="12.95" customHeight="1" x14ac:dyDescent="0.2">
      <c r="A307" s="15" t="s">
        <v>35</v>
      </c>
      <c r="B307" s="16" t="s">
        <v>539</v>
      </c>
      <c r="C307" s="17" t="s">
        <v>540</v>
      </c>
      <c r="D307" s="26">
        <v>11787928</v>
      </c>
      <c r="E307" s="27">
        <v>18909361</v>
      </c>
      <c r="F307" s="27">
        <v>11921226</v>
      </c>
      <c r="G307" s="35">
        <f t="shared" si="60"/>
        <v>0.63044044692996237</v>
      </c>
      <c r="H307" s="26">
        <v>40978</v>
      </c>
      <c r="I307" s="27">
        <v>511033</v>
      </c>
      <c r="J307" s="27">
        <v>517845</v>
      </c>
      <c r="K307" s="26">
        <v>1069856</v>
      </c>
      <c r="L307" s="26">
        <v>649662</v>
      </c>
      <c r="M307" s="27">
        <v>1161045</v>
      </c>
      <c r="N307" s="27">
        <v>808390</v>
      </c>
      <c r="O307" s="26">
        <v>2619097</v>
      </c>
      <c r="P307" s="26">
        <v>942938</v>
      </c>
      <c r="Q307" s="27">
        <v>727120</v>
      </c>
      <c r="R307" s="27">
        <v>2002183</v>
      </c>
      <c r="S307" s="26">
        <v>3672241</v>
      </c>
      <c r="T307" s="26">
        <v>1540579</v>
      </c>
      <c r="U307" s="27">
        <v>1278560</v>
      </c>
      <c r="V307" s="27">
        <v>1740893</v>
      </c>
      <c r="W307" s="40">
        <v>4560032</v>
      </c>
    </row>
    <row r="308" spans="1:23" ht="12.95" customHeight="1" x14ac:dyDescent="0.3">
      <c r="A308" s="18" t="s">
        <v>0</v>
      </c>
      <c r="B308" s="19" t="s">
        <v>541</v>
      </c>
      <c r="C308" s="20" t="s">
        <v>0</v>
      </c>
      <c r="D308" s="28">
        <f>SUM(D302:D307)</f>
        <v>192642583</v>
      </c>
      <c r="E308" s="29">
        <f>SUM(E302:E307)</f>
        <v>216117526</v>
      </c>
      <c r="F308" s="29">
        <f>SUM(F302:F307)</f>
        <v>184393599</v>
      </c>
      <c r="G308" s="36">
        <f t="shared" si="60"/>
        <v>0.85320983639244508</v>
      </c>
      <c r="H308" s="28">
        <f t="shared" ref="H308:W308" si="62">SUM(H302:H307)</f>
        <v>7150004</v>
      </c>
      <c r="I308" s="29">
        <f t="shared" si="62"/>
        <v>11406348</v>
      </c>
      <c r="J308" s="29">
        <f t="shared" si="62"/>
        <v>16495243</v>
      </c>
      <c r="K308" s="28">
        <f t="shared" si="62"/>
        <v>35051595</v>
      </c>
      <c r="L308" s="28">
        <f t="shared" si="62"/>
        <v>16127385</v>
      </c>
      <c r="M308" s="29">
        <f t="shared" si="62"/>
        <v>19390664</v>
      </c>
      <c r="N308" s="29">
        <f t="shared" si="62"/>
        <v>17044861</v>
      </c>
      <c r="O308" s="28">
        <f t="shared" si="62"/>
        <v>52562910</v>
      </c>
      <c r="P308" s="28">
        <f t="shared" si="62"/>
        <v>13856813</v>
      </c>
      <c r="Q308" s="29">
        <f t="shared" si="62"/>
        <v>15804439</v>
      </c>
      <c r="R308" s="29">
        <f t="shared" si="62"/>
        <v>16890931</v>
      </c>
      <c r="S308" s="28">
        <f t="shared" si="62"/>
        <v>46552183</v>
      </c>
      <c r="T308" s="28">
        <f t="shared" si="62"/>
        <v>14778277</v>
      </c>
      <c r="U308" s="29">
        <f t="shared" si="62"/>
        <v>11346093</v>
      </c>
      <c r="V308" s="29">
        <f t="shared" si="62"/>
        <v>24102541</v>
      </c>
      <c r="W308" s="41">
        <f t="shared" si="62"/>
        <v>50226911</v>
      </c>
    </row>
    <row r="309" spans="1:23" ht="12.95" customHeight="1" x14ac:dyDescent="0.2">
      <c r="A309" s="15" t="s">
        <v>20</v>
      </c>
      <c r="B309" s="16" t="s">
        <v>542</v>
      </c>
      <c r="C309" s="17" t="s">
        <v>543</v>
      </c>
      <c r="D309" s="26">
        <v>19632966</v>
      </c>
      <c r="E309" s="27">
        <v>15016263</v>
      </c>
      <c r="F309" s="27">
        <v>14404495</v>
      </c>
      <c r="G309" s="35">
        <f t="shared" si="60"/>
        <v>0.95925963736783249</v>
      </c>
      <c r="H309" s="26">
        <v>303952</v>
      </c>
      <c r="I309" s="27">
        <v>524775</v>
      </c>
      <c r="J309" s="27">
        <v>1588392</v>
      </c>
      <c r="K309" s="26">
        <v>2417119</v>
      </c>
      <c r="L309" s="26">
        <v>676939</v>
      </c>
      <c r="M309" s="27">
        <v>977764</v>
      </c>
      <c r="N309" s="27">
        <v>879925</v>
      </c>
      <c r="O309" s="26">
        <v>2534628</v>
      </c>
      <c r="P309" s="26">
        <v>393479</v>
      </c>
      <c r="Q309" s="27">
        <v>879152</v>
      </c>
      <c r="R309" s="27">
        <v>2245775</v>
      </c>
      <c r="S309" s="26">
        <v>3518406</v>
      </c>
      <c r="T309" s="26">
        <v>1257293</v>
      </c>
      <c r="U309" s="27">
        <v>1889912</v>
      </c>
      <c r="V309" s="27">
        <v>2787137</v>
      </c>
      <c r="W309" s="40">
        <v>5934342</v>
      </c>
    </row>
    <row r="310" spans="1:23" ht="12.95" customHeight="1" x14ac:dyDescent="0.2">
      <c r="A310" s="15" t="s">
        <v>20</v>
      </c>
      <c r="B310" s="16" t="s">
        <v>544</v>
      </c>
      <c r="C310" s="17" t="s">
        <v>545</v>
      </c>
      <c r="D310" s="26">
        <v>263320867</v>
      </c>
      <c r="E310" s="27">
        <v>287707009</v>
      </c>
      <c r="F310" s="27">
        <v>272123316</v>
      </c>
      <c r="G310" s="35">
        <f t="shared" si="60"/>
        <v>0.9458348510376402</v>
      </c>
      <c r="H310" s="26">
        <v>14020238</v>
      </c>
      <c r="I310" s="27">
        <v>16586386</v>
      </c>
      <c r="J310" s="27">
        <v>18277037</v>
      </c>
      <c r="K310" s="26">
        <v>48883661</v>
      </c>
      <c r="L310" s="26">
        <v>24208358</v>
      </c>
      <c r="M310" s="27">
        <v>33788747</v>
      </c>
      <c r="N310" s="27">
        <v>24529800</v>
      </c>
      <c r="O310" s="26">
        <v>82526905</v>
      </c>
      <c r="P310" s="26">
        <v>18916583</v>
      </c>
      <c r="Q310" s="27">
        <v>21262642</v>
      </c>
      <c r="R310" s="27">
        <v>22996408</v>
      </c>
      <c r="S310" s="26">
        <v>63175633</v>
      </c>
      <c r="T310" s="26">
        <v>20161846</v>
      </c>
      <c r="U310" s="27">
        <v>24384124</v>
      </c>
      <c r="V310" s="27">
        <v>32991147</v>
      </c>
      <c r="W310" s="40">
        <v>77537117</v>
      </c>
    </row>
    <row r="311" spans="1:23" ht="12.95" customHeight="1" x14ac:dyDescent="0.2">
      <c r="A311" s="15" t="s">
        <v>20</v>
      </c>
      <c r="B311" s="16" t="s">
        <v>546</v>
      </c>
      <c r="C311" s="17" t="s">
        <v>547</v>
      </c>
      <c r="D311" s="26">
        <v>87614397</v>
      </c>
      <c r="E311" s="27">
        <v>80458578</v>
      </c>
      <c r="F311" s="27">
        <v>47919442</v>
      </c>
      <c r="G311" s="35">
        <f t="shared" si="60"/>
        <v>0.59557903198338902</v>
      </c>
      <c r="H311" s="26">
        <v>3798</v>
      </c>
      <c r="I311" s="27">
        <v>1153791</v>
      </c>
      <c r="J311" s="27">
        <v>2341159</v>
      </c>
      <c r="K311" s="26">
        <v>3498748</v>
      </c>
      <c r="L311" s="26">
        <v>4550178</v>
      </c>
      <c r="M311" s="27">
        <v>1724404</v>
      </c>
      <c r="N311" s="27">
        <v>4903327</v>
      </c>
      <c r="O311" s="26">
        <v>11177909</v>
      </c>
      <c r="P311" s="26">
        <v>2847296</v>
      </c>
      <c r="Q311" s="27">
        <v>4629850</v>
      </c>
      <c r="R311" s="27">
        <v>3730978</v>
      </c>
      <c r="S311" s="26">
        <v>11208124</v>
      </c>
      <c r="T311" s="26">
        <v>5716992</v>
      </c>
      <c r="U311" s="27">
        <v>3277767</v>
      </c>
      <c r="V311" s="27">
        <v>13039902</v>
      </c>
      <c r="W311" s="40">
        <v>22034661</v>
      </c>
    </row>
    <row r="312" spans="1:23" ht="12.95" customHeight="1" x14ac:dyDescent="0.2">
      <c r="A312" s="15" t="s">
        <v>20</v>
      </c>
      <c r="B312" s="16" t="s">
        <v>548</v>
      </c>
      <c r="C312" s="17" t="s">
        <v>549</v>
      </c>
      <c r="D312" s="26">
        <v>75222471</v>
      </c>
      <c r="E312" s="27">
        <v>104776113</v>
      </c>
      <c r="F312" s="27">
        <v>60591743</v>
      </c>
      <c r="G312" s="35">
        <f t="shared" si="60"/>
        <v>0.57829729759110271</v>
      </c>
      <c r="H312" s="26">
        <v>515393</v>
      </c>
      <c r="I312" s="27">
        <v>3797621</v>
      </c>
      <c r="J312" s="27">
        <v>4497977</v>
      </c>
      <c r="K312" s="26">
        <v>8810991</v>
      </c>
      <c r="L312" s="26">
        <v>5204786</v>
      </c>
      <c r="M312" s="27">
        <v>5673145</v>
      </c>
      <c r="N312" s="27">
        <v>5266947</v>
      </c>
      <c r="O312" s="26">
        <v>16144878</v>
      </c>
      <c r="P312" s="26">
        <v>3507496</v>
      </c>
      <c r="Q312" s="27">
        <v>4821505</v>
      </c>
      <c r="R312" s="27">
        <v>4303209</v>
      </c>
      <c r="S312" s="26">
        <v>12632210</v>
      </c>
      <c r="T312" s="26">
        <v>6171194</v>
      </c>
      <c r="U312" s="27">
        <v>6464546</v>
      </c>
      <c r="V312" s="27">
        <v>10367924</v>
      </c>
      <c r="W312" s="40">
        <v>23003664</v>
      </c>
    </row>
    <row r="313" spans="1:23" ht="12.95" customHeight="1" x14ac:dyDescent="0.2">
      <c r="A313" s="15" t="s">
        <v>20</v>
      </c>
      <c r="B313" s="16" t="s">
        <v>550</v>
      </c>
      <c r="C313" s="17" t="s">
        <v>551</v>
      </c>
      <c r="D313" s="26">
        <v>22921477</v>
      </c>
      <c r="E313" s="27">
        <v>29582314</v>
      </c>
      <c r="F313" s="27">
        <v>23377162</v>
      </c>
      <c r="G313" s="35">
        <f t="shared" si="60"/>
        <v>0.79024115557694374</v>
      </c>
      <c r="H313" s="26">
        <v>682384</v>
      </c>
      <c r="I313" s="27">
        <v>811271</v>
      </c>
      <c r="J313" s="27">
        <v>1439284</v>
      </c>
      <c r="K313" s="26">
        <v>2932939</v>
      </c>
      <c r="L313" s="26">
        <v>1130068</v>
      </c>
      <c r="M313" s="27">
        <v>2048774</v>
      </c>
      <c r="N313" s="27">
        <v>2154823</v>
      </c>
      <c r="O313" s="26">
        <v>5333665</v>
      </c>
      <c r="P313" s="26">
        <v>1912890</v>
      </c>
      <c r="Q313" s="27">
        <v>2428427</v>
      </c>
      <c r="R313" s="27">
        <v>2109176</v>
      </c>
      <c r="S313" s="26">
        <v>6450493</v>
      </c>
      <c r="T313" s="26">
        <v>2362122</v>
      </c>
      <c r="U313" s="27">
        <v>1106648</v>
      </c>
      <c r="V313" s="27">
        <v>5191295</v>
      </c>
      <c r="W313" s="40">
        <v>8660065</v>
      </c>
    </row>
    <row r="314" spans="1:23" ht="12.95" customHeight="1" x14ac:dyDescent="0.2">
      <c r="A314" s="15" t="s">
        <v>35</v>
      </c>
      <c r="B314" s="16" t="s">
        <v>552</v>
      </c>
      <c r="C314" s="17" t="s">
        <v>553</v>
      </c>
      <c r="D314" s="26">
        <v>7431947</v>
      </c>
      <c r="E314" s="27">
        <v>8162753</v>
      </c>
      <c r="F314" s="27">
        <v>6155221</v>
      </c>
      <c r="G314" s="35">
        <f t="shared" si="60"/>
        <v>0.75406189553940928</v>
      </c>
      <c r="H314" s="26">
        <v>189911</v>
      </c>
      <c r="I314" s="27">
        <v>431159</v>
      </c>
      <c r="J314" s="27">
        <v>702374</v>
      </c>
      <c r="K314" s="26">
        <v>1323444</v>
      </c>
      <c r="L314" s="26">
        <v>399764</v>
      </c>
      <c r="M314" s="27">
        <v>428539</v>
      </c>
      <c r="N314" s="27">
        <v>708211</v>
      </c>
      <c r="O314" s="26">
        <v>1536514</v>
      </c>
      <c r="P314" s="26">
        <v>294330</v>
      </c>
      <c r="Q314" s="27">
        <v>259082</v>
      </c>
      <c r="R314" s="27">
        <v>662235</v>
      </c>
      <c r="S314" s="26">
        <v>1215647</v>
      </c>
      <c r="T314" s="26">
        <v>313319</v>
      </c>
      <c r="U314" s="27">
        <v>706538</v>
      </c>
      <c r="V314" s="27">
        <v>1059759</v>
      </c>
      <c r="W314" s="40">
        <v>2079616</v>
      </c>
    </row>
    <row r="315" spans="1:23" ht="12.95" customHeight="1" x14ac:dyDescent="0.3">
      <c r="A315" s="18" t="s">
        <v>0</v>
      </c>
      <c r="B315" s="19" t="s">
        <v>554</v>
      </c>
      <c r="C315" s="20" t="s">
        <v>0</v>
      </c>
      <c r="D315" s="28">
        <f>SUM(D309:D314)</f>
        <v>476144125</v>
      </c>
      <c r="E315" s="29">
        <f>SUM(E309:E314)</f>
        <v>525703030</v>
      </c>
      <c r="F315" s="29">
        <f>SUM(F309:F314)</f>
        <v>424571379</v>
      </c>
      <c r="G315" s="36">
        <f t="shared" si="60"/>
        <v>0.80762589289241871</v>
      </c>
      <c r="H315" s="28">
        <f t="shared" ref="H315:W315" si="63">SUM(H309:H314)</f>
        <v>15715676</v>
      </c>
      <c r="I315" s="29">
        <f t="shared" si="63"/>
        <v>23305003</v>
      </c>
      <c r="J315" s="29">
        <f t="shared" si="63"/>
        <v>28846223</v>
      </c>
      <c r="K315" s="28">
        <f t="shared" si="63"/>
        <v>67866902</v>
      </c>
      <c r="L315" s="28">
        <f t="shared" si="63"/>
        <v>36170093</v>
      </c>
      <c r="M315" s="29">
        <f t="shared" si="63"/>
        <v>44641373</v>
      </c>
      <c r="N315" s="29">
        <f t="shared" si="63"/>
        <v>38443033</v>
      </c>
      <c r="O315" s="28">
        <f t="shared" si="63"/>
        <v>119254499</v>
      </c>
      <c r="P315" s="28">
        <f t="shared" si="63"/>
        <v>27872074</v>
      </c>
      <c r="Q315" s="29">
        <f t="shared" si="63"/>
        <v>34280658</v>
      </c>
      <c r="R315" s="29">
        <f t="shared" si="63"/>
        <v>36047781</v>
      </c>
      <c r="S315" s="28">
        <f t="shared" si="63"/>
        <v>98200513</v>
      </c>
      <c r="T315" s="28">
        <f t="shared" si="63"/>
        <v>35982766</v>
      </c>
      <c r="U315" s="29">
        <f t="shared" si="63"/>
        <v>37829535</v>
      </c>
      <c r="V315" s="29">
        <f t="shared" si="63"/>
        <v>65437164</v>
      </c>
      <c r="W315" s="41">
        <f t="shared" si="63"/>
        <v>139249465</v>
      </c>
    </row>
    <row r="316" spans="1:23" ht="12.95" customHeight="1" x14ac:dyDescent="0.2">
      <c r="A316" s="15" t="s">
        <v>20</v>
      </c>
      <c r="B316" s="16" t="s">
        <v>555</v>
      </c>
      <c r="C316" s="17" t="s">
        <v>556</v>
      </c>
      <c r="D316" s="26">
        <v>126851881</v>
      </c>
      <c r="E316" s="27">
        <v>128100393</v>
      </c>
      <c r="F316" s="27">
        <v>117737999</v>
      </c>
      <c r="G316" s="35">
        <f t="shared" si="60"/>
        <v>0.91910724270767852</v>
      </c>
      <c r="H316" s="26">
        <v>6098657</v>
      </c>
      <c r="I316" s="27">
        <v>8172998</v>
      </c>
      <c r="J316" s="27">
        <v>9163001</v>
      </c>
      <c r="K316" s="26">
        <v>23434656</v>
      </c>
      <c r="L316" s="26">
        <v>10099809</v>
      </c>
      <c r="M316" s="27">
        <v>9468099</v>
      </c>
      <c r="N316" s="27">
        <v>10360043</v>
      </c>
      <c r="O316" s="26">
        <v>29927951</v>
      </c>
      <c r="P316" s="26">
        <v>9390152</v>
      </c>
      <c r="Q316" s="27">
        <v>9572329</v>
      </c>
      <c r="R316" s="27">
        <v>9531564</v>
      </c>
      <c r="S316" s="26">
        <v>28494045</v>
      </c>
      <c r="T316" s="26">
        <v>10233138</v>
      </c>
      <c r="U316" s="27">
        <v>10609039</v>
      </c>
      <c r="V316" s="27">
        <v>15039170</v>
      </c>
      <c r="W316" s="40">
        <v>35881347</v>
      </c>
    </row>
    <row r="317" spans="1:23" ht="12.95" customHeight="1" x14ac:dyDescent="0.2">
      <c r="A317" s="15" t="s">
        <v>20</v>
      </c>
      <c r="B317" s="16" t="s">
        <v>557</v>
      </c>
      <c r="C317" s="17" t="s">
        <v>558</v>
      </c>
      <c r="D317" s="26">
        <v>254233151</v>
      </c>
      <c r="E317" s="27">
        <v>260670643</v>
      </c>
      <c r="F317" s="27">
        <v>240996771</v>
      </c>
      <c r="G317" s="35">
        <f t="shared" si="60"/>
        <v>0.92452593904101432</v>
      </c>
      <c r="H317" s="26">
        <v>1992674</v>
      </c>
      <c r="I317" s="27">
        <v>20296153</v>
      </c>
      <c r="J317" s="27">
        <v>19541454</v>
      </c>
      <c r="K317" s="26">
        <v>41830281</v>
      </c>
      <c r="L317" s="26">
        <v>17678887</v>
      </c>
      <c r="M317" s="27">
        <v>25311372</v>
      </c>
      <c r="N317" s="27">
        <v>30574794</v>
      </c>
      <c r="O317" s="26">
        <v>73565053</v>
      </c>
      <c r="P317" s="26">
        <v>16330690</v>
      </c>
      <c r="Q317" s="27">
        <v>20958842</v>
      </c>
      <c r="R317" s="27">
        <v>20977284</v>
      </c>
      <c r="S317" s="26">
        <v>58266816</v>
      </c>
      <c r="T317" s="26">
        <v>17946528</v>
      </c>
      <c r="U317" s="27">
        <v>24345025</v>
      </c>
      <c r="V317" s="27">
        <v>25043068</v>
      </c>
      <c r="W317" s="40">
        <v>67334621</v>
      </c>
    </row>
    <row r="318" spans="1:23" ht="12.95" customHeight="1" x14ac:dyDescent="0.2">
      <c r="A318" s="15" t="s">
        <v>20</v>
      </c>
      <c r="B318" s="16" t="s">
        <v>559</v>
      </c>
      <c r="C318" s="17" t="s">
        <v>560</v>
      </c>
      <c r="D318" s="26">
        <v>77921160</v>
      </c>
      <c r="E318" s="27">
        <v>75680880</v>
      </c>
      <c r="F318" s="27">
        <v>72666564</v>
      </c>
      <c r="G318" s="35">
        <f t="shared" si="60"/>
        <v>0.96017070626028667</v>
      </c>
      <c r="H318" s="26">
        <v>5740379</v>
      </c>
      <c r="I318" s="27">
        <v>5028322</v>
      </c>
      <c r="J318" s="27">
        <v>6083877</v>
      </c>
      <c r="K318" s="26">
        <v>16852578</v>
      </c>
      <c r="L318" s="26">
        <v>6951235</v>
      </c>
      <c r="M318" s="27">
        <v>8359639</v>
      </c>
      <c r="N318" s="27">
        <v>5905955</v>
      </c>
      <c r="O318" s="26">
        <v>21216829</v>
      </c>
      <c r="P318" s="26">
        <v>5615892</v>
      </c>
      <c r="Q318" s="27">
        <v>5148113</v>
      </c>
      <c r="R318" s="27">
        <v>5056035</v>
      </c>
      <c r="S318" s="26">
        <v>15820040</v>
      </c>
      <c r="T318" s="26">
        <v>4739012</v>
      </c>
      <c r="U318" s="27">
        <v>5411802</v>
      </c>
      <c r="V318" s="27">
        <v>8626303</v>
      </c>
      <c r="W318" s="40">
        <v>18777117</v>
      </c>
    </row>
    <row r="319" spans="1:23" ht="12.95" customHeight="1" x14ac:dyDescent="0.2">
      <c r="A319" s="15" t="s">
        <v>20</v>
      </c>
      <c r="B319" s="16" t="s">
        <v>561</v>
      </c>
      <c r="C319" s="17" t="s">
        <v>562</v>
      </c>
      <c r="D319" s="26">
        <v>21690772</v>
      </c>
      <c r="E319" s="27">
        <v>20306296</v>
      </c>
      <c r="F319" s="27">
        <v>17070528</v>
      </c>
      <c r="G319" s="35">
        <f t="shared" si="60"/>
        <v>0.84065198301058941</v>
      </c>
      <c r="H319" s="26">
        <v>417496</v>
      </c>
      <c r="I319" s="27">
        <v>1119180</v>
      </c>
      <c r="J319" s="27">
        <v>1177959</v>
      </c>
      <c r="K319" s="26">
        <v>2714635</v>
      </c>
      <c r="L319" s="26">
        <v>3436444</v>
      </c>
      <c r="M319" s="27">
        <v>1438664</v>
      </c>
      <c r="N319" s="27">
        <v>1752494</v>
      </c>
      <c r="O319" s="26">
        <v>6627602</v>
      </c>
      <c r="P319" s="26">
        <v>1319643</v>
      </c>
      <c r="Q319" s="27">
        <v>831623</v>
      </c>
      <c r="R319" s="27">
        <v>1273882</v>
      </c>
      <c r="S319" s="26">
        <v>3425148</v>
      </c>
      <c r="T319" s="26">
        <v>1184965</v>
      </c>
      <c r="U319" s="27">
        <v>1055680</v>
      </c>
      <c r="V319" s="27">
        <v>2062498</v>
      </c>
      <c r="W319" s="40">
        <v>4303143</v>
      </c>
    </row>
    <row r="320" spans="1:23" ht="12.95" customHeight="1" x14ac:dyDescent="0.2">
      <c r="A320" s="15" t="s">
        <v>35</v>
      </c>
      <c r="B320" s="16" t="s">
        <v>563</v>
      </c>
      <c r="C320" s="17" t="s">
        <v>564</v>
      </c>
      <c r="D320" s="26">
        <v>12336509</v>
      </c>
      <c r="E320" s="27">
        <v>11017549</v>
      </c>
      <c r="F320" s="27">
        <v>9971853</v>
      </c>
      <c r="G320" s="35">
        <f t="shared" si="60"/>
        <v>0.90508814619295086</v>
      </c>
      <c r="H320" s="26">
        <v>124050</v>
      </c>
      <c r="I320" s="27">
        <v>174952</v>
      </c>
      <c r="J320" s="27">
        <v>1702484</v>
      </c>
      <c r="K320" s="26">
        <v>2001486</v>
      </c>
      <c r="L320" s="26">
        <v>816607</v>
      </c>
      <c r="M320" s="27">
        <v>809752</v>
      </c>
      <c r="N320" s="27">
        <v>995958</v>
      </c>
      <c r="O320" s="26">
        <v>2622317</v>
      </c>
      <c r="P320" s="26">
        <v>657961</v>
      </c>
      <c r="Q320" s="27">
        <v>1054516</v>
      </c>
      <c r="R320" s="27">
        <v>1349135</v>
      </c>
      <c r="S320" s="26">
        <v>3061612</v>
      </c>
      <c r="T320" s="26">
        <v>336260</v>
      </c>
      <c r="U320" s="27">
        <v>934673</v>
      </c>
      <c r="V320" s="27">
        <v>1015505</v>
      </c>
      <c r="W320" s="40">
        <v>2286438</v>
      </c>
    </row>
    <row r="321" spans="1:23" ht="12.95" customHeight="1" x14ac:dyDescent="0.3">
      <c r="A321" s="18" t="s">
        <v>0</v>
      </c>
      <c r="B321" s="19" t="s">
        <v>565</v>
      </c>
      <c r="C321" s="20" t="s">
        <v>0</v>
      </c>
      <c r="D321" s="28">
        <f>SUM(D316:D320)</f>
        <v>493033473</v>
      </c>
      <c r="E321" s="29">
        <f>SUM(E316:E320)</f>
        <v>495775761</v>
      </c>
      <c r="F321" s="29">
        <f>SUM(F316:F320)</f>
        <v>458443715</v>
      </c>
      <c r="G321" s="36">
        <f t="shared" si="60"/>
        <v>0.92469973537088679</v>
      </c>
      <c r="H321" s="28">
        <f t="shared" ref="H321:W321" si="64">SUM(H316:H320)</f>
        <v>14373256</v>
      </c>
      <c r="I321" s="29">
        <f t="shared" si="64"/>
        <v>34791605</v>
      </c>
      <c r="J321" s="29">
        <f t="shared" si="64"/>
        <v>37668775</v>
      </c>
      <c r="K321" s="28">
        <f t="shared" si="64"/>
        <v>86833636</v>
      </c>
      <c r="L321" s="28">
        <f t="shared" si="64"/>
        <v>38982982</v>
      </c>
      <c r="M321" s="29">
        <f t="shared" si="64"/>
        <v>45387526</v>
      </c>
      <c r="N321" s="29">
        <f t="shared" si="64"/>
        <v>49589244</v>
      </c>
      <c r="O321" s="28">
        <f t="shared" si="64"/>
        <v>133959752</v>
      </c>
      <c r="P321" s="28">
        <f t="shared" si="64"/>
        <v>33314338</v>
      </c>
      <c r="Q321" s="29">
        <f t="shared" si="64"/>
        <v>37565423</v>
      </c>
      <c r="R321" s="29">
        <f t="shared" si="64"/>
        <v>38187900</v>
      </c>
      <c r="S321" s="28">
        <f t="shared" si="64"/>
        <v>109067661</v>
      </c>
      <c r="T321" s="28">
        <f t="shared" si="64"/>
        <v>34439903</v>
      </c>
      <c r="U321" s="29">
        <f t="shared" si="64"/>
        <v>42356219</v>
      </c>
      <c r="V321" s="29">
        <f t="shared" si="64"/>
        <v>51786544</v>
      </c>
      <c r="W321" s="41">
        <f t="shared" si="64"/>
        <v>128582666</v>
      </c>
    </row>
    <row r="322" spans="1:23" ht="12.95" customHeight="1" x14ac:dyDescent="0.2">
      <c r="A322" s="15" t="s">
        <v>20</v>
      </c>
      <c r="B322" s="16" t="s">
        <v>566</v>
      </c>
      <c r="C322" s="17" t="s">
        <v>567</v>
      </c>
      <c r="D322" s="26">
        <v>22898398</v>
      </c>
      <c r="E322" s="27">
        <v>23169005</v>
      </c>
      <c r="F322" s="27">
        <v>29543962</v>
      </c>
      <c r="G322" s="35">
        <f t="shared" si="60"/>
        <v>1.2751502276424904</v>
      </c>
      <c r="H322" s="26">
        <v>2007251</v>
      </c>
      <c r="I322" s="27">
        <v>849103</v>
      </c>
      <c r="J322" s="27">
        <v>4123842</v>
      </c>
      <c r="K322" s="26">
        <v>6980196</v>
      </c>
      <c r="L322" s="26">
        <v>3052389</v>
      </c>
      <c r="M322" s="27">
        <v>2919153</v>
      </c>
      <c r="N322" s="27">
        <v>2162289</v>
      </c>
      <c r="O322" s="26">
        <v>8133831</v>
      </c>
      <c r="P322" s="26">
        <v>2438159</v>
      </c>
      <c r="Q322" s="27">
        <v>2121387</v>
      </c>
      <c r="R322" s="27">
        <v>2522857</v>
      </c>
      <c r="S322" s="26">
        <v>7082403</v>
      </c>
      <c r="T322" s="26">
        <v>2713376</v>
      </c>
      <c r="U322" s="27">
        <v>2309069</v>
      </c>
      <c r="V322" s="27">
        <v>2325087</v>
      </c>
      <c r="W322" s="40">
        <v>7347532</v>
      </c>
    </row>
    <row r="323" spans="1:23" ht="12.95" customHeight="1" x14ac:dyDescent="0.2">
      <c r="A323" s="15" t="s">
        <v>20</v>
      </c>
      <c r="B323" s="16" t="s">
        <v>568</v>
      </c>
      <c r="C323" s="17" t="s">
        <v>569</v>
      </c>
      <c r="D323" s="26">
        <v>94548558</v>
      </c>
      <c r="E323" s="27">
        <v>96909583</v>
      </c>
      <c r="F323" s="27">
        <v>87489553</v>
      </c>
      <c r="G323" s="35">
        <f t="shared" si="60"/>
        <v>0.90279568120729603</v>
      </c>
      <c r="H323" s="26">
        <v>4927501</v>
      </c>
      <c r="I323" s="27">
        <v>5762210</v>
      </c>
      <c r="J323" s="27">
        <v>6684279</v>
      </c>
      <c r="K323" s="26">
        <v>17373990</v>
      </c>
      <c r="L323" s="26">
        <v>8198792</v>
      </c>
      <c r="M323" s="27">
        <v>9224995</v>
      </c>
      <c r="N323" s="27">
        <v>8870183</v>
      </c>
      <c r="O323" s="26">
        <v>26293970</v>
      </c>
      <c r="P323" s="26">
        <v>7921731</v>
      </c>
      <c r="Q323" s="27">
        <v>6350291</v>
      </c>
      <c r="R323" s="27">
        <v>6820463</v>
      </c>
      <c r="S323" s="26">
        <v>21092485</v>
      </c>
      <c r="T323" s="26">
        <v>7175137</v>
      </c>
      <c r="U323" s="27">
        <v>7689826</v>
      </c>
      <c r="V323" s="27">
        <v>7864145</v>
      </c>
      <c r="W323" s="40">
        <v>22729108</v>
      </c>
    </row>
    <row r="324" spans="1:23" ht="12.95" customHeight="1" x14ac:dyDescent="0.2">
      <c r="A324" s="15" t="s">
        <v>20</v>
      </c>
      <c r="B324" s="16" t="s">
        <v>570</v>
      </c>
      <c r="C324" s="17" t="s">
        <v>571</v>
      </c>
      <c r="D324" s="26">
        <v>121874537</v>
      </c>
      <c r="E324" s="27">
        <v>125584339</v>
      </c>
      <c r="F324" s="27">
        <v>110700016</v>
      </c>
      <c r="G324" s="35">
        <f t="shared" si="60"/>
        <v>0.88147946536550226</v>
      </c>
      <c r="H324" s="26">
        <v>4163873</v>
      </c>
      <c r="I324" s="27">
        <v>6471639</v>
      </c>
      <c r="J324" s="27">
        <v>7646134</v>
      </c>
      <c r="K324" s="26">
        <v>18281646</v>
      </c>
      <c r="L324" s="26">
        <v>8089111</v>
      </c>
      <c r="M324" s="27">
        <v>9090276</v>
      </c>
      <c r="N324" s="27">
        <v>16787707</v>
      </c>
      <c r="O324" s="26">
        <v>33967094</v>
      </c>
      <c r="P324" s="26">
        <v>12904564</v>
      </c>
      <c r="Q324" s="27">
        <v>8018615</v>
      </c>
      <c r="R324" s="27">
        <v>7175429</v>
      </c>
      <c r="S324" s="26">
        <v>28098608</v>
      </c>
      <c r="T324" s="26">
        <v>11141572</v>
      </c>
      <c r="U324" s="27">
        <v>9248796</v>
      </c>
      <c r="V324" s="27">
        <v>9962300</v>
      </c>
      <c r="W324" s="40">
        <v>30352668</v>
      </c>
    </row>
    <row r="325" spans="1:23" ht="12.95" customHeight="1" x14ac:dyDescent="0.2">
      <c r="A325" s="15" t="s">
        <v>20</v>
      </c>
      <c r="B325" s="16" t="s">
        <v>572</v>
      </c>
      <c r="C325" s="17" t="s">
        <v>573</v>
      </c>
      <c r="D325" s="26">
        <v>128523566</v>
      </c>
      <c r="E325" s="27">
        <v>152897166</v>
      </c>
      <c r="F325" s="27">
        <v>150994347</v>
      </c>
      <c r="G325" s="35">
        <f t="shared" si="60"/>
        <v>0.98755490994515882</v>
      </c>
      <c r="H325" s="26">
        <v>6336661</v>
      </c>
      <c r="I325" s="27">
        <v>8221470</v>
      </c>
      <c r="J325" s="27">
        <v>18495751</v>
      </c>
      <c r="K325" s="26">
        <v>33053882</v>
      </c>
      <c r="L325" s="26">
        <v>15423696</v>
      </c>
      <c r="M325" s="27">
        <v>12652945</v>
      </c>
      <c r="N325" s="27">
        <v>9411494</v>
      </c>
      <c r="O325" s="26">
        <v>37488135</v>
      </c>
      <c r="P325" s="26">
        <v>3986892</v>
      </c>
      <c r="Q325" s="27">
        <v>16793428</v>
      </c>
      <c r="R325" s="27">
        <v>13788018</v>
      </c>
      <c r="S325" s="26">
        <v>34568338</v>
      </c>
      <c r="T325" s="26">
        <v>14560943</v>
      </c>
      <c r="U325" s="27">
        <v>10888979</v>
      </c>
      <c r="V325" s="27">
        <v>20434070</v>
      </c>
      <c r="W325" s="40">
        <v>45883992</v>
      </c>
    </row>
    <row r="326" spans="1:23" ht="12.95" customHeight="1" x14ac:dyDescent="0.2">
      <c r="A326" s="15" t="s">
        <v>20</v>
      </c>
      <c r="B326" s="16" t="s">
        <v>574</v>
      </c>
      <c r="C326" s="17" t="s">
        <v>575</v>
      </c>
      <c r="D326" s="26">
        <v>16748800</v>
      </c>
      <c r="E326" s="27">
        <v>17517600</v>
      </c>
      <c r="F326" s="27">
        <v>16936036</v>
      </c>
      <c r="G326" s="35">
        <f t="shared" si="60"/>
        <v>0.96680115997625249</v>
      </c>
      <c r="H326" s="26">
        <v>282820</v>
      </c>
      <c r="I326" s="27">
        <v>646798</v>
      </c>
      <c r="J326" s="27">
        <v>1500395</v>
      </c>
      <c r="K326" s="26">
        <v>2430013</v>
      </c>
      <c r="L326" s="26">
        <v>780121</v>
      </c>
      <c r="M326" s="27">
        <v>1216810</v>
      </c>
      <c r="N326" s="27">
        <v>2069090</v>
      </c>
      <c r="O326" s="26">
        <v>4066021</v>
      </c>
      <c r="P326" s="26">
        <v>1334942</v>
      </c>
      <c r="Q326" s="27">
        <v>2069103</v>
      </c>
      <c r="R326" s="27">
        <v>2450567</v>
      </c>
      <c r="S326" s="26">
        <v>5854612</v>
      </c>
      <c r="T326" s="26">
        <v>807904</v>
      </c>
      <c r="U326" s="27">
        <v>1967111</v>
      </c>
      <c r="V326" s="27">
        <v>1810375</v>
      </c>
      <c r="W326" s="40">
        <v>4585390</v>
      </c>
    </row>
    <row r="327" spans="1:23" ht="12.95" customHeight="1" x14ac:dyDescent="0.2">
      <c r="A327" s="15" t="s">
        <v>20</v>
      </c>
      <c r="B327" s="16" t="s">
        <v>576</v>
      </c>
      <c r="C327" s="17" t="s">
        <v>577</v>
      </c>
      <c r="D327" s="26">
        <v>55986111</v>
      </c>
      <c r="E327" s="27">
        <v>53494147</v>
      </c>
      <c r="F327" s="27">
        <v>47523935</v>
      </c>
      <c r="G327" s="35">
        <f t="shared" si="60"/>
        <v>0.88839504254549573</v>
      </c>
      <c r="H327" s="26">
        <v>718978</v>
      </c>
      <c r="I327" s="27">
        <v>1835368</v>
      </c>
      <c r="J327" s="27">
        <v>1574675</v>
      </c>
      <c r="K327" s="26">
        <v>4129021</v>
      </c>
      <c r="L327" s="26">
        <v>1873597</v>
      </c>
      <c r="M327" s="27">
        <v>4227252</v>
      </c>
      <c r="N327" s="27">
        <v>4738467</v>
      </c>
      <c r="O327" s="26">
        <v>10839316</v>
      </c>
      <c r="P327" s="26">
        <v>6660621</v>
      </c>
      <c r="Q327" s="27">
        <v>5358026</v>
      </c>
      <c r="R327" s="27">
        <v>3067441</v>
      </c>
      <c r="S327" s="26">
        <v>15086088</v>
      </c>
      <c r="T327" s="26">
        <v>2953657</v>
      </c>
      <c r="U327" s="27">
        <v>2086333</v>
      </c>
      <c r="V327" s="27">
        <v>12429520</v>
      </c>
      <c r="W327" s="40">
        <v>17469510</v>
      </c>
    </row>
    <row r="328" spans="1:23" ht="12.95" customHeight="1" x14ac:dyDescent="0.2">
      <c r="A328" s="15" t="s">
        <v>20</v>
      </c>
      <c r="B328" s="16" t="s">
        <v>578</v>
      </c>
      <c r="C328" s="17" t="s">
        <v>579</v>
      </c>
      <c r="D328" s="26">
        <v>48043275</v>
      </c>
      <c r="E328" s="27">
        <v>52538662</v>
      </c>
      <c r="F328" s="27">
        <v>49544286</v>
      </c>
      <c r="G328" s="35">
        <f t="shared" si="60"/>
        <v>0.94300623795862937</v>
      </c>
      <c r="H328" s="26">
        <v>323407</v>
      </c>
      <c r="I328" s="27">
        <v>2744869</v>
      </c>
      <c r="J328" s="27">
        <v>5037977</v>
      </c>
      <c r="K328" s="26">
        <v>8106253</v>
      </c>
      <c r="L328" s="26">
        <v>4035032</v>
      </c>
      <c r="M328" s="27">
        <v>7902958</v>
      </c>
      <c r="N328" s="27">
        <v>4051327</v>
      </c>
      <c r="O328" s="26">
        <v>15989317</v>
      </c>
      <c r="P328" s="26">
        <v>7839330</v>
      </c>
      <c r="Q328" s="27">
        <v>4660499</v>
      </c>
      <c r="R328" s="27">
        <v>6976156</v>
      </c>
      <c r="S328" s="26">
        <v>19475985</v>
      </c>
      <c r="T328" s="26">
        <v>-1097380</v>
      </c>
      <c r="U328" s="27">
        <v>3684259</v>
      </c>
      <c r="V328" s="27">
        <v>3385852</v>
      </c>
      <c r="W328" s="40">
        <v>5972731</v>
      </c>
    </row>
    <row r="329" spans="1:23" ht="12.95" customHeight="1" x14ac:dyDescent="0.2">
      <c r="A329" s="15" t="s">
        <v>35</v>
      </c>
      <c r="B329" s="16" t="s">
        <v>580</v>
      </c>
      <c r="C329" s="17" t="s">
        <v>581</v>
      </c>
      <c r="D329" s="26">
        <v>2573402</v>
      </c>
      <c r="E329" s="27">
        <v>3461420</v>
      </c>
      <c r="F329" s="27">
        <v>2952188</v>
      </c>
      <c r="G329" s="35">
        <f t="shared" si="60"/>
        <v>0.85288349867973257</v>
      </c>
      <c r="H329" s="26">
        <v>8356</v>
      </c>
      <c r="I329" s="27">
        <v>226806</v>
      </c>
      <c r="J329" s="27">
        <v>118661</v>
      </c>
      <c r="K329" s="26">
        <v>353823</v>
      </c>
      <c r="L329" s="26">
        <v>269767</v>
      </c>
      <c r="M329" s="27">
        <v>279117</v>
      </c>
      <c r="N329" s="27">
        <v>233530</v>
      </c>
      <c r="O329" s="26">
        <v>782414</v>
      </c>
      <c r="P329" s="26">
        <v>178087</v>
      </c>
      <c r="Q329" s="27">
        <v>414797</v>
      </c>
      <c r="R329" s="27">
        <v>292028</v>
      </c>
      <c r="S329" s="26">
        <v>884912</v>
      </c>
      <c r="T329" s="26">
        <v>235381</v>
      </c>
      <c r="U329" s="27">
        <v>142567</v>
      </c>
      <c r="V329" s="27">
        <v>553091</v>
      </c>
      <c r="W329" s="40">
        <v>931039</v>
      </c>
    </row>
    <row r="330" spans="1:23" ht="12.95" customHeight="1" x14ac:dyDescent="0.3">
      <c r="A330" s="18" t="s">
        <v>0</v>
      </c>
      <c r="B330" s="19" t="s">
        <v>582</v>
      </c>
      <c r="C330" s="20" t="s">
        <v>0</v>
      </c>
      <c r="D330" s="28">
        <f>SUM(D322:D329)</f>
        <v>491196647</v>
      </c>
      <c r="E330" s="29">
        <f>SUM(E322:E329)</f>
        <v>525571922</v>
      </c>
      <c r="F330" s="29">
        <f>SUM(F322:F329)</f>
        <v>495684323</v>
      </c>
      <c r="G330" s="36">
        <f t="shared" si="60"/>
        <v>0.94313318929545098</v>
      </c>
      <c r="H330" s="28">
        <f t="shared" ref="H330:W330" si="65">SUM(H322:H329)</f>
        <v>18768847</v>
      </c>
      <c r="I330" s="29">
        <f t="shared" si="65"/>
        <v>26758263</v>
      </c>
      <c r="J330" s="29">
        <f t="shared" si="65"/>
        <v>45181714</v>
      </c>
      <c r="K330" s="28">
        <f t="shared" si="65"/>
        <v>90708824</v>
      </c>
      <c r="L330" s="28">
        <f t="shared" si="65"/>
        <v>41722505</v>
      </c>
      <c r="M330" s="29">
        <f t="shared" si="65"/>
        <v>47513506</v>
      </c>
      <c r="N330" s="29">
        <f t="shared" si="65"/>
        <v>48324087</v>
      </c>
      <c r="O330" s="28">
        <f t="shared" si="65"/>
        <v>137560098</v>
      </c>
      <c r="P330" s="28">
        <f t="shared" si="65"/>
        <v>43264326</v>
      </c>
      <c r="Q330" s="29">
        <f t="shared" si="65"/>
        <v>45786146</v>
      </c>
      <c r="R330" s="29">
        <f t="shared" si="65"/>
        <v>43092959</v>
      </c>
      <c r="S330" s="28">
        <f t="shared" si="65"/>
        <v>132143431</v>
      </c>
      <c r="T330" s="28">
        <f t="shared" si="65"/>
        <v>38490590</v>
      </c>
      <c r="U330" s="29">
        <f t="shared" si="65"/>
        <v>38016940</v>
      </c>
      <c r="V330" s="29">
        <f t="shared" si="65"/>
        <v>58764440</v>
      </c>
      <c r="W330" s="41">
        <f t="shared" si="65"/>
        <v>135271970</v>
      </c>
    </row>
    <row r="331" spans="1:23" ht="12.95" customHeight="1" x14ac:dyDescent="0.2">
      <c r="A331" s="15" t="s">
        <v>20</v>
      </c>
      <c r="B331" s="16" t="s">
        <v>583</v>
      </c>
      <c r="C331" s="17" t="s">
        <v>584</v>
      </c>
      <c r="D331" s="26">
        <v>1985724</v>
      </c>
      <c r="E331" s="27">
        <v>2104716</v>
      </c>
      <c r="F331" s="27">
        <v>1586955</v>
      </c>
      <c r="G331" s="35">
        <f t="shared" si="60"/>
        <v>0.75399958949330936</v>
      </c>
      <c r="H331" s="26">
        <v>11485</v>
      </c>
      <c r="I331" s="27">
        <v>104417</v>
      </c>
      <c r="J331" s="27">
        <v>185238</v>
      </c>
      <c r="K331" s="26">
        <v>301140</v>
      </c>
      <c r="L331" s="26">
        <v>170914</v>
      </c>
      <c r="M331" s="27">
        <v>261237</v>
      </c>
      <c r="N331" s="27">
        <v>93891</v>
      </c>
      <c r="O331" s="26">
        <v>526042</v>
      </c>
      <c r="P331" s="26">
        <v>42553</v>
      </c>
      <c r="Q331" s="27">
        <v>111336</v>
      </c>
      <c r="R331" s="27">
        <v>145201</v>
      </c>
      <c r="S331" s="26">
        <v>299090</v>
      </c>
      <c r="T331" s="26">
        <v>237816</v>
      </c>
      <c r="U331" s="27">
        <v>120116</v>
      </c>
      <c r="V331" s="27">
        <v>102751</v>
      </c>
      <c r="W331" s="40">
        <v>460683</v>
      </c>
    </row>
    <row r="332" spans="1:23" ht="12.95" customHeight="1" x14ac:dyDescent="0.2">
      <c r="A332" s="15" t="s">
        <v>20</v>
      </c>
      <c r="B332" s="16" t="s">
        <v>585</v>
      </c>
      <c r="C332" s="17" t="s">
        <v>586</v>
      </c>
      <c r="D332" s="26">
        <v>14549183</v>
      </c>
      <c r="E332" s="27">
        <v>15742683</v>
      </c>
      <c r="F332" s="27">
        <v>12867621</v>
      </c>
      <c r="G332" s="35">
        <f t="shared" si="60"/>
        <v>0.81737153698642095</v>
      </c>
      <c r="H332" s="26">
        <v>1005331</v>
      </c>
      <c r="I332" s="27">
        <v>889901</v>
      </c>
      <c r="J332" s="27">
        <v>1122949</v>
      </c>
      <c r="K332" s="26">
        <v>3018181</v>
      </c>
      <c r="L332" s="26">
        <v>1297833</v>
      </c>
      <c r="M332" s="27">
        <v>728048</v>
      </c>
      <c r="N332" s="27">
        <v>898443</v>
      </c>
      <c r="O332" s="26">
        <v>2924324</v>
      </c>
      <c r="P332" s="26">
        <v>985006</v>
      </c>
      <c r="Q332" s="27">
        <v>1072788</v>
      </c>
      <c r="R332" s="27">
        <v>1336781</v>
      </c>
      <c r="S332" s="26">
        <v>3394575</v>
      </c>
      <c r="T332" s="26">
        <v>1317072</v>
      </c>
      <c r="U332" s="27">
        <v>1003905</v>
      </c>
      <c r="V332" s="27">
        <v>1209564</v>
      </c>
      <c r="W332" s="40">
        <v>3530541</v>
      </c>
    </row>
    <row r="333" spans="1:23" ht="12.95" customHeight="1" x14ac:dyDescent="0.2">
      <c r="A333" s="15" t="s">
        <v>20</v>
      </c>
      <c r="B333" s="16" t="s">
        <v>587</v>
      </c>
      <c r="C333" s="17" t="s">
        <v>588</v>
      </c>
      <c r="D333" s="26">
        <v>7468218</v>
      </c>
      <c r="E333" s="27">
        <v>6952459</v>
      </c>
      <c r="F333" s="27">
        <v>5945361</v>
      </c>
      <c r="G333" s="35">
        <f t="shared" si="60"/>
        <v>0.85514506450163896</v>
      </c>
      <c r="H333" s="26">
        <v>217248</v>
      </c>
      <c r="I333" s="27">
        <v>356206</v>
      </c>
      <c r="J333" s="27">
        <v>589238</v>
      </c>
      <c r="K333" s="26">
        <v>1162692</v>
      </c>
      <c r="L333" s="26">
        <v>446561</v>
      </c>
      <c r="M333" s="27">
        <v>447920</v>
      </c>
      <c r="N333" s="27">
        <v>563437</v>
      </c>
      <c r="O333" s="26">
        <v>1457918</v>
      </c>
      <c r="P333" s="26">
        <v>572569</v>
      </c>
      <c r="Q333" s="27">
        <v>397349</v>
      </c>
      <c r="R333" s="27">
        <v>439314</v>
      </c>
      <c r="S333" s="26">
        <v>1409232</v>
      </c>
      <c r="T333" s="26">
        <v>469816</v>
      </c>
      <c r="U333" s="27">
        <v>522130</v>
      </c>
      <c r="V333" s="27">
        <v>923573</v>
      </c>
      <c r="W333" s="40">
        <v>1915519</v>
      </c>
    </row>
    <row r="334" spans="1:23" ht="12.95" customHeight="1" x14ac:dyDescent="0.2">
      <c r="A334" s="15" t="s">
        <v>35</v>
      </c>
      <c r="B334" s="16" t="s">
        <v>589</v>
      </c>
      <c r="C334" s="17" t="s">
        <v>590</v>
      </c>
      <c r="D334" s="26">
        <v>5378370</v>
      </c>
      <c r="E334" s="27">
        <v>2719440</v>
      </c>
      <c r="F334" s="27">
        <v>1739090</v>
      </c>
      <c r="G334" s="35">
        <f t="shared" si="60"/>
        <v>0.63950298590886356</v>
      </c>
      <c r="H334" s="26">
        <v>48267</v>
      </c>
      <c r="I334" s="27">
        <v>80458</v>
      </c>
      <c r="J334" s="27">
        <v>0</v>
      </c>
      <c r="K334" s="26">
        <v>128725</v>
      </c>
      <c r="L334" s="26">
        <v>200344</v>
      </c>
      <c r="M334" s="27">
        <v>91803</v>
      </c>
      <c r="N334" s="27">
        <v>165411</v>
      </c>
      <c r="O334" s="26">
        <v>457558</v>
      </c>
      <c r="P334" s="26">
        <v>71045</v>
      </c>
      <c r="Q334" s="27">
        <v>116599</v>
      </c>
      <c r="R334" s="27">
        <v>272998</v>
      </c>
      <c r="S334" s="26">
        <v>460642</v>
      </c>
      <c r="T334" s="26">
        <v>136517</v>
      </c>
      <c r="U334" s="27">
        <v>40580</v>
      </c>
      <c r="V334" s="27">
        <v>515068</v>
      </c>
      <c r="W334" s="40">
        <v>692165</v>
      </c>
    </row>
    <row r="335" spans="1:23" ht="12.95" customHeight="1" x14ac:dyDescent="0.3">
      <c r="A335" s="18" t="s">
        <v>0</v>
      </c>
      <c r="B335" s="19" t="s">
        <v>591</v>
      </c>
      <c r="C335" s="20" t="s">
        <v>0</v>
      </c>
      <c r="D335" s="28">
        <f>SUM(D331:D334)</f>
        <v>29381495</v>
      </c>
      <c r="E335" s="29">
        <f>SUM(E331:E334)</f>
        <v>27519298</v>
      </c>
      <c r="F335" s="29">
        <f>SUM(F331:F334)</f>
        <v>22139027</v>
      </c>
      <c r="G335" s="36">
        <f t="shared" si="60"/>
        <v>0.80449097938472125</v>
      </c>
      <c r="H335" s="28">
        <f t="shared" ref="H335:W335" si="66">SUM(H331:H334)</f>
        <v>1282331</v>
      </c>
      <c r="I335" s="29">
        <f t="shared" si="66"/>
        <v>1430982</v>
      </c>
      <c r="J335" s="29">
        <f t="shared" si="66"/>
        <v>1897425</v>
      </c>
      <c r="K335" s="28">
        <f t="shared" si="66"/>
        <v>4610738</v>
      </c>
      <c r="L335" s="28">
        <f t="shared" si="66"/>
        <v>2115652</v>
      </c>
      <c r="M335" s="29">
        <f t="shared" si="66"/>
        <v>1529008</v>
      </c>
      <c r="N335" s="29">
        <f t="shared" si="66"/>
        <v>1721182</v>
      </c>
      <c r="O335" s="28">
        <f t="shared" si="66"/>
        <v>5365842</v>
      </c>
      <c r="P335" s="28">
        <f t="shared" si="66"/>
        <v>1671173</v>
      </c>
      <c r="Q335" s="29">
        <f t="shared" si="66"/>
        <v>1698072</v>
      </c>
      <c r="R335" s="29">
        <f t="shared" si="66"/>
        <v>2194294</v>
      </c>
      <c r="S335" s="28">
        <f t="shared" si="66"/>
        <v>5563539</v>
      </c>
      <c r="T335" s="28">
        <f t="shared" si="66"/>
        <v>2161221</v>
      </c>
      <c r="U335" s="29">
        <f t="shared" si="66"/>
        <v>1686731</v>
      </c>
      <c r="V335" s="29">
        <f t="shared" si="66"/>
        <v>2750956</v>
      </c>
      <c r="W335" s="41">
        <f t="shared" si="66"/>
        <v>6598908</v>
      </c>
    </row>
    <row r="336" spans="1:23" ht="12.95" customHeight="1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5959592903</v>
      </c>
      <c r="E336" s="29">
        <f>SUM(E300,E302:E307,E309:E314,E316:E320,E322:E329,E331:E334)</f>
        <v>6381784138</v>
      </c>
      <c r="F336" s="29">
        <f>SUM(F300,F302:F307,F309:F314,F316:F320,F322:F329,F331:F334)</f>
        <v>3007745906</v>
      </c>
      <c r="G336" s="36">
        <f t="shared" si="60"/>
        <v>0.47130173019963717</v>
      </c>
      <c r="H336" s="28">
        <f t="shared" ref="H336:W336" si="67">SUM(H300,H302:H307,H309:H314,H316:H320,H322:H329,H331:H334)</f>
        <v>96928843</v>
      </c>
      <c r="I336" s="29">
        <f t="shared" si="67"/>
        <v>176070749</v>
      </c>
      <c r="J336" s="29">
        <f t="shared" si="67"/>
        <v>217922165</v>
      </c>
      <c r="K336" s="28">
        <f t="shared" si="67"/>
        <v>490921757</v>
      </c>
      <c r="L336" s="28">
        <f t="shared" si="67"/>
        <v>244066174</v>
      </c>
      <c r="M336" s="29">
        <f t="shared" si="67"/>
        <v>267081361</v>
      </c>
      <c r="N336" s="29">
        <f t="shared" si="67"/>
        <v>280562967</v>
      </c>
      <c r="O336" s="28">
        <f t="shared" si="67"/>
        <v>791710502</v>
      </c>
      <c r="P336" s="28">
        <f t="shared" si="67"/>
        <v>237047668</v>
      </c>
      <c r="Q336" s="29">
        <f t="shared" si="67"/>
        <v>231353288</v>
      </c>
      <c r="R336" s="29">
        <f t="shared" si="67"/>
        <v>263611074</v>
      </c>
      <c r="S336" s="28">
        <f t="shared" si="67"/>
        <v>732012030</v>
      </c>
      <c r="T336" s="28">
        <f t="shared" si="67"/>
        <v>251914868</v>
      </c>
      <c r="U336" s="29">
        <f t="shared" si="67"/>
        <v>256382094</v>
      </c>
      <c r="V336" s="29">
        <f t="shared" si="67"/>
        <v>484804655</v>
      </c>
      <c r="W336" s="41">
        <f t="shared" si="67"/>
        <v>993101617</v>
      </c>
    </row>
    <row r="337" spans="1:23" ht="12.95" customHeight="1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26002208027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27624773943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21816612553</v>
      </c>
      <c r="G337" s="38">
        <f t="shared" si="60"/>
        <v>0.7897480934329324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805350376</v>
      </c>
      <c r="I337" s="33">
        <f t="shared" si="68"/>
        <v>1361969061</v>
      </c>
      <c r="J337" s="33">
        <f t="shared" si="68"/>
        <v>1813614068</v>
      </c>
      <c r="K337" s="32">
        <f t="shared" si="68"/>
        <v>3980933505</v>
      </c>
      <c r="L337" s="32">
        <f t="shared" si="68"/>
        <v>1932912963</v>
      </c>
      <c r="M337" s="33">
        <f t="shared" si="68"/>
        <v>2022987695</v>
      </c>
      <c r="N337" s="33">
        <f t="shared" si="68"/>
        <v>2194630580</v>
      </c>
      <c r="O337" s="32">
        <f t="shared" si="68"/>
        <v>6150531238</v>
      </c>
      <c r="P337" s="32">
        <f t="shared" si="68"/>
        <v>1352032686</v>
      </c>
      <c r="Q337" s="33">
        <f t="shared" si="68"/>
        <v>1663638373</v>
      </c>
      <c r="R337" s="33">
        <f t="shared" si="68"/>
        <v>1995476480</v>
      </c>
      <c r="S337" s="32">
        <f t="shared" si="68"/>
        <v>5011147539</v>
      </c>
      <c r="T337" s="32">
        <f t="shared" si="68"/>
        <v>1637727303</v>
      </c>
      <c r="U337" s="33">
        <f t="shared" si="68"/>
        <v>2405365303</v>
      </c>
      <c r="V337" s="33">
        <f t="shared" si="68"/>
        <v>2630907665</v>
      </c>
      <c r="W337" s="43">
        <f t="shared" si="68"/>
        <v>6674000271</v>
      </c>
    </row>
    <row r="338" spans="1:23" ht="12.95" customHeight="1" x14ac:dyDescent="0.2">
      <c r="A338" s="24"/>
      <c r="B338" s="25"/>
      <c r="C338" s="24"/>
      <c r="D338" s="34"/>
      <c r="E338" s="34"/>
      <c r="F338" s="34"/>
      <c r="G338" s="39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ht="12.95" customHeight="1" x14ac:dyDescent="0.2">
      <c r="A339" s="24"/>
      <c r="B339" s="25"/>
      <c r="C339" s="24"/>
      <c r="D339" s="34"/>
      <c r="E339" s="34"/>
      <c r="F339" s="34"/>
      <c r="G339" s="39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ht="12.95" customHeight="1" x14ac:dyDescent="0.2">
      <c r="A340" s="24"/>
      <c r="B340" s="25"/>
      <c r="C340" s="24"/>
      <c r="D340" s="34"/>
      <c r="E340" s="34"/>
      <c r="F340" s="34"/>
      <c r="G340" s="39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ht="12.95" customHeight="1" x14ac:dyDescent="0.2">
      <c r="A341" s="24"/>
      <c r="B341" s="25"/>
      <c r="C341" s="24"/>
      <c r="D341" s="34"/>
      <c r="E341" s="34"/>
      <c r="F341" s="34"/>
      <c r="G341" s="39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ht="12.95" customHeight="1" x14ac:dyDescent="0.2">
      <c r="A342" s="24"/>
      <c r="B342" s="25"/>
      <c r="C342" s="24"/>
      <c r="D342" s="34"/>
      <c r="E342" s="34"/>
      <c r="F342" s="34"/>
      <c r="G342" s="39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ht="12.95" customHeight="1" x14ac:dyDescent="0.2">
      <c r="A343" s="24"/>
      <c r="B343" s="25"/>
      <c r="C343" s="24"/>
      <c r="D343" s="34"/>
      <c r="E343" s="34"/>
      <c r="F343" s="34"/>
      <c r="G343" s="39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ht="12.95" customHeight="1" x14ac:dyDescent="0.2">
      <c r="A344" s="24"/>
      <c r="B344" s="25"/>
      <c r="C344" s="24"/>
      <c r="D344" s="34"/>
      <c r="E344" s="34"/>
      <c r="F344" s="34"/>
      <c r="G344" s="39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ht="12.95" customHeight="1" x14ac:dyDescent="0.2">
      <c r="A345" s="24"/>
      <c r="B345" s="25"/>
      <c r="C345" s="24"/>
      <c r="D345" s="34"/>
      <c r="E345" s="34"/>
      <c r="F345" s="34"/>
      <c r="G345" s="39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ht="12.95" customHeight="1" x14ac:dyDescent="0.2">
      <c r="A346" s="24"/>
      <c r="B346" s="25"/>
      <c r="C346" s="24"/>
      <c r="D346" s="34"/>
      <c r="E346" s="34"/>
      <c r="F346" s="34"/>
      <c r="G346" s="39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ht="12.95" customHeight="1" x14ac:dyDescent="0.2">
      <c r="A347" s="24"/>
      <c r="B347" s="25"/>
      <c r="C347" s="24"/>
      <c r="D347" s="34"/>
      <c r="E347" s="34"/>
      <c r="F347" s="34"/>
      <c r="G347" s="39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ht="12.95" customHeight="1" x14ac:dyDescent="0.2">
      <c r="A348" s="24"/>
      <c r="B348" s="25"/>
      <c r="C348" s="24"/>
      <c r="D348" s="34"/>
      <c r="E348" s="34"/>
      <c r="F348" s="34"/>
      <c r="G348" s="39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ht="12.95" customHeight="1" x14ac:dyDescent="0.2">
      <c r="A349" s="24"/>
      <c r="B349" s="25"/>
      <c r="C349" s="24"/>
      <c r="D349" s="34"/>
      <c r="E349" s="34"/>
      <c r="F349" s="34"/>
      <c r="G349" s="39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ht="12.95" customHeight="1" x14ac:dyDescent="0.2">
      <c r="A350" s="24"/>
      <c r="B350" s="25"/>
      <c r="C350" s="24"/>
      <c r="D350" s="34"/>
      <c r="E350" s="34"/>
      <c r="F350" s="34"/>
      <c r="G350" s="39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ht="12.95" customHeight="1" x14ac:dyDescent="0.2">
      <c r="A351" s="24"/>
      <c r="B351" s="25"/>
      <c r="C351" s="24"/>
      <c r="D351" s="34"/>
      <c r="E351" s="34"/>
      <c r="F351" s="34"/>
      <c r="G351" s="39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ht="12.95" customHeight="1" x14ac:dyDescent="0.2">
      <c r="A352" s="24"/>
      <c r="B352" s="25"/>
      <c r="C352" s="24"/>
      <c r="D352" s="34"/>
      <c r="E352" s="34"/>
      <c r="F352" s="34"/>
      <c r="G352" s="39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ht="12.95" customHeight="1" x14ac:dyDescent="0.2">
      <c r="A353" s="24"/>
      <c r="B353" s="25"/>
      <c r="C353" s="24"/>
      <c r="D353" s="34"/>
      <c r="E353" s="34"/>
      <c r="F353" s="34"/>
      <c r="G353" s="39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ht="12.95" customHeight="1" x14ac:dyDescent="0.2">
      <c r="A354" s="24"/>
      <c r="B354" s="25"/>
      <c r="C354" s="24"/>
      <c r="D354" s="34"/>
      <c r="E354" s="34"/>
      <c r="F354" s="34"/>
      <c r="G354" s="39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ht="12.95" customHeight="1" x14ac:dyDescent="0.2">
      <c r="A355" s="24"/>
      <c r="B355" s="25"/>
      <c r="C355" s="24"/>
      <c r="D355" s="34"/>
      <c r="E355" s="34"/>
      <c r="F355" s="34"/>
      <c r="G355" s="39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ht="12.95" customHeight="1" x14ac:dyDescent="0.2">
      <c r="A356" s="24"/>
      <c r="B356" s="25"/>
      <c r="C356" s="24"/>
      <c r="D356" s="34"/>
      <c r="E356" s="34"/>
      <c r="F356" s="34"/>
      <c r="G356" s="39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ht="12.95" customHeight="1" x14ac:dyDescent="0.2">
      <c r="A357" s="24"/>
      <c r="B357" s="25"/>
      <c r="C357" s="24"/>
      <c r="D357" s="34"/>
      <c r="E357" s="34"/>
      <c r="F357" s="34"/>
      <c r="G357" s="39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ht="12.95" customHeight="1" x14ac:dyDescent="0.2">
      <c r="A358" s="24"/>
      <c r="B358" s="25"/>
      <c r="C358" s="24"/>
      <c r="D358" s="34"/>
      <c r="E358" s="34"/>
      <c r="F358" s="34"/>
      <c r="G358" s="39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ht="12.95" customHeight="1" x14ac:dyDescent="0.2">
      <c r="B359" s="1"/>
    </row>
    <row r="360" spans="1:23" ht="12.95" customHeight="1" x14ac:dyDescent="0.2">
      <c r="B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7676EE-83FD-4620-9162-D44A797BE94D}"/>
</file>

<file path=customXml/itemProps2.xml><?xml version="1.0" encoding="utf-8"?>
<ds:datastoreItem xmlns:ds="http://schemas.openxmlformats.org/officeDocument/2006/customXml" ds:itemID="{8D2EEBAD-987C-40DC-B31B-A49A34CD3D0D}"/>
</file>

<file path=customXml/itemProps3.xml><?xml version="1.0" encoding="utf-8"?>
<ds:datastoreItem xmlns:ds="http://schemas.openxmlformats.org/officeDocument/2006/customXml" ds:itemID="{F622580B-C064-4C5F-A1EA-F67E3C9AA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cp:lastPrinted>2022-08-26T13:29:01Z</cp:lastPrinted>
  <dcterms:created xsi:type="dcterms:W3CDTF">2022-08-15T13:18:49Z</dcterms:created>
  <dcterms:modified xsi:type="dcterms:W3CDTF">2022-08-26T13:29:03Z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