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13_ncr:1_{E393175D-8C19-4929-8791-51422DFB4B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EC!$A$1:$AK$56</definedName>
    <definedName name="_xlnm.Print_Area" localSheetId="4">FS!$A$1:$AK$39</definedName>
    <definedName name="_xlnm.Print_Area" localSheetId="5">GT!$A$1:$AK$24</definedName>
    <definedName name="_xlnm.Print_Area" localSheetId="6">KZ!$A$1:$AK$75</definedName>
    <definedName name="_xlnm.Print_Area" localSheetId="7">LP!$A$1:$AK$42</definedName>
    <definedName name="_xlnm.Print_Area" localSheetId="8">MP!$A$1:$AK$33</definedName>
    <definedName name="_xlnm.Print_Area" localSheetId="9">NC!$A$1:$AK$46</definedName>
    <definedName name="_xlnm.Print_Area" localSheetId="10">NW!$A$1:$AK$36</definedName>
    <definedName name="_xlnm.Print_Area" localSheetId="1">'Summary per Metro'!$A$1:$AK$19</definedName>
    <definedName name="_xlnm.Print_Area" localSheetId="0">'Summary per Province'!$A$1:$AK$21</definedName>
    <definedName name="_xlnm.Print_Area" localSheetId="2">'Summary per Top 19'!$A$1:$AK$30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F45" i="12" s="1"/>
  <c r="AB45" i="12"/>
  <c r="W45" i="12"/>
  <c r="V45" i="12"/>
  <c r="S45" i="12"/>
  <c r="R45" i="12"/>
  <c r="T45" i="12" s="1"/>
  <c r="O45" i="12"/>
  <c r="N45" i="12"/>
  <c r="L45" i="12"/>
  <c r="K45" i="12"/>
  <c r="J45" i="12"/>
  <c r="H45" i="12"/>
  <c r="G45" i="12"/>
  <c r="I45" i="12" s="1"/>
  <c r="E45" i="12"/>
  <c r="F45" i="12" s="1"/>
  <c r="D45" i="12"/>
  <c r="AI44" i="12"/>
  <c r="AH44" i="12"/>
  <c r="AG44" i="12"/>
  <c r="AE44" i="12"/>
  <c r="AF44" i="12" s="1"/>
  <c r="AD44" i="12"/>
  <c r="AB44" i="12"/>
  <c r="X44" i="12"/>
  <c r="W44" i="12"/>
  <c r="V44" i="12"/>
  <c r="U44" i="12"/>
  <c r="S44" i="12"/>
  <c r="T44" i="12" s="1"/>
  <c r="R44" i="12"/>
  <c r="O44" i="12"/>
  <c r="N44" i="12"/>
  <c r="L44" i="12"/>
  <c r="K44" i="12"/>
  <c r="J44" i="12"/>
  <c r="I44" i="12"/>
  <c r="H44" i="12"/>
  <c r="G44" i="12"/>
  <c r="E44" i="12"/>
  <c r="F44" i="12" s="1"/>
  <c r="D44" i="12"/>
  <c r="AJ43" i="12"/>
  <c r="AF43" i="12"/>
  <c r="AB43" i="12"/>
  <c r="X43" i="12"/>
  <c r="T43" i="12"/>
  <c r="P43" i="12"/>
  <c r="L43" i="12"/>
  <c r="I43" i="12"/>
  <c r="Y43" i="12" s="1"/>
  <c r="F43" i="12"/>
  <c r="Q43" i="12" s="1"/>
  <c r="AJ42" i="12"/>
  <c r="AF42" i="12"/>
  <c r="AC42" i="12"/>
  <c r="AB42" i="12"/>
  <c r="X42" i="12"/>
  <c r="U42" i="12"/>
  <c r="T42" i="12"/>
  <c r="P42" i="12"/>
  <c r="M42" i="12"/>
  <c r="L42" i="12"/>
  <c r="AK42" i="12" s="1"/>
  <c r="I42" i="12"/>
  <c r="Y42" i="12" s="1"/>
  <c r="F42" i="12"/>
  <c r="AJ41" i="12"/>
  <c r="AF41" i="12"/>
  <c r="AK41" i="12" s="1"/>
  <c r="AB41" i="12"/>
  <c r="X41" i="12"/>
  <c r="T41" i="12"/>
  <c r="P41" i="12"/>
  <c r="L41" i="12"/>
  <c r="I41" i="12"/>
  <c r="F41" i="12"/>
  <c r="AJ40" i="12"/>
  <c r="AF40" i="12"/>
  <c r="AK40" i="12" s="1"/>
  <c r="AB40" i="12"/>
  <c r="X40" i="12"/>
  <c r="T40" i="12"/>
  <c r="P40" i="12"/>
  <c r="L40" i="12"/>
  <c r="I40" i="12"/>
  <c r="Y40" i="12" s="1"/>
  <c r="F40" i="12"/>
  <c r="AI39" i="12"/>
  <c r="AJ39" i="12" s="1"/>
  <c r="AH39" i="12"/>
  <c r="AG39" i="12"/>
  <c r="AE39" i="12"/>
  <c r="AD39" i="12"/>
  <c r="AF39" i="12" s="1"/>
  <c r="AB39" i="12"/>
  <c r="W39" i="12"/>
  <c r="V39" i="12"/>
  <c r="X39" i="12" s="1"/>
  <c r="S39" i="12"/>
  <c r="T39" i="12" s="1"/>
  <c r="R39" i="12"/>
  <c r="O39" i="12"/>
  <c r="N39" i="12"/>
  <c r="P39" i="12" s="1"/>
  <c r="L39" i="12"/>
  <c r="K39" i="12"/>
  <c r="J39" i="12"/>
  <c r="I39" i="12"/>
  <c r="H39" i="12"/>
  <c r="G39" i="12"/>
  <c r="E39" i="12"/>
  <c r="D39" i="12"/>
  <c r="F39" i="12" s="1"/>
  <c r="AJ38" i="12"/>
  <c r="AF38" i="12"/>
  <c r="AB38" i="12"/>
  <c r="X38" i="12"/>
  <c r="T38" i="12"/>
  <c r="P38" i="12"/>
  <c r="L38" i="12"/>
  <c r="I38" i="12"/>
  <c r="F38" i="12"/>
  <c r="Q38" i="12" s="1"/>
  <c r="AK37" i="12"/>
  <c r="AJ37" i="12"/>
  <c r="AF37" i="12"/>
  <c r="AB37" i="12"/>
  <c r="X37" i="12"/>
  <c r="T37" i="12"/>
  <c r="P37" i="12"/>
  <c r="L37" i="12"/>
  <c r="I37" i="12"/>
  <c r="F37" i="12"/>
  <c r="AJ36" i="12"/>
  <c r="AF36" i="12"/>
  <c r="AB36" i="12"/>
  <c r="X36" i="12"/>
  <c r="T36" i="12"/>
  <c r="P36" i="12"/>
  <c r="L36" i="12"/>
  <c r="AK36" i="12" s="1"/>
  <c r="I36" i="12"/>
  <c r="U36" i="12" s="1"/>
  <c r="F36" i="12"/>
  <c r="Q36" i="12" s="1"/>
  <c r="AJ35" i="12"/>
  <c r="AF35" i="12"/>
  <c r="AB35" i="12"/>
  <c r="X35" i="12"/>
  <c r="T35" i="12"/>
  <c r="P35" i="12"/>
  <c r="Q35" i="12" s="1"/>
  <c r="L35" i="12"/>
  <c r="M35" i="12" s="1"/>
  <c r="I35" i="12"/>
  <c r="F35" i="12"/>
  <c r="AC35" i="12" s="1"/>
  <c r="AJ34" i="12"/>
  <c r="AF34" i="12"/>
  <c r="AK34" i="12" s="1"/>
  <c r="AB34" i="12"/>
  <c r="X34" i="12"/>
  <c r="T34" i="12"/>
  <c r="P34" i="12"/>
  <c r="L34" i="12"/>
  <c r="I34" i="12"/>
  <c r="F34" i="12"/>
  <c r="Q34" i="12" s="1"/>
  <c r="AJ33" i="12"/>
  <c r="AF33" i="12"/>
  <c r="AB33" i="12"/>
  <c r="X33" i="12"/>
  <c r="T33" i="12"/>
  <c r="P33" i="12"/>
  <c r="L33" i="12"/>
  <c r="I33" i="12"/>
  <c r="Y33" i="12" s="1"/>
  <c r="F33" i="12"/>
  <c r="AJ32" i="12"/>
  <c r="AF32" i="12"/>
  <c r="AK32" i="12" s="1"/>
  <c r="AB32" i="12"/>
  <c r="X32" i="12"/>
  <c r="T32" i="12"/>
  <c r="P32" i="12"/>
  <c r="L32" i="12"/>
  <c r="I32" i="12"/>
  <c r="F32" i="12"/>
  <c r="AJ31" i="12"/>
  <c r="AF31" i="12"/>
  <c r="AK31" i="12" s="1"/>
  <c r="AB31" i="12"/>
  <c r="X31" i="12"/>
  <c r="T31" i="12"/>
  <c r="P31" i="12"/>
  <c r="L31" i="12"/>
  <c r="I31" i="12"/>
  <c r="Y31" i="12" s="1"/>
  <c r="F31" i="12"/>
  <c r="AI30" i="12"/>
  <c r="AJ30" i="12" s="1"/>
  <c r="AH30" i="12"/>
  <c r="AG30" i="12"/>
  <c r="AE30" i="12"/>
  <c r="AD30" i="12"/>
  <c r="AB30" i="12"/>
  <c r="X30" i="12"/>
  <c r="W30" i="12"/>
  <c r="V30" i="12"/>
  <c r="T30" i="12"/>
  <c r="S30" i="12"/>
  <c r="R30" i="12"/>
  <c r="O30" i="12"/>
  <c r="N30" i="12"/>
  <c r="P30" i="12" s="1"/>
  <c r="L30" i="12"/>
  <c r="K30" i="12"/>
  <c r="J30" i="12"/>
  <c r="H30" i="12"/>
  <c r="I30" i="12" s="1"/>
  <c r="U30" i="12" s="1"/>
  <c r="G30" i="12"/>
  <c r="E30" i="12"/>
  <c r="D30" i="12"/>
  <c r="F30" i="12" s="1"/>
  <c r="AJ29" i="12"/>
  <c r="AF29" i="12"/>
  <c r="AB29" i="12"/>
  <c r="X29" i="12"/>
  <c r="T29" i="12"/>
  <c r="P29" i="12"/>
  <c r="L29" i="12"/>
  <c r="I29" i="12"/>
  <c r="F29" i="12"/>
  <c r="Q29" i="12" s="1"/>
  <c r="AK28" i="12"/>
  <c r="AJ28" i="12"/>
  <c r="AF28" i="12"/>
  <c r="AB28" i="12"/>
  <c r="X28" i="12"/>
  <c r="U28" i="12"/>
  <c r="T28" i="12"/>
  <c r="P28" i="12"/>
  <c r="L28" i="12"/>
  <c r="I28" i="12"/>
  <c r="F28" i="12"/>
  <c r="Q28" i="12" s="1"/>
  <c r="AJ27" i="12"/>
  <c r="AF27" i="12"/>
  <c r="AB27" i="12"/>
  <c r="AC27" i="12" s="1"/>
  <c r="X27" i="12"/>
  <c r="T27" i="12"/>
  <c r="P27" i="12"/>
  <c r="L27" i="12"/>
  <c r="I27" i="12"/>
  <c r="U27" i="12" s="1"/>
  <c r="F27" i="12"/>
  <c r="Q27" i="12" s="1"/>
  <c r="AJ26" i="12"/>
  <c r="AF26" i="12"/>
  <c r="AC26" i="12"/>
  <c r="AB26" i="12"/>
  <c r="X26" i="12"/>
  <c r="T26" i="12"/>
  <c r="P26" i="12"/>
  <c r="Q26" i="12" s="1"/>
  <c r="M26" i="12"/>
  <c r="L26" i="12"/>
  <c r="I26" i="12"/>
  <c r="F26" i="12"/>
  <c r="AJ25" i="12"/>
  <c r="AF25" i="12"/>
  <c r="AK25" i="12" s="1"/>
  <c r="AB25" i="12"/>
  <c r="X25" i="12"/>
  <c r="U25" i="12"/>
  <c r="T25" i="12"/>
  <c r="P25" i="12"/>
  <c r="L25" i="12"/>
  <c r="I25" i="12"/>
  <c r="F25" i="12"/>
  <c r="Q25" i="12" s="1"/>
  <c r="AI24" i="12"/>
  <c r="AH24" i="12"/>
  <c r="AG24" i="12"/>
  <c r="AJ24" i="12" s="1"/>
  <c r="AE24" i="12"/>
  <c r="AD24" i="12"/>
  <c r="AF24" i="12" s="1"/>
  <c r="AB24" i="12"/>
  <c r="W24" i="12"/>
  <c r="V24" i="12"/>
  <c r="X24" i="12" s="1"/>
  <c r="S24" i="12"/>
  <c r="T24" i="12" s="1"/>
  <c r="R24" i="12"/>
  <c r="P24" i="12"/>
  <c r="O24" i="12"/>
  <c r="N24" i="12"/>
  <c r="K24" i="12"/>
  <c r="L24" i="12" s="1"/>
  <c r="J24" i="12"/>
  <c r="H24" i="12"/>
  <c r="G24" i="12"/>
  <c r="E24" i="12"/>
  <c r="D24" i="12"/>
  <c r="AJ23" i="12"/>
  <c r="AF23" i="12"/>
  <c r="AC23" i="12"/>
  <c r="AB23" i="12"/>
  <c r="X23" i="12"/>
  <c r="T23" i="12"/>
  <c r="P23" i="12"/>
  <c r="L23" i="12"/>
  <c r="I23" i="12"/>
  <c r="F23" i="12"/>
  <c r="AK22" i="12"/>
  <c r="AJ22" i="12"/>
  <c r="AF22" i="12"/>
  <c r="AB22" i="12"/>
  <c r="X22" i="12"/>
  <c r="T22" i="12"/>
  <c r="P22" i="12"/>
  <c r="L22" i="12"/>
  <c r="I22" i="12"/>
  <c r="Y22" i="12" s="1"/>
  <c r="F22" i="12"/>
  <c r="AC22" i="12" s="1"/>
  <c r="AJ21" i="12"/>
  <c r="AF21" i="12"/>
  <c r="AB21" i="12"/>
  <c r="X21" i="12"/>
  <c r="T21" i="12"/>
  <c r="P21" i="12"/>
  <c r="Q21" i="12" s="1"/>
  <c r="L21" i="12"/>
  <c r="I21" i="12"/>
  <c r="F21" i="12"/>
  <c r="AC21" i="12" s="1"/>
  <c r="AJ20" i="12"/>
  <c r="AF20" i="12"/>
  <c r="AK20" i="12" s="1"/>
  <c r="AB20" i="12"/>
  <c r="X20" i="12"/>
  <c r="U20" i="12"/>
  <c r="T20" i="12"/>
  <c r="P20" i="12"/>
  <c r="L20" i="12"/>
  <c r="I20" i="12"/>
  <c r="F20" i="12"/>
  <c r="Q20" i="12" s="1"/>
  <c r="AK19" i="12"/>
  <c r="AJ19" i="12"/>
  <c r="AF19" i="12"/>
  <c r="AB19" i="12"/>
  <c r="AC19" i="12" s="1"/>
  <c r="X19" i="12"/>
  <c r="T19" i="12"/>
  <c r="Q19" i="12"/>
  <c r="P19" i="12"/>
  <c r="M19" i="12"/>
  <c r="L19" i="12"/>
  <c r="I19" i="12"/>
  <c r="Y19" i="12" s="1"/>
  <c r="F19" i="12"/>
  <c r="AJ18" i="12"/>
  <c r="AF18" i="12"/>
  <c r="AB18" i="12"/>
  <c r="AC18" i="12" s="1"/>
  <c r="X18" i="12"/>
  <c r="T18" i="12"/>
  <c r="P18" i="12"/>
  <c r="L18" i="12"/>
  <c r="I18" i="12"/>
  <c r="F18" i="12"/>
  <c r="Q18" i="12" s="1"/>
  <c r="AI17" i="12"/>
  <c r="AJ17" i="12" s="1"/>
  <c r="AH17" i="12"/>
  <c r="AG17" i="12"/>
  <c r="AF17" i="12"/>
  <c r="AE17" i="12"/>
  <c r="AD17" i="12"/>
  <c r="AB17" i="12"/>
  <c r="W17" i="12"/>
  <c r="V17" i="12"/>
  <c r="X17" i="12" s="1"/>
  <c r="S17" i="12"/>
  <c r="R17" i="12"/>
  <c r="O17" i="12"/>
  <c r="N17" i="12"/>
  <c r="K17" i="12"/>
  <c r="J17" i="12"/>
  <c r="L17" i="12" s="1"/>
  <c r="H17" i="12"/>
  <c r="I17" i="12" s="1"/>
  <c r="G17" i="12"/>
  <c r="E17" i="12"/>
  <c r="F17" i="12" s="1"/>
  <c r="AC17" i="12" s="1"/>
  <c r="D17" i="12"/>
  <c r="AJ16" i="12"/>
  <c r="AF16" i="12"/>
  <c r="AB16" i="12"/>
  <c r="AC16" i="12" s="1"/>
  <c r="X16" i="12"/>
  <c r="T16" i="12"/>
  <c r="P16" i="12"/>
  <c r="L16" i="12"/>
  <c r="I16" i="12"/>
  <c r="U16" i="12" s="1"/>
  <c r="F16" i="12"/>
  <c r="AJ15" i="12"/>
  <c r="AF15" i="12"/>
  <c r="AB15" i="12"/>
  <c r="X15" i="12"/>
  <c r="T15" i="12"/>
  <c r="P15" i="12"/>
  <c r="L15" i="12"/>
  <c r="I15" i="12"/>
  <c r="F15" i="12"/>
  <c r="AJ14" i="12"/>
  <c r="AF14" i="12"/>
  <c r="AB14" i="12"/>
  <c r="X14" i="12"/>
  <c r="U14" i="12"/>
  <c r="T14" i="12"/>
  <c r="P14" i="12"/>
  <c r="L14" i="12"/>
  <c r="AK14" i="12" s="1"/>
  <c r="I14" i="12"/>
  <c r="F14" i="12"/>
  <c r="AJ13" i="12"/>
  <c r="AF13" i="12"/>
  <c r="AK13" i="12" s="1"/>
  <c r="AB13" i="12"/>
  <c r="X13" i="12"/>
  <c r="T13" i="12"/>
  <c r="P13" i="12"/>
  <c r="L13" i="12"/>
  <c r="I13" i="12"/>
  <c r="Y13" i="12" s="1"/>
  <c r="F13" i="12"/>
  <c r="AC13" i="12" s="1"/>
  <c r="AJ12" i="12"/>
  <c r="AF12" i="12"/>
  <c r="AB12" i="12"/>
  <c r="X12" i="12"/>
  <c r="T12" i="12"/>
  <c r="Q12" i="12"/>
  <c r="P12" i="12"/>
  <c r="L12" i="12"/>
  <c r="I12" i="12"/>
  <c r="Y12" i="12" s="1"/>
  <c r="F12" i="12"/>
  <c r="AC12" i="12" s="1"/>
  <c r="AJ11" i="12"/>
  <c r="AF11" i="12"/>
  <c r="AB11" i="12"/>
  <c r="X11" i="12"/>
  <c r="T11" i="12"/>
  <c r="U11" i="12" s="1"/>
  <c r="P11" i="12"/>
  <c r="L11" i="12"/>
  <c r="I11" i="12"/>
  <c r="F11" i="12"/>
  <c r="AI10" i="12"/>
  <c r="AH10" i="12"/>
  <c r="AG10" i="12"/>
  <c r="AE10" i="12"/>
  <c r="AD10" i="12"/>
  <c r="AB10" i="12"/>
  <c r="W10" i="12"/>
  <c r="V10" i="12"/>
  <c r="X10" i="12" s="1"/>
  <c r="S10" i="12"/>
  <c r="T10" i="12" s="1"/>
  <c r="R10" i="12"/>
  <c r="P10" i="12"/>
  <c r="O10" i="12"/>
  <c r="N10" i="12"/>
  <c r="K10" i="12"/>
  <c r="J10" i="12"/>
  <c r="L10" i="12" s="1"/>
  <c r="H10" i="12"/>
  <c r="G10" i="12"/>
  <c r="I10" i="12" s="1"/>
  <c r="E10" i="12"/>
  <c r="D10" i="12"/>
  <c r="AJ9" i="12"/>
  <c r="AF9" i="12"/>
  <c r="AK9" i="12" s="1"/>
  <c r="AB9" i="12"/>
  <c r="X9" i="12"/>
  <c r="T9" i="12"/>
  <c r="P9" i="12"/>
  <c r="L9" i="12"/>
  <c r="M9" i="12" s="1"/>
  <c r="I9" i="12"/>
  <c r="F9" i="12"/>
  <c r="Q9" i="12" s="1"/>
  <c r="AI35" i="11"/>
  <c r="AJ35" i="11" s="1"/>
  <c r="AH35" i="11"/>
  <c r="AG35" i="11"/>
  <c r="AE35" i="11"/>
  <c r="AD35" i="11"/>
  <c r="AF35" i="11" s="1"/>
  <c r="AB35" i="11"/>
  <c r="X35" i="11"/>
  <c r="W35" i="11"/>
  <c r="V35" i="11"/>
  <c r="S35" i="11"/>
  <c r="R35" i="11"/>
  <c r="O35" i="11"/>
  <c r="N35" i="11"/>
  <c r="P35" i="11" s="1"/>
  <c r="K35" i="11"/>
  <c r="J35" i="11"/>
  <c r="L35" i="11" s="1"/>
  <c r="H35" i="11"/>
  <c r="I35" i="11" s="1"/>
  <c r="G35" i="11"/>
  <c r="E35" i="11"/>
  <c r="D35" i="11"/>
  <c r="AI34" i="11"/>
  <c r="AH34" i="11"/>
  <c r="AG34" i="11"/>
  <c r="AE34" i="11"/>
  <c r="AD34" i="11"/>
  <c r="AB34" i="11"/>
  <c r="W34" i="11"/>
  <c r="V34" i="11"/>
  <c r="S34" i="11"/>
  <c r="R34" i="11"/>
  <c r="P34" i="11"/>
  <c r="O34" i="11"/>
  <c r="N34" i="11"/>
  <c r="K34" i="11"/>
  <c r="J34" i="11"/>
  <c r="L34" i="11" s="1"/>
  <c r="H34" i="11"/>
  <c r="G34" i="11"/>
  <c r="E34" i="11"/>
  <c r="D34" i="11"/>
  <c r="AJ33" i="11"/>
  <c r="AF33" i="11"/>
  <c r="AK33" i="11" s="1"/>
  <c r="AB33" i="11"/>
  <c r="X33" i="11"/>
  <c r="T33" i="11"/>
  <c r="U33" i="11" s="1"/>
  <c r="P33" i="11"/>
  <c r="L33" i="11"/>
  <c r="I33" i="11"/>
  <c r="F33" i="11"/>
  <c r="AJ32" i="11"/>
  <c r="AF32" i="11"/>
  <c r="AK32" i="11" s="1"/>
  <c r="AB32" i="11"/>
  <c r="X32" i="11"/>
  <c r="T32" i="11"/>
  <c r="P32" i="11"/>
  <c r="L32" i="11"/>
  <c r="I32" i="11"/>
  <c r="U32" i="11" s="1"/>
  <c r="F32" i="11"/>
  <c r="Q32" i="11" s="1"/>
  <c r="AJ31" i="11"/>
  <c r="AF31" i="11"/>
  <c r="AC31" i="11"/>
  <c r="AB31" i="11"/>
  <c r="X31" i="11"/>
  <c r="T31" i="11"/>
  <c r="P31" i="11"/>
  <c r="Q31" i="11" s="1"/>
  <c r="M31" i="11"/>
  <c r="L31" i="11"/>
  <c r="I31" i="11"/>
  <c r="F31" i="11"/>
  <c r="AJ30" i="11"/>
  <c r="AF30" i="11"/>
  <c r="AK30" i="11" s="1"/>
  <c r="AB30" i="11"/>
  <c r="X30" i="11"/>
  <c r="T30" i="11"/>
  <c r="P30" i="11"/>
  <c r="L30" i="11"/>
  <c r="I30" i="11"/>
  <c r="F30" i="11"/>
  <c r="AI29" i="11"/>
  <c r="AH29" i="11"/>
  <c r="AG29" i="11"/>
  <c r="AJ29" i="11" s="1"/>
  <c r="AE29" i="11"/>
  <c r="AD29" i="11"/>
  <c r="AB29" i="11"/>
  <c r="W29" i="11"/>
  <c r="V29" i="11"/>
  <c r="X29" i="11" s="1"/>
  <c r="S29" i="11"/>
  <c r="R29" i="11"/>
  <c r="T29" i="11" s="1"/>
  <c r="O29" i="11"/>
  <c r="N29" i="11"/>
  <c r="K29" i="11"/>
  <c r="J29" i="11"/>
  <c r="L29" i="11" s="1"/>
  <c r="H29" i="11"/>
  <c r="G29" i="11"/>
  <c r="I29" i="11" s="1"/>
  <c r="E29" i="11"/>
  <c r="D29" i="11"/>
  <c r="AJ28" i="11"/>
  <c r="AF28" i="11"/>
  <c r="AB28" i="11"/>
  <c r="X28" i="11"/>
  <c r="T28" i="11"/>
  <c r="U28" i="11" s="1"/>
  <c r="P28" i="11"/>
  <c r="L28" i="11"/>
  <c r="AK28" i="11" s="1"/>
  <c r="I28" i="11"/>
  <c r="F28" i="11"/>
  <c r="AK27" i="11"/>
  <c r="AJ27" i="11"/>
  <c r="AF27" i="11"/>
  <c r="AB27" i="11"/>
  <c r="X27" i="11"/>
  <c r="T27" i="11"/>
  <c r="P27" i="11"/>
  <c r="L27" i="11"/>
  <c r="I27" i="11"/>
  <c r="Y27" i="11" s="1"/>
  <c r="F27" i="11"/>
  <c r="AC27" i="11" s="1"/>
  <c r="AK26" i="11"/>
  <c r="AJ26" i="11"/>
  <c r="AF26" i="11"/>
  <c r="AC26" i="11"/>
  <c r="AB26" i="11"/>
  <c r="X26" i="11"/>
  <c r="U26" i="11"/>
  <c r="T26" i="11"/>
  <c r="P26" i="11"/>
  <c r="Q26" i="11" s="1"/>
  <c r="M26" i="11"/>
  <c r="L26" i="11"/>
  <c r="I26" i="11"/>
  <c r="Y26" i="11" s="1"/>
  <c r="F26" i="11"/>
  <c r="AJ25" i="11"/>
  <c r="AF25" i="11"/>
  <c r="AK25" i="11" s="1"/>
  <c r="AB25" i="11"/>
  <c r="X25" i="11"/>
  <c r="T25" i="11"/>
  <c r="U25" i="11" s="1"/>
  <c r="P25" i="11"/>
  <c r="L25" i="11"/>
  <c r="I25" i="11"/>
  <c r="F25" i="11"/>
  <c r="AC25" i="11" s="1"/>
  <c r="AJ24" i="11"/>
  <c r="AF24" i="11"/>
  <c r="AC24" i="11"/>
  <c r="AB24" i="11"/>
  <c r="X24" i="11"/>
  <c r="T24" i="11"/>
  <c r="P24" i="11"/>
  <c r="Q24" i="11" s="1"/>
  <c r="M24" i="11"/>
  <c r="L24" i="11"/>
  <c r="I24" i="11"/>
  <c r="Y24" i="11" s="1"/>
  <c r="F24" i="11"/>
  <c r="AJ23" i="11"/>
  <c r="AF23" i="11"/>
  <c r="AB23" i="11"/>
  <c r="AC23" i="11" s="1"/>
  <c r="X23" i="11"/>
  <c r="T23" i="11"/>
  <c r="P23" i="11"/>
  <c r="L23" i="11"/>
  <c r="M23" i="11" s="1"/>
  <c r="I23" i="11"/>
  <c r="F23" i="11"/>
  <c r="AI22" i="11"/>
  <c r="AH22" i="11"/>
  <c r="AG22" i="11"/>
  <c r="AJ22" i="11" s="1"/>
  <c r="AF22" i="11"/>
  <c r="AE22" i="11"/>
  <c r="AD22" i="11"/>
  <c r="AB22" i="11"/>
  <c r="W22" i="11"/>
  <c r="V22" i="11"/>
  <c r="S22" i="11"/>
  <c r="R22" i="11"/>
  <c r="T22" i="11" s="1"/>
  <c r="O22" i="11"/>
  <c r="N22" i="11"/>
  <c r="K22" i="11"/>
  <c r="J22" i="11"/>
  <c r="H22" i="11"/>
  <c r="G22" i="11"/>
  <c r="E22" i="11"/>
  <c r="D22" i="11"/>
  <c r="F22" i="11" s="1"/>
  <c r="AC22" i="11" s="1"/>
  <c r="AJ21" i="11"/>
  <c r="AF21" i="11"/>
  <c r="AB21" i="11"/>
  <c r="X21" i="11"/>
  <c r="T21" i="11"/>
  <c r="P21" i="11"/>
  <c r="Q21" i="11" s="1"/>
  <c r="M21" i="11"/>
  <c r="L21" i="11"/>
  <c r="I21" i="11"/>
  <c r="U21" i="11" s="1"/>
  <c r="F21" i="11"/>
  <c r="AJ20" i="11"/>
  <c r="AF20" i="11"/>
  <c r="AB20" i="11"/>
  <c r="X20" i="11"/>
  <c r="T20" i="11"/>
  <c r="P20" i="11"/>
  <c r="L20" i="11"/>
  <c r="I20" i="11"/>
  <c r="F20" i="11"/>
  <c r="AJ19" i="11"/>
  <c r="AF19" i="11"/>
  <c r="AK19" i="11" s="1"/>
  <c r="AB19" i="11"/>
  <c r="X19" i="11"/>
  <c r="T19" i="11"/>
  <c r="P19" i="11"/>
  <c r="L19" i="11"/>
  <c r="I19" i="11"/>
  <c r="F19" i="11"/>
  <c r="AK18" i="11"/>
  <c r="AJ18" i="11"/>
  <c r="AF18" i="11"/>
  <c r="AB18" i="11"/>
  <c r="X18" i="11"/>
  <c r="T18" i="11"/>
  <c r="P18" i="11"/>
  <c r="L18" i="11"/>
  <c r="I18" i="11"/>
  <c r="Y18" i="11" s="1"/>
  <c r="F18" i="11"/>
  <c r="AC18" i="11" s="1"/>
  <c r="AK17" i="11"/>
  <c r="AJ17" i="11"/>
  <c r="AF17" i="11"/>
  <c r="AB17" i="11"/>
  <c r="X17" i="11"/>
  <c r="T17" i="11"/>
  <c r="U17" i="11" s="1"/>
  <c r="Q17" i="11"/>
  <c r="P17" i="11"/>
  <c r="L17" i="11"/>
  <c r="I17" i="11"/>
  <c r="F17" i="11"/>
  <c r="AJ16" i="11"/>
  <c r="AF16" i="11"/>
  <c r="AK16" i="11" s="1"/>
  <c r="AB16" i="11"/>
  <c r="X16" i="11"/>
  <c r="T16" i="11"/>
  <c r="P16" i="11"/>
  <c r="L16" i="11"/>
  <c r="I16" i="11"/>
  <c r="Y16" i="11" s="1"/>
  <c r="F16" i="11"/>
  <c r="AC16" i="11" s="1"/>
  <c r="AI15" i="11"/>
  <c r="AJ15" i="11" s="1"/>
  <c r="AH15" i="11"/>
  <c r="AG15" i="11"/>
  <c r="AE15" i="11"/>
  <c r="AD15" i="11"/>
  <c r="AB15" i="11"/>
  <c r="W15" i="11"/>
  <c r="V15" i="11"/>
  <c r="X15" i="11" s="1"/>
  <c r="S15" i="11"/>
  <c r="R15" i="11"/>
  <c r="P15" i="11"/>
  <c r="O15" i="11"/>
  <c r="N15" i="11"/>
  <c r="K15" i="11"/>
  <c r="J15" i="11"/>
  <c r="L15" i="11" s="1"/>
  <c r="H15" i="11"/>
  <c r="I15" i="11" s="1"/>
  <c r="G15" i="11"/>
  <c r="E15" i="11"/>
  <c r="D15" i="11"/>
  <c r="AJ14" i="11"/>
  <c r="AF14" i="11"/>
  <c r="AB14" i="11"/>
  <c r="X14" i="11"/>
  <c r="T14" i="11"/>
  <c r="P14" i="11"/>
  <c r="L14" i="11"/>
  <c r="I14" i="11"/>
  <c r="U14" i="11" s="1"/>
  <c r="F14" i="11"/>
  <c r="AJ13" i="11"/>
  <c r="AF13" i="11"/>
  <c r="AK13" i="11" s="1"/>
  <c r="AB13" i="11"/>
  <c r="X13" i="11"/>
  <c r="T13" i="11"/>
  <c r="P13" i="11"/>
  <c r="L13" i="11"/>
  <c r="I13" i="11"/>
  <c r="U13" i="11" s="1"/>
  <c r="F13" i="11"/>
  <c r="Q13" i="11" s="1"/>
  <c r="AJ12" i="11"/>
  <c r="AF12" i="11"/>
  <c r="AB12" i="11"/>
  <c r="X12" i="11"/>
  <c r="T12" i="11"/>
  <c r="P12" i="11"/>
  <c r="L12" i="11"/>
  <c r="M12" i="11" s="1"/>
  <c r="I12" i="11"/>
  <c r="Y12" i="11" s="1"/>
  <c r="F12" i="11"/>
  <c r="AJ11" i="11"/>
  <c r="AF11" i="11"/>
  <c r="AB11" i="11"/>
  <c r="X11" i="11"/>
  <c r="T11" i="11"/>
  <c r="P11" i="11"/>
  <c r="L11" i="11"/>
  <c r="I11" i="11"/>
  <c r="F11" i="11"/>
  <c r="AJ10" i="11"/>
  <c r="AF10" i="11"/>
  <c r="AK10" i="11" s="1"/>
  <c r="AB10" i="11"/>
  <c r="X10" i="11"/>
  <c r="U10" i="11"/>
  <c r="T10" i="11"/>
  <c r="P10" i="11"/>
  <c r="L10" i="11"/>
  <c r="I10" i="11"/>
  <c r="Y10" i="11" s="1"/>
  <c r="F10" i="11"/>
  <c r="AC10" i="11" s="1"/>
  <c r="AJ9" i="11"/>
  <c r="AF9" i="11"/>
  <c r="AK9" i="11" s="1"/>
  <c r="AB9" i="11"/>
  <c r="X9" i="11"/>
  <c r="T9" i="11"/>
  <c r="P9" i="11"/>
  <c r="L9" i="11"/>
  <c r="I9" i="11"/>
  <c r="Y9" i="11" s="1"/>
  <c r="F9" i="11"/>
  <c r="AI45" i="10"/>
  <c r="AJ45" i="10" s="1"/>
  <c r="AH45" i="10"/>
  <c r="AG45" i="10"/>
  <c r="AE45" i="10"/>
  <c r="AD45" i="10"/>
  <c r="AF45" i="10" s="1"/>
  <c r="AB45" i="10"/>
  <c r="W45" i="10"/>
  <c r="V45" i="10"/>
  <c r="X45" i="10" s="1"/>
  <c r="S45" i="10"/>
  <c r="R45" i="10"/>
  <c r="T45" i="10" s="1"/>
  <c r="O45" i="10"/>
  <c r="N45" i="10"/>
  <c r="P45" i="10" s="1"/>
  <c r="K45" i="10"/>
  <c r="J45" i="10"/>
  <c r="L45" i="10" s="1"/>
  <c r="H45" i="10"/>
  <c r="G45" i="10"/>
  <c r="I45" i="10" s="1"/>
  <c r="E45" i="10"/>
  <c r="D45" i="10"/>
  <c r="AI44" i="10"/>
  <c r="AH44" i="10"/>
  <c r="AG44" i="10"/>
  <c r="AE44" i="10"/>
  <c r="AD44" i="10"/>
  <c r="AF44" i="10" s="1"/>
  <c r="AB44" i="10"/>
  <c r="W44" i="10"/>
  <c r="V44" i="10"/>
  <c r="S44" i="10"/>
  <c r="R44" i="10"/>
  <c r="T44" i="10" s="1"/>
  <c r="O44" i="10"/>
  <c r="N44" i="10"/>
  <c r="K44" i="10"/>
  <c r="J44" i="10"/>
  <c r="L44" i="10" s="1"/>
  <c r="I44" i="10"/>
  <c r="H44" i="10"/>
  <c r="G44" i="10"/>
  <c r="E44" i="10"/>
  <c r="D44" i="10"/>
  <c r="AJ43" i="10"/>
  <c r="AF43" i="10"/>
  <c r="AK43" i="10" s="1"/>
  <c r="AB43" i="10"/>
  <c r="X43" i="10"/>
  <c r="T43" i="10"/>
  <c r="P43" i="10"/>
  <c r="Q43" i="10" s="1"/>
  <c r="L43" i="10"/>
  <c r="I43" i="10"/>
  <c r="F43" i="10"/>
  <c r="M43" i="10" s="1"/>
  <c r="AJ42" i="10"/>
  <c r="AF42" i="10"/>
  <c r="AB42" i="10"/>
  <c r="AC42" i="10" s="1"/>
  <c r="X42" i="10"/>
  <c r="T42" i="10"/>
  <c r="U42" i="10" s="1"/>
  <c r="P42" i="10"/>
  <c r="L42" i="10"/>
  <c r="I42" i="10"/>
  <c r="F42" i="10"/>
  <c r="M42" i="10" s="1"/>
  <c r="AJ41" i="10"/>
  <c r="AF41" i="10"/>
  <c r="AB41" i="10"/>
  <c r="X41" i="10"/>
  <c r="T41" i="10"/>
  <c r="P41" i="10"/>
  <c r="L41" i="10"/>
  <c r="M41" i="10" s="1"/>
  <c r="I41" i="10"/>
  <c r="F41" i="10"/>
  <c r="Q41" i="10" s="1"/>
  <c r="AJ40" i="10"/>
  <c r="AF40" i="10"/>
  <c r="AB40" i="10"/>
  <c r="X40" i="10"/>
  <c r="T40" i="10"/>
  <c r="P40" i="10"/>
  <c r="L40" i="10"/>
  <c r="M40" i="10" s="1"/>
  <c r="I40" i="10"/>
  <c r="U40" i="10" s="1"/>
  <c r="F40" i="10"/>
  <c r="AJ39" i="10"/>
  <c r="AF39" i="10"/>
  <c r="AB39" i="10"/>
  <c r="X39" i="10"/>
  <c r="T39" i="10"/>
  <c r="P39" i="10"/>
  <c r="L39" i="10"/>
  <c r="I39" i="10"/>
  <c r="Y39" i="10" s="1"/>
  <c r="F39" i="10"/>
  <c r="AI38" i="10"/>
  <c r="AH38" i="10"/>
  <c r="AG38" i="10"/>
  <c r="AJ38" i="10" s="1"/>
  <c r="AE38" i="10"/>
  <c r="AD38" i="10"/>
  <c r="AF38" i="10" s="1"/>
  <c r="AB38" i="10"/>
  <c r="W38" i="10"/>
  <c r="V38" i="10"/>
  <c r="X38" i="10" s="1"/>
  <c r="S38" i="10"/>
  <c r="R38" i="10"/>
  <c r="T38" i="10" s="1"/>
  <c r="O38" i="10"/>
  <c r="N38" i="10"/>
  <c r="P38" i="10" s="1"/>
  <c r="L38" i="10"/>
  <c r="K38" i="10"/>
  <c r="J38" i="10"/>
  <c r="H38" i="10"/>
  <c r="G38" i="10"/>
  <c r="E38" i="10"/>
  <c r="D38" i="10"/>
  <c r="AJ37" i="10"/>
  <c r="AF37" i="10"/>
  <c r="AK37" i="10" s="1"/>
  <c r="AB37" i="10"/>
  <c r="X37" i="10"/>
  <c r="T37" i="10"/>
  <c r="P37" i="10"/>
  <c r="L37" i="10"/>
  <c r="I37" i="10"/>
  <c r="F37" i="10"/>
  <c r="Q37" i="10" s="1"/>
  <c r="AK36" i="10"/>
  <c r="AJ36" i="10"/>
  <c r="AF36" i="10"/>
  <c r="AB36" i="10"/>
  <c r="X36" i="10"/>
  <c r="T36" i="10"/>
  <c r="P36" i="10"/>
  <c r="L36" i="10"/>
  <c r="I36" i="10"/>
  <c r="Y36" i="10" s="1"/>
  <c r="F36" i="10"/>
  <c r="AC36" i="10" s="1"/>
  <c r="AJ35" i="10"/>
  <c r="AF35" i="10"/>
  <c r="AK35" i="10" s="1"/>
  <c r="AB35" i="10"/>
  <c r="X35" i="10"/>
  <c r="T35" i="10"/>
  <c r="U35" i="10" s="1"/>
  <c r="P35" i="10"/>
  <c r="Q35" i="10" s="1"/>
  <c r="L35" i="10"/>
  <c r="I35" i="10"/>
  <c r="F35" i="10"/>
  <c r="AJ34" i="10"/>
  <c r="AF34" i="10"/>
  <c r="AK34" i="10" s="1"/>
  <c r="AB34" i="10"/>
  <c r="X34" i="10"/>
  <c r="T34" i="10"/>
  <c r="P34" i="10"/>
  <c r="Q34" i="10" s="1"/>
  <c r="L34" i="10"/>
  <c r="M34" i="10" s="1"/>
  <c r="I34" i="10"/>
  <c r="F34" i="10"/>
  <c r="AJ33" i="10"/>
  <c r="AF33" i="10"/>
  <c r="AB33" i="10"/>
  <c r="X33" i="10"/>
  <c r="T33" i="10"/>
  <c r="U33" i="10" s="1"/>
  <c r="P33" i="10"/>
  <c r="Q33" i="10" s="1"/>
  <c r="M33" i="10"/>
  <c r="L33" i="10"/>
  <c r="I33" i="10"/>
  <c r="F33" i="10"/>
  <c r="AC33" i="10" s="1"/>
  <c r="AJ32" i="10"/>
  <c r="AF32" i="10"/>
  <c r="AB32" i="10"/>
  <c r="AC32" i="10" s="1"/>
  <c r="X32" i="10"/>
  <c r="U32" i="10"/>
  <c r="T32" i="10"/>
  <c r="P32" i="10"/>
  <c r="L32" i="10"/>
  <c r="M32" i="10" s="1"/>
  <c r="I32" i="10"/>
  <c r="Y32" i="10" s="1"/>
  <c r="F32" i="10"/>
  <c r="Q32" i="10" s="1"/>
  <c r="AI31" i="10"/>
  <c r="AH31" i="10"/>
  <c r="AG31" i="10"/>
  <c r="AJ31" i="10" s="1"/>
  <c r="AE31" i="10"/>
  <c r="AD31" i="10"/>
  <c r="AF31" i="10" s="1"/>
  <c r="AB31" i="10"/>
  <c r="W31" i="10"/>
  <c r="V31" i="10"/>
  <c r="S31" i="10"/>
  <c r="R31" i="10"/>
  <c r="T31" i="10" s="1"/>
  <c r="O31" i="10"/>
  <c r="N31" i="10"/>
  <c r="K31" i="10"/>
  <c r="J31" i="10"/>
  <c r="L31" i="10" s="1"/>
  <c r="H31" i="10"/>
  <c r="G31" i="10"/>
  <c r="E31" i="10"/>
  <c r="F31" i="10" s="1"/>
  <c r="AC31" i="10" s="1"/>
  <c r="D31" i="10"/>
  <c r="AJ30" i="10"/>
  <c r="AF30" i="10"/>
  <c r="AK30" i="10" s="1"/>
  <c r="AB30" i="10"/>
  <c r="AC30" i="10" s="1"/>
  <c r="Y30" i="10"/>
  <c r="X30" i="10"/>
  <c r="T30" i="10"/>
  <c r="P30" i="10"/>
  <c r="L30" i="10"/>
  <c r="I30" i="10"/>
  <c r="F30" i="10"/>
  <c r="Q30" i="10" s="1"/>
  <c r="AJ29" i="10"/>
  <c r="AF29" i="10"/>
  <c r="AK29" i="10" s="1"/>
  <c r="AB29" i="10"/>
  <c r="X29" i="10"/>
  <c r="T29" i="10"/>
  <c r="P29" i="10"/>
  <c r="L29" i="10"/>
  <c r="I29" i="10"/>
  <c r="Y29" i="10" s="1"/>
  <c r="F29" i="10"/>
  <c r="Q29" i="10" s="1"/>
  <c r="AJ28" i="10"/>
  <c r="AF28" i="10"/>
  <c r="AB28" i="10"/>
  <c r="X28" i="10"/>
  <c r="T28" i="10"/>
  <c r="P28" i="10"/>
  <c r="L28" i="10"/>
  <c r="I28" i="10"/>
  <c r="F28" i="10"/>
  <c r="Q28" i="10" s="1"/>
  <c r="AJ27" i="10"/>
  <c r="AF27" i="10"/>
  <c r="AB27" i="10"/>
  <c r="X27" i="10"/>
  <c r="T27" i="10"/>
  <c r="U27" i="10" s="1"/>
  <c r="P27" i="10"/>
  <c r="L27" i="10"/>
  <c r="AK27" i="10" s="1"/>
  <c r="I27" i="10"/>
  <c r="Y27" i="10" s="1"/>
  <c r="F27" i="10"/>
  <c r="AC27" i="10" s="1"/>
  <c r="AJ26" i="10"/>
  <c r="AF26" i="10"/>
  <c r="AK26" i="10" s="1"/>
  <c r="AB26" i="10"/>
  <c r="X26" i="10"/>
  <c r="T26" i="10"/>
  <c r="U26" i="10" s="1"/>
  <c r="Q26" i="10"/>
  <c r="P26" i="10"/>
  <c r="L26" i="10"/>
  <c r="I26" i="10"/>
  <c r="F26" i="10"/>
  <c r="AC26" i="10" s="1"/>
  <c r="AJ25" i="10"/>
  <c r="AF25" i="10"/>
  <c r="AK25" i="10" s="1"/>
  <c r="AB25" i="10"/>
  <c r="X25" i="10"/>
  <c r="T25" i="10"/>
  <c r="P25" i="10"/>
  <c r="L25" i="10"/>
  <c r="I25" i="10"/>
  <c r="Y25" i="10" s="1"/>
  <c r="F25" i="10"/>
  <c r="M25" i="10" s="1"/>
  <c r="AJ24" i="10"/>
  <c r="AF24" i="10"/>
  <c r="AB24" i="10"/>
  <c r="X24" i="10"/>
  <c r="T24" i="10"/>
  <c r="P24" i="10"/>
  <c r="Q24" i="10" s="1"/>
  <c r="L24" i="10"/>
  <c r="M24" i="10" s="1"/>
  <c r="I24" i="10"/>
  <c r="Y24" i="10" s="1"/>
  <c r="F24" i="10"/>
  <c r="AC24" i="10" s="1"/>
  <c r="AJ23" i="10"/>
  <c r="AF23" i="10"/>
  <c r="AK23" i="10" s="1"/>
  <c r="AB23" i="10"/>
  <c r="AC23" i="10" s="1"/>
  <c r="X23" i="10"/>
  <c r="T23" i="10"/>
  <c r="U23" i="10" s="1"/>
  <c r="P23" i="10"/>
  <c r="Q23" i="10" s="1"/>
  <c r="L23" i="10"/>
  <c r="I23" i="10"/>
  <c r="F23" i="10"/>
  <c r="AJ22" i="10"/>
  <c r="AF22" i="10"/>
  <c r="AK22" i="10" s="1"/>
  <c r="AB22" i="10"/>
  <c r="X22" i="10"/>
  <c r="T22" i="10"/>
  <c r="P22" i="10"/>
  <c r="L22" i="10"/>
  <c r="I22" i="10"/>
  <c r="F22" i="10"/>
  <c r="Q22" i="10" s="1"/>
  <c r="AI21" i="10"/>
  <c r="AH21" i="10"/>
  <c r="AG21" i="10"/>
  <c r="AJ21" i="10" s="1"/>
  <c r="AE21" i="10"/>
  <c r="AF21" i="10" s="1"/>
  <c r="AD21" i="10"/>
  <c r="AB21" i="10"/>
  <c r="W21" i="10"/>
  <c r="V21" i="10"/>
  <c r="X21" i="10" s="1"/>
  <c r="S21" i="10"/>
  <c r="R21" i="10"/>
  <c r="T21" i="10" s="1"/>
  <c r="O21" i="10"/>
  <c r="N21" i="10"/>
  <c r="P21" i="10" s="1"/>
  <c r="K21" i="10"/>
  <c r="J21" i="10"/>
  <c r="H21" i="10"/>
  <c r="G21" i="10"/>
  <c r="I21" i="10" s="1"/>
  <c r="E21" i="10"/>
  <c r="D21" i="10"/>
  <c r="AJ20" i="10"/>
  <c r="AF20" i="10"/>
  <c r="AK20" i="10" s="1"/>
  <c r="AB20" i="10"/>
  <c r="X20" i="10"/>
  <c r="T20" i="10"/>
  <c r="P20" i="10"/>
  <c r="L20" i="10"/>
  <c r="I20" i="10"/>
  <c r="Y20" i="10" s="1"/>
  <c r="F20" i="10"/>
  <c r="Q20" i="10" s="1"/>
  <c r="AJ19" i="10"/>
  <c r="AF19" i="10"/>
  <c r="AB19" i="10"/>
  <c r="X19" i="10"/>
  <c r="T19" i="10"/>
  <c r="P19" i="10"/>
  <c r="L19" i="10"/>
  <c r="I19" i="10"/>
  <c r="F19" i="10"/>
  <c r="AJ18" i="10"/>
  <c r="AF18" i="10"/>
  <c r="AK18" i="10" s="1"/>
  <c r="AB18" i="10"/>
  <c r="X18" i="10"/>
  <c r="T18" i="10"/>
  <c r="U18" i="10" s="1"/>
  <c r="P18" i="10"/>
  <c r="L18" i="10"/>
  <c r="I18" i="10"/>
  <c r="F18" i="10"/>
  <c r="AC18" i="10" s="1"/>
  <c r="AJ17" i="10"/>
  <c r="AF17" i="10"/>
  <c r="AB17" i="10"/>
  <c r="X17" i="10"/>
  <c r="T17" i="10"/>
  <c r="P17" i="10"/>
  <c r="L17" i="10"/>
  <c r="AK17" i="10" s="1"/>
  <c r="I17" i="10"/>
  <c r="F17" i="10"/>
  <c r="AJ16" i="10"/>
  <c r="AF16" i="10"/>
  <c r="AB16" i="10"/>
  <c r="X16" i="10"/>
  <c r="T16" i="10"/>
  <c r="U16" i="10" s="1"/>
  <c r="P16" i="10"/>
  <c r="Q16" i="10" s="1"/>
  <c r="L16" i="10"/>
  <c r="M16" i="10" s="1"/>
  <c r="I16" i="10"/>
  <c r="F16" i="10"/>
  <c r="AC16" i="10" s="1"/>
  <c r="AJ15" i="10"/>
  <c r="AF15" i="10"/>
  <c r="AK15" i="10" s="1"/>
  <c r="AB15" i="10"/>
  <c r="X15" i="10"/>
  <c r="T15" i="10"/>
  <c r="P15" i="10"/>
  <c r="L15" i="10"/>
  <c r="I15" i="10"/>
  <c r="F15" i="10"/>
  <c r="AJ14" i="10"/>
  <c r="AF14" i="10"/>
  <c r="AK14" i="10" s="1"/>
  <c r="AB14" i="10"/>
  <c r="AC14" i="10" s="1"/>
  <c r="X14" i="10"/>
  <c r="T14" i="10"/>
  <c r="P14" i="10"/>
  <c r="Q14" i="10" s="1"/>
  <c r="L14" i="10"/>
  <c r="M14" i="10" s="1"/>
  <c r="I14" i="10"/>
  <c r="F14" i="10"/>
  <c r="AI13" i="10"/>
  <c r="AH13" i="10"/>
  <c r="AG13" i="10"/>
  <c r="AE13" i="10"/>
  <c r="AD13" i="10"/>
  <c r="AF13" i="10" s="1"/>
  <c r="AB13" i="10"/>
  <c r="W13" i="10"/>
  <c r="V13" i="10"/>
  <c r="S13" i="10"/>
  <c r="R13" i="10"/>
  <c r="O13" i="10"/>
  <c r="N13" i="10"/>
  <c r="P13" i="10" s="1"/>
  <c r="K13" i="10"/>
  <c r="J13" i="10"/>
  <c r="H13" i="10"/>
  <c r="G13" i="10"/>
  <c r="F13" i="10"/>
  <c r="AC13" i="10" s="1"/>
  <c r="E13" i="10"/>
  <c r="D13" i="10"/>
  <c r="AJ12" i="10"/>
  <c r="AF12" i="10"/>
  <c r="AK12" i="10" s="1"/>
  <c r="AB12" i="10"/>
  <c r="AC12" i="10" s="1"/>
  <c r="X12" i="10"/>
  <c r="T12" i="10"/>
  <c r="P12" i="10"/>
  <c r="L12" i="10"/>
  <c r="I12" i="10"/>
  <c r="F12" i="10"/>
  <c r="AJ11" i="10"/>
  <c r="AF11" i="10"/>
  <c r="AK11" i="10" s="1"/>
  <c r="AB11" i="10"/>
  <c r="X11" i="10"/>
  <c r="T11" i="10"/>
  <c r="P11" i="10"/>
  <c r="L11" i="10"/>
  <c r="I11" i="10"/>
  <c r="F11" i="10"/>
  <c r="Q11" i="10" s="1"/>
  <c r="AJ10" i="10"/>
  <c r="AF10" i="10"/>
  <c r="AK10" i="10" s="1"/>
  <c r="AB10" i="10"/>
  <c r="X10" i="10"/>
  <c r="T10" i="10"/>
  <c r="P10" i="10"/>
  <c r="L10" i="10"/>
  <c r="I10" i="10"/>
  <c r="F10" i="10"/>
  <c r="Q10" i="10" s="1"/>
  <c r="AK9" i="10"/>
  <c r="AJ9" i="10"/>
  <c r="AF9" i="10"/>
  <c r="AB9" i="10"/>
  <c r="X9" i="10"/>
  <c r="T9" i="10"/>
  <c r="P9" i="10"/>
  <c r="L9" i="10"/>
  <c r="I9" i="10"/>
  <c r="Y9" i="10" s="1"/>
  <c r="F9" i="10"/>
  <c r="AC9" i="10" s="1"/>
  <c r="AI32" i="9"/>
  <c r="AH32" i="9"/>
  <c r="AG32" i="9"/>
  <c r="AJ32" i="9" s="1"/>
  <c r="AE32" i="9"/>
  <c r="AD32" i="9"/>
  <c r="AF32" i="9" s="1"/>
  <c r="AB32" i="9"/>
  <c r="W32" i="9"/>
  <c r="V32" i="9"/>
  <c r="S32" i="9"/>
  <c r="R32" i="9"/>
  <c r="T32" i="9" s="1"/>
  <c r="U32" i="9" s="1"/>
  <c r="O32" i="9"/>
  <c r="N32" i="9"/>
  <c r="K32" i="9"/>
  <c r="J32" i="9"/>
  <c r="I32" i="9"/>
  <c r="H32" i="9"/>
  <c r="G32" i="9"/>
  <c r="E32" i="9"/>
  <c r="D32" i="9"/>
  <c r="AI31" i="9"/>
  <c r="AH31" i="9"/>
  <c r="AG31" i="9"/>
  <c r="AE31" i="9"/>
  <c r="AD31" i="9"/>
  <c r="AF31" i="9" s="1"/>
  <c r="AB31" i="9"/>
  <c r="W31" i="9"/>
  <c r="V31" i="9"/>
  <c r="S31" i="9"/>
  <c r="R31" i="9"/>
  <c r="T31" i="9" s="1"/>
  <c r="U31" i="9" s="1"/>
  <c r="O31" i="9"/>
  <c r="N31" i="9"/>
  <c r="K31" i="9"/>
  <c r="J31" i="9"/>
  <c r="L31" i="9" s="1"/>
  <c r="I31" i="9"/>
  <c r="H31" i="9"/>
  <c r="G31" i="9"/>
  <c r="E31" i="9"/>
  <c r="D31" i="9"/>
  <c r="AJ30" i="9"/>
  <c r="AF30" i="9"/>
  <c r="AK30" i="9" s="1"/>
  <c r="AB30" i="9"/>
  <c r="X30" i="9"/>
  <c r="T30" i="9"/>
  <c r="U30" i="9" s="1"/>
  <c r="P30" i="9"/>
  <c r="L30" i="9"/>
  <c r="I30" i="9"/>
  <c r="F30" i="9"/>
  <c r="AJ29" i="9"/>
  <c r="AF29" i="9"/>
  <c r="AK29" i="9" s="1"/>
  <c r="AB29" i="9"/>
  <c r="X29" i="9"/>
  <c r="T29" i="9"/>
  <c r="P29" i="9"/>
  <c r="L29" i="9"/>
  <c r="I29" i="9"/>
  <c r="F29" i="9"/>
  <c r="Q29" i="9" s="1"/>
  <c r="AJ28" i="9"/>
  <c r="AF28" i="9"/>
  <c r="AB28" i="9"/>
  <c r="X28" i="9"/>
  <c r="T28" i="9"/>
  <c r="U28" i="9" s="1"/>
  <c r="P28" i="9"/>
  <c r="Q28" i="9" s="1"/>
  <c r="L28" i="9"/>
  <c r="M28" i="9" s="1"/>
  <c r="I28" i="9"/>
  <c r="F28" i="9"/>
  <c r="AC28" i="9" s="1"/>
  <c r="AJ27" i="9"/>
  <c r="AF27" i="9"/>
  <c r="AK27" i="9" s="1"/>
  <c r="AB27" i="9"/>
  <c r="AC27" i="9" s="1"/>
  <c r="X27" i="9"/>
  <c r="T27" i="9"/>
  <c r="P27" i="9"/>
  <c r="Q27" i="9" s="1"/>
  <c r="L27" i="9"/>
  <c r="I27" i="9"/>
  <c r="F27" i="9"/>
  <c r="AJ26" i="9"/>
  <c r="AF26" i="9"/>
  <c r="AC26" i="9"/>
  <c r="AB26" i="9"/>
  <c r="X26" i="9"/>
  <c r="T26" i="9"/>
  <c r="P26" i="9"/>
  <c r="L26" i="9"/>
  <c r="I26" i="9"/>
  <c r="U26" i="9" s="1"/>
  <c r="F26" i="9"/>
  <c r="AI25" i="9"/>
  <c r="AH25" i="9"/>
  <c r="AG25" i="9"/>
  <c r="AE25" i="9"/>
  <c r="AD25" i="9"/>
  <c r="AB25" i="9"/>
  <c r="W25" i="9"/>
  <c r="X25" i="9" s="1"/>
  <c r="V25" i="9"/>
  <c r="S25" i="9"/>
  <c r="T25" i="9" s="1"/>
  <c r="R25" i="9"/>
  <c r="O25" i="9"/>
  <c r="N25" i="9"/>
  <c r="K25" i="9"/>
  <c r="J25" i="9"/>
  <c r="L25" i="9" s="1"/>
  <c r="H25" i="9"/>
  <c r="G25" i="9"/>
  <c r="I25" i="9" s="1"/>
  <c r="E25" i="9"/>
  <c r="D25" i="9"/>
  <c r="AJ24" i="9"/>
  <c r="AF24" i="9"/>
  <c r="AK24" i="9" s="1"/>
  <c r="AB24" i="9"/>
  <c r="AC24" i="9" s="1"/>
  <c r="X24" i="9"/>
  <c r="T24" i="9"/>
  <c r="P24" i="9"/>
  <c r="L24" i="9"/>
  <c r="I24" i="9"/>
  <c r="F24" i="9"/>
  <c r="AJ23" i="9"/>
  <c r="AF23" i="9"/>
  <c r="AB23" i="9"/>
  <c r="AC23" i="9" s="1"/>
  <c r="X23" i="9"/>
  <c r="T23" i="9"/>
  <c r="P23" i="9"/>
  <c r="L23" i="9"/>
  <c r="I23" i="9"/>
  <c r="F23" i="9"/>
  <c r="Q23" i="9" s="1"/>
  <c r="AK22" i="9"/>
  <c r="AJ22" i="9"/>
  <c r="AF22" i="9"/>
  <c r="AB22" i="9"/>
  <c r="X22" i="9"/>
  <c r="T22" i="9"/>
  <c r="P22" i="9"/>
  <c r="L22" i="9"/>
  <c r="I22" i="9"/>
  <c r="Y22" i="9" s="1"/>
  <c r="F22" i="9"/>
  <c r="AC22" i="9" s="1"/>
  <c r="AJ21" i="9"/>
  <c r="AF21" i="9"/>
  <c r="AB21" i="9"/>
  <c r="X21" i="9"/>
  <c r="U21" i="9"/>
  <c r="T21" i="9"/>
  <c r="P21" i="9"/>
  <c r="L21" i="9"/>
  <c r="AK21" i="9" s="1"/>
  <c r="I21" i="9"/>
  <c r="Y21" i="9" s="1"/>
  <c r="F21" i="9"/>
  <c r="AC21" i="9" s="1"/>
  <c r="AJ20" i="9"/>
  <c r="AF20" i="9"/>
  <c r="AK20" i="9" s="1"/>
  <c r="AB20" i="9"/>
  <c r="X20" i="9"/>
  <c r="T20" i="9"/>
  <c r="U20" i="9" s="1"/>
  <c r="P20" i="9"/>
  <c r="L20" i="9"/>
  <c r="I20" i="9"/>
  <c r="F20" i="9"/>
  <c r="Q20" i="9" s="1"/>
  <c r="AJ19" i="9"/>
  <c r="AF19" i="9"/>
  <c r="AC19" i="9"/>
  <c r="AB19" i="9"/>
  <c r="X19" i="9"/>
  <c r="T19" i="9"/>
  <c r="Q19" i="9"/>
  <c r="P19" i="9"/>
  <c r="M19" i="9"/>
  <c r="L19" i="9"/>
  <c r="I19" i="9"/>
  <c r="Y19" i="9" s="1"/>
  <c r="F19" i="9"/>
  <c r="AJ18" i="9"/>
  <c r="AF18" i="9"/>
  <c r="AB18" i="9"/>
  <c r="AC18" i="9" s="1"/>
  <c r="X18" i="9"/>
  <c r="T18" i="9"/>
  <c r="P18" i="9"/>
  <c r="Q18" i="9" s="1"/>
  <c r="L18" i="9"/>
  <c r="M18" i="9" s="1"/>
  <c r="I18" i="9"/>
  <c r="F18" i="9"/>
  <c r="AI17" i="9"/>
  <c r="AH17" i="9"/>
  <c r="AG17" i="9"/>
  <c r="AF17" i="9"/>
  <c r="AE17" i="9"/>
  <c r="AD17" i="9"/>
  <c r="AB17" i="9"/>
  <c r="W17" i="9"/>
  <c r="V17" i="9"/>
  <c r="X17" i="9" s="1"/>
  <c r="S17" i="9"/>
  <c r="R17" i="9"/>
  <c r="P17" i="9"/>
  <c r="O17" i="9"/>
  <c r="N17" i="9"/>
  <c r="K17" i="9"/>
  <c r="J17" i="9"/>
  <c r="L17" i="9" s="1"/>
  <c r="H17" i="9"/>
  <c r="G17" i="9"/>
  <c r="E17" i="9"/>
  <c r="D17" i="9"/>
  <c r="F17" i="9" s="1"/>
  <c r="AC17" i="9" s="1"/>
  <c r="AJ16" i="9"/>
  <c r="AF16" i="9"/>
  <c r="AB16" i="9"/>
  <c r="X16" i="9"/>
  <c r="T16" i="9"/>
  <c r="P16" i="9"/>
  <c r="Q16" i="9" s="1"/>
  <c r="L16" i="9"/>
  <c r="M16" i="9" s="1"/>
  <c r="I16" i="9"/>
  <c r="F16" i="9"/>
  <c r="AJ15" i="9"/>
  <c r="AF15" i="9"/>
  <c r="AK15" i="9" s="1"/>
  <c r="AB15" i="9"/>
  <c r="X15" i="9"/>
  <c r="T15" i="9"/>
  <c r="P15" i="9"/>
  <c r="L15" i="9"/>
  <c r="I15" i="9"/>
  <c r="F15" i="9"/>
  <c r="AJ14" i="9"/>
  <c r="AF14" i="9"/>
  <c r="AB14" i="9"/>
  <c r="X14" i="9"/>
  <c r="T14" i="9"/>
  <c r="P14" i="9"/>
  <c r="L14" i="9"/>
  <c r="I14" i="9"/>
  <c r="F14" i="9"/>
  <c r="Q14" i="9" s="1"/>
  <c r="AJ13" i="9"/>
  <c r="AF13" i="9"/>
  <c r="AK13" i="9" s="1"/>
  <c r="AB13" i="9"/>
  <c r="X13" i="9"/>
  <c r="T13" i="9"/>
  <c r="P13" i="9"/>
  <c r="L13" i="9"/>
  <c r="I13" i="9"/>
  <c r="U13" i="9" s="1"/>
  <c r="F13" i="9"/>
  <c r="AJ12" i="9"/>
  <c r="AF12" i="9"/>
  <c r="AB12" i="9"/>
  <c r="X12" i="9"/>
  <c r="T12" i="9"/>
  <c r="P12" i="9"/>
  <c r="L12" i="9"/>
  <c r="AK12" i="9" s="1"/>
  <c r="I12" i="9"/>
  <c r="Y12" i="9" s="1"/>
  <c r="F12" i="9"/>
  <c r="AC12" i="9" s="1"/>
  <c r="AJ11" i="9"/>
  <c r="AF11" i="9"/>
  <c r="AK11" i="9" s="1"/>
  <c r="AB11" i="9"/>
  <c r="X11" i="9"/>
  <c r="T11" i="9"/>
  <c r="U11" i="9" s="1"/>
  <c r="P11" i="9"/>
  <c r="L11" i="9"/>
  <c r="I11" i="9"/>
  <c r="F11" i="9"/>
  <c r="AJ10" i="9"/>
  <c r="AF10" i="9"/>
  <c r="AB10" i="9"/>
  <c r="X10" i="9"/>
  <c r="T10" i="9"/>
  <c r="P10" i="9"/>
  <c r="L10" i="9"/>
  <c r="AK10" i="9" s="1"/>
  <c r="I10" i="9"/>
  <c r="Y10" i="9" s="1"/>
  <c r="F10" i="9"/>
  <c r="AJ9" i="9"/>
  <c r="AF9" i="9"/>
  <c r="AB9" i="9"/>
  <c r="AC9" i="9" s="1"/>
  <c r="X9" i="9"/>
  <c r="T9" i="9"/>
  <c r="P9" i="9"/>
  <c r="Q9" i="9" s="1"/>
  <c r="L9" i="9"/>
  <c r="M9" i="9" s="1"/>
  <c r="I9" i="9"/>
  <c r="U9" i="9" s="1"/>
  <c r="F9" i="9"/>
  <c r="AI41" i="8"/>
  <c r="AH41" i="8"/>
  <c r="AG41" i="8"/>
  <c r="AJ41" i="8" s="1"/>
  <c r="AE41" i="8"/>
  <c r="AF41" i="8" s="1"/>
  <c r="AK41" i="8" s="1"/>
  <c r="AD41" i="8"/>
  <c r="AB41" i="8"/>
  <c r="W41" i="8"/>
  <c r="V41" i="8"/>
  <c r="X41" i="8" s="1"/>
  <c r="S41" i="8"/>
  <c r="R41" i="8"/>
  <c r="T41" i="8" s="1"/>
  <c r="O41" i="8"/>
  <c r="P41" i="8" s="1"/>
  <c r="Q41" i="8" s="1"/>
  <c r="N41" i="8"/>
  <c r="K41" i="8"/>
  <c r="J41" i="8"/>
  <c r="L41" i="8" s="1"/>
  <c r="H41" i="8"/>
  <c r="I41" i="8" s="1"/>
  <c r="G41" i="8"/>
  <c r="F41" i="8"/>
  <c r="AC41" i="8" s="1"/>
  <c r="E41" i="8"/>
  <c r="D41" i="8"/>
  <c r="AI40" i="8"/>
  <c r="AH40" i="8"/>
  <c r="AG40" i="8"/>
  <c r="AE40" i="8"/>
  <c r="AD40" i="8"/>
  <c r="AF40" i="8" s="1"/>
  <c r="AB40" i="8"/>
  <c r="X40" i="8"/>
  <c r="W40" i="8"/>
  <c r="V40" i="8"/>
  <c r="S40" i="8"/>
  <c r="R40" i="8"/>
  <c r="T40" i="8" s="1"/>
  <c r="O40" i="8"/>
  <c r="N40" i="8"/>
  <c r="P40" i="8" s="1"/>
  <c r="Q40" i="8" s="1"/>
  <c r="K40" i="8"/>
  <c r="J40" i="8"/>
  <c r="H40" i="8"/>
  <c r="G40" i="8"/>
  <c r="E40" i="8"/>
  <c r="D40" i="8"/>
  <c r="F40" i="8" s="1"/>
  <c r="AC40" i="8" s="1"/>
  <c r="AJ39" i="8"/>
  <c r="AF39" i="8"/>
  <c r="AB39" i="8"/>
  <c r="X39" i="8"/>
  <c r="T39" i="8"/>
  <c r="P39" i="8"/>
  <c r="Q39" i="8" s="1"/>
  <c r="M39" i="8"/>
  <c r="L39" i="8"/>
  <c r="I39" i="8"/>
  <c r="U39" i="8" s="1"/>
  <c r="F39" i="8"/>
  <c r="AC39" i="8" s="1"/>
  <c r="AJ38" i="8"/>
  <c r="AF38" i="8"/>
  <c r="AB38" i="8"/>
  <c r="AC38" i="8" s="1"/>
  <c r="X38" i="8"/>
  <c r="T38" i="8"/>
  <c r="P38" i="8"/>
  <c r="L38" i="8"/>
  <c r="M38" i="8" s="1"/>
  <c r="I38" i="8"/>
  <c r="F38" i="8"/>
  <c r="AJ37" i="8"/>
  <c r="AF37" i="8"/>
  <c r="AB37" i="8"/>
  <c r="X37" i="8"/>
  <c r="T37" i="8"/>
  <c r="P37" i="8"/>
  <c r="L37" i="8"/>
  <c r="I37" i="8"/>
  <c r="F37" i="8"/>
  <c r="AJ36" i="8"/>
  <c r="AF36" i="8"/>
  <c r="AB36" i="8"/>
  <c r="X36" i="8"/>
  <c r="T36" i="8"/>
  <c r="P36" i="8"/>
  <c r="L36" i="8"/>
  <c r="I36" i="8"/>
  <c r="Y36" i="8" s="1"/>
  <c r="F36" i="8"/>
  <c r="AJ35" i="8"/>
  <c r="AF35" i="8"/>
  <c r="AB35" i="8"/>
  <c r="X35" i="8"/>
  <c r="T35" i="8"/>
  <c r="P35" i="8"/>
  <c r="L35" i="8"/>
  <c r="I35" i="8"/>
  <c r="F35" i="8"/>
  <c r="AJ34" i="8"/>
  <c r="AI34" i="8"/>
  <c r="AH34" i="8"/>
  <c r="AG34" i="8"/>
  <c r="AE34" i="8"/>
  <c r="AD34" i="8"/>
  <c r="AF34" i="8" s="1"/>
  <c r="AB34" i="8"/>
  <c r="W34" i="8"/>
  <c r="V34" i="8"/>
  <c r="S34" i="8"/>
  <c r="R34" i="8"/>
  <c r="O34" i="8"/>
  <c r="P34" i="8" s="1"/>
  <c r="N34" i="8"/>
  <c r="K34" i="8"/>
  <c r="J34" i="8"/>
  <c r="I34" i="8"/>
  <c r="H34" i="8"/>
  <c r="G34" i="8"/>
  <c r="E34" i="8"/>
  <c r="D34" i="8"/>
  <c r="F34" i="8" s="1"/>
  <c r="AJ33" i="8"/>
  <c r="AF33" i="8"/>
  <c r="AK33" i="8" s="1"/>
  <c r="AB33" i="8"/>
  <c r="X33" i="8"/>
  <c r="T33" i="8"/>
  <c r="U33" i="8" s="1"/>
  <c r="P33" i="8"/>
  <c r="L33" i="8"/>
  <c r="I33" i="8"/>
  <c r="Y33" i="8" s="1"/>
  <c r="F33" i="8"/>
  <c r="AJ32" i="8"/>
  <c r="AF32" i="8"/>
  <c r="AK32" i="8" s="1"/>
  <c r="AB32" i="8"/>
  <c r="X32" i="8"/>
  <c r="T32" i="8"/>
  <c r="P32" i="8"/>
  <c r="Q32" i="8" s="1"/>
  <c r="L32" i="8"/>
  <c r="I32" i="8"/>
  <c r="Y32" i="8" s="1"/>
  <c r="F32" i="8"/>
  <c r="AJ31" i="8"/>
  <c r="AF31" i="8"/>
  <c r="AK31" i="8" s="1"/>
  <c r="AB31" i="8"/>
  <c r="X31" i="8"/>
  <c r="T31" i="8"/>
  <c r="P31" i="8"/>
  <c r="Q31" i="8" s="1"/>
  <c r="L31" i="8"/>
  <c r="I31" i="8"/>
  <c r="U31" i="8" s="1"/>
  <c r="F31" i="8"/>
  <c r="M31" i="8" s="1"/>
  <c r="AJ30" i="8"/>
  <c r="AF30" i="8"/>
  <c r="AB30" i="8"/>
  <c r="AC30" i="8" s="1"/>
  <c r="X30" i="8"/>
  <c r="T30" i="8"/>
  <c r="P30" i="8"/>
  <c r="Q30" i="8" s="1"/>
  <c r="L30" i="8"/>
  <c r="I30" i="8"/>
  <c r="U30" i="8" s="1"/>
  <c r="F30" i="8"/>
  <c r="M30" i="8" s="1"/>
  <c r="AJ29" i="8"/>
  <c r="AF29" i="8"/>
  <c r="AK29" i="8" s="1"/>
  <c r="AB29" i="8"/>
  <c r="X29" i="8"/>
  <c r="T29" i="8"/>
  <c r="P29" i="8"/>
  <c r="L29" i="8"/>
  <c r="I29" i="8"/>
  <c r="F29" i="8"/>
  <c r="Q29" i="8" s="1"/>
  <c r="AJ28" i="8"/>
  <c r="AF28" i="8"/>
  <c r="AB28" i="8"/>
  <c r="X28" i="8"/>
  <c r="T28" i="8"/>
  <c r="P28" i="8"/>
  <c r="L28" i="8"/>
  <c r="AK28" i="8" s="1"/>
  <c r="I28" i="8"/>
  <c r="U28" i="8" s="1"/>
  <c r="F28" i="8"/>
  <c r="Q28" i="8" s="1"/>
  <c r="AI27" i="8"/>
  <c r="AH27" i="8"/>
  <c r="AG27" i="8"/>
  <c r="AJ27" i="8" s="1"/>
  <c r="AE27" i="8"/>
  <c r="AF27" i="8" s="1"/>
  <c r="AD27" i="8"/>
  <c r="AB27" i="8"/>
  <c r="W27" i="8"/>
  <c r="V27" i="8"/>
  <c r="S27" i="8"/>
  <c r="R27" i="8"/>
  <c r="T27" i="8" s="1"/>
  <c r="O27" i="8"/>
  <c r="N27" i="8"/>
  <c r="L27" i="8"/>
  <c r="K27" i="8"/>
  <c r="J27" i="8"/>
  <c r="H27" i="8"/>
  <c r="G27" i="8"/>
  <c r="I27" i="8" s="1"/>
  <c r="E27" i="8"/>
  <c r="F27" i="8" s="1"/>
  <c r="D27" i="8"/>
  <c r="AJ26" i="8"/>
  <c r="AF26" i="8"/>
  <c r="AB26" i="8"/>
  <c r="X26" i="8"/>
  <c r="Y26" i="8" s="1"/>
  <c r="T26" i="8"/>
  <c r="P26" i="8"/>
  <c r="L26" i="8"/>
  <c r="AK26" i="8" s="1"/>
  <c r="I26" i="8"/>
  <c r="U26" i="8" s="1"/>
  <c r="F26" i="8"/>
  <c r="AJ25" i="8"/>
  <c r="AF25" i="8"/>
  <c r="AB25" i="8"/>
  <c r="X25" i="8"/>
  <c r="U25" i="8"/>
  <c r="T25" i="8"/>
  <c r="P25" i="8"/>
  <c r="L25" i="8"/>
  <c r="AK25" i="8" s="1"/>
  <c r="I25" i="8"/>
  <c r="Y25" i="8" s="1"/>
  <c r="F25" i="8"/>
  <c r="AC25" i="8" s="1"/>
  <c r="AJ24" i="8"/>
  <c r="AF24" i="8"/>
  <c r="AK24" i="8" s="1"/>
  <c r="AB24" i="8"/>
  <c r="X24" i="8"/>
  <c r="T24" i="8"/>
  <c r="U24" i="8" s="1"/>
  <c r="Q24" i="8"/>
  <c r="P24" i="8"/>
  <c r="L24" i="8"/>
  <c r="I24" i="8"/>
  <c r="Y24" i="8" s="1"/>
  <c r="F24" i="8"/>
  <c r="AK23" i="8"/>
  <c r="AJ23" i="8"/>
  <c r="AF23" i="8"/>
  <c r="AB23" i="8"/>
  <c r="X23" i="8"/>
  <c r="T23" i="8"/>
  <c r="P23" i="8"/>
  <c r="L23" i="8"/>
  <c r="I23" i="8"/>
  <c r="Y23" i="8" s="1"/>
  <c r="F23" i="8"/>
  <c r="AJ22" i="8"/>
  <c r="AF22" i="8"/>
  <c r="AK22" i="8" s="1"/>
  <c r="AB22" i="8"/>
  <c r="X22" i="8"/>
  <c r="T22" i="8"/>
  <c r="P22" i="8"/>
  <c r="Q22" i="8" s="1"/>
  <c r="M22" i="8"/>
  <c r="L22" i="8"/>
  <c r="I22" i="8"/>
  <c r="U22" i="8" s="1"/>
  <c r="F22" i="8"/>
  <c r="AC22" i="8" s="1"/>
  <c r="AI21" i="8"/>
  <c r="AH21" i="8"/>
  <c r="AG21" i="8"/>
  <c r="AE21" i="8"/>
  <c r="AF21" i="8" s="1"/>
  <c r="AK21" i="8" s="1"/>
  <c r="AD21" i="8"/>
  <c r="AB21" i="8"/>
  <c r="W21" i="8"/>
  <c r="X21" i="8" s="1"/>
  <c r="V21" i="8"/>
  <c r="S21" i="8"/>
  <c r="R21" i="8"/>
  <c r="T21" i="8" s="1"/>
  <c r="O21" i="8"/>
  <c r="N21" i="8"/>
  <c r="P21" i="8" s="1"/>
  <c r="Q21" i="8" s="1"/>
  <c r="K21" i="8"/>
  <c r="J21" i="8"/>
  <c r="L21" i="8" s="1"/>
  <c r="H21" i="8"/>
  <c r="G21" i="8"/>
  <c r="E21" i="8"/>
  <c r="F21" i="8" s="1"/>
  <c r="D21" i="8"/>
  <c r="AJ20" i="8"/>
  <c r="AF20" i="8"/>
  <c r="AC20" i="8"/>
  <c r="AB20" i="8"/>
  <c r="X20" i="8"/>
  <c r="T20" i="8"/>
  <c r="P20" i="8"/>
  <c r="Q20" i="8" s="1"/>
  <c r="L20" i="8"/>
  <c r="I20" i="8"/>
  <c r="U20" i="8" s="1"/>
  <c r="F20" i="8"/>
  <c r="AJ19" i="8"/>
  <c r="AF19" i="8"/>
  <c r="AB19" i="8"/>
  <c r="AC19" i="8" s="1"/>
  <c r="X19" i="8"/>
  <c r="T19" i="8"/>
  <c r="P19" i="8"/>
  <c r="L19" i="8"/>
  <c r="M19" i="8" s="1"/>
  <c r="I19" i="8"/>
  <c r="F19" i="8"/>
  <c r="AJ18" i="8"/>
  <c r="AF18" i="8"/>
  <c r="AB18" i="8"/>
  <c r="X18" i="8"/>
  <c r="T18" i="8"/>
  <c r="P18" i="8"/>
  <c r="L18" i="8"/>
  <c r="I18" i="8"/>
  <c r="Y18" i="8" s="1"/>
  <c r="F18" i="8"/>
  <c r="AJ17" i="8"/>
  <c r="AF17" i="8"/>
  <c r="AB17" i="8"/>
  <c r="X17" i="8"/>
  <c r="T17" i="8"/>
  <c r="P17" i="8"/>
  <c r="L17" i="8"/>
  <c r="I17" i="8"/>
  <c r="F17" i="8"/>
  <c r="AC17" i="8" s="1"/>
  <c r="AJ16" i="8"/>
  <c r="AF16" i="8"/>
  <c r="AK16" i="8" s="1"/>
  <c r="AB16" i="8"/>
  <c r="X16" i="8"/>
  <c r="T16" i="8"/>
  <c r="U16" i="8" s="1"/>
  <c r="P16" i="8"/>
  <c r="L16" i="8"/>
  <c r="I16" i="8"/>
  <c r="F16" i="8"/>
  <c r="AI15" i="8"/>
  <c r="AJ15" i="8" s="1"/>
  <c r="AH15" i="8"/>
  <c r="AG15" i="8"/>
  <c r="AE15" i="8"/>
  <c r="AD15" i="8"/>
  <c r="AB15" i="8"/>
  <c r="W15" i="8"/>
  <c r="V15" i="8"/>
  <c r="X15" i="8" s="1"/>
  <c r="S15" i="8"/>
  <c r="R15" i="8"/>
  <c r="P15" i="8"/>
  <c r="O15" i="8"/>
  <c r="N15" i="8"/>
  <c r="K15" i="8"/>
  <c r="J15" i="8"/>
  <c r="I15" i="8"/>
  <c r="H15" i="8"/>
  <c r="G15" i="8"/>
  <c r="E15" i="8"/>
  <c r="D15" i="8"/>
  <c r="AJ14" i="8"/>
  <c r="AF14" i="8"/>
  <c r="AK14" i="8" s="1"/>
  <c r="AB14" i="8"/>
  <c r="X14" i="8"/>
  <c r="T14" i="8"/>
  <c r="P14" i="8"/>
  <c r="L14" i="8"/>
  <c r="I14" i="8"/>
  <c r="Y14" i="8" s="1"/>
  <c r="F14" i="8"/>
  <c r="AJ13" i="8"/>
  <c r="AF13" i="8"/>
  <c r="AB13" i="8"/>
  <c r="X13" i="8"/>
  <c r="T13" i="8"/>
  <c r="U13" i="8" s="1"/>
  <c r="Q13" i="8"/>
  <c r="P13" i="8"/>
  <c r="L13" i="8"/>
  <c r="AK13" i="8" s="1"/>
  <c r="I13" i="8"/>
  <c r="Y13" i="8" s="1"/>
  <c r="F13" i="8"/>
  <c r="AJ12" i="8"/>
  <c r="AF12" i="8"/>
  <c r="AK12" i="8" s="1"/>
  <c r="AB12" i="8"/>
  <c r="X12" i="8"/>
  <c r="T12" i="8"/>
  <c r="P12" i="8"/>
  <c r="L12" i="8"/>
  <c r="I12" i="8"/>
  <c r="F12" i="8"/>
  <c r="M12" i="8" s="1"/>
  <c r="AJ11" i="8"/>
  <c r="AF11" i="8"/>
  <c r="AB11" i="8"/>
  <c r="X11" i="8"/>
  <c r="T11" i="8"/>
  <c r="P11" i="8"/>
  <c r="L11" i="8"/>
  <c r="I11" i="8"/>
  <c r="U11" i="8" s="1"/>
  <c r="F11" i="8"/>
  <c r="M11" i="8" s="1"/>
  <c r="AJ10" i="8"/>
  <c r="AF10" i="8"/>
  <c r="AK10" i="8" s="1"/>
  <c r="AB10" i="8"/>
  <c r="X10" i="8"/>
  <c r="T10" i="8"/>
  <c r="P10" i="8"/>
  <c r="L10" i="8"/>
  <c r="I10" i="8"/>
  <c r="Y10" i="8" s="1"/>
  <c r="F10" i="8"/>
  <c r="AJ9" i="8"/>
  <c r="AF9" i="8"/>
  <c r="AB9" i="8"/>
  <c r="X9" i="8"/>
  <c r="T9" i="8"/>
  <c r="P9" i="8"/>
  <c r="L9" i="8"/>
  <c r="AK9" i="8" s="1"/>
  <c r="I9" i="8"/>
  <c r="F9" i="8"/>
  <c r="Q9" i="8" s="1"/>
  <c r="AI74" i="7"/>
  <c r="AH74" i="7"/>
  <c r="AG74" i="7"/>
  <c r="AJ74" i="7" s="1"/>
  <c r="AE74" i="7"/>
  <c r="AF74" i="7" s="1"/>
  <c r="AD74" i="7"/>
  <c r="AB74" i="7"/>
  <c r="W74" i="7"/>
  <c r="V74" i="7"/>
  <c r="S74" i="7"/>
  <c r="R74" i="7"/>
  <c r="O74" i="7"/>
  <c r="N74" i="7"/>
  <c r="K74" i="7"/>
  <c r="L74" i="7" s="1"/>
  <c r="AK74" i="7" s="1"/>
  <c r="J74" i="7"/>
  <c r="H74" i="7"/>
  <c r="G74" i="7"/>
  <c r="E74" i="7"/>
  <c r="D74" i="7"/>
  <c r="AI73" i="7"/>
  <c r="AH73" i="7"/>
  <c r="AG73" i="7"/>
  <c r="AJ73" i="7" s="1"/>
  <c r="AE73" i="7"/>
  <c r="AD73" i="7"/>
  <c r="AB73" i="7"/>
  <c r="W73" i="7"/>
  <c r="V73" i="7"/>
  <c r="X73" i="7" s="1"/>
  <c r="S73" i="7"/>
  <c r="T73" i="7" s="1"/>
  <c r="R73" i="7"/>
  <c r="O73" i="7"/>
  <c r="N73" i="7"/>
  <c r="K73" i="7"/>
  <c r="L73" i="7" s="1"/>
  <c r="J73" i="7"/>
  <c r="H73" i="7"/>
  <c r="G73" i="7"/>
  <c r="I73" i="7" s="1"/>
  <c r="E73" i="7"/>
  <c r="F73" i="7" s="1"/>
  <c r="D73" i="7"/>
  <c r="AK72" i="7"/>
  <c r="AJ72" i="7"/>
  <c r="AF72" i="7"/>
  <c r="AB72" i="7"/>
  <c r="X72" i="7"/>
  <c r="T72" i="7"/>
  <c r="P72" i="7"/>
  <c r="L72" i="7"/>
  <c r="I72" i="7"/>
  <c r="Y72" i="7" s="1"/>
  <c r="F72" i="7"/>
  <c r="AC72" i="7" s="1"/>
  <c r="AJ71" i="7"/>
  <c r="AF71" i="7"/>
  <c r="AK71" i="7" s="1"/>
  <c r="AB71" i="7"/>
  <c r="X71" i="7"/>
  <c r="T71" i="7"/>
  <c r="Q71" i="7"/>
  <c r="P71" i="7"/>
  <c r="L71" i="7"/>
  <c r="I71" i="7"/>
  <c r="F71" i="7"/>
  <c r="AJ70" i="7"/>
  <c r="AF70" i="7"/>
  <c r="AB70" i="7"/>
  <c r="X70" i="7"/>
  <c r="T70" i="7"/>
  <c r="P70" i="7"/>
  <c r="L70" i="7"/>
  <c r="I70" i="7"/>
  <c r="F70" i="7"/>
  <c r="Q70" i="7" s="1"/>
  <c r="AJ69" i="7"/>
  <c r="AF69" i="7"/>
  <c r="AK69" i="7" s="1"/>
  <c r="AC69" i="7"/>
  <c r="AB69" i="7"/>
  <c r="X69" i="7"/>
  <c r="T69" i="7"/>
  <c r="Q69" i="7"/>
  <c r="P69" i="7"/>
  <c r="L69" i="7"/>
  <c r="M69" i="7" s="1"/>
  <c r="I69" i="7"/>
  <c r="Y69" i="7" s="1"/>
  <c r="F69" i="7"/>
  <c r="AJ68" i="7"/>
  <c r="AF68" i="7"/>
  <c r="AB68" i="7"/>
  <c r="AC68" i="7" s="1"/>
  <c r="X68" i="7"/>
  <c r="T68" i="7"/>
  <c r="P68" i="7"/>
  <c r="Q68" i="7" s="1"/>
  <c r="L68" i="7"/>
  <c r="M68" i="7" s="1"/>
  <c r="I68" i="7"/>
  <c r="F68" i="7"/>
  <c r="AI67" i="7"/>
  <c r="AJ67" i="7" s="1"/>
  <c r="AH67" i="7"/>
  <c r="AG67" i="7"/>
  <c r="AE67" i="7"/>
  <c r="AD67" i="7"/>
  <c r="AF67" i="7" s="1"/>
  <c r="AB67" i="7"/>
  <c r="W67" i="7"/>
  <c r="V67" i="7"/>
  <c r="X67" i="7" s="1"/>
  <c r="S67" i="7"/>
  <c r="R67" i="7"/>
  <c r="O67" i="7"/>
  <c r="N67" i="7"/>
  <c r="P67" i="7" s="1"/>
  <c r="K67" i="7"/>
  <c r="J67" i="7"/>
  <c r="H67" i="7"/>
  <c r="G67" i="7"/>
  <c r="E67" i="7"/>
  <c r="D67" i="7"/>
  <c r="F67" i="7" s="1"/>
  <c r="AJ66" i="7"/>
  <c r="AF66" i="7"/>
  <c r="AB66" i="7"/>
  <c r="Y66" i="7"/>
  <c r="X66" i="7"/>
  <c r="T66" i="7"/>
  <c r="P66" i="7"/>
  <c r="Q66" i="7" s="1"/>
  <c r="M66" i="7"/>
  <c r="L66" i="7"/>
  <c r="I66" i="7"/>
  <c r="F66" i="7"/>
  <c r="AC66" i="7" s="1"/>
  <c r="AJ65" i="7"/>
  <c r="AF65" i="7"/>
  <c r="AB65" i="7"/>
  <c r="X65" i="7"/>
  <c r="T65" i="7"/>
  <c r="P65" i="7"/>
  <c r="L65" i="7"/>
  <c r="I65" i="7"/>
  <c r="F65" i="7"/>
  <c r="Q65" i="7" s="1"/>
  <c r="AJ64" i="7"/>
  <c r="AF64" i="7"/>
  <c r="AB64" i="7"/>
  <c r="AC64" i="7" s="1"/>
  <c r="Y64" i="7"/>
  <c r="X64" i="7"/>
  <c r="T64" i="7"/>
  <c r="P64" i="7"/>
  <c r="L64" i="7"/>
  <c r="I64" i="7"/>
  <c r="U64" i="7" s="1"/>
  <c r="F64" i="7"/>
  <c r="AJ63" i="7"/>
  <c r="AF63" i="7"/>
  <c r="AB63" i="7"/>
  <c r="Y63" i="7"/>
  <c r="X63" i="7"/>
  <c r="T63" i="7"/>
  <c r="P63" i="7"/>
  <c r="L63" i="7"/>
  <c r="AK63" i="7" s="1"/>
  <c r="I63" i="7"/>
  <c r="F63" i="7"/>
  <c r="AJ62" i="7"/>
  <c r="AF62" i="7"/>
  <c r="AB62" i="7"/>
  <c r="X62" i="7"/>
  <c r="U62" i="7"/>
  <c r="T62" i="7"/>
  <c r="P62" i="7"/>
  <c r="L62" i="7"/>
  <c r="AK62" i="7" s="1"/>
  <c r="I62" i="7"/>
  <c r="F62" i="7"/>
  <c r="Q62" i="7" s="1"/>
  <c r="AI61" i="7"/>
  <c r="AJ61" i="7" s="1"/>
  <c r="AH61" i="7"/>
  <c r="AG61" i="7"/>
  <c r="AE61" i="7"/>
  <c r="AD61" i="7"/>
  <c r="AF61" i="7" s="1"/>
  <c r="AB61" i="7"/>
  <c r="W61" i="7"/>
  <c r="V61" i="7"/>
  <c r="X61" i="7" s="1"/>
  <c r="S61" i="7"/>
  <c r="T61" i="7" s="1"/>
  <c r="R61" i="7"/>
  <c r="P61" i="7"/>
  <c r="O61" i="7"/>
  <c r="N61" i="7"/>
  <c r="K61" i="7"/>
  <c r="J61" i="7"/>
  <c r="H61" i="7"/>
  <c r="G61" i="7"/>
  <c r="I61" i="7" s="1"/>
  <c r="E61" i="7"/>
  <c r="D61" i="7"/>
  <c r="AJ60" i="7"/>
  <c r="AF60" i="7"/>
  <c r="AK60" i="7" s="1"/>
  <c r="AB60" i="7"/>
  <c r="X60" i="7"/>
  <c r="T60" i="7"/>
  <c r="U60" i="7" s="1"/>
  <c r="P60" i="7"/>
  <c r="L60" i="7"/>
  <c r="I60" i="7"/>
  <c r="F60" i="7"/>
  <c r="AK59" i="7"/>
  <c r="AJ59" i="7"/>
  <c r="AF59" i="7"/>
  <c r="AB59" i="7"/>
  <c r="X59" i="7"/>
  <c r="T59" i="7"/>
  <c r="P59" i="7"/>
  <c r="L59" i="7"/>
  <c r="I59" i="7"/>
  <c r="Y59" i="7" s="1"/>
  <c r="F59" i="7"/>
  <c r="AC59" i="7" s="1"/>
  <c r="AJ58" i="7"/>
  <c r="AF58" i="7"/>
  <c r="AB58" i="7"/>
  <c r="X58" i="7"/>
  <c r="T58" i="7"/>
  <c r="P58" i="7"/>
  <c r="L58" i="7"/>
  <c r="I58" i="7"/>
  <c r="U58" i="7" s="1"/>
  <c r="F58" i="7"/>
  <c r="AJ57" i="7"/>
  <c r="AF57" i="7"/>
  <c r="AC57" i="7"/>
  <c r="AB57" i="7"/>
  <c r="X57" i="7"/>
  <c r="T57" i="7"/>
  <c r="P57" i="7"/>
  <c r="Q57" i="7" s="1"/>
  <c r="L57" i="7"/>
  <c r="I57" i="7"/>
  <c r="F57" i="7"/>
  <c r="AJ56" i="7"/>
  <c r="AF56" i="7"/>
  <c r="AK56" i="7" s="1"/>
  <c r="AB56" i="7"/>
  <c r="X56" i="7"/>
  <c r="T56" i="7"/>
  <c r="P56" i="7"/>
  <c r="L56" i="7"/>
  <c r="I56" i="7"/>
  <c r="F56" i="7"/>
  <c r="AJ55" i="7"/>
  <c r="AF55" i="7"/>
  <c r="AB55" i="7"/>
  <c r="AC55" i="7" s="1"/>
  <c r="X55" i="7"/>
  <c r="T55" i="7"/>
  <c r="P55" i="7"/>
  <c r="L55" i="7"/>
  <c r="I55" i="7"/>
  <c r="Y55" i="7" s="1"/>
  <c r="F55" i="7"/>
  <c r="Q55" i="7" s="1"/>
  <c r="AI54" i="7"/>
  <c r="AH54" i="7"/>
  <c r="AG54" i="7"/>
  <c r="AF54" i="7"/>
  <c r="AK54" i="7" s="1"/>
  <c r="AE54" i="7"/>
  <c r="AD54" i="7"/>
  <c r="AB54" i="7"/>
  <c r="W54" i="7"/>
  <c r="V54" i="7"/>
  <c r="S54" i="7"/>
  <c r="T54" i="7" s="1"/>
  <c r="R54" i="7"/>
  <c r="O54" i="7"/>
  <c r="N54" i="7"/>
  <c r="K54" i="7"/>
  <c r="L54" i="7" s="1"/>
  <c r="J54" i="7"/>
  <c r="H54" i="7"/>
  <c r="G54" i="7"/>
  <c r="E54" i="7"/>
  <c r="F54" i="7" s="1"/>
  <c r="D54" i="7"/>
  <c r="AJ53" i="7"/>
  <c r="AF53" i="7"/>
  <c r="AB53" i="7"/>
  <c r="Y53" i="7"/>
  <c r="X53" i="7"/>
  <c r="T53" i="7"/>
  <c r="P53" i="7"/>
  <c r="L53" i="7"/>
  <c r="AK53" i="7" s="1"/>
  <c r="I53" i="7"/>
  <c r="F53" i="7"/>
  <c r="AJ52" i="7"/>
  <c r="AF52" i="7"/>
  <c r="AK52" i="7" s="1"/>
  <c r="AB52" i="7"/>
  <c r="X52" i="7"/>
  <c r="U52" i="7"/>
  <c r="T52" i="7"/>
  <c r="P52" i="7"/>
  <c r="L52" i="7"/>
  <c r="I52" i="7"/>
  <c r="Y52" i="7" s="1"/>
  <c r="F52" i="7"/>
  <c r="AJ51" i="7"/>
  <c r="AF51" i="7"/>
  <c r="AK51" i="7" s="1"/>
  <c r="AB51" i="7"/>
  <c r="X51" i="7"/>
  <c r="T51" i="7"/>
  <c r="P51" i="7"/>
  <c r="L51" i="7"/>
  <c r="I51" i="7"/>
  <c r="F51" i="7"/>
  <c r="AK50" i="7"/>
  <c r="AJ50" i="7"/>
  <c r="AF50" i="7"/>
  <c r="AB50" i="7"/>
  <c r="X50" i="7"/>
  <c r="T50" i="7"/>
  <c r="P50" i="7"/>
  <c r="L50" i="7"/>
  <c r="I50" i="7"/>
  <c r="Y50" i="7" s="1"/>
  <c r="F50" i="7"/>
  <c r="AC50" i="7" s="1"/>
  <c r="AJ49" i="7"/>
  <c r="AF49" i="7"/>
  <c r="AB49" i="7"/>
  <c r="AC49" i="7" s="1"/>
  <c r="X49" i="7"/>
  <c r="T49" i="7"/>
  <c r="P49" i="7"/>
  <c r="L49" i="7"/>
  <c r="M49" i="7" s="1"/>
  <c r="I49" i="7"/>
  <c r="U49" i="7" s="1"/>
  <c r="F49" i="7"/>
  <c r="Q49" i="7" s="1"/>
  <c r="AI48" i="7"/>
  <c r="AH48" i="7"/>
  <c r="AG48" i="7"/>
  <c r="AE48" i="7"/>
  <c r="AD48" i="7"/>
  <c r="AB48" i="7"/>
  <c r="W48" i="7"/>
  <c r="V48" i="7"/>
  <c r="X48" i="7" s="1"/>
  <c r="S48" i="7"/>
  <c r="R48" i="7"/>
  <c r="T48" i="7" s="1"/>
  <c r="O48" i="7"/>
  <c r="P48" i="7" s="1"/>
  <c r="N48" i="7"/>
  <c r="K48" i="7"/>
  <c r="J48" i="7"/>
  <c r="L48" i="7" s="1"/>
  <c r="I48" i="7"/>
  <c r="H48" i="7"/>
  <c r="G48" i="7"/>
  <c r="E48" i="7"/>
  <c r="F48" i="7" s="1"/>
  <c r="D48" i="7"/>
  <c r="AJ47" i="7"/>
  <c r="AF47" i="7"/>
  <c r="AK47" i="7" s="1"/>
  <c r="AB47" i="7"/>
  <c r="X47" i="7"/>
  <c r="T47" i="7"/>
  <c r="P47" i="7"/>
  <c r="Q47" i="7" s="1"/>
  <c r="L47" i="7"/>
  <c r="I47" i="7"/>
  <c r="U47" i="7" s="1"/>
  <c r="F47" i="7"/>
  <c r="M47" i="7" s="1"/>
  <c r="AJ46" i="7"/>
  <c r="AF46" i="7"/>
  <c r="AB46" i="7"/>
  <c r="X46" i="7"/>
  <c r="T46" i="7"/>
  <c r="P46" i="7"/>
  <c r="L46" i="7"/>
  <c r="M46" i="7" s="1"/>
  <c r="I46" i="7"/>
  <c r="F46" i="7"/>
  <c r="Q46" i="7" s="1"/>
  <c r="AJ45" i="7"/>
  <c r="AF45" i="7"/>
  <c r="AB45" i="7"/>
  <c r="AC45" i="7" s="1"/>
  <c r="X45" i="7"/>
  <c r="U45" i="7"/>
  <c r="T45" i="7"/>
  <c r="P45" i="7"/>
  <c r="L45" i="7"/>
  <c r="I45" i="7"/>
  <c r="Y45" i="7" s="1"/>
  <c r="F45" i="7"/>
  <c r="Q45" i="7" s="1"/>
  <c r="AJ44" i="7"/>
  <c r="AF44" i="7"/>
  <c r="AK44" i="7" s="1"/>
  <c r="AB44" i="7"/>
  <c r="X44" i="7"/>
  <c r="T44" i="7"/>
  <c r="P44" i="7"/>
  <c r="L44" i="7"/>
  <c r="I44" i="7"/>
  <c r="U44" i="7" s="1"/>
  <c r="F44" i="7"/>
  <c r="AJ43" i="7"/>
  <c r="AF43" i="7"/>
  <c r="AB43" i="7"/>
  <c r="X43" i="7"/>
  <c r="U43" i="7"/>
  <c r="T43" i="7"/>
  <c r="P43" i="7"/>
  <c r="L43" i="7"/>
  <c r="AK43" i="7" s="1"/>
  <c r="I43" i="7"/>
  <c r="F43" i="7"/>
  <c r="AK42" i="7"/>
  <c r="AJ42" i="7"/>
  <c r="AF42" i="7"/>
  <c r="AB42" i="7"/>
  <c r="X42" i="7"/>
  <c r="T42" i="7"/>
  <c r="P42" i="7"/>
  <c r="L42" i="7"/>
  <c r="I42" i="7"/>
  <c r="Y42" i="7" s="1"/>
  <c r="F42" i="7"/>
  <c r="Q42" i="7" s="1"/>
  <c r="AI41" i="7"/>
  <c r="AH41" i="7"/>
  <c r="AG41" i="7"/>
  <c r="AJ41" i="7" s="1"/>
  <c r="AE41" i="7"/>
  <c r="AD41" i="7"/>
  <c r="AB41" i="7"/>
  <c r="X41" i="7"/>
  <c r="W41" i="7"/>
  <c r="V41" i="7"/>
  <c r="S41" i="7"/>
  <c r="R41" i="7"/>
  <c r="T41" i="7" s="1"/>
  <c r="O41" i="7"/>
  <c r="N41" i="7"/>
  <c r="P41" i="7" s="1"/>
  <c r="K41" i="7"/>
  <c r="J41" i="7"/>
  <c r="H41" i="7"/>
  <c r="G41" i="7"/>
  <c r="E41" i="7"/>
  <c r="D41" i="7"/>
  <c r="AJ40" i="7"/>
  <c r="AF40" i="7"/>
  <c r="AK40" i="7" s="1"/>
  <c r="AC40" i="7"/>
  <c r="AB40" i="7"/>
  <c r="X40" i="7"/>
  <c r="T40" i="7"/>
  <c r="Q40" i="7"/>
  <c r="P40" i="7"/>
  <c r="L40" i="7"/>
  <c r="M40" i="7" s="1"/>
  <c r="I40" i="7"/>
  <c r="Y40" i="7" s="1"/>
  <c r="F40" i="7"/>
  <c r="AJ39" i="7"/>
  <c r="AF39" i="7"/>
  <c r="AK39" i="7" s="1"/>
  <c r="AB39" i="7"/>
  <c r="AC39" i="7" s="1"/>
  <c r="X39" i="7"/>
  <c r="T39" i="7"/>
  <c r="P39" i="7"/>
  <c r="Q39" i="7" s="1"/>
  <c r="L39" i="7"/>
  <c r="I39" i="7"/>
  <c r="F39" i="7"/>
  <c r="AJ38" i="7"/>
  <c r="AF38" i="7"/>
  <c r="AB38" i="7"/>
  <c r="X38" i="7"/>
  <c r="T38" i="7"/>
  <c r="P38" i="7"/>
  <c r="L38" i="7"/>
  <c r="M38" i="7" s="1"/>
  <c r="I38" i="7"/>
  <c r="U38" i="7" s="1"/>
  <c r="F38" i="7"/>
  <c r="AJ37" i="7"/>
  <c r="AF37" i="7"/>
  <c r="AK37" i="7" s="1"/>
  <c r="AB37" i="7"/>
  <c r="X37" i="7"/>
  <c r="T37" i="7"/>
  <c r="P37" i="7"/>
  <c r="L37" i="7"/>
  <c r="I37" i="7"/>
  <c r="F37" i="7"/>
  <c r="AI36" i="7"/>
  <c r="AH36" i="7"/>
  <c r="AG36" i="7"/>
  <c r="AJ36" i="7" s="1"/>
  <c r="AF36" i="7"/>
  <c r="AE36" i="7"/>
  <c r="AD36" i="7"/>
  <c r="AB36" i="7"/>
  <c r="W36" i="7"/>
  <c r="V36" i="7"/>
  <c r="T36" i="7"/>
  <c r="S36" i="7"/>
  <c r="R36" i="7"/>
  <c r="O36" i="7"/>
  <c r="N36" i="7"/>
  <c r="K36" i="7"/>
  <c r="L36" i="7" s="1"/>
  <c r="J36" i="7"/>
  <c r="H36" i="7"/>
  <c r="G36" i="7"/>
  <c r="F36" i="7"/>
  <c r="E36" i="7"/>
  <c r="D36" i="7"/>
  <c r="AJ35" i="7"/>
  <c r="AF35" i="7"/>
  <c r="AB35" i="7"/>
  <c r="Y35" i="7"/>
  <c r="X35" i="7"/>
  <c r="T35" i="7"/>
  <c r="P35" i="7"/>
  <c r="L35" i="7"/>
  <c r="I35" i="7"/>
  <c r="U35" i="7" s="1"/>
  <c r="F35" i="7"/>
  <c r="AK34" i="7"/>
  <c r="AJ34" i="7"/>
  <c r="AF34" i="7"/>
  <c r="AB34" i="7"/>
  <c r="X34" i="7"/>
  <c r="T34" i="7"/>
  <c r="P34" i="7"/>
  <c r="L34" i="7"/>
  <c r="I34" i="7"/>
  <c r="U34" i="7" s="1"/>
  <c r="F34" i="7"/>
  <c r="AK33" i="7"/>
  <c r="AJ33" i="7"/>
  <c r="AF33" i="7"/>
  <c r="AB33" i="7"/>
  <c r="X33" i="7"/>
  <c r="T33" i="7"/>
  <c r="Q33" i="7"/>
  <c r="P33" i="7"/>
  <c r="L33" i="7"/>
  <c r="I33" i="7"/>
  <c r="U33" i="7" s="1"/>
  <c r="F33" i="7"/>
  <c r="AJ32" i="7"/>
  <c r="AF32" i="7"/>
  <c r="AK32" i="7" s="1"/>
  <c r="AB32" i="7"/>
  <c r="X32" i="7"/>
  <c r="T32" i="7"/>
  <c r="P32" i="7"/>
  <c r="L32" i="7"/>
  <c r="I32" i="7"/>
  <c r="Y32" i="7" s="1"/>
  <c r="F32" i="7"/>
  <c r="AJ31" i="7"/>
  <c r="AF31" i="7"/>
  <c r="AB31" i="7"/>
  <c r="X31" i="7"/>
  <c r="T31" i="7"/>
  <c r="U31" i="7" s="1"/>
  <c r="P31" i="7"/>
  <c r="M31" i="7"/>
  <c r="L31" i="7"/>
  <c r="AK31" i="7" s="1"/>
  <c r="I31" i="7"/>
  <c r="F31" i="7"/>
  <c r="AI30" i="7"/>
  <c r="AH30" i="7"/>
  <c r="AG30" i="7"/>
  <c r="AE30" i="7"/>
  <c r="AD30" i="7"/>
  <c r="AF30" i="7" s="1"/>
  <c r="AB30" i="7"/>
  <c r="W30" i="7"/>
  <c r="V30" i="7"/>
  <c r="S30" i="7"/>
  <c r="R30" i="7"/>
  <c r="O30" i="7"/>
  <c r="P30" i="7" s="1"/>
  <c r="Q30" i="7" s="1"/>
  <c r="N30" i="7"/>
  <c r="K30" i="7"/>
  <c r="J30" i="7"/>
  <c r="H30" i="7"/>
  <c r="I30" i="7" s="1"/>
  <c r="G30" i="7"/>
  <c r="E30" i="7"/>
  <c r="D30" i="7"/>
  <c r="F30" i="7" s="1"/>
  <c r="AJ29" i="7"/>
  <c r="AF29" i="7"/>
  <c r="AB29" i="7"/>
  <c r="X29" i="7"/>
  <c r="T29" i="7"/>
  <c r="P29" i="7"/>
  <c r="L29" i="7"/>
  <c r="I29" i="7"/>
  <c r="U29" i="7" s="1"/>
  <c r="F29" i="7"/>
  <c r="AJ28" i="7"/>
  <c r="AF28" i="7"/>
  <c r="AC28" i="7"/>
  <c r="AB28" i="7"/>
  <c r="X28" i="7"/>
  <c r="T28" i="7"/>
  <c r="Q28" i="7"/>
  <c r="P28" i="7"/>
  <c r="L28" i="7"/>
  <c r="M28" i="7" s="1"/>
  <c r="I28" i="7"/>
  <c r="Y28" i="7" s="1"/>
  <c r="F28" i="7"/>
  <c r="AJ27" i="7"/>
  <c r="AF27" i="7"/>
  <c r="AB27" i="7"/>
  <c r="X27" i="7"/>
  <c r="T27" i="7"/>
  <c r="P27" i="7"/>
  <c r="L27" i="7"/>
  <c r="I27" i="7"/>
  <c r="Y27" i="7" s="1"/>
  <c r="F27" i="7"/>
  <c r="AJ26" i="7"/>
  <c r="AF26" i="7"/>
  <c r="AB26" i="7"/>
  <c r="X26" i="7"/>
  <c r="T26" i="7"/>
  <c r="P26" i="7"/>
  <c r="L26" i="7"/>
  <c r="I26" i="7"/>
  <c r="F26" i="7"/>
  <c r="AI25" i="7"/>
  <c r="AH25" i="7"/>
  <c r="AG25" i="7"/>
  <c r="AE25" i="7"/>
  <c r="AD25" i="7"/>
  <c r="AB25" i="7"/>
  <c r="W25" i="7"/>
  <c r="V25" i="7"/>
  <c r="S25" i="7"/>
  <c r="T25" i="7" s="1"/>
  <c r="R25" i="7"/>
  <c r="O25" i="7"/>
  <c r="N25" i="7"/>
  <c r="P25" i="7" s="1"/>
  <c r="K25" i="7"/>
  <c r="L25" i="7" s="1"/>
  <c r="J25" i="7"/>
  <c r="H25" i="7"/>
  <c r="G25" i="7"/>
  <c r="I25" i="7" s="1"/>
  <c r="E25" i="7"/>
  <c r="F25" i="7" s="1"/>
  <c r="D25" i="7"/>
  <c r="AJ24" i="7"/>
  <c r="AF24" i="7"/>
  <c r="AB24" i="7"/>
  <c r="X24" i="7"/>
  <c r="T24" i="7"/>
  <c r="P24" i="7"/>
  <c r="L24" i="7"/>
  <c r="I24" i="7"/>
  <c r="U24" i="7" s="1"/>
  <c r="F24" i="7"/>
  <c r="AJ23" i="7"/>
  <c r="AF23" i="7"/>
  <c r="AB23" i="7"/>
  <c r="X23" i="7"/>
  <c r="T23" i="7"/>
  <c r="P23" i="7"/>
  <c r="L23" i="7"/>
  <c r="AK23" i="7" s="1"/>
  <c r="I23" i="7"/>
  <c r="U23" i="7" s="1"/>
  <c r="F23" i="7"/>
  <c r="Q23" i="7" s="1"/>
  <c r="AJ22" i="7"/>
  <c r="AF22" i="7"/>
  <c r="AB22" i="7"/>
  <c r="X22" i="7"/>
  <c r="T22" i="7"/>
  <c r="U22" i="7" s="1"/>
  <c r="P22" i="7"/>
  <c r="L22" i="7"/>
  <c r="I22" i="7"/>
  <c r="F22" i="7"/>
  <c r="AK21" i="7"/>
  <c r="AJ21" i="7"/>
  <c r="AF21" i="7"/>
  <c r="AC21" i="7"/>
  <c r="AB21" i="7"/>
  <c r="X21" i="7"/>
  <c r="T21" i="7"/>
  <c r="P21" i="7"/>
  <c r="L21" i="7"/>
  <c r="I21" i="7"/>
  <c r="F21" i="7"/>
  <c r="AJ20" i="7"/>
  <c r="AF20" i="7"/>
  <c r="AB20" i="7"/>
  <c r="X20" i="7"/>
  <c r="T20" i="7"/>
  <c r="P20" i="7"/>
  <c r="L20" i="7"/>
  <c r="I20" i="7"/>
  <c r="U20" i="7" s="1"/>
  <c r="F20" i="7"/>
  <c r="AJ19" i="7"/>
  <c r="AF19" i="7"/>
  <c r="AC19" i="7"/>
  <c r="AB19" i="7"/>
  <c r="X19" i="7"/>
  <c r="T19" i="7"/>
  <c r="Q19" i="7"/>
  <c r="P19" i="7"/>
  <c r="L19" i="7"/>
  <c r="M19" i="7" s="1"/>
  <c r="I19" i="7"/>
  <c r="Y19" i="7" s="1"/>
  <c r="F19" i="7"/>
  <c r="AJ18" i="7"/>
  <c r="AF18" i="7"/>
  <c r="AK18" i="7" s="1"/>
  <c r="AB18" i="7"/>
  <c r="X18" i="7"/>
  <c r="T18" i="7"/>
  <c r="P18" i="7"/>
  <c r="L18" i="7"/>
  <c r="I18" i="7"/>
  <c r="Y18" i="7" s="1"/>
  <c r="F18" i="7"/>
  <c r="M18" i="7" s="1"/>
  <c r="AJ17" i="7"/>
  <c r="AF17" i="7"/>
  <c r="AB17" i="7"/>
  <c r="Y17" i="7"/>
  <c r="X17" i="7"/>
  <c r="T17" i="7"/>
  <c r="U17" i="7" s="1"/>
  <c r="P17" i="7"/>
  <c r="L17" i="7"/>
  <c r="AK17" i="7" s="1"/>
  <c r="I17" i="7"/>
  <c r="F17" i="7"/>
  <c r="AI16" i="7"/>
  <c r="AH16" i="7"/>
  <c r="AG16" i="7"/>
  <c r="AE16" i="7"/>
  <c r="AF16" i="7" s="1"/>
  <c r="AK16" i="7" s="1"/>
  <c r="AD16" i="7"/>
  <c r="AB16" i="7"/>
  <c r="W16" i="7"/>
  <c r="V16" i="7"/>
  <c r="S16" i="7"/>
  <c r="T16" i="7" s="1"/>
  <c r="R16" i="7"/>
  <c r="O16" i="7"/>
  <c r="N16" i="7"/>
  <c r="P16" i="7" s="1"/>
  <c r="K16" i="7"/>
  <c r="L16" i="7" s="1"/>
  <c r="J16" i="7"/>
  <c r="H16" i="7"/>
  <c r="G16" i="7"/>
  <c r="I16" i="7" s="1"/>
  <c r="E16" i="7"/>
  <c r="F16" i="7" s="1"/>
  <c r="D16" i="7"/>
  <c r="AJ15" i="7"/>
  <c r="AF15" i="7"/>
  <c r="AB15" i="7"/>
  <c r="X15" i="7"/>
  <c r="T15" i="7"/>
  <c r="P15" i="7"/>
  <c r="L15" i="7"/>
  <c r="I15" i="7"/>
  <c r="U15" i="7" s="1"/>
  <c r="F15" i="7"/>
  <c r="AK14" i="7"/>
  <c r="AJ14" i="7"/>
  <c r="AF14" i="7"/>
  <c r="AB14" i="7"/>
  <c r="X14" i="7"/>
  <c r="T14" i="7"/>
  <c r="P14" i="7"/>
  <c r="L14" i="7"/>
  <c r="I14" i="7"/>
  <c r="F14" i="7"/>
  <c r="AK13" i="7"/>
  <c r="AJ13" i="7"/>
  <c r="AF13" i="7"/>
  <c r="AB13" i="7"/>
  <c r="X13" i="7"/>
  <c r="T13" i="7"/>
  <c r="U13" i="7" s="1"/>
  <c r="P13" i="7"/>
  <c r="L13" i="7"/>
  <c r="I13" i="7"/>
  <c r="F13" i="7"/>
  <c r="AJ12" i="7"/>
  <c r="AF12" i="7"/>
  <c r="AC12" i="7"/>
  <c r="AB12" i="7"/>
  <c r="X12" i="7"/>
  <c r="T12" i="7"/>
  <c r="Q12" i="7"/>
  <c r="P12" i="7"/>
  <c r="L12" i="7"/>
  <c r="M12" i="7" s="1"/>
  <c r="I12" i="7"/>
  <c r="F12" i="7"/>
  <c r="AJ11" i="7"/>
  <c r="AF11" i="7"/>
  <c r="AB11" i="7"/>
  <c r="X11" i="7"/>
  <c r="T11" i="7"/>
  <c r="P11" i="7"/>
  <c r="Q11" i="7" s="1"/>
  <c r="L11" i="7"/>
  <c r="I11" i="7"/>
  <c r="F11" i="7"/>
  <c r="AI10" i="7"/>
  <c r="AH10" i="7"/>
  <c r="AG10" i="7"/>
  <c r="AE10" i="7"/>
  <c r="AF10" i="7" s="1"/>
  <c r="AD10" i="7"/>
  <c r="AB10" i="7"/>
  <c r="W10" i="7"/>
  <c r="V10" i="7"/>
  <c r="S10" i="7"/>
  <c r="R10" i="7"/>
  <c r="T10" i="7" s="1"/>
  <c r="O10" i="7"/>
  <c r="N10" i="7"/>
  <c r="P10" i="7" s="1"/>
  <c r="Q10" i="7" s="1"/>
  <c r="K10" i="7"/>
  <c r="J10" i="7"/>
  <c r="L10" i="7" s="1"/>
  <c r="H10" i="7"/>
  <c r="I10" i="7" s="1"/>
  <c r="G10" i="7"/>
  <c r="E10" i="7"/>
  <c r="D10" i="7"/>
  <c r="F10" i="7" s="1"/>
  <c r="AJ9" i="7"/>
  <c r="AF9" i="7"/>
  <c r="AB9" i="7"/>
  <c r="X9" i="7"/>
  <c r="T9" i="7"/>
  <c r="P9" i="7"/>
  <c r="Q9" i="7" s="1"/>
  <c r="L9" i="7"/>
  <c r="M9" i="7" s="1"/>
  <c r="I9" i="7"/>
  <c r="F9" i="7"/>
  <c r="AC9" i="7" s="1"/>
  <c r="AI23" i="6"/>
  <c r="AH23" i="6"/>
  <c r="AG23" i="6"/>
  <c r="AE23" i="6"/>
  <c r="AD23" i="6"/>
  <c r="AF23" i="6" s="1"/>
  <c r="AK23" i="6" s="1"/>
  <c r="AB23" i="6"/>
  <c r="W23" i="6"/>
  <c r="V23" i="6"/>
  <c r="X23" i="6" s="1"/>
  <c r="S23" i="6"/>
  <c r="R23" i="6"/>
  <c r="T23" i="6" s="1"/>
  <c r="O23" i="6"/>
  <c r="N23" i="6"/>
  <c r="P23" i="6" s="1"/>
  <c r="K23" i="6"/>
  <c r="J23" i="6"/>
  <c r="L23" i="6" s="1"/>
  <c r="H23" i="6"/>
  <c r="G23" i="6"/>
  <c r="I23" i="6" s="1"/>
  <c r="F23" i="6"/>
  <c r="AC23" i="6" s="1"/>
  <c r="E23" i="6"/>
  <c r="D23" i="6"/>
  <c r="AI22" i="6"/>
  <c r="AH22" i="6"/>
  <c r="AG22" i="6"/>
  <c r="AJ22" i="6" s="1"/>
  <c r="AE22" i="6"/>
  <c r="AD22" i="6"/>
  <c r="AF22" i="6" s="1"/>
  <c r="AB22" i="6"/>
  <c r="W22" i="6"/>
  <c r="V22" i="6"/>
  <c r="S22" i="6"/>
  <c r="T22" i="6" s="1"/>
  <c r="R22" i="6"/>
  <c r="O22" i="6"/>
  <c r="N22" i="6"/>
  <c r="P22" i="6" s="1"/>
  <c r="K22" i="6"/>
  <c r="L22" i="6" s="1"/>
  <c r="J22" i="6"/>
  <c r="H22" i="6"/>
  <c r="G22" i="6"/>
  <c r="I22" i="6" s="1"/>
  <c r="E22" i="6"/>
  <c r="D22" i="6"/>
  <c r="F22" i="6" s="1"/>
  <c r="AJ21" i="6"/>
  <c r="AF21" i="6"/>
  <c r="AK21" i="6" s="1"/>
  <c r="AB21" i="6"/>
  <c r="X21" i="6"/>
  <c r="T21" i="6"/>
  <c r="P21" i="6"/>
  <c r="L21" i="6"/>
  <c r="I21" i="6"/>
  <c r="Y21" i="6" s="1"/>
  <c r="F21" i="6"/>
  <c r="Q21" i="6" s="1"/>
  <c r="AJ20" i="6"/>
  <c r="AF20" i="6"/>
  <c r="AB20" i="6"/>
  <c r="X20" i="6"/>
  <c r="T20" i="6"/>
  <c r="P20" i="6"/>
  <c r="L20" i="6"/>
  <c r="AK20" i="6" s="1"/>
  <c r="I20" i="6"/>
  <c r="U20" i="6" s="1"/>
  <c r="F20" i="6"/>
  <c r="Q20" i="6" s="1"/>
  <c r="AJ19" i="6"/>
  <c r="AF19" i="6"/>
  <c r="AB19" i="6"/>
  <c r="X19" i="6"/>
  <c r="T19" i="6"/>
  <c r="U19" i="6" s="1"/>
  <c r="P19" i="6"/>
  <c r="L19" i="6"/>
  <c r="AK19" i="6" s="1"/>
  <c r="I19" i="6"/>
  <c r="F19" i="6"/>
  <c r="AJ18" i="6"/>
  <c r="AF18" i="6"/>
  <c r="AB18" i="6"/>
  <c r="X18" i="6"/>
  <c r="U18" i="6"/>
  <c r="T18" i="6"/>
  <c r="P18" i="6"/>
  <c r="L18" i="6"/>
  <c r="AK18" i="6" s="1"/>
  <c r="I18" i="6"/>
  <c r="F18" i="6"/>
  <c r="AI17" i="6"/>
  <c r="AJ17" i="6" s="1"/>
  <c r="AH17" i="6"/>
  <c r="AG17" i="6"/>
  <c r="AE17" i="6"/>
  <c r="AD17" i="6"/>
  <c r="AF17" i="6" s="1"/>
  <c r="AB17" i="6"/>
  <c r="W17" i="6"/>
  <c r="V17" i="6"/>
  <c r="X17" i="6" s="1"/>
  <c r="S17" i="6"/>
  <c r="R17" i="6"/>
  <c r="O17" i="6"/>
  <c r="P17" i="6" s="1"/>
  <c r="N17" i="6"/>
  <c r="K17" i="6"/>
  <c r="J17" i="6"/>
  <c r="L17" i="6" s="1"/>
  <c r="H17" i="6"/>
  <c r="G17" i="6"/>
  <c r="E17" i="6"/>
  <c r="D17" i="6"/>
  <c r="F17" i="6" s="1"/>
  <c r="AJ16" i="6"/>
  <c r="AF16" i="6"/>
  <c r="AB16" i="6"/>
  <c r="X16" i="6"/>
  <c r="T16" i="6"/>
  <c r="U16" i="6" s="1"/>
  <c r="P16" i="6"/>
  <c r="L16" i="6"/>
  <c r="AK16" i="6" s="1"/>
  <c r="I16" i="6"/>
  <c r="F16" i="6"/>
  <c r="AJ15" i="6"/>
  <c r="AF15" i="6"/>
  <c r="AK15" i="6" s="1"/>
  <c r="AB15" i="6"/>
  <c r="AC15" i="6" s="1"/>
  <c r="X15" i="6"/>
  <c r="T15" i="6"/>
  <c r="Q15" i="6"/>
  <c r="P15" i="6"/>
  <c r="L15" i="6"/>
  <c r="I15" i="6"/>
  <c r="Y15" i="6" s="1"/>
  <c r="F15" i="6"/>
  <c r="AJ14" i="6"/>
  <c r="AF14" i="6"/>
  <c r="AB14" i="6"/>
  <c r="X14" i="6"/>
  <c r="T14" i="6"/>
  <c r="P14" i="6"/>
  <c r="Q14" i="6" s="1"/>
  <c r="M14" i="6"/>
  <c r="L14" i="6"/>
  <c r="I14" i="6"/>
  <c r="F14" i="6"/>
  <c r="AJ13" i="6"/>
  <c r="AF13" i="6"/>
  <c r="AB13" i="6"/>
  <c r="X13" i="6"/>
  <c r="T13" i="6"/>
  <c r="P13" i="6"/>
  <c r="L13" i="6"/>
  <c r="M13" i="6" s="1"/>
  <c r="I13" i="6"/>
  <c r="F13" i="6"/>
  <c r="AI12" i="6"/>
  <c r="AH12" i="6"/>
  <c r="AG12" i="6"/>
  <c r="AJ12" i="6" s="1"/>
  <c r="AE12" i="6"/>
  <c r="AD12" i="6"/>
  <c r="AF12" i="6" s="1"/>
  <c r="AB12" i="6"/>
  <c r="W12" i="6"/>
  <c r="V12" i="6"/>
  <c r="X12" i="6" s="1"/>
  <c r="T12" i="6"/>
  <c r="S12" i="6"/>
  <c r="R12" i="6"/>
  <c r="O12" i="6"/>
  <c r="N12" i="6"/>
  <c r="P12" i="6" s="1"/>
  <c r="K12" i="6"/>
  <c r="J12" i="6"/>
  <c r="L12" i="6" s="1"/>
  <c r="H12" i="6"/>
  <c r="G12" i="6"/>
  <c r="I12" i="6" s="1"/>
  <c r="E12" i="6"/>
  <c r="D12" i="6"/>
  <c r="F12" i="6" s="1"/>
  <c r="AC12" i="6" s="1"/>
  <c r="AJ11" i="6"/>
  <c r="AF11" i="6"/>
  <c r="AB11" i="6"/>
  <c r="AC11" i="6" s="1"/>
  <c r="X11" i="6"/>
  <c r="T11" i="6"/>
  <c r="P11" i="6"/>
  <c r="L11" i="6"/>
  <c r="M11" i="6" s="1"/>
  <c r="I11" i="6"/>
  <c r="Y11" i="6" s="1"/>
  <c r="F11" i="6"/>
  <c r="Q11" i="6" s="1"/>
  <c r="AJ10" i="6"/>
  <c r="AF10" i="6"/>
  <c r="AB10" i="6"/>
  <c r="X10" i="6"/>
  <c r="T10" i="6"/>
  <c r="P10" i="6"/>
  <c r="L10" i="6"/>
  <c r="AK10" i="6" s="1"/>
  <c r="I10" i="6"/>
  <c r="U10" i="6" s="1"/>
  <c r="F10" i="6"/>
  <c r="AJ9" i="6"/>
  <c r="AF9" i="6"/>
  <c r="AB9" i="6"/>
  <c r="X9" i="6"/>
  <c r="T9" i="6"/>
  <c r="P9" i="6"/>
  <c r="L9" i="6"/>
  <c r="I9" i="6"/>
  <c r="F9" i="6"/>
  <c r="AI37" i="5"/>
  <c r="AH37" i="5"/>
  <c r="AG37" i="5"/>
  <c r="AJ37" i="5" s="1"/>
  <c r="AE37" i="5"/>
  <c r="AD37" i="5"/>
  <c r="AF37" i="5" s="1"/>
  <c r="AB37" i="5"/>
  <c r="W37" i="5"/>
  <c r="V37" i="5"/>
  <c r="X37" i="5" s="1"/>
  <c r="S37" i="5"/>
  <c r="R37" i="5"/>
  <c r="O37" i="5"/>
  <c r="N37" i="5"/>
  <c r="K37" i="5"/>
  <c r="J37" i="5"/>
  <c r="H37" i="5"/>
  <c r="I37" i="5" s="1"/>
  <c r="Y37" i="5" s="1"/>
  <c r="G37" i="5"/>
  <c r="E37" i="5"/>
  <c r="D37" i="5"/>
  <c r="F37" i="5" s="1"/>
  <c r="AI36" i="5"/>
  <c r="AH36" i="5"/>
  <c r="AG36" i="5"/>
  <c r="AJ36" i="5" s="1"/>
  <c r="AE36" i="5"/>
  <c r="AD36" i="5"/>
  <c r="AB36" i="5"/>
  <c r="W36" i="5"/>
  <c r="V36" i="5"/>
  <c r="S36" i="5"/>
  <c r="R36" i="5"/>
  <c r="O36" i="5"/>
  <c r="N36" i="5"/>
  <c r="P36" i="5" s="1"/>
  <c r="K36" i="5"/>
  <c r="L36" i="5" s="1"/>
  <c r="J36" i="5"/>
  <c r="I36" i="5"/>
  <c r="H36" i="5"/>
  <c r="G36" i="5"/>
  <c r="E36" i="5"/>
  <c r="D36" i="5"/>
  <c r="AK35" i="5"/>
  <c r="AJ35" i="5"/>
  <c r="AF35" i="5"/>
  <c r="AB35" i="5"/>
  <c r="X35" i="5"/>
  <c r="T35" i="5"/>
  <c r="P35" i="5"/>
  <c r="L35" i="5"/>
  <c r="I35" i="5"/>
  <c r="F35" i="5"/>
  <c r="AJ34" i="5"/>
  <c r="AF34" i="5"/>
  <c r="AK34" i="5" s="1"/>
  <c r="AB34" i="5"/>
  <c r="X34" i="5"/>
  <c r="U34" i="5"/>
  <c r="T34" i="5"/>
  <c r="Q34" i="5"/>
  <c r="P34" i="5"/>
  <c r="L34" i="5"/>
  <c r="I34" i="5"/>
  <c r="F34" i="5"/>
  <c r="AC34" i="5" s="1"/>
  <c r="AK33" i="5"/>
  <c r="AJ33" i="5"/>
  <c r="AF33" i="5"/>
  <c r="AC33" i="5"/>
  <c r="AB33" i="5"/>
  <c r="X33" i="5"/>
  <c r="T33" i="5"/>
  <c r="P33" i="5"/>
  <c r="Q33" i="5" s="1"/>
  <c r="M33" i="5"/>
  <c r="L33" i="5"/>
  <c r="I33" i="5"/>
  <c r="F33" i="5"/>
  <c r="AJ32" i="5"/>
  <c r="AF32" i="5"/>
  <c r="AB32" i="5"/>
  <c r="X32" i="5"/>
  <c r="T32" i="5"/>
  <c r="P32" i="5"/>
  <c r="L32" i="5"/>
  <c r="I32" i="5"/>
  <c r="F32" i="5"/>
  <c r="AJ31" i="5"/>
  <c r="AF31" i="5"/>
  <c r="AK31" i="5" s="1"/>
  <c r="AB31" i="5"/>
  <c r="X31" i="5"/>
  <c r="T31" i="5"/>
  <c r="P31" i="5"/>
  <c r="L31" i="5"/>
  <c r="I31" i="5"/>
  <c r="U31" i="5" s="1"/>
  <c r="F31" i="5"/>
  <c r="AI30" i="5"/>
  <c r="AH30" i="5"/>
  <c r="AG30" i="5"/>
  <c r="AF30" i="5"/>
  <c r="AE30" i="5"/>
  <c r="AD30" i="5"/>
  <c r="AB30" i="5"/>
  <c r="X30" i="5"/>
  <c r="W30" i="5"/>
  <c r="V30" i="5"/>
  <c r="S30" i="5"/>
  <c r="R30" i="5"/>
  <c r="O30" i="5"/>
  <c r="N30" i="5"/>
  <c r="P30" i="5" s="1"/>
  <c r="L30" i="5"/>
  <c r="K30" i="5"/>
  <c r="J30" i="5"/>
  <c r="H30" i="5"/>
  <c r="G30" i="5"/>
  <c r="E30" i="5"/>
  <c r="D30" i="5"/>
  <c r="F30" i="5" s="1"/>
  <c r="AJ29" i="5"/>
  <c r="AF29" i="5"/>
  <c r="AB29" i="5"/>
  <c r="X29" i="5"/>
  <c r="T29" i="5"/>
  <c r="P29" i="5"/>
  <c r="L29" i="5"/>
  <c r="M29" i="5" s="1"/>
  <c r="I29" i="5"/>
  <c r="Y29" i="5" s="1"/>
  <c r="F29" i="5"/>
  <c r="AJ28" i="5"/>
  <c r="AF28" i="5"/>
  <c r="AB28" i="5"/>
  <c r="X28" i="5"/>
  <c r="T28" i="5"/>
  <c r="P28" i="5"/>
  <c r="L28" i="5"/>
  <c r="AK28" i="5" s="1"/>
  <c r="I28" i="5"/>
  <c r="F28" i="5"/>
  <c r="Q28" i="5" s="1"/>
  <c r="AJ27" i="5"/>
  <c r="AF27" i="5"/>
  <c r="AB27" i="5"/>
  <c r="X27" i="5"/>
  <c r="T27" i="5"/>
  <c r="P27" i="5"/>
  <c r="L27" i="5"/>
  <c r="AK27" i="5" s="1"/>
  <c r="I27" i="5"/>
  <c r="Y27" i="5" s="1"/>
  <c r="F27" i="5"/>
  <c r="AJ26" i="5"/>
  <c r="AF26" i="5"/>
  <c r="AK26" i="5" s="1"/>
  <c r="AB26" i="5"/>
  <c r="X26" i="5"/>
  <c r="Y26" i="5" s="1"/>
  <c r="T26" i="5"/>
  <c r="U26" i="5" s="1"/>
  <c r="P26" i="5"/>
  <c r="L26" i="5"/>
  <c r="I26" i="5"/>
  <c r="F26" i="5"/>
  <c r="AC26" i="5" s="1"/>
  <c r="AJ25" i="5"/>
  <c r="AF25" i="5"/>
  <c r="AB25" i="5"/>
  <c r="X25" i="5"/>
  <c r="T25" i="5"/>
  <c r="P25" i="5"/>
  <c r="Q25" i="5" s="1"/>
  <c r="L25" i="5"/>
  <c r="AK25" i="5" s="1"/>
  <c r="I25" i="5"/>
  <c r="U25" i="5" s="1"/>
  <c r="F25" i="5"/>
  <c r="AC25" i="5" s="1"/>
  <c r="AK24" i="5"/>
  <c r="AJ24" i="5"/>
  <c r="AF24" i="5"/>
  <c r="AB24" i="5"/>
  <c r="X24" i="5"/>
  <c r="T24" i="5"/>
  <c r="P24" i="5"/>
  <c r="L24" i="5"/>
  <c r="I24" i="5"/>
  <c r="Y24" i="5" s="1"/>
  <c r="F24" i="5"/>
  <c r="AC24" i="5" s="1"/>
  <c r="AJ23" i="5"/>
  <c r="AF23" i="5"/>
  <c r="AB23" i="5"/>
  <c r="X23" i="5"/>
  <c r="T23" i="5"/>
  <c r="P23" i="5"/>
  <c r="Q23" i="5" s="1"/>
  <c r="M23" i="5"/>
  <c r="L23" i="5"/>
  <c r="I23" i="5"/>
  <c r="U23" i="5" s="1"/>
  <c r="F23" i="5"/>
  <c r="AC23" i="5" s="1"/>
  <c r="AI22" i="5"/>
  <c r="AH22" i="5"/>
  <c r="AG22" i="5"/>
  <c r="AJ22" i="5" s="1"/>
  <c r="AE22" i="5"/>
  <c r="AF22" i="5" s="1"/>
  <c r="AD22" i="5"/>
  <c r="AB22" i="5"/>
  <c r="W22" i="5"/>
  <c r="X22" i="5" s="1"/>
  <c r="V22" i="5"/>
  <c r="S22" i="5"/>
  <c r="R22" i="5"/>
  <c r="T22" i="5" s="1"/>
  <c r="O22" i="5"/>
  <c r="N22" i="5"/>
  <c r="K22" i="5"/>
  <c r="J22" i="5"/>
  <c r="I22" i="5"/>
  <c r="Y22" i="5" s="1"/>
  <c r="H22" i="5"/>
  <c r="G22" i="5"/>
  <c r="E22" i="5"/>
  <c r="D22" i="5"/>
  <c r="F22" i="5" s="1"/>
  <c r="AC22" i="5" s="1"/>
  <c r="AJ21" i="5"/>
  <c r="AF21" i="5"/>
  <c r="AB21" i="5"/>
  <c r="AC21" i="5" s="1"/>
  <c r="X21" i="5"/>
  <c r="T21" i="5"/>
  <c r="P21" i="5"/>
  <c r="Q21" i="5" s="1"/>
  <c r="L21" i="5"/>
  <c r="M21" i="5" s="1"/>
  <c r="I21" i="5"/>
  <c r="U21" i="5" s="1"/>
  <c r="F21" i="5"/>
  <c r="AJ20" i="5"/>
  <c r="AF20" i="5"/>
  <c r="AB20" i="5"/>
  <c r="X20" i="5"/>
  <c r="T20" i="5"/>
  <c r="P20" i="5"/>
  <c r="L20" i="5"/>
  <c r="M20" i="5" s="1"/>
  <c r="I20" i="5"/>
  <c r="F20" i="5"/>
  <c r="AJ19" i="5"/>
  <c r="AF19" i="5"/>
  <c r="AB19" i="5"/>
  <c r="X19" i="5"/>
  <c r="T19" i="5"/>
  <c r="P19" i="5"/>
  <c r="L19" i="5"/>
  <c r="I19" i="5"/>
  <c r="F19" i="5"/>
  <c r="AJ18" i="5"/>
  <c r="AF18" i="5"/>
  <c r="AB18" i="5"/>
  <c r="X18" i="5"/>
  <c r="T18" i="5"/>
  <c r="P18" i="5"/>
  <c r="L18" i="5"/>
  <c r="I18" i="5"/>
  <c r="Y18" i="5" s="1"/>
  <c r="F18" i="5"/>
  <c r="AC18" i="5" s="1"/>
  <c r="AJ17" i="5"/>
  <c r="AF17" i="5"/>
  <c r="AB17" i="5"/>
  <c r="X17" i="5"/>
  <c r="T17" i="5"/>
  <c r="P17" i="5"/>
  <c r="L17" i="5"/>
  <c r="AK17" i="5" s="1"/>
  <c r="I17" i="5"/>
  <c r="Y17" i="5" s="1"/>
  <c r="F17" i="5"/>
  <c r="AJ16" i="5"/>
  <c r="AF16" i="5"/>
  <c r="AB16" i="5"/>
  <c r="X16" i="5"/>
  <c r="T16" i="5"/>
  <c r="U16" i="5" s="1"/>
  <c r="Q16" i="5"/>
  <c r="P16" i="5"/>
  <c r="L16" i="5"/>
  <c r="I16" i="5"/>
  <c r="F16" i="5"/>
  <c r="AC16" i="5" s="1"/>
  <c r="AI15" i="5"/>
  <c r="AH15" i="5"/>
  <c r="AG15" i="5"/>
  <c r="AE15" i="5"/>
  <c r="AD15" i="5"/>
  <c r="AB15" i="5"/>
  <c r="W15" i="5"/>
  <c r="V15" i="5"/>
  <c r="X15" i="5" s="1"/>
  <c r="S15" i="5"/>
  <c r="R15" i="5"/>
  <c r="O15" i="5"/>
  <c r="N15" i="5"/>
  <c r="P15" i="5" s="1"/>
  <c r="K15" i="5"/>
  <c r="J15" i="5"/>
  <c r="H15" i="5"/>
  <c r="I15" i="5" s="1"/>
  <c r="G15" i="5"/>
  <c r="E15" i="5"/>
  <c r="D15" i="5"/>
  <c r="AK14" i="5"/>
  <c r="AJ14" i="5"/>
  <c r="AF14" i="5"/>
  <c r="AB14" i="5"/>
  <c r="X14" i="5"/>
  <c r="T14" i="5"/>
  <c r="P14" i="5"/>
  <c r="L14" i="5"/>
  <c r="I14" i="5"/>
  <c r="Y14" i="5" s="1"/>
  <c r="F14" i="5"/>
  <c r="AC14" i="5" s="1"/>
  <c r="AJ13" i="5"/>
  <c r="AF13" i="5"/>
  <c r="AB13" i="5"/>
  <c r="X13" i="5"/>
  <c r="T13" i="5"/>
  <c r="P13" i="5"/>
  <c r="Q13" i="5" s="1"/>
  <c r="M13" i="5"/>
  <c r="L13" i="5"/>
  <c r="I13" i="5"/>
  <c r="U13" i="5" s="1"/>
  <c r="F13" i="5"/>
  <c r="AC13" i="5" s="1"/>
  <c r="AJ12" i="5"/>
  <c r="AF12" i="5"/>
  <c r="AB12" i="5"/>
  <c r="X12" i="5"/>
  <c r="T12" i="5"/>
  <c r="P12" i="5"/>
  <c r="L12" i="5"/>
  <c r="I12" i="5"/>
  <c r="F12" i="5"/>
  <c r="M12" i="5" s="1"/>
  <c r="AJ11" i="5"/>
  <c r="AF11" i="5"/>
  <c r="AK11" i="5" s="1"/>
  <c r="AB11" i="5"/>
  <c r="X11" i="5"/>
  <c r="T11" i="5"/>
  <c r="P11" i="5"/>
  <c r="L11" i="5"/>
  <c r="M11" i="5" s="1"/>
  <c r="I11" i="5"/>
  <c r="F11" i="5"/>
  <c r="Q11" i="5" s="1"/>
  <c r="AI10" i="5"/>
  <c r="AH10" i="5"/>
  <c r="AG10" i="5"/>
  <c r="AJ10" i="5" s="1"/>
  <c r="AE10" i="5"/>
  <c r="AD10" i="5"/>
  <c r="AF10" i="5" s="1"/>
  <c r="AB10" i="5"/>
  <c r="W10" i="5"/>
  <c r="V10" i="5"/>
  <c r="T10" i="5"/>
  <c r="S10" i="5"/>
  <c r="R10" i="5"/>
  <c r="O10" i="5"/>
  <c r="N10" i="5"/>
  <c r="P10" i="5" s="1"/>
  <c r="L10" i="5"/>
  <c r="K10" i="5"/>
  <c r="J10" i="5"/>
  <c r="H10" i="5"/>
  <c r="G10" i="5"/>
  <c r="E10" i="5"/>
  <c r="D10" i="5"/>
  <c r="AJ9" i="5"/>
  <c r="AF9" i="5"/>
  <c r="AB9" i="5"/>
  <c r="X9" i="5"/>
  <c r="T9" i="5"/>
  <c r="P9" i="5"/>
  <c r="L9" i="5"/>
  <c r="AK9" i="5" s="1"/>
  <c r="I9" i="5"/>
  <c r="F9" i="5"/>
  <c r="Q9" i="5" s="1"/>
  <c r="AI55" i="4"/>
  <c r="AH55" i="4"/>
  <c r="AG55" i="4"/>
  <c r="AJ55" i="4" s="1"/>
  <c r="AE55" i="4"/>
  <c r="AD55" i="4"/>
  <c r="AB55" i="4"/>
  <c r="W55" i="4"/>
  <c r="V55" i="4"/>
  <c r="X55" i="4" s="1"/>
  <c r="S55" i="4"/>
  <c r="R55" i="4"/>
  <c r="T55" i="4" s="1"/>
  <c r="O55" i="4"/>
  <c r="N55" i="4"/>
  <c r="K55" i="4"/>
  <c r="J55" i="4"/>
  <c r="L55" i="4" s="1"/>
  <c r="H55" i="4"/>
  <c r="G55" i="4"/>
  <c r="I55" i="4" s="1"/>
  <c r="E55" i="4"/>
  <c r="F55" i="4" s="1"/>
  <c r="D55" i="4"/>
  <c r="AI54" i="4"/>
  <c r="AH54" i="4"/>
  <c r="AG54" i="4"/>
  <c r="AE54" i="4"/>
  <c r="AF54" i="4" s="1"/>
  <c r="AD54" i="4"/>
  <c r="AB54" i="4"/>
  <c r="W54" i="4"/>
  <c r="V54" i="4"/>
  <c r="X54" i="4" s="1"/>
  <c r="S54" i="4"/>
  <c r="R54" i="4"/>
  <c r="O54" i="4"/>
  <c r="N54" i="4"/>
  <c r="P54" i="4" s="1"/>
  <c r="K54" i="4"/>
  <c r="J54" i="4"/>
  <c r="L54" i="4" s="1"/>
  <c r="H54" i="4"/>
  <c r="G54" i="4"/>
  <c r="I54" i="4" s="1"/>
  <c r="Y54" i="4" s="1"/>
  <c r="E54" i="4"/>
  <c r="F54" i="4" s="1"/>
  <c r="M54" i="4" s="1"/>
  <c r="D54" i="4"/>
  <c r="AJ53" i="4"/>
  <c r="AF53" i="4"/>
  <c r="AB53" i="4"/>
  <c r="X53" i="4"/>
  <c r="T53" i="4"/>
  <c r="P53" i="4"/>
  <c r="L53" i="4"/>
  <c r="I53" i="4"/>
  <c r="U53" i="4" s="1"/>
  <c r="F53" i="4"/>
  <c r="AJ52" i="4"/>
  <c r="AF52" i="4"/>
  <c r="AB52" i="4"/>
  <c r="X52" i="4"/>
  <c r="T52" i="4"/>
  <c r="U52" i="4" s="1"/>
  <c r="P52" i="4"/>
  <c r="L52" i="4"/>
  <c r="I52" i="4"/>
  <c r="F52" i="4"/>
  <c r="AJ51" i="4"/>
  <c r="AF51" i="4"/>
  <c r="AK51" i="4" s="1"/>
  <c r="AB51" i="4"/>
  <c r="X51" i="4"/>
  <c r="T51" i="4"/>
  <c r="U51" i="4" s="1"/>
  <c r="P51" i="4"/>
  <c r="L51" i="4"/>
  <c r="I51" i="4"/>
  <c r="F51" i="4"/>
  <c r="Q51" i="4" s="1"/>
  <c r="AJ50" i="4"/>
  <c r="AF50" i="4"/>
  <c r="AK50" i="4" s="1"/>
  <c r="AC50" i="4"/>
  <c r="AB50" i="4"/>
  <c r="X50" i="4"/>
  <c r="T50" i="4"/>
  <c r="P50" i="4"/>
  <c r="Q50" i="4" s="1"/>
  <c r="M50" i="4"/>
  <c r="L50" i="4"/>
  <c r="I50" i="4"/>
  <c r="Y50" i="4" s="1"/>
  <c r="F50" i="4"/>
  <c r="AJ49" i="4"/>
  <c r="AF49" i="4"/>
  <c r="AB49" i="4"/>
  <c r="AC49" i="4" s="1"/>
  <c r="X49" i="4"/>
  <c r="T49" i="4"/>
  <c r="P49" i="4"/>
  <c r="Q49" i="4" s="1"/>
  <c r="L49" i="4"/>
  <c r="M49" i="4" s="1"/>
  <c r="I49" i="4"/>
  <c r="F49" i="4"/>
  <c r="AI48" i="4"/>
  <c r="AH48" i="4"/>
  <c r="AG48" i="4"/>
  <c r="AE48" i="4"/>
  <c r="AD48" i="4"/>
  <c r="AF48" i="4" s="1"/>
  <c r="AK48" i="4" s="1"/>
  <c r="AB48" i="4"/>
  <c r="W48" i="4"/>
  <c r="V48" i="4"/>
  <c r="X48" i="4" s="1"/>
  <c r="S48" i="4"/>
  <c r="R48" i="4"/>
  <c r="T48" i="4" s="1"/>
  <c r="O48" i="4"/>
  <c r="P48" i="4" s="1"/>
  <c r="Q48" i="4" s="1"/>
  <c r="N48" i="4"/>
  <c r="K48" i="4"/>
  <c r="J48" i="4"/>
  <c r="L48" i="4" s="1"/>
  <c r="H48" i="4"/>
  <c r="G48" i="4"/>
  <c r="E48" i="4"/>
  <c r="D48" i="4"/>
  <c r="F48" i="4" s="1"/>
  <c r="AC48" i="4" s="1"/>
  <c r="AJ47" i="4"/>
  <c r="AF47" i="4"/>
  <c r="AB47" i="4"/>
  <c r="X47" i="4"/>
  <c r="T47" i="4"/>
  <c r="P47" i="4"/>
  <c r="Q47" i="4" s="1"/>
  <c r="M47" i="4"/>
  <c r="L47" i="4"/>
  <c r="I47" i="4"/>
  <c r="F47" i="4"/>
  <c r="AC47" i="4" s="1"/>
  <c r="AJ46" i="4"/>
  <c r="AF46" i="4"/>
  <c r="AK46" i="4" s="1"/>
  <c r="AB46" i="4"/>
  <c r="AC46" i="4" s="1"/>
  <c r="X46" i="4"/>
  <c r="U46" i="4"/>
  <c r="T46" i="4"/>
  <c r="P46" i="4"/>
  <c r="L46" i="4"/>
  <c r="I46" i="4"/>
  <c r="F46" i="4"/>
  <c r="Q46" i="4" s="1"/>
  <c r="AJ45" i="4"/>
  <c r="AF45" i="4"/>
  <c r="AB45" i="4"/>
  <c r="AC45" i="4" s="1"/>
  <c r="X45" i="4"/>
  <c r="T45" i="4"/>
  <c r="P45" i="4"/>
  <c r="L45" i="4"/>
  <c r="I45" i="4"/>
  <c r="U45" i="4" s="1"/>
  <c r="F45" i="4"/>
  <c r="Q45" i="4" s="1"/>
  <c r="AJ44" i="4"/>
  <c r="AF44" i="4"/>
  <c r="AB44" i="4"/>
  <c r="X44" i="4"/>
  <c r="T44" i="4"/>
  <c r="P44" i="4"/>
  <c r="L44" i="4"/>
  <c r="AK44" i="4" s="1"/>
  <c r="I44" i="4"/>
  <c r="F44" i="4"/>
  <c r="AJ43" i="4"/>
  <c r="AF43" i="4"/>
  <c r="AB43" i="4"/>
  <c r="X43" i="4"/>
  <c r="T43" i="4"/>
  <c r="U43" i="4" s="1"/>
  <c r="P43" i="4"/>
  <c r="L43" i="4"/>
  <c r="I43" i="4"/>
  <c r="F43" i="4"/>
  <c r="AJ42" i="4"/>
  <c r="AF42" i="4"/>
  <c r="AK42" i="4" s="1"/>
  <c r="AB42" i="4"/>
  <c r="X42" i="4"/>
  <c r="T42" i="4"/>
  <c r="U42" i="4" s="1"/>
  <c r="P42" i="4"/>
  <c r="L42" i="4"/>
  <c r="I42" i="4"/>
  <c r="F42" i="4"/>
  <c r="Q42" i="4" s="1"/>
  <c r="AI41" i="4"/>
  <c r="AH41" i="4"/>
  <c r="AG41" i="4"/>
  <c r="AJ41" i="4" s="1"/>
  <c r="AE41" i="4"/>
  <c r="AD41" i="4"/>
  <c r="AB41" i="4"/>
  <c r="W41" i="4"/>
  <c r="V41" i="4"/>
  <c r="X41" i="4" s="1"/>
  <c r="S41" i="4"/>
  <c r="R41" i="4"/>
  <c r="T41" i="4" s="1"/>
  <c r="O41" i="4"/>
  <c r="N41" i="4"/>
  <c r="P41" i="4" s="1"/>
  <c r="K41" i="4"/>
  <c r="J41" i="4"/>
  <c r="L41" i="4" s="1"/>
  <c r="H41" i="4"/>
  <c r="G41" i="4"/>
  <c r="E41" i="4"/>
  <c r="D41" i="4"/>
  <c r="AJ40" i="4"/>
  <c r="AF40" i="4"/>
  <c r="AK40" i="4" s="1"/>
  <c r="AB40" i="4"/>
  <c r="X40" i="4"/>
  <c r="T40" i="4"/>
  <c r="U40" i="4" s="1"/>
  <c r="P40" i="4"/>
  <c r="L40" i="4"/>
  <c r="I40" i="4"/>
  <c r="F40" i="4"/>
  <c r="Q40" i="4" s="1"/>
  <c r="AJ39" i="4"/>
  <c r="AF39" i="4"/>
  <c r="AK39" i="4" s="1"/>
  <c r="AB39" i="4"/>
  <c r="X39" i="4"/>
  <c r="T39" i="4"/>
  <c r="P39" i="4"/>
  <c r="L39" i="4"/>
  <c r="I39" i="4"/>
  <c r="U39" i="4" s="1"/>
  <c r="F39" i="4"/>
  <c r="AJ38" i="4"/>
  <c r="AF38" i="4"/>
  <c r="AB38" i="4"/>
  <c r="X38" i="4"/>
  <c r="T38" i="4"/>
  <c r="P38" i="4"/>
  <c r="Q38" i="4" s="1"/>
  <c r="L38" i="4"/>
  <c r="M38" i="4" s="1"/>
  <c r="I38" i="4"/>
  <c r="F38" i="4"/>
  <c r="AC38" i="4" s="1"/>
  <c r="AJ37" i="4"/>
  <c r="AF37" i="4"/>
  <c r="AK37" i="4" s="1"/>
  <c r="AB37" i="4"/>
  <c r="AC37" i="4" s="1"/>
  <c r="X37" i="4"/>
  <c r="T37" i="4"/>
  <c r="U37" i="4" s="1"/>
  <c r="P37" i="4"/>
  <c r="L37" i="4"/>
  <c r="I37" i="4"/>
  <c r="F37" i="4"/>
  <c r="Q37" i="4" s="1"/>
  <c r="AI36" i="4"/>
  <c r="AH36" i="4"/>
  <c r="AG36" i="4"/>
  <c r="AJ36" i="4" s="1"/>
  <c r="AF36" i="4"/>
  <c r="AE36" i="4"/>
  <c r="AD36" i="4"/>
  <c r="AB36" i="4"/>
  <c r="W36" i="4"/>
  <c r="V36" i="4"/>
  <c r="S36" i="4"/>
  <c r="R36" i="4"/>
  <c r="T36" i="4" s="1"/>
  <c r="O36" i="4"/>
  <c r="N36" i="4"/>
  <c r="K36" i="4"/>
  <c r="J36" i="4"/>
  <c r="L36" i="4" s="1"/>
  <c r="H36" i="4"/>
  <c r="G36" i="4"/>
  <c r="F36" i="4"/>
  <c r="E36" i="4"/>
  <c r="D36" i="4"/>
  <c r="AJ35" i="4"/>
  <c r="AF35" i="4"/>
  <c r="AB35" i="4"/>
  <c r="AC35" i="4" s="1"/>
  <c r="X35" i="4"/>
  <c r="T35" i="4"/>
  <c r="P35" i="4"/>
  <c r="L35" i="4"/>
  <c r="I35" i="4"/>
  <c r="F35" i="4"/>
  <c r="AJ34" i="4"/>
  <c r="AF34" i="4"/>
  <c r="AK34" i="4" s="1"/>
  <c r="AB34" i="4"/>
  <c r="X34" i="4"/>
  <c r="T34" i="4"/>
  <c r="P34" i="4"/>
  <c r="L34" i="4"/>
  <c r="I34" i="4"/>
  <c r="U34" i="4" s="1"/>
  <c r="F34" i="4"/>
  <c r="AJ33" i="4"/>
  <c r="AF33" i="4"/>
  <c r="AK33" i="4" s="1"/>
  <c r="AB33" i="4"/>
  <c r="X33" i="4"/>
  <c r="T33" i="4"/>
  <c r="P33" i="4"/>
  <c r="L33" i="4"/>
  <c r="I33" i="4"/>
  <c r="U33" i="4" s="1"/>
  <c r="F33" i="4"/>
  <c r="AK32" i="4"/>
  <c r="AJ32" i="4"/>
  <c r="AF32" i="4"/>
  <c r="AB32" i="4"/>
  <c r="X32" i="4"/>
  <c r="T32" i="4"/>
  <c r="U32" i="4" s="1"/>
  <c r="P32" i="4"/>
  <c r="L32" i="4"/>
  <c r="I32" i="4"/>
  <c r="F32" i="4"/>
  <c r="AJ31" i="4"/>
  <c r="AF31" i="4"/>
  <c r="AK31" i="4" s="1"/>
  <c r="AC31" i="4"/>
  <c r="AB31" i="4"/>
  <c r="X31" i="4"/>
  <c r="T31" i="4"/>
  <c r="P31" i="4"/>
  <c r="L31" i="4"/>
  <c r="I31" i="4"/>
  <c r="F31" i="4"/>
  <c r="Q31" i="4" s="1"/>
  <c r="AJ30" i="4"/>
  <c r="AF30" i="4"/>
  <c r="AB30" i="4"/>
  <c r="X30" i="4"/>
  <c r="T30" i="4"/>
  <c r="P30" i="4"/>
  <c r="Q30" i="4" s="1"/>
  <c r="L30" i="4"/>
  <c r="M30" i="4" s="1"/>
  <c r="I30" i="4"/>
  <c r="U30" i="4" s="1"/>
  <c r="F30" i="4"/>
  <c r="AJ29" i="4"/>
  <c r="AF29" i="4"/>
  <c r="AK29" i="4" s="1"/>
  <c r="AB29" i="4"/>
  <c r="X29" i="4"/>
  <c r="T29" i="4"/>
  <c r="P29" i="4"/>
  <c r="Q29" i="4" s="1"/>
  <c r="L29" i="4"/>
  <c r="I29" i="4"/>
  <c r="F29" i="4"/>
  <c r="M29" i="4" s="1"/>
  <c r="AI28" i="4"/>
  <c r="AH28" i="4"/>
  <c r="AG28" i="4"/>
  <c r="AJ28" i="4" s="1"/>
  <c r="AE28" i="4"/>
  <c r="AD28" i="4"/>
  <c r="AB28" i="4"/>
  <c r="W28" i="4"/>
  <c r="V28" i="4"/>
  <c r="X28" i="4" s="1"/>
  <c r="S28" i="4"/>
  <c r="R28" i="4"/>
  <c r="T28" i="4" s="1"/>
  <c r="O28" i="4"/>
  <c r="P28" i="4" s="1"/>
  <c r="N28" i="4"/>
  <c r="K28" i="4"/>
  <c r="J28" i="4"/>
  <c r="L28" i="4" s="1"/>
  <c r="H28" i="4"/>
  <c r="G28" i="4"/>
  <c r="E28" i="4"/>
  <c r="D28" i="4"/>
  <c r="AJ27" i="4"/>
  <c r="AF27" i="4"/>
  <c r="AB27" i="4"/>
  <c r="X27" i="4"/>
  <c r="T27" i="4"/>
  <c r="U27" i="4" s="1"/>
  <c r="P27" i="4"/>
  <c r="L27" i="4"/>
  <c r="I27" i="4"/>
  <c r="F27" i="4"/>
  <c r="Q27" i="4" s="1"/>
  <c r="AJ26" i="4"/>
  <c r="AF26" i="4"/>
  <c r="AB26" i="4"/>
  <c r="AC26" i="4" s="1"/>
  <c r="X26" i="4"/>
  <c r="T26" i="4"/>
  <c r="P26" i="4"/>
  <c r="L26" i="4"/>
  <c r="I26" i="4"/>
  <c r="U26" i="4" s="1"/>
  <c r="F26" i="4"/>
  <c r="Q26" i="4" s="1"/>
  <c r="AK25" i="4"/>
  <c r="AJ25" i="4"/>
  <c r="AF25" i="4"/>
  <c r="AB25" i="4"/>
  <c r="X25" i="4"/>
  <c r="T25" i="4"/>
  <c r="P25" i="4"/>
  <c r="L25" i="4"/>
  <c r="I25" i="4"/>
  <c r="U25" i="4" s="1"/>
  <c r="F25" i="4"/>
  <c r="AJ24" i="4"/>
  <c r="AF24" i="4"/>
  <c r="AK24" i="4" s="1"/>
  <c r="AB24" i="4"/>
  <c r="X24" i="4"/>
  <c r="U24" i="4"/>
  <c r="T24" i="4"/>
  <c r="P24" i="4"/>
  <c r="L24" i="4"/>
  <c r="I24" i="4"/>
  <c r="F24" i="4"/>
  <c r="AJ23" i="4"/>
  <c r="AF23" i="4"/>
  <c r="AK23" i="4" s="1"/>
  <c r="AB23" i="4"/>
  <c r="X23" i="4"/>
  <c r="T23" i="4"/>
  <c r="P23" i="4"/>
  <c r="L23" i="4"/>
  <c r="I23" i="4"/>
  <c r="F23" i="4"/>
  <c r="Q23" i="4" s="1"/>
  <c r="AK22" i="4"/>
  <c r="AJ22" i="4"/>
  <c r="AF22" i="4"/>
  <c r="AB22" i="4"/>
  <c r="X22" i="4"/>
  <c r="T22" i="4"/>
  <c r="U22" i="4" s="1"/>
  <c r="Q22" i="4"/>
  <c r="P22" i="4"/>
  <c r="M22" i="4"/>
  <c r="L22" i="4"/>
  <c r="I22" i="4"/>
  <c r="F22" i="4"/>
  <c r="AC22" i="4" s="1"/>
  <c r="AJ21" i="4"/>
  <c r="AF21" i="4"/>
  <c r="AK21" i="4" s="1"/>
  <c r="AB21" i="4"/>
  <c r="AC21" i="4" s="1"/>
  <c r="X21" i="4"/>
  <c r="T21" i="4"/>
  <c r="P21" i="4"/>
  <c r="L21" i="4"/>
  <c r="I21" i="4"/>
  <c r="F21" i="4"/>
  <c r="Q21" i="4" s="1"/>
  <c r="AI20" i="4"/>
  <c r="AH20" i="4"/>
  <c r="AG20" i="4"/>
  <c r="AE20" i="4"/>
  <c r="AD20" i="4"/>
  <c r="AF20" i="4" s="1"/>
  <c r="AB20" i="4"/>
  <c r="W20" i="4"/>
  <c r="V20" i="4"/>
  <c r="X20" i="4" s="1"/>
  <c r="S20" i="4"/>
  <c r="R20" i="4"/>
  <c r="O20" i="4"/>
  <c r="N20" i="4"/>
  <c r="P20" i="4" s="1"/>
  <c r="K20" i="4"/>
  <c r="J20" i="4"/>
  <c r="I20" i="4"/>
  <c r="H20" i="4"/>
  <c r="G20" i="4"/>
  <c r="E20" i="4"/>
  <c r="D20" i="4"/>
  <c r="F20" i="4" s="1"/>
  <c r="AJ19" i="4"/>
  <c r="AF19" i="4"/>
  <c r="AB19" i="4"/>
  <c r="X19" i="4"/>
  <c r="T19" i="4"/>
  <c r="P19" i="4"/>
  <c r="L19" i="4"/>
  <c r="I19" i="4"/>
  <c r="U19" i="4" s="1"/>
  <c r="F19" i="4"/>
  <c r="M19" i="4" s="1"/>
  <c r="AJ18" i="4"/>
  <c r="AF18" i="4"/>
  <c r="AB18" i="4"/>
  <c r="AC18" i="4" s="1"/>
  <c r="X18" i="4"/>
  <c r="T18" i="4"/>
  <c r="U18" i="4" s="1"/>
  <c r="P18" i="4"/>
  <c r="L18" i="4"/>
  <c r="M18" i="4" s="1"/>
  <c r="I18" i="4"/>
  <c r="Y18" i="4" s="1"/>
  <c r="F18" i="4"/>
  <c r="AJ17" i="4"/>
  <c r="AF17" i="4"/>
  <c r="AB17" i="4"/>
  <c r="AC17" i="4" s="1"/>
  <c r="Y17" i="4"/>
  <c r="X17" i="4"/>
  <c r="T17" i="4"/>
  <c r="P17" i="4"/>
  <c r="L17" i="4"/>
  <c r="I17" i="4"/>
  <c r="F17" i="4"/>
  <c r="AJ16" i="4"/>
  <c r="AF16" i="4"/>
  <c r="AK16" i="4" s="1"/>
  <c r="AB16" i="4"/>
  <c r="X16" i="4"/>
  <c r="T16" i="4"/>
  <c r="P16" i="4"/>
  <c r="L16" i="4"/>
  <c r="I16" i="4"/>
  <c r="U16" i="4" s="1"/>
  <c r="F16" i="4"/>
  <c r="AJ15" i="4"/>
  <c r="AF15" i="4"/>
  <c r="AK15" i="4" s="1"/>
  <c r="AB15" i="4"/>
  <c r="X15" i="4"/>
  <c r="T15" i="4"/>
  <c r="P15" i="4"/>
  <c r="L15" i="4"/>
  <c r="I15" i="4"/>
  <c r="Y15" i="4" s="1"/>
  <c r="F15" i="4"/>
  <c r="AJ14" i="4"/>
  <c r="AF14" i="4"/>
  <c r="AK14" i="4" s="1"/>
  <c r="AB14" i="4"/>
  <c r="X14" i="4"/>
  <c r="T14" i="4"/>
  <c r="U14" i="4" s="1"/>
  <c r="P14" i="4"/>
  <c r="L14" i="4"/>
  <c r="I14" i="4"/>
  <c r="F14" i="4"/>
  <c r="AJ13" i="4"/>
  <c r="AF13" i="4"/>
  <c r="AK13" i="4" s="1"/>
  <c r="AC13" i="4"/>
  <c r="AB13" i="4"/>
  <c r="X13" i="4"/>
  <c r="T13" i="4"/>
  <c r="P13" i="4"/>
  <c r="L13" i="4"/>
  <c r="I13" i="4"/>
  <c r="F13" i="4"/>
  <c r="Q13" i="4" s="1"/>
  <c r="AJ12" i="4"/>
  <c r="AF12" i="4"/>
  <c r="AB12" i="4"/>
  <c r="X12" i="4"/>
  <c r="T12" i="4"/>
  <c r="P12" i="4"/>
  <c r="L12" i="4"/>
  <c r="I12" i="4"/>
  <c r="U12" i="4" s="1"/>
  <c r="F12" i="4"/>
  <c r="AI11" i="4"/>
  <c r="AH11" i="4"/>
  <c r="AG11" i="4"/>
  <c r="AE11" i="4"/>
  <c r="AD11" i="4"/>
  <c r="AF11" i="4" s="1"/>
  <c r="AB11" i="4"/>
  <c r="X11" i="4"/>
  <c r="W11" i="4"/>
  <c r="V11" i="4"/>
  <c r="S11" i="4"/>
  <c r="R11" i="4"/>
  <c r="O11" i="4"/>
  <c r="N11" i="4"/>
  <c r="P11" i="4" s="1"/>
  <c r="Q11" i="4" s="1"/>
  <c r="K11" i="4"/>
  <c r="J11" i="4"/>
  <c r="H11" i="4"/>
  <c r="G11" i="4"/>
  <c r="E11" i="4"/>
  <c r="D11" i="4"/>
  <c r="F11" i="4" s="1"/>
  <c r="AC11" i="4" s="1"/>
  <c r="AJ10" i="4"/>
  <c r="AF10" i="4"/>
  <c r="AK10" i="4" s="1"/>
  <c r="AB10" i="4"/>
  <c r="X10" i="4"/>
  <c r="T10" i="4"/>
  <c r="P10" i="4"/>
  <c r="Q10" i="4" s="1"/>
  <c r="M10" i="4"/>
  <c r="L10" i="4"/>
  <c r="I10" i="4"/>
  <c r="U10" i="4" s="1"/>
  <c r="F10" i="4"/>
  <c r="AC10" i="4" s="1"/>
  <c r="AJ9" i="4"/>
  <c r="AF9" i="4"/>
  <c r="AB9" i="4"/>
  <c r="X9" i="4"/>
  <c r="U9" i="4"/>
  <c r="T9" i="4"/>
  <c r="P9" i="4"/>
  <c r="M9" i="4"/>
  <c r="L9" i="4"/>
  <c r="I9" i="4"/>
  <c r="F9" i="4"/>
  <c r="AI28" i="3"/>
  <c r="AH28" i="3"/>
  <c r="AG28" i="3"/>
  <c r="AJ28" i="3" s="1"/>
  <c r="AE28" i="3"/>
  <c r="AD28" i="3"/>
  <c r="AB28" i="3"/>
  <c r="W28" i="3"/>
  <c r="V28" i="3"/>
  <c r="S28" i="3"/>
  <c r="R28" i="3"/>
  <c r="T28" i="3" s="1"/>
  <c r="O28" i="3"/>
  <c r="N28" i="3"/>
  <c r="K28" i="3"/>
  <c r="J28" i="3"/>
  <c r="L28" i="3" s="1"/>
  <c r="H28" i="3"/>
  <c r="G28" i="3"/>
  <c r="I28" i="3" s="1"/>
  <c r="E28" i="3"/>
  <c r="D28" i="3"/>
  <c r="F28" i="3" s="1"/>
  <c r="AJ27" i="3"/>
  <c r="AF27" i="3"/>
  <c r="AB27" i="3"/>
  <c r="X27" i="3"/>
  <c r="Y27" i="3" s="1"/>
  <c r="U27" i="3"/>
  <c r="T27" i="3"/>
  <c r="P27" i="3"/>
  <c r="L27" i="3"/>
  <c r="I27" i="3"/>
  <c r="F27" i="3"/>
  <c r="AJ26" i="3"/>
  <c r="AF26" i="3"/>
  <c r="AK26" i="3" s="1"/>
  <c r="AB26" i="3"/>
  <c r="X26" i="3"/>
  <c r="T26" i="3"/>
  <c r="P26" i="3"/>
  <c r="L26" i="3"/>
  <c r="I26" i="3"/>
  <c r="F26" i="3"/>
  <c r="AJ25" i="3"/>
  <c r="AF25" i="3"/>
  <c r="AK25" i="3" s="1"/>
  <c r="AB25" i="3"/>
  <c r="X25" i="3"/>
  <c r="T25" i="3"/>
  <c r="P25" i="3"/>
  <c r="Q25" i="3" s="1"/>
  <c r="L25" i="3"/>
  <c r="I25" i="3"/>
  <c r="Y25" i="3" s="1"/>
  <c r="F25" i="3"/>
  <c r="AC25" i="3" s="1"/>
  <c r="AJ24" i="3"/>
  <c r="AF24" i="3"/>
  <c r="AB24" i="3"/>
  <c r="X24" i="3"/>
  <c r="T24" i="3"/>
  <c r="U24" i="3" s="1"/>
  <c r="P24" i="3"/>
  <c r="L24" i="3"/>
  <c r="I24" i="3"/>
  <c r="F24" i="3"/>
  <c r="AJ23" i="3"/>
  <c r="AF23" i="3"/>
  <c r="AK23" i="3" s="1"/>
  <c r="AC23" i="3"/>
  <c r="AB23" i="3"/>
  <c r="X23" i="3"/>
  <c r="T23" i="3"/>
  <c r="P23" i="3"/>
  <c r="L23" i="3"/>
  <c r="I23" i="3"/>
  <c r="F23" i="3"/>
  <c r="Q23" i="3" s="1"/>
  <c r="AJ22" i="3"/>
  <c r="AF22" i="3"/>
  <c r="AB22" i="3"/>
  <c r="X22" i="3"/>
  <c r="T22" i="3"/>
  <c r="P22" i="3"/>
  <c r="L22" i="3"/>
  <c r="I22" i="3"/>
  <c r="U22" i="3" s="1"/>
  <c r="F22" i="3"/>
  <c r="AJ21" i="3"/>
  <c r="AF21" i="3"/>
  <c r="AB21" i="3"/>
  <c r="X21" i="3"/>
  <c r="T21" i="3"/>
  <c r="P21" i="3"/>
  <c r="Q21" i="3" s="1"/>
  <c r="M21" i="3"/>
  <c r="L21" i="3"/>
  <c r="I21" i="3"/>
  <c r="F21" i="3"/>
  <c r="AC21" i="3" s="1"/>
  <c r="AJ20" i="3"/>
  <c r="AF20" i="3"/>
  <c r="AK20" i="3" s="1"/>
  <c r="AB20" i="3"/>
  <c r="X20" i="3"/>
  <c r="T20" i="3"/>
  <c r="P20" i="3"/>
  <c r="L20" i="3"/>
  <c r="I20" i="3"/>
  <c r="F20" i="3"/>
  <c r="AJ19" i="3"/>
  <c r="AF19" i="3"/>
  <c r="AB19" i="3"/>
  <c r="X19" i="3"/>
  <c r="T19" i="3"/>
  <c r="P19" i="3"/>
  <c r="L19" i="3"/>
  <c r="I19" i="3"/>
  <c r="F19" i="3"/>
  <c r="Q19" i="3" s="1"/>
  <c r="AJ18" i="3"/>
  <c r="AF18" i="3"/>
  <c r="AB18" i="3"/>
  <c r="X18" i="3"/>
  <c r="T18" i="3"/>
  <c r="P18" i="3"/>
  <c r="L18" i="3"/>
  <c r="AK18" i="3" s="1"/>
  <c r="I18" i="3"/>
  <c r="Y18" i="3" s="1"/>
  <c r="F18" i="3"/>
  <c r="AC18" i="3" s="1"/>
  <c r="AJ17" i="3"/>
  <c r="AF17" i="3"/>
  <c r="AK17" i="3" s="1"/>
  <c r="AB17" i="3"/>
  <c r="X17" i="3"/>
  <c r="U17" i="3"/>
  <c r="T17" i="3"/>
  <c r="Q17" i="3"/>
  <c r="P17" i="3"/>
  <c r="L17" i="3"/>
  <c r="I17" i="3"/>
  <c r="F17" i="3"/>
  <c r="AC17" i="3" s="1"/>
  <c r="AJ16" i="3"/>
  <c r="AF16" i="3"/>
  <c r="AK16" i="3" s="1"/>
  <c r="AB16" i="3"/>
  <c r="X16" i="3"/>
  <c r="T16" i="3"/>
  <c r="U16" i="3" s="1"/>
  <c r="P16" i="3"/>
  <c r="L16" i="3"/>
  <c r="I16" i="3"/>
  <c r="F16" i="3"/>
  <c r="Q16" i="3" s="1"/>
  <c r="AJ15" i="3"/>
  <c r="AF15" i="3"/>
  <c r="AK15" i="3" s="1"/>
  <c r="AC15" i="3"/>
  <c r="AB15" i="3"/>
  <c r="X15" i="3"/>
  <c r="T15" i="3"/>
  <c r="P15" i="3"/>
  <c r="Q15" i="3" s="1"/>
  <c r="L15" i="3"/>
  <c r="M15" i="3" s="1"/>
  <c r="I15" i="3"/>
  <c r="F15" i="3"/>
  <c r="AJ14" i="3"/>
  <c r="AF14" i="3"/>
  <c r="AB14" i="3"/>
  <c r="AC14" i="3" s="1"/>
  <c r="X14" i="3"/>
  <c r="T14" i="3"/>
  <c r="P14" i="3"/>
  <c r="Q14" i="3" s="1"/>
  <c r="L14" i="3"/>
  <c r="I14" i="3"/>
  <c r="F14" i="3"/>
  <c r="AJ13" i="3"/>
  <c r="AF13" i="3"/>
  <c r="AK13" i="3" s="1"/>
  <c r="AB13" i="3"/>
  <c r="X13" i="3"/>
  <c r="T13" i="3"/>
  <c r="P13" i="3"/>
  <c r="L13" i="3"/>
  <c r="I13" i="3"/>
  <c r="U13" i="3" s="1"/>
  <c r="F13" i="3"/>
  <c r="AC13" i="3" s="1"/>
  <c r="AJ12" i="3"/>
  <c r="AF12" i="3"/>
  <c r="AK12" i="3" s="1"/>
  <c r="AB12" i="3"/>
  <c r="X12" i="3"/>
  <c r="T12" i="3"/>
  <c r="P12" i="3"/>
  <c r="L12" i="3"/>
  <c r="I12" i="3"/>
  <c r="Y12" i="3" s="1"/>
  <c r="F12" i="3"/>
  <c r="AC12" i="3" s="1"/>
  <c r="AJ11" i="3"/>
  <c r="AF11" i="3"/>
  <c r="AB11" i="3"/>
  <c r="Y11" i="3"/>
  <c r="X11" i="3"/>
  <c r="T11" i="3"/>
  <c r="U11" i="3" s="1"/>
  <c r="P11" i="3"/>
  <c r="L11" i="3"/>
  <c r="M11" i="3" s="1"/>
  <c r="I11" i="3"/>
  <c r="F11" i="3"/>
  <c r="AJ10" i="3"/>
  <c r="AF10" i="3"/>
  <c r="AK10" i="3" s="1"/>
  <c r="AB10" i="3"/>
  <c r="X10" i="3"/>
  <c r="T10" i="3"/>
  <c r="P10" i="3"/>
  <c r="L10" i="3"/>
  <c r="I10" i="3"/>
  <c r="F10" i="3"/>
  <c r="AJ9" i="3"/>
  <c r="AF9" i="3"/>
  <c r="AK9" i="3" s="1"/>
  <c r="AB9" i="3"/>
  <c r="X9" i="3"/>
  <c r="T9" i="3"/>
  <c r="P9" i="3"/>
  <c r="L9" i="3"/>
  <c r="I9" i="3"/>
  <c r="Y9" i="3" s="1"/>
  <c r="F9" i="3"/>
  <c r="AC9" i="3" s="1"/>
  <c r="AI17" i="2"/>
  <c r="AH17" i="2"/>
  <c r="AG17" i="2"/>
  <c r="AE17" i="2"/>
  <c r="AD17" i="2"/>
  <c r="AF17" i="2" s="1"/>
  <c r="AB17" i="2"/>
  <c r="W17" i="2"/>
  <c r="V17" i="2"/>
  <c r="X17" i="2" s="1"/>
  <c r="S17" i="2"/>
  <c r="R17" i="2"/>
  <c r="O17" i="2"/>
  <c r="N17" i="2"/>
  <c r="K17" i="2"/>
  <c r="J17" i="2"/>
  <c r="L17" i="2" s="1"/>
  <c r="H17" i="2"/>
  <c r="I17" i="2" s="1"/>
  <c r="G17" i="2"/>
  <c r="E17" i="2"/>
  <c r="D17" i="2"/>
  <c r="F17" i="2" s="1"/>
  <c r="AJ16" i="2"/>
  <c r="AF16" i="2"/>
  <c r="AK16" i="2" s="1"/>
  <c r="AB16" i="2"/>
  <c r="X16" i="2"/>
  <c r="T16" i="2"/>
  <c r="U16" i="2" s="1"/>
  <c r="P16" i="2"/>
  <c r="L16" i="2"/>
  <c r="I16" i="2"/>
  <c r="F16" i="2"/>
  <c r="AJ15" i="2"/>
  <c r="AF15" i="2"/>
  <c r="AK15" i="2" s="1"/>
  <c r="AB15" i="2"/>
  <c r="AC15" i="2" s="1"/>
  <c r="X15" i="2"/>
  <c r="T15" i="2"/>
  <c r="P15" i="2"/>
  <c r="M15" i="2"/>
  <c r="L15" i="2"/>
  <c r="I15" i="2"/>
  <c r="Y15" i="2" s="1"/>
  <c r="F15" i="2"/>
  <c r="Q15" i="2" s="1"/>
  <c r="AJ14" i="2"/>
  <c r="AF14" i="2"/>
  <c r="AB14" i="2"/>
  <c r="AC14" i="2" s="1"/>
  <c r="X14" i="2"/>
  <c r="T14" i="2"/>
  <c r="U14" i="2" s="1"/>
  <c r="P14" i="2"/>
  <c r="Q14" i="2" s="1"/>
  <c r="L14" i="2"/>
  <c r="AK14" i="2" s="1"/>
  <c r="I14" i="2"/>
  <c r="F14" i="2"/>
  <c r="AJ13" i="2"/>
  <c r="AF13" i="2"/>
  <c r="AB13" i="2"/>
  <c r="AC13" i="2" s="1"/>
  <c r="X13" i="2"/>
  <c r="T13" i="2"/>
  <c r="Q13" i="2"/>
  <c r="P13" i="2"/>
  <c r="L13" i="2"/>
  <c r="I13" i="2"/>
  <c r="F13" i="2"/>
  <c r="M13" i="2" s="1"/>
  <c r="AJ12" i="2"/>
  <c r="AF12" i="2"/>
  <c r="AK12" i="2" s="1"/>
  <c r="AB12" i="2"/>
  <c r="X12" i="2"/>
  <c r="T12" i="2"/>
  <c r="P12" i="2"/>
  <c r="L12" i="2"/>
  <c r="I12" i="2"/>
  <c r="Y12" i="2" s="1"/>
  <c r="F12" i="2"/>
  <c r="Q12" i="2" s="1"/>
  <c r="AJ11" i="2"/>
  <c r="AF11" i="2"/>
  <c r="AC11" i="2"/>
  <c r="AB11" i="2"/>
  <c r="X11" i="2"/>
  <c r="T11" i="2"/>
  <c r="U11" i="2" s="1"/>
  <c r="P11" i="2"/>
  <c r="L11" i="2"/>
  <c r="M11" i="2" s="1"/>
  <c r="I11" i="2"/>
  <c r="F11" i="2"/>
  <c r="AJ10" i="2"/>
  <c r="AF10" i="2"/>
  <c r="AK10" i="2" s="1"/>
  <c r="AB10" i="2"/>
  <c r="X10" i="2"/>
  <c r="T10" i="2"/>
  <c r="U10" i="2" s="1"/>
  <c r="P10" i="2"/>
  <c r="L10" i="2"/>
  <c r="I10" i="2"/>
  <c r="F10" i="2"/>
  <c r="AJ9" i="2"/>
  <c r="AF9" i="2"/>
  <c r="AK9" i="2" s="1"/>
  <c r="AB9" i="2"/>
  <c r="X9" i="2"/>
  <c r="T9" i="2"/>
  <c r="P9" i="2"/>
  <c r="L9" i="2"/>
  <c r="I9" i="2"/>
  <c r="Y9" i="2" s="1"/>
  <c r="F9" i="2"/>
  <c r="AI18" i="1"/>
  <c r="AH18" i="1"/>
  <c r="AG18" i="1"/>
  <c r="AE18" i="1"/>
  <c r="AD18" i="1"/>
  <c r="AB18" i="1"/>
  <c r="W18" i="1"/>
  <c r="V18" i="1"/>
  <c r="T18" i="1"/>
  <c r="S18" i="1"/>
  <c r="R18" i="1"/>
  <c r="O18" i="1"/>
  <c r="N18" i="1"/>
  <c r="K18" i="1"/>
  <c r="J18" i="1"/>
  <c r="L18" i="1" s="1"/>
  <c r="I18" i="1"/>
  <c r="H18" i="1"/>
  <c r="G18" i="1"/>
  <c r="E18" i="1"/>
  <c r="D18" i="1"/>
  <c r="AJ17" i="1"/>
  <c r="AF17" i="1"/>
  <c r="AK17" i="1" s="1"/>
  <c r="AB17" i="1"/>
  <c r="X17" i="1"/>
  <c r="T17" i="1"/>
  <c r="P17" i="1"/>
  <c r="L17" i="1"/>
  <c r="I17" i="1"/>
  <c r="F17" i="1"/>
  <c r="Q17" i="1" s="1"/>
  <c r="AJ16" i="1"/>
  <c r="AF16" i="1"/>
  <c r="AB16" i="1"/>
  <c r="X16" i="1"/>
  <c r="T16" i="1"/>
  <c r="U16" i="1" s="1"/>
  <c r="P16" i="1"/>
  <c r="L16" i="1"/>
  <c r="I16" i="1"/>
  <c r="F16" i="1"/>
  <c r="AJ15" i="1"/>
  <c r="AF15" i="1"/>
  <c r="AB15" i="1"/>
  <c r="X15" i="1"/>
  <c r="T15" i="1"/>
  <c r="U15" i="1" s="1"/>
  <c r="Q15" i="1"/>
  <c r="P15" i="1"/>
  <c r="L15" i="1"/>
  <c r="I15" i="1"/>
  <c r="F15" i="1"/>
  <c r="AJ14" i="1"/>
  <c r="AF14" i="1"/>
  <c r="AK14" i="1" s="1"/>
  <c r="AB14" i="1"/>
  <c r="X14" i="1"/>
  <c r="T14" i="1"/>
  <c r="P14" i="1"/>
  <c r="L14" i="1"/>
  <c r="I14" i="1"/>
  <c r="U14" i="1" s="1"/>
  <c r="F14" i="1"/>
  <c r="M14" i="1" s="1"/>
  <c r="AJ13" i="1"/>
  <c r="AF13" i="1"/>
  <c r="AB13" i="1"/>
  <c r="X13" i="1"/>
  <c r="T13" i="1"/>
  <c r="P13" i="1"/>
  <c r="L13" i="1"/>
  <c r="I13" i="1"/>
  <c r="Y13" i="1" s="1"/>
  <c r="F13" i="1"/>
  <c r="AC13" i="1" s="1"/>
  <c r="AJ12" i="1"/>
  <c r="AF12" i="1"/>
  <c r="AB12" i="1"/>
  <c r="AC12" i="1" s="1"/>
  <c r="X12" i="1"/>
  <c r="T12" i="1"/>
  <c r="U12" i="1" s="1"/>
  <c r="P12" i="1"/>
  <c r="Q12" i="1" s="1"/>
  <c r="L12" i="1"/>
  <c r="M12" i="1" s="1"/>
  <c r="I12" i="1"/>
  <c r="F12" i="1"/>
  <c r="AJ11" i="1"/>
  <c r="AF11" i="1"/>
  <c r="AK11" i="1" s="1"/>
  <c r="AB11" i="1"/>
  <c r="X11" i="1"/>
  <c r="T11" i="1"/>
  <c r="P11" i="1"/>
  <c r="L11" i="1"/>
  <c r="I11" i="1"/>
  <c r="F11" i="1"/>
  <c r="Q11" i="1" s="1"/>
  <c r="AJ10" i="1"/>
  <c r="AF10" i="1"/>
  <c r="AK10" i="1" s="1"/>
  <c r="AB10" i="1"/>
  <c r="X10" i="1"/>
  <c r="T10" i="1"/>
  <c r="P10" i="1"/>
  <c r="L10" i="1"/>
  <c r="I10" i="1"/>
  <c r="U10" i="1" s="1"/>
  <c r="F10" i="1"/>
  <c r="AC10" i="1" s="1"/>
  <c r="AJ9" i="1"/>
  <c r="AF9" i="1"/>
  <c r="AK9" i="1" s="1"/>
  <c r="AB9" i="1"/>
  <c r="X9" i="1"/>
  <c r="T9" i="1"/>
  <c r="P9" i="1"/>
  <c r="L9" i="1"/>
  <c r="I9" i="1"/>
  <c r="Y9" i="1" s="1"/>
  <c r="F9" i="1"/>
  <c r="Q9" i="1" s="1"/>
  <c r="Q48" i="7" l="1"/>
  <c r="AK16" i="1"/>
  <c r="M16" i="1"/>
  <c r="AK40" i="8"/>
  <c r="AK67" i="7"/>
  <c r="AC20" i="4"/>
  <c r="Q20" i="4"/>
  <c r="AC19" i="4"/>
  <c r="M23" i="8"/>
  <c r="Q23" i="8"/>
  <c r="Q17" i="9"/>
  <c r="Y23" i="12"/>
  <c r="U23" i="12"/>
  <c r="AC40" i="12"/>
  <c r="Q40" i="12"/>
  <c r="AC14" i="1"/>
  <c r="X18" i="1"/>
  <c r="AC9" i="2"/>
  <c r="AC19" i="3"/>
  <c r="AK19" i="4"/>
  <c r="L20" i="4"/>
  <c r="AK20" i="4" s="1"/>
  <c r="I28" i="4"/>
  <c r="I36" i="4"/>
  <c r="I41" i="4"/>
  <c r="AK16" i="5"/>
  <c r="AK22" i="6"/>
  <c r="AK32" i="9"/>
  <c r="Y10" i="10"/>
  <c r="U10" i="10"/>
  <c r="Y34" i="10"/>
  <c r="U34" i="10"/>
  <c r="Y23" i="3"/>
  <c r="M12" i="4"/>
  <c r="Y19" i="3"/>
  <c r="M39" i="4"/>
  <c r="Y40" i="4"/>
  <c r="AC40" i="4"/>
  <c r="Y11" i="5"/>
  <c r="P22" i="5"/>
  <c r="Q22" i="5" s="1"/>
  <c r="Q32" i="5"/>
  <c r="AC32" i="5"/>
  <c r="AC13" i="6"/>
  <c r="AC22" i="6"/>
  <c r="AK12" i="7"/>
  <c r="AK15" i="7"/>
  <c r="Q21" i="7"/>
  <c r="M21" i="7"/>
  <c r="M50" i="7"/>
  <c r="M58" i="7"/>
  <c r="Y15" i="8"/>
  <c r="AK21" i="10"/>
  <c r="AK45" i="12"/>
  <c r="Y13" i="4"/>
  <c r="Q24" i="5"/>
  <c r="M24" i="5"/>
  <c r="AC26" i="3"/>
  <c r="AC15" i="1"/>
  <c r="F18" i="1"/>
  <c r="P18" i="1"/>
  <c r="Q18" i="1" s="1"/>
  <c r="AF18" i="1"/>
  <c r="AK18" i="1" s="1"/>
  <c r="AC10" i="2"/>
  <c r="U13" i="2"/>
  <c r="AK13" i="2"/>
  <c r="Q16" i="2"/>
  <c r="P17" i="2"/>
  <c r="Q9" i="3"/>
  <c r="AC10" i="3"/>
  <c r="AK14" i="3"/>
  <c r="U15" i="3"/>
  <c r="Y16" i="3"/>
  <c r="M19" i="3"/>
  <c r="AC20" i="3"/>
  <c r="M23" i="3"/>
  <c r="Y26" i="3"/>
  <c r="X28" i="3"/>
  <c r="Y28" i="3" s="1"/>
  <c r="Q9" i="4"/>
  <c r="AC9" i="4"/>
  <c r="T11" i="4"/>
  <c r="M13" i="4"/>
  <c r="Q17" i="4"/>
  <c r="Q19" i="4"/>
  <c r="U21" i="4"/>
  <c r="Y27" i="4"/>
  <c r="AC27" i="4"/>
  <c r="AC29" i="4"/>
  <c r="M31" i="4"/>
  <c r="Q39" i="4"/>
  <c r="M45" i="4"/>
  <c r="Y46" i="4"/>
  <c r="I48" i="4"/>
  <c r="AC12" i="5"/>
  <c r="AC14" i="6"/>
  <c r="M20" i="7"/>
  <c r="Y21" i="7"/>
  <c r="AK24" i="7"/>
  <c r="M29" i="7"/>
  <c r="U42" i="7"/>
  <c r="AC21" i="8"/>
  <c r="Y19" i="10"/>
  <c r="U19" i="10"/>
  <c r="AK38" i="10"/>
  <c r="Y41" i="10"/>
  <c r="U41" i="10"/>
  <c r="AK29" i="12"/>
  <c r="M22" i="3"/>
  <c r="Q59" i="7"/>
  <c r="M59" i="7"/>
  <c r="Q14" i="1"/>
  <c r="Y15" i="1"/>
  <c r="Y10" i="2"/>
  <c r="Y16" i="2"/>
  <c r="Y10" i="3"/>
  <c r="M13" i="3"/>
  <c r="Y17" i="3"/>
  <c r="Y20" i="3"/>
  <c r="AK24" i="3"/>
  <c r="U25" i="3"/>
  <c r="Q27" i="3"/>
  <c r="AC27" i="3"/>
  <c r="Y9" i="4"/>
  <c r="U15" i="4"/>
  <c r="U17" i="4"/>
  <c r="M21" i="4"/>
  <c r="U29" i="4"/>
  <c r="Q35" i="4"/>
  <c r="Y37" i="4"/>
  <c r="M40" i="4"/>
  <c r="Y42" i="4"/>
  <c r="M46" i="4"/>
  <c r="AJ48" i="4"/>
  <c r="AK49" i="4"/>
  <c r="U50" i="4"/>
  <c r="Y51" i="4"/>
  <c r="Y53" i="4"/>
  <c r="AK10" i="5"/>
  <c r="AC30" i="5"/>
  <c r="AC9" i="6"/>
  <c r="I17" i="6"/>
  <c r="U17" i="6" s="1"/>
  <c r="AK22" i="7"/>
  <c r="U25" i="7"/>
  <c r="Q37" i="7"/>
  <c r="M37" i="7"/>
  <c r="Q50" i="7"/>
  <c r="L15" i="8"/>
  <c r="AC16" i="8"/>
  <c r="U12" i="9"/>
  <c r="Y19" i="11"/>
  <c r="U19" i="11"/>
  <c r="Y17" i="12"/>
  <c r="AK11" i="2"/>
  <c r="Y14" i="7"/>
  <c r="U14" i="7"/>
  <c r="AJ20" i="4"/>
  <c r="Q22" i="3"/>
  <c r="Q12" i="4"/>
  <c r="Y23" i="4"/>
  <c r="U11" i="1"/>
  <c r="Q9" i="2"/>
  <c r="Q10" i="1"/>
  <c r="AK12" i="1"/>
  <c r="AK15" i="1"/>
  <c r="Q16" i="1"/>
  <c r="AC16" i="1"/>
  <c r="AJ18" i="1"/>
  <c r="Q11" i="2"/>
  <c r="U15" i="2"/>
  <c r="T17" i="2"/>
  <c r="U17" i="2" s="1"/>
  <c r="U9" i="3"/>
  <c r="Q11" i="3"/>
  <c r="AC11" i="3"/>
  <c r="Q13" i="3"/>
  <c r="U14" i="3"/>
  <c r="U21" i="3"/>
  <c r="AK21" i="3"/>
  <c r="AC22" i="3"/>
  <c r="Q24" i="3"/>
  <c r="I11" i="4"/>
  <c r="AC12" i="4"/>
  <c r="Q14" i="4"/>
  <c r="Q18" i="4"/>
  <c r="Y22" i="4"/>
  <c r="Y24" i="4"/>
  <c r="M27" i="4"/>
  <c r="AC30" i="4"/>
  <c r="Q32" i="4"/>
  <c r="U35" i="4"/>
  <c r="P36" i="4"/>
  <c r="Q36" i="4" s="1"/>
  <c r="M37" i="4"/>
  <c r="AF41" i="4"/>
  <c r="AC43" i="4"/>
  <c r="AK43" i="4"/>
  <c r="U47" i="4"/>
  <c r="AK47" i="4"/>
  <c r="AC52" i="4"/>
  <c r="AK52" i="4"/>
  <c r="Y9" i="5"/>
  <c r="F10" i="5"/>
  <c r="Q10" i="5" s="1"/>
  <c r="T15" i="5"/>
  <c r="U15" i="5" s="1"/>
  <c r="Q19" i="5"/>
  <c r="T30" i="5"/>
  <c r="AK30" i="5"/>
  <c r="M32" i="5"/>
  <c r="F36" i="5"/>
  <c r="Q36" i="5" s="1"/>
  <c r="Y9" i="6"/>
  <c r="U9" i="6"/>
  <c r="AK12" i="6"/>
  <c r="Y26" i="7"/>
  <c r="U26" i="7"/>
  <c r="Q27" i="7"/>
  <c r="AC38" i="7"/>
  <c r="Q64" i="7"/>
  <c r="I67" i="7"/>
  <c r="AK68" i="7"/>
  <c r="U69" i="7"/>
  <c r="Y71" i="7"/>
  <c r="U71" i="7"/>
  <c r="AC14" i="8"/>
  <c r="Q14" i="8"/>
  <c r="Y29" i="8"/>
  <c r="AK36" i="4"/>
  <c r="Y31" i="4"/>
  <c r="Q14" i="5"/>
  <c r="M14" i="5"/>
  <c r="Y12" i="7"/>
  <c r="U12" i="7"/>
  <c r="Y17" i="1"/>
  <c r="U9" i="1"/>
  <c r="Y12" i="1"/>
  <c r="AK13" i="1"/>
  <c r="Y16" i="1"/>
  <c r="U17" i="1"/>
  <c r="Y11" i="2"/>
  <c r="Y14" i="2"/>
  <c r="AJ17" i="2"/>
  <c r="M14" i="3"/>
  <c r="Y15" i="3"/>
  <c r="U19" i="3"/>
  <c r="AK22" i="3"/>
  <c r="U23" i="3"/>
  <c r="Y24" i="3"/>
  <c r="M27" i="3"/>
  <c r="P28" i="3"/>
  <c r="Q28" i="3" s="1"/>
  <c r="AF28" i="3"/>
  <c r="AK28" i="3" s="1"/>
  <c r="L11" i="4"/>
  <c r="AJ11" i="4"/>
  <c r="AK12" i="4"/>
  <c r="U13" i="4"/>
  <c r="Y14" i="4"/>
  <c r="T20" i="4"/>
  <c r="U20" i="4" s="1"/>
  <c r="U23" i="4"/>
  <c r="Y26" i="4"/>
  <c r="F28" i="4"/>
  <c r="AF28" i="4"/>
  <c r="AK28" i="4" s="1"/>
  <c r="AK30" i="4"/>
  <c r="U31" i="4"/>
  <c r="Y32" i="4"/>
  <c r="U38" i="4"/>
  <c r="AK38" i="4"/>
  <c r="AC39" i="4"/>
  <c r="F41" i="4"/>
  <c r="Y43" i="4"/>
  <c r="U49" i="4"/>
  <c r="Y52" i="4"/>
  <c r="AK53" i="4"/>
  <c r="AK54" i="4"/>
  <c r="M55" i="4"/>
  <c r="AJ15" i="5"/>
  <c r="AK26" i="7"/>
  <c r="AC11" i="8"/>
  <c r="U17" i="8"/>
  <c r="Q18" i="8"/>
  <c r="AK19" i="8"/>
  <c r="AC23" i="8"/>
  <c r="X34" i="8"/>
  <c r="Y34" i="8" s="1"/>
  <c r="AK35" i="8"/>
  <c r="AK19" i="9"/>
  <c r="Y29" i="9"/>
  <c r="U29" i="9"/>
  <c r="Y28" i="10"/>
  <c r="U28" i="10"/>
  <c r="AK22" i="11"/>
  <c r="Y9" i="12"/>
  <c r="U9" i="12"/>
  <c r="AK33" i="12"/>
  <c r="M33" i="12"/>
  <c r="P44" i="12"/>
  <c r="U45" i="12"/>
  <c r="AJ54" i="4"/>
  <c r="U12" i="5"/>
  <c r="AK12" i="5"/>
  <c r="L15" i="5"/>
  <c r="M15" i="5" s="1"/>
  <c r="U17" i="5"/>
  <c r="AK18" i="5"/>
  <c r="Y19" i="5"/>
  <c r="Q20" i="5"/>
  <c r="AC20" i="5"/>
  <c r="M31" i="5"/>
  <c r="U32" i="5"/>
  <c r="U35" i="5"/>
  <c r="T36" i="5"/>
  <c r="U36" i="5" s="1"/>
  <c r="L37" i="5"/>
  <c r="AK9" i="6"/>
  <c r="Q10" i="6"/>
  <c r="AK11" i="6"/>
  <c r="M15" i="6"/>
  <c r="AC16" i="6"/>
  <c r="AC18" i="6"/>
  <c r="M21" i="6"/>
  <c r="AJ23" i="6"/>
  <c r="AJ16" i="7"/>
  <c r="Q20" i="7"/>
  <c r="AF25" i="7"/>
  <c r="AK25" i="7" s="1"/>
  <c r="Q29" i="7"/>
  <c r="Q43" i="7"/>
  <c r="AJ48" i="7"/>
  <c r="U51" i="7"/>
  <c r="I54" i="7"/>
  <c r="X54" i="7"/>
  <c r="AC12" i="8"/>
  <c r="AK27" i="8"/>
  <c r="AC33" i="8"/>
  <c r="L34" i="8"/>
  <c r="M34" i="8" s="1"/>
  <c r="AC35" i="8"/>
  <c r="AC30" i="9"/>
  <c r="Y14" i="10"/>
  <c r="U14" i="10"/>
  <c r="M15" i="10"/>
  <c r="AC15" i="10"/>
  <c r="AC25" i="10"/>
  <c r="AK31" i="10"/>
  <c r="U36" i="10"/>
  <c r="AJ34" i="11"/>
  <c r="Q14" i="12"/>
  <c r="M14" i="12"/>
  <c r="AC14" i="12"/>
  <c r="Q37" i="12"/>
  <c r="M37" i="12"/>
  <c r="AC37" i="12"/>
  <c r="T54" i="4"/>
  <c r="P55" i="4"/>
  <c r="AF55" i="4"/>
  <c r="I10" i="5"/>
  <c r="Y16" i="5"/>
  <c r="AK19" i="5"/>
  <c r="Y20" i="5"/>
  <c r="AK20" i="5"/>
  <c r="AC27" i="5"/>
  <c r="I30" i="5"/>
  <c r="Q31" i="5"/>
  <c r="AK32" i="5"/>
  <c r="U33" i="5"/>
  <c r="Y34" i="5"/>
  <c r="Y35" i="5"/>
  <c r="X36" i="5"/>
  <c r="P37" i="5"/>
  <c r="U13" i="6"/>
  <c r="AK13" i="6"/>
  <c r="Y16" i="6"/>
  <c r="Y18" i="6"/>
  <c r="X10" i="7"/>
  <c r="Y10" i="7" s="1"/>
  <c r="AJ10" i="7"/>
  <c r="AC11" i="7"/>
  <c r="U19" i="7"/>
  <c r="AJ25" i="7"/>
  <c r="U28" i="7"/>
  <c r="F41" i="7"/>
  <c r="Y46" i="7"/>
  <c r="AC47" i="7"/>
  <c r="U48" i="7"/>
  <c r="L61" i="7"/>
  <c r="AK61" i="7" s="1"/>
  <c r="Y70" i="7"/>
  <c r="AC71" i="7"/>
  <c r="F74" i="7"/>
  <c r="AC74" i="7" s="1"/>
  <c r="T74" i="7"/>
  <c r="Q11" i="8"/>
  <c r="U12" i="8"/>
  <c r="F15" i="8"/>
  <c r="AC15" i="8" s="1"/>
  <c r="AF15" i="8"/>
  <c r="AK15" i="8" s="1"/>
  <c r="AJ21" i="8"/>
  <c r="AC31" i="8"/>
  <c r="U32" i="8"/>
  <c r="AC36" i="8"/>
  <c r="AC10" i="9"/>
  <c r="Q10" i="9"/>
  <c r="AC15" i="9"/>
  <c r="I17" i="9"/>
  <c r="Y17" i="9" s="1"/>
  <c r="M26" i="9"/>
  <c r="AK26" i="9"/>
  <c r="F31" i="9"/>
  <c r="AJ31" i="9"/>
  <c r="L32" i="9"/>
  <c r="L13" i="10"/>
  <c r="AK13" i="10" s="1"/>
  <c r="Y15" i="10"/>
  <c r="AK16" i="10"/>
  <c r="AC22" i="10"/>
  <c r="AC34" i="10"/>
  <c r="AC43" i="10"/>
  <c r="T34" i="11"/>
  <c r="AK35" i="11"/>
  <c r="AK27" i="12"/>
  <c r="AC31" i="12"/>
  <c r="Q31" i="12"/>
  <c r="Y37" i="12"/>
  <c r="U37" i="12"/>
  <c r="X10" i="5"/>
  <c r="Q12" i="5"/>
  <c r="F15" i="5"/>
  <c r="AF15" i="5"/>
  <c r="AK15" i="5" s="1"/>
  <c r="AK21" i="5"/>
  <c r="L22" i="5"/>
  <c r="M22" i="5" s="1"/>
  <c r="Y28" i="5"/>
  <c r="Q29" i="5"/>
  <c r="AC29" i="5"/>
  <c r="AJ30" i="5"/>
  <c r="U15" i="6"/>
  <c r="AC19" i="6"/>
  <c r="Y13" i="7"/>
  <c r="Q17" i="7"/>
  <c r="AC17" i="7"/>
  <c r="AK19" i="7"/>
  <c r="AC20" i="7"/>
  <c r="Y23" i="7"/>
  <c r="AK28" i="7"/>
  <c r="AC29" i="7"/>
  <c r="X30" i="7"/>
  <c r="Y30" i="7" s="1"/>
  <c r="AK36" i="7"/>
  <c r="U40" i="7"/>
  <c r="M57" i="7"/>
  <c r="AK57" i="7"/>
  <c r="AC58" i="7"/>
  <c r="Q60" i="7"/>
  <c r="Y65" i="7"/>
  <c r="M13" i="8"/>
  <c r="AC13" i="8"/>
  <c r="AC24" i="8"/>
  <c r="Y14" i="9"/>
  <c r="Q15" i="9"/>
  <c r="AC17" i="10"/>
  <c r="Q17" i="10"/>
  <c r="U24" i="10"/>
  <c r="Y38" i="12"/>
  <c r="U38" i="12"/>
  <c r="AC11" i="5"/>
  <c r="AK13" i="5"/>
  <c r="U14" i="5"/>
  <c r="AC17" i="5"/>
  <c r="AK23" i="5"/>
  <c r="U24" i="5"/>
  <c r="Y25" i="5"/>
  <c r="AK29" i="5"/>
  <c r="AC31" i="5"/>
  <c r="Y33" i="5"/>
  <c r="AC35" i="5"/>
  <c r="AF36" i="5"/>
  <c r="T37" i="5"/>
  <c r="U37" i="5" s="1"/>
  <c r="Q13" i="6"/>
  <c r="U14" i="6"/>
  <c r="AK14" i="6"/>
  <c r="Q16" i="6"/>
  <c r="T17" i="6"/>
  <c r="Y19" i="6"/>
  <c r="AC21" i="6"/>
  <c r="X22" i="6"/>
  <c r="Y22" i="6" s="1"/>
  <c r="U9" i="7"/>
  <c r="AK9" i="7"/>
  <c r="M11" i="7"/>
  <c r="U21" i="7"/>
  <c r="Y22" i="7"/>
  <c r="X25" i="7"/>
  <c r="Q26" i="7"/>
  <c r="AC26" i="7"/>
  <c r="Q31" i="7"/>
  <c r="AC31" i="7"/>
  <c r="I36" i="7"/>
  <c r="Q38" i="7"/>
  <c r="U39" i="7"/>
  <c r="AF48" i="7"/>
  <c r="AK48" i="7" s="1"/>
  <c r="P54" i="7"/>
  <c r="U57" i="7"/>
  <c r="Y57" i="7"/>
  <c r="F61" i="7"/>
  <c r="AC61" i="7" s="1"/>
  <c r="U66" i="7"/>
  <c r="U70" i="7"/>
  <c r="P73" i="7"/>
  <c r="AF73" i="7"/>
  <c r="AK73" i="7" s="1"/>
  <c r="U9" i="8"/>
  <c r="Q10" i="8"/>
  <c r="Q12" i="8"/>
  <c r="U14" i="8"/>
  <c r="AK18" i="8"/>
  <c r="Y19" i="8"/>
  <c r="M20" i="8"/>
  <c r="AK20" i="8"/>
  <c r="U23" i="8"/>
  <c r="X27" i="8"/>
  <c r="Y27" i="8" s="1"/>
  <c r="M32" i="8"/>
  <c r="AC32" i="8"/>
  <c r="Q33" i="8"/>
  <c r="AK39" i="8"/>
  <c r="M10" i="9"/>
  <c r="AK28" i="9"/>
  <c r="F32" i="9"/>
  <c r="U15" i="10"/>
  <c r="Y17" i="10"/>
  <c r="U22" i="10"/>
  <c r="AK41" i="10"/>
  <c r="F44" i="10"/>
  <c r="AK45" i="10"/>
  <c r="Q23" i="12"/>
  <c r="M23" i="12"/>
  <c r="Y29" i="12"/>
  <c r="U29" i="12"/>
  <c r="AC30" i="7"/>
  <c r="Y31" i="7"/>
  <c r="U32" i="7"/>
  <c r="AK38" i="7"/>
  <c r="AF41" i="7"/>
  <c r="Q56" i="7"/>
  <c r="Q58" i="7"/>
  <c r="U63" i="7"/>
  <c r="AK66" i="7"/>
  <c r="L67" i="7"/>
  <c r="U68" i="7"/>
  <c r="I74" i="7"/>
  <c r="X74" i="7"/>
  <c r="AC10" i="8"/>
  <c r="Y16" i="8"/>
  <c r="AC29" i="8"/>
  <c r="Y35" i="8"/>
  <c r="U35" i="8"/>
  <c r="Q11" i="9"/>
  <c r="AC16" i="9"/>
  <c r="U18" i="9"/>
  <c r="X31" i="9"/>
  <c r="P32" i="9"/>
  <c r="Q32" i="9" s="1"/>
  <c r="U9" i="10"/>
  <c r="Y11" i="10"/>
  <c r="Q12" i="10"/>
  <c r="Q15" i="10"/>
  <c r="Y16" i="10"/>
  <c r="F21" i="10"/>
  <c r="Y37" i="10"/>
  <c r="U37" i="10"/>
  <c r="F38" i="10"/>
  <c r="AC38" i="10" s="1"/>
  <c r="Y11" i="11"/>
  <c r="Q12" i="11"/>
  <c r="AK12" i="11"/>
  <c r="AC13" i="11"/>
  <c r="AC19" i="11"/>
  <c r="I34" i="11"/>
  <c r="X34" i="11"/>
  <c r="AJ10" i="12"/>
  <c r="AK23" i="12"/>
  <c r="AK38" i="12"/>
  <c r="AC41" i="12"/>
  <c r="X45" i="12"/>
  <c r="AC35" i="10"/>
  <c r="Q39" i="10"/>
  <c r="AK40" i="10"/>
  <c r="Q42" i="10"/>
  <c r="Y43" i="10"/>
  <c r="U43" i="10"/>
  <c r="AC9" i="11"/>
  <c r="Q14" i="11"/>
  <c r="M14" i="11"/>
  <c r="AC14" i="11"/>
  <c r="M17" i="11"/>
  <c r="AC17" i="11"/>
  <c r="Q33" i="11"/>
  <c r="M33" i="11"/>
  <c r="AC33" i="11"/>
  <c r="Y34" i="12"/>
  <c r="U34" i="12"/>
  <c r="AJ30" i="7"/>
  <c r="Q32" i="7"/>
  <c r="Q35" i="7"/>
  <c r="AC35" i="7"/>
  <c r="X36" i="7"/>
  <c r="M39" i="7"/>
  <c r="I41" i="7"/>
  <c r="U50" i="7"/>
  <c r="Y51" i="7"/>
  <c r="AJ54" i="7"/>
  <c r="AK58" i="7"/>
  <c r="U59" i="7"/>
  <c r="Y60" i="7"/>
  <c r="Y62" i="7"/>
  <c r="T67" i="7"/>
  <c r="AK70" i="7"/>
  <c r="P74" i="7"/>
  <c r="M10" i="8"/>
  <c r="AK11" i="8"/>
  <c r="T15" i="8"/>
  <c r="U15" i="8" s="1"/>
  <c r="AK17" i="8"/>
  <c r="Q19" i="8"/>
  <c r="I21" i="8"/>
  <c r="AC26" i="8"/>
  <c r="P27" i="8"/>
  <c r="M29" i="8"/>
  <c r="AK30" i="8"/>
  <c r="T34" i="8"/>
  <c r="U34" i="8" s="1"/>
  <c r="AK37" i="8"/>
  <c r="Y38" i="8"/>
  <c r="L40" i="8"/>
  <c r="AC13" i="9"/>
  <c r="AC14" i="9"/>
  <c r="T17" i="9"/>
  <c r="Y23" i="9"/>
  <c r="Q24" i="9"/>
  <c r="I13" i="10"/>
  <c r="X13" i="10"/>
  <c r="AK24" i="10"/>
  <c r="AK28" i="10"/>
  <c r="I31" i="10"/>
  <c r="X31" i="10"/>
  <c r="AK32" i="10"/>
  <c r="Q40" i="10"/>
  <c r="AC41" i="10"/>
  <c r="P44" i="10"/>
  <c r="M13" i="11"/>
  <c r="Y14" i="11"/>
  <c r="P22" i="11"/>
  <c r="Q22" i="11" s="1"/>
  <c r="AK24" i="11"/>
  <c r="M32" i="11"/>
  <c r="Y33" i="11"/>
  <c r="AC9" i="12"/>
  <c r="Y15" i="12"/>
  <c r="U15" i="12"/>
  <c r="Q16" i="12"/>
  <c r="M16" i="12"/>
  <c r="AK16" i="12"/>
  <c r="M28" i="12"/>
  <c r="AC28" i="12"/>
  <c r="AK43" i="12"/>
  <c r="P45" i="12"/>
  <c r="Q37" i="8"/>
  <c r="AK38" i="8"/>
  <c r="AJ40" i="8"/>
  <c r="AK9" i="9"/>
  <c r="U10" i="9"/>
  <c r="Y11" i="9"/>
  <c r="M14" i="9"/>
  <c r="Y15" i="9"/>
  <c r="AJ17" i="9"/>
  <c r="AK18" i="9"/>
  <c r="U19" i="9"/>
  <c r="Y20" i="9"/>
  <c r="M23" i="9"/>
  <c r="Y24" i="9"/>
  <c r="P25" i="9"/>
  <c r="AF25" i="9"/>
  <c r="AK25" i="9" s="1"/>
  <c r="Q26" i="9"/>
  <c r="U27" i="9"/>
  <c r="Y30" i="9"/>
  <c r="AK31" i="9"/>
  <c r="U12" i="10"/>
  <c r="Y18" i="10"/>
  <c r="L21" i="10"/>
  <c r="M22" i="10"/>
  <c r="Y23" i="10"/>
  <c r="Q25" i="10"/>
  <c r="Y26" i="10"/>
  <c r="U30" i="10"/>
  <c r="P31" i="10"/>
  <c r="Q31" i="10" s="1"/>
  <c r="Y35" i="10"/>
  <c r="I38" i="10"/>
  <c r="Y42" i="10"/>
  <c r="AK42" i="10"/>
  <c r="AJ44" i="10"/>
  <c r="U9" i="11"/>
  <c r="AK11" i="11"/>
  <c r="AK14" i="11"/>
  <c r="Y17" i="11"/>
  <c r="U18" i="11"/>
  <c r="AK20" i="11"/>
  <c r="I22" i="11"/>
  <c r="Y22" i="11" s="1"/>
  <c r="X22" i="11"/>
  <c r="AK23" i="11"/>
  <c r="Y25" i="11"/>
  <c r="AC28" i="11"/>
  <c r="Q30" i="11"/>
  <c r="F35" i="11"/>
  <c r="Q35" i="11" s="1"/>
  <c r="Y14" i="12"/>
  <c r="U18" i="12"/>
  <c r="U19" i="12"/>
  <c r="Y20" i="12"/>
  <c r="Y25" i="12"/>
  <c r="Y28" i="12"/>
  <c r="AC32" i="12"/>
  <c r="U33" i="12"/>
  <c r="AK39" i="12"/>
  <c r="Y41" i="12"/>
  <c r="AK36" i="8"/>
  <c r="U37" i="8"/>
  <c r="Q38" i="8"/>
  <c r="I40" i="8"/>
  <c r="Y40" i="8" s="1"/>
  <c r="M15" i="9"/>
  <c r="U16" i="9"/>
  <c r="AK16" i="9"/>
  <c r="M24" i="9"/>
  <c r="F25" i="9"/>
  <c r="AJ25" i="9"/>
  <c r="M27" i="9"/>
  <c r="Y28" i="9"/>
  <c r="P31" i="9"/>
  <c r="Q31" i="9" s="1"/>
  <c r="X32" i="9"/>
  <c r="Y32" i="9" s="1"/>
  <c r="M12" i="10"/>
  <c r="T13" i="10"/>
  <c r="AJ13" i="10"/>
  <c r="U17" i="10"/>
  <c r="Q19" i="10"/>
  <c r="AK19" i="10"/>
  <c r="M23" i="10"/>
  <c r="U25" i="10"/>
  <c r="M30" i="10"/>
  <c r="Y33" i="10"/>
  <c r="AK33" i="10"/>
  <c r="AK39" i="10"/>
  <c r="AC40" i="10"/>
  <c r="X44" i="10"/>
  <c r="Y44" i="10" s="1"/>
  <c r="F45" i="10"/>
  <c r="AC45" i="10" s="1"/>
  <c r="Q11" i="11"/>
  <c r="AC12" i="11"/>
  <c r="AF15" i="11"/>
  <c r="Q16" i="11"/>
  <c r="Q20" i="11"/>
  <c r="Q23" i="11"/>
  <c r="U24" i="11"/>
  <c r="Y28" i="11"/>
  <c r="Y30" i="11"/>
  <c r="T35" i="11"/>
  <c r="Q11" i="12"/>
  <c r="AK11" i="12"/>
  <c r="P17" i="12"/>
  <c r="M18" i="12"/>
  <c r="AK21" i="12"/>
  <c r="F24" i="12"/>
  <c r="M24" i="12" s="1"/>
  <c r="AF30" i="12"/>
  <c r="AK30" i="12" s="1"/>
  <c r="Y32" i="12"/>
  <c r="U35" i="12"/>
  <c r="Q42" i="12"/>
  <c r="F15" i="11"/>
  <c r="U16" i="11"/>
  <c r="Y20" i="11"/>
  <c r="AC21" i="11"/>
  <c r="L22" i="11"/>
  <c r="M22" i="11" s="1"/>
  <c r="U23" i="11"/>
  <c r="Q25" i="11"/>
  <c r="U27" i="11"/>
  <c r="P29" i="11"/>
  <c r="AF29" i="11"/>
  <c r="AK29" i="11" s="1"/>
  <c r="U31" i="11"/>
  <c r="AF34" i="11"/>
  <c r="AK34" i="11" s="1"/>
  <c r="F10" i="12"/>
  <c r="M10" i="12" s="1"/>
  <c r="Y11" i="12"/>
  <c r="Y21" i="12"/>
  <c r="AK24" i="12"/>
  <c r="U26" i="12"/>
  <c r="Q33" i="12"/>
  <c r="AK35" i="12"/>
  <c r="U39" i="12"/>
  <c r="Y44" i="12"/>
  <c r="AK44" i="12"/>
  <c r="T15" i="11"/>
  <c r="U15" i="11" s="1"/>
  <c r="AK21" i="11"/>
  <c r="F29" i="11"/>
  <c r="Q29" i="11" s="1"/>
  <c r="AK31" i="11"/>
  <c r="AC32" i="11"/>
  <c r="F34" i="11"/>
  <c r="AC34" i="11" s="1"/>
  <c r="AF10" i="12"/>
  <c r="AK10" i="12" s="1"/>
  <c r="AK12" i="12"/>
  <c r="Q15" i="12"/>
  <c r="AK15" i="12"/>
  <c r="T17" i="12"/>
  <c r="I24" i="12"/>
  <c r="Y24" i="12" s="1"/>
  <c r="AK26" i="12"/>
  <c r="AC33" i="12"/>
  <c r="AC36" i="12"/>
  <c r="AJ44" i="12"/>
  <c r="U10" i="12"/>
  <c r="Y10" i="12"/>
  <c r="M30" i="12"/>
  <c r="AC30" i="12"/>
  <c r="Q30" i="12"/>
  <c r="AC44" i="12"/>
  <c r="Q44" i="12"/>
  <c r="M44" i="12"/>
  <c r="AC45" i="12"/>
  <c r="M45" i="12"/>
  <c r="Q45" i="12"/>
  <c r="AC24" i="12"/>
  <c r="M39" i="12"/>
  <c r="AC39" i="12"/>
  <c r="Q39" i="12"/>
  <c r="AC10" i="12"/>
  <c r="Q10" i="12"/>
  <c r="AK17" i="12"/>
  <c r="Y45" i="12"/>
  <c r="AK18" i="12"/>
  <c r="M11" i="12"/>
  <c r="AC11" i="12"/>
  <c r="Q13" i="12"/>
  <c r="M17" i="12"/>
  <c r="U17" i="12"/>
  <c r="Y18" i="12"/>
  <c r="M20" i="12"/>
  <c r="AC20" i="12"/>
  <c r="Q22" i="12"/>
  <c r="Y27" i="12"/>
  <c r="M29" i="12"/>
  <c r="AC29" i="12"/>
  <c r="Q32" i="12"/>
  <c r="Y36" i="12"/>
  <c r="M38" i="12"/>
  <c r="AC38" i="12"/>
  <c r="Q41" i="12"/>
  <c r="U43" i="12"/>
  <c r="Y16" i="12"/>
  <c r="Y26" i="12"/>
  <c r="Y30" i="12"/>
  <c r="Y35" i="12"/>
  <c r="Y39" i="12"/>
  <c r="U13" i="12"/>
  <c r="U22" i="12"/>
  <c r="M27" i="12"/>
  <c r="U32" i="12"/>
  <c r="M36" i="12"/>
  <c r="U41" i="12"/>
  <c r="U12" i="12"/>
  <c r="U21" i="12"/>
  <c r="U31" i="12"/>
  <c r="U40" i="12"/>
  <c r="M15" i="12"/>
  <c r="AC15" i="12"/>
  <c r="Q17" i="12"/>
  <c r="M25" i="12"/>
  <c r="AC25" i="12"/>
  <c r="M34" i="12"/>
  <c r="AC34" i="12"/>
  <c r="M43" i="12"/>
  <c r="AC43" i="12"/>
  <c r="M13" i="12"/>
  <c r="M22" i="12"/>
  <c r="M32" i="12"/>
  <c r="M41" i="12"/>
  <c r="M12" i="12"/>
  <c r="M21" i="12"/>
  <c r="M31" i="12"/>
  <c r="M40" i="12"/>
  <c r="U34" i="11"/>
  <c r="Y34" i="11"/>
  <c r="M35" i="11"/>
  <c r="AC35" i="11"/>
  <c r="AK15" i="11"/>
  <c r="U22" i="11"/>
  <c r="M15" i="11"/>
  <c r="AC15" i="11"/>
  <c r="Q15" i="11"/>
  <c r="U35" i="11"/>
  <c r="Y35" i="11"/>
  <c r="Y15" i="11"/>
  <c r="Y29" i="11"/>
  <c r="U29" i="11"/>
  <c r="Y21" i="11"/>
  <c r="Y31" i="11"/>
  <c r="Q10" i="11"/>
  <c r="U12" i="11"/>
  <c r="Q19" i="11"/>
  <c r="Q28" i="11"/>
  <c r="Q9" i="11"/>
  <c r="U11" i="11"/>
  <c r="Y13" i="11"/>
  <c r="M16" i="11"/>
  <c r="Q18" i="11"/>
  <c r="U20" i="11"/>
  <c r="Y23" i="11"/>
  <c r="M25" i="11"/>
  <c r="Q27" i="11"/>
  <c r="U30" i="11"/>
  <c r="Y32" i="11"/>
  <c r="M11" i="11"/>
  <c r="AC11" i="11"/>
  <c r="M20" i="11"/>
  <c r="AC20" i="11"/>
  <c r="M30" i="11"/>
  <c r="AC30" i="11"/>
  <c r="M10" i="11"/>
  <c r="M19" i="11"/>
  <c r="M28" i="11"/>
  <c r="M9" i="11"/>
  <c r="M18" i="11"/>
  <c r="M27" i="11"/>
  <c r="U38" i="10"/>
  <c r="Y38" i="10"/>
  <c r="M45" i="10"/>
  <c r="Y13" i="10"/>
  <c r="U13" i="10"/>
  <c r="Y31" i="10"/>
  <c r="U31" i="10"/>
  <c r="AK44" i="10"/>
  <c r="AC21" i="10"/>
  <c r="Q21" i="10"/>
  <c r="M21" i="10"/>
  <c r="U45" i="10"/>
  <c r="U21" i="10"/>
  <c r="Y21" i="10"/>
  <c r="M38" i="10"/>
  <c r="Q38" i="10"/>
  <c r="Q44" i="10"/>
  <c r="M44" i="10"/>
  <c r="AC44" i="10"/>
  <c r="Q9" i="10"/>
  <c r="U11" i="10"/>
  <c r="M13" i="10"/>
  <c r="Q18" i="10"/>
  <c r="U20" i="10"/>
  <c r="Q27" i="10"/>
  <c r="U29" i="10"/>
  <c r="M31" i="10"/>
  <c r="Q36" i="10"/>
  <c r="U39" i="10"/>
  <c r="Y22" i="10"/>
  <c r="Y12" i="10"/>
  <c r="Y45" i="10"/>
  <c r="M11" i="10"/>
  <c r="AC11" i="10"/>
  <c r="Q13" i="10"/>
  <c r="M20" i="10"/>
  <c r="AC20" i="10"/>
  <c r="M29" i="10"/>
  <c r="AC29" i="10"/>
  <c r="M39" i="10"/>
  <c r="AC39" i="10"/>
  <c r="M10" i="10"/>
  <c r="AC10" i="10"/>
  <c r="M19" i="10"/>
  <c r="AC19" i="10"/>
  <c r="M28" i="10"/>
  <c r="AC28" i="10"/>
  <c r="M37" i="10"/>
  <c r="AC37" i="10"/>
  <c r="U44" i="10"/>
  <c r="M9" i="10"/>
  <c r="M18" i="10"/>
  <c r="M27" i="10"/>
  <c r="M36" i="10"/>
  <c r="Y40" i="10"/>
  <c r="M17" i="10"/>
  <c r="M26" i="10"/>
  <c r="M35" i="10"/>
  <c r="AC25" i="9"/>
  <c r="Q25" i="9"/>
  <c r="M25" i="9"/>
  <c r="Y25" i="9"/>
  <c r="U25" i="9"/>
  <c r="M31" i="9"/>
  <c r="AC31" i="9"/>
  <c r="AK17" i="9"/>
  <c r="Y31" i="9"/>
  <c r="M32" i="9"/>
  <c r="AC32" i="9"/>
  <c r="Y13" i="9"/>
  <c r="Y9" i="9"/>
  <c r="M11" i="9"/>
  <c r="AC11" i="9"/>
  <c r="Q13" i="9"/>
  <c r="AK14" i="9"/>
  <c r="U15" i="9"/>
  <c r="M17" i="9"/>
  <c r="Y18" i="9"/>
  <c r="M20" i="9"/>
  <c r="AC20" i="9"/>
  <c r="Q22" i="9"/>
  <c r="AK23" i="9"/>
  <c r="U24" i="9"/>
  <c r="Y27" i="9"/>
  <c r="M29" i="9"/>
  <c r="AC29" i="9"/>
  <c r="Q12" i="9"/>
  <c r="U14" i="9"/>
  <c r="Y16" i="9"/>
  <c r="Q21" i="9"/>
  <c r="U23" i="9"/>
  <c r="Y26" i="9"/>
  <c r="Q30" i="9"/>
  <c r="U22" i="9"/>
  <c r="M13" i="9"/>
  <c r="M22" i="9"/>
  <c r="M12" i="9"/>
  <c r="M21" i="9"/>
  <c r="M30" i="9"/>
  <c r="Q27" i="8"/>
  <c r="AC27" i="8"/>
  <c r="M27" i="8"/>
  <c r="U27" i="8"/>
  <c r="M15" i="8"/>
  <c r="Q15" i="8"/>
  <c r="Q34" i="8"/>
  <c r="AC34" i="8"/>
  <c r="Y41" i="8"/>
  <c r="U41" i="8"/>
  <c r="Y21" i="8"/>
  <c r="U21" i="8"/>
  <c r="Y9" i="8"/>
  <c r="Y28" i="8"/>
  <c r="U10" i="8"/>
  <c r="Y12" i="8"/>
  <c r="M14" i="8"/>
  <c r="Q17" i="8"/>
  <c r="U19" i="8"/>
  <c r="M21" i="8"/>
  <c r="Y22" i="8"/>
  <c r="M24" i="8"/>
  <c r="Q26" i="8"/>
  <c r="U29" i="8"/>
  <c r="Y31" i="8"/>
  <c r="M33" i="8"/>
  <c r="Q36" i="8"/>
  <c r="U38" i="8"/>
  <c r="M40" i="8"/>
  <c r="M41" i="8"/>
  <c r="Y37" i="8"/>
  <c r="Y17" i="8"/>
  <c r="Y11" i="8"/>
  <c r="Q16" i="8"/>
  <c r="U18" i="8"/>
  <c r="Y20" i="8"/>
  <c r="Q25" i="8"/>
  <c r="Y30" i="8"/>
  <c r="Q35" i="8"/>
  <c r="Y39" i="8"/>
  <c r="U36" i="8"/>
  <c r="M9" i="8"/>
  <c r="M18" i="8"/>
  <c r="AC18" i="8"/>
  <c r="M28" i="8"/>
  <c r="AC28" i="8"/>
  <c r="M37" i="8"/>
  <c r="AC37" i="8"/>
  <c r="M17" i="8"/>
  <c r="M26" i="8"/>
  <c r="M36" i="8"/>
  <c r="AC9" i="8"/>
  <c r="M16" i="8"/>
  <c r="M25" i="8"/>
  <c r="M35" i="8"/>
  <c r="U10" i="7"/>
  <c r="Q16" i="7"/>
  <c r="AC16" i="7"/>
  <c r="M16" i="7"/>
  <c r="Q25" i="7"/>
  <c r="M25" i="7"/>
  <c r="AC25" i="7"/>
  <c r="Q54" i="7"/>
  <c r="M54" i="7"/>
  <c r="AC54" i="7"/>
  <c r="AK29" i="7"/>
  <c r="Q41" i="7"/>
  <c r="AC56" i="7"/>
  <c r="Y9" i="7"/>
  <c r="U11" i="7"/>
  <c r="Q13" i="7"/>
  <c r="AC13" i="7"/>
  <c r="M13" i="7"/>
  <c r="AC15" i="7"/>
  <c r="M15" i="7"/>
  <c r="Q15" i="7"/>
  <c r="X16" i="7"/>
  <c r="Y16" i="7" s="1"/>
  <c r="Q18" i="7"/>
  <c r="AC18" i="7"/>
  <c r="AK46" i="7"/>
  <c r="AC48" i="7"/>
  <c r="M48" i="7"/>
  <c r="U61" i="7"/>
  <c r="M64" i="7"/>
  <c r="AK64" i="7"/>
  <c r="Y74" i="7"/>
  <c r="U74" i="7"/>
  <c r="AK11" i="7"/>
  <c r="Q22" i="7"/>
  <c r="AC22" i="7"/>
  <c r="M22" i="7"/>
  <c r="AC24" i="7"/>
  <c r="M24" i="7"/>
  <c r="Q24" i="7"/>
  <c r="AC27" i="7"/>
  <c r="AC34" i="7"/>
  <c r="M34" i="7"/>
  <c r="Q34" i="7"/>
  <c r="M36" i="7"/>
  <c r="AC36" i="7"/>
  <c r="AC44" i="7"/>
  <c r="M44" i="7"/>
  <c r="Q44" i="7"/>
  <c r="Y47" i="7"/>
  <c r="AC52" i="7"/>
  <c r="M52" i="7"/>
  <c r="AC65" i="7"/>
  <c r="AK10" i="7"/>
  <c r="AK20" i="7"/>
  <c r="AK27" i="7"/>
  <c r="L30" i="7"/>
  <c r="AK30" i="7" s="1"/>
  <c r="Y36" i="7"/>
  <c r="U36" i="7"/>
  <c r="AC41" i="7"/>
  <c r="M55" i="7"/>
  <c r="AK55" i="7"/>
  <c r="AK65" i="7"/>
  <c r="AC67" i="7"/>
  <c r="Q67" i="7"/>
  <c r="M67" i="7"/>
  <c r="AC23" i="7"/>
  <c r="M23" i="7"/>
  <c r="M27" i="7"/>
  <c r="U54" i="7"/>
  <c r="Y56" i="7"/>
  <c r="M65" i="7"/>
  <c r="Y73" i="7"/>
  <c r="U73" i="7"/>
  <c r="AC33" i="7"/>
  <c r="M33" i="7"/>
  <c r="AC37" i="7"/>
  <c r="AC43" i="7"/>
  <c r="M43" i="7"/>
  <c r="Q52" i="7"/>
  <c r="AC53" i="7"/>
  <c r="M53" i="7"/>
  <c r="Q53" i="7"/>
  <c r="U55" i="7"/>
  <c r="Y67" i="7"/>
  <c r="U67" i="7"/>
  <c r="AC63" i="7"/>
  <c r="M63" i="7"/>
  <c r="Q63" i="7"/>
  <c r="Y15" i="7"/>
  <c r="M17" i="7"/>
  <c r="Y33" i="7"/>
  <c r="M35" i="7"/>
  <c r="AK35" i="7"/>
  <c r="Y37" i="7"/>
  <c r="U41" i="7"/>
  <c r="Y41" i="7"/>
  <c r="Y43" i="7"/>
  <c r="M45" i="7"/>
  <c r="AK45" i="7"/>
  <c r="Q51" i="7"/>
  <c r="U53" i="7"/>
  <c r="M56" i="7"/>
  <c r="Y61" i="7"/>
  <c r="AC14" i="7"/>
  <c r="M14" i="7"/>
  <c r="Q73" i="7"/>
  <c r="M73" i="7"/>
  <c r="AC10" i="7"/>
  <c r="M10" i="7"/>
  <c r="Q14" i="7"/>
  <c r="U16" i="7"/>
  <c r="Y24" i="7"/>
  <c r="Y25" i="7"/>
  <c r="M26" i="7"/>
  <c r="T30" i="7"/>
  <c r="U30" i="7" s="1"/>
  <c r="Y34" i="7"/>
  <c r="P36" i="7"/>
  <c r="Q36" i="7" s="1"/>
  <c r="Y38" i="7"/>
  <c r="L41" i="7"/>
  <c r="AK41" i="7" s="1"/>
  <c r="Y44" i="7"/>
  <c r="AC46" i="7"/>
  <c r="Y48" i="7"/>
  <c r="AK49" i="7"/>
  <c r="AC62" i="7"/>
  <c r="M62" i="7"/>
  <c r="AC73" i="7"/>
  <c r="Q74" i="7"/>
  <c r="M74" i="7"/>
  <c r="Y11" i="7"/>
  <c r="U18" i="7"/>
  <c r="Y20" i="7"/>
  <c r="U27" i="7"/>
  <c r="Y29" i="7"/>
  <c r="M32" i="7"/>
  <c r="AC32" i="7"/>
  <c r="U37" i="7"/>
  <c r="Y39" i="7"/>
  <c r="M42" i="7"/>
  <c r="AC42" i="7"/>
  <c r="U46" i="7"/>
  <c r="Y49" i="7"/>
  <c r="M51" i="7"/>
  <c r="AC51" i="7"/>
  <c r="U56" i="7"/>
  <c r="Y58" i="7"/>
  <c r="M60" i="7"/>
  <c r="AC60" i="7"/>
  <c r="U65" i="7"/>
  <c r="Y68" i="7"/>
  <c r="M70" i="7"/>
  <c r="AC70" i="7"/>
  <c r="Q72" i="7"/>
  <c r="U72" i="7"/>
  <c r="M72" i="7"/>
  <c r="M71" i="7"/>
  <c r="M17" i="6"/>
  <c r="AC17" i="6"/>
  <c r="Q17" i="6"/>
  <c r="U12" i="6"/>
  <c r="Y12" i="6"/>
  <c r="Y23" i="6"/>
  <c r="U23" i="6"/>
  <c r="AK17" i="6"/>
  <c r="U22" i="6"/>
  <c r="Y10" i="6"/>
  <c r="Q9" i="6"/>
  <c r="U11" i="6"/>
  <c r="Y14" i="6"/>
  <c r="M16" i="6"/>
  <c r="Q19" i="6"/>
  <c r="U21" i="6"/>
  <c r="Y20" i="6"/>
  <c r="M12" i="6"/>
  <c r="Y13" i="6"/>
  <c r="Q18" i="6"/>
  <c r="M22" i="6"/>
  <c r="M23" i="6"/>
  <c r="M10" i="6"/>
  <c r="AC10" i="6"/>
  <c r="Q12" i="6"/>
  <c r="M20" i="6"/>
  <c r="AC20" i="6"/>
  <c r="Q22" i="6"/>
  <c r="Q23" i="6"/>
  <c r="M9" i="6"/>
  <c r="M19" i="6"/>
  <c r="M18" i="6"/>
  <c r="AC15" i="5"/>
  <c r="Q15" i="5"/>
  <c r="AK36" i="5"/>
  <c r="AC36" i="5"/>
  <c r="AK37" i="5"/>
  <c r="U30" i="5"/>
  <c r="Y30" i="5"/>
  <c r="Y10" i="5"/>
  <c r="U10" i="5"/>
  <c r="Y36" i="5"/>
  <c r="M37" i="5"/>
  <c r="AC37" i="5"/>
  <c r="Q37" i="5"/>
  <c r="M9" i="5"/>
  <c r="M19" i="5"/>
  <c r="AC28" i="5"/>
  <c r="AC10" i="5"/>
  <c r="U11" i="5"/>
  <c r="Y13" i="5"/>
  <c r="M16" i="5"/>
  <c r="Q18" i="5"/>
  <c r="U20" i="5"/>
  <c r="U22" i="5"/>
  <c r="Y23" i="5"/>
  <c r="M25" i="5"/>
  <c r="Q27" i="5"/>
  <c r="U29" i="5"/>
  <c r="Y32" i="5"/>
  <c r="M34" i="5"/>
  <c r="AC9" i="5"/>
  <c r="AC19" i="5"/>
  <c r="U9" i="5"/>
  <c r="Y12" i="5"/>
  <c r="Q17" i="5"/>
  <c r="U19" i="5"/>
  <c r="Y21" i="5"/>
  <c r="Q26" i="5"/>
  <c r="U28" i="5"/>
  <c r="M30" i="5"/>
  <c r="Y31" i="5"/>
  <c r="Q35" i="5"/>
  <c r="M10" i="5"/>
  <c r="Y15" i="5"/>
  <c r="U18" i="5"/>
  <c r="U27" i="5"/>
  <c r="M27" i="5"/>
  <c r="M28" i="5"/>
  <c r="Q30" i="5"/>
  <c r="M18" i="5"/>
  <c r="M17" i="5"/>
  <c r="M26" i="5"/>
  <c r="M35" i="5"/>
  <c r="U11" i="4"/>
  <c r="Y11" i="4"/>
  <c r="AC28" i="4"/>
  <c r="Q28" i="4"/>
  <c r="M28" i="4"/>
  <c r="AK18" i="4"/>
  <c r="AC24" i="4"/>
  <c r="M24" i="4"/>
  <c r="Q24" i="4"/>
  <c r="Y25" i="4"/>
  <c r="AC34" i="4"/>
  <c r="M34" i="4"/>
  <c r="Q34" i="4"/>
  <c r="U36" i="4"/>
  <c r="U41" i="4"/>
  <c r="Y41" i="4"/>
  <c r="Y44" i="4"/>
  <c r="AC53" i="4"/>
  <c r="M53" i="4"/>
  <c r="Q53" i="4"/>
  <c r="Y55" i="4"/>
  <c r="AK11" i="4"/>
  <c r="AC16" i="4"/>
  <c r="M16" i="4"/>
  <c r="Q16" i="4"/>
  <c r="AK27" i="4"/>
  <c r="Y35" i="4"/>
  <c r="U55" i="4"/>
  <c r="AC25" i="4"/>
  <c r="M25" i="4"/>
  <c r="Q25" i="4"/>
  <c r="X36" i="4"/>
  <c r="Y36" i="4" s="1"/>
  <c r="U54" i="4"/>
  <c r="Y28" i="4"/>
  <c r="U28" i="4"/>
  <c r="M35" i="4"/>
  <c r="AK35" i="4"/>
  <c r="Y20" i="4"/>
  <c r="AC33" i="4"/>
  <c r="M33" i="4"/>
  <c r="Q33" i="4"/>
  <c r="Y34" i="4"/>
  <c r="AC41" i="4"/>
  <c r="M41" i="4"/>
  <c r="Q41" i="4"/>
  <c r="AK55" i="4"/>
  <c r="Q54" i="4"/>
  <c r="AC54" i="4"/>
  <c r="Y48" i="4"/>
  <c r="U48" i="4"/>
  <c r="AK41" i="4"/>
  <c r="M17" i="4"/>
  <c r="AK17" i="4"/>
  <c r="AK9" i="4"/>
  <c r="AC15" i="4"/>
  <c r="M15" i="4"/>
  <c r="Q15" i="4"/>
  <c r="Y16" i="4"/>
  <c r="M26" i="4"/>
  <c r="AK26" i="4"/>
  <c r="Y33" i="4"/>
  <c r="M36" i="4"/>
  <c r="AC36" i="4"/>
  <c r="AC44" i="4"/>
  <c r="M44" i="4"/>
  <c r="Q44" i="4"/>
  <c r="Y45" i="4"/>
  <c r="Q55" i="4"/>
  <c r="AC55" i="4"/>
  <c r="M11" i="4"/>
  <c r="Y12" i="4"/>
  <c r="M14" i="4"/>
  <c r="AC14" i="4"/>
  <c r="M20" i="4"/>
  <c r="Y21" i="4"/>
  <c r="M23" i="4"/>
  <c r="AC23" i="4"/>
  <c r="Y30" i="4"/>
  <c r="M32" i="4"/>
  <c r="AC32" i="4"/>
  <c r="Y39" i="4"/>
  <c r="M42" i="4"/>
  <c r="AC42" i="4"/>
  <c r="AK45" i="4"/>
  <c r="M48" i="4"/>
  <c r="Y49" i="4"/>
  <c r="M51" i="4"/>
  <c r="AC51" i="4"/>
  <c r="Y10" i="4"/>
  <c r="Y19" i="4"/>
  <c r="Y29" i="4"/>
  <c r="Y38" i="4"/>
  <c r="Q43" i="4"/>
  <c r="Y47" i="4"/>
  <c r="Q52" i="4"/>
  <c r="U44" i="4"/>
  <c r="M43" i="4"/>
  <c r="M52" i="4"/>
  <c r="M28" i="3"/>
  <c r="AC28" i="3"/>
  <c r="U28" i="3"/>
  <c r="Q10" i="3"/>
  <c r="AK11" i="3"/>
  <c r="U12" i="3"/>
  <c r="Y14" i="3"/>
  <c r="M16" i="3"/>
  <c r="AC16" i="3"/>
  <c r="Q18" i="3"/>
  <c r="AK19" i="3"/>
  <c r="U20" i="3"/>
  <c r="Y22" i="3"/>
  <c r="M24" i="3"/>
  <c r="AC24" i="3"/>
  <c r="Q26" i="3"/>
  <c r="AK27" i="3"/>
  <c r="U10" i="3"/>
  <c r="U18" i="3"/>
  <c r="U26" i="3"/>
  <c r="Y21" i="3"/>
  <c r="Y13" i="3"/>
  <c r="M10" i="3"/>
  <c r="Q12" i="3"/>
  <c r="M18" i="3"/>
  <c r="Q20" i="3"/>
  <c r="M26" i="3"/>
  <c r="M12" i="3"/>
  <c r="M20" i="3"/>
  <c r="M9" i="3"/>
  <c r="M17" i="3"/>
  <c r="M25" i="3"/>
  <c r="M17" i="2"/>
  <c r="AC17" i="2"/>
  <c r="Q17" i="2"/>
  <c r="AK17" i="2"/>
  <c r="Q10" i="2"/>
  <c r="U12" i="2"/>
  <c r="M16" i="2"/>
  <c r="AC16" i="2"/>
  <c r="M14" i="2"/>
  <c r="U9" i="2"/>
  <c r="Y13" i="2"/>
  <c r="Y17" i="2"/>
  <c r="M12" i="2"/>
  <c r="AC12" i="2"/>
  <c r="M10" i="2"/>
  <c r="M9" i="2"/>
  <c r="Y18" i="1"/>
  <c r="M18" i="1"/>
  <c r="AC18" i="1"/>
  <c r="Y14" i="1"/>
  <c r="Y11" i="1"/>
  <c r="M13" i="1"/>
  <c r="Y10" i="1"/>
  <c r="U18" i="1"/>
  <c r="M11" i="1"/>
  <c r="AC11" i="1"/>
  <c r="M10" i="1"/>
  <c r="M9" i="1"/>
  <c r="AC9" i="1"/>
  <c r="U13" i="1"/>
  <c r="M17" i="1"/>
  <c r="AC17" i="1"/>
  <c r="M15" i="1"/>
  <c r="Q13" i="1"/>
  <c r="AK22" i="5" l="1"/>
  <c r="Q34" i="11"/>
  <c r="U17" i="9"/>
  <c r="Q24" i="12"/>
  <c r="M34" i="11"/>
  <c r="AK34" i="8"/>
  <c r="U40" i="8"/>
  <c r="AC29" i="11"/>
  <c r="M61" i="7"/>
  <c r="Y17" i="6"/>
  <c r="M29" i="11"/>
  <c r="M36" i="5"/>
  <c r="Q45" i="10"/>
  <c r="U24" i="12"/>
  <c r="Y54" i="7"/>
  <c r="Q61" i="7"/>
  <c r="M41" i="7"/>
  <c r="M30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<sst xmlns="http://schemas.openxmlformats.org/spreadsheetml/2006/main" count="1719" uniqueCount="618">
  <si>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</si>
  <si>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1st Quarter Ended 30 September 2023</t>
  </si>
  <si>
    <t>Figures Finalised as at 2023/10/16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</si>
  <si>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</si>
  <si>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</si>
  <si>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</si>
  <si>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</si>
  <si>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</si>
  <si>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</si>
  <si>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30 September 2023</t>
  </si>
  <si>
    <t>First Quarter 2022/23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</si>
  <si>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</si>
  <si>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</si>
  <si>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</si>
  <si>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</si>
  <si>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</si>
  <si>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</si>
  <si>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</si>
  <si>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</si>
  <si>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</si>
  <si>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</si>
  <si>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Q1 of 2022/23 to Q1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</si>
  <si>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</si>
  <si>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</si>
  <si>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</si>
  <si>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</si>
  <si>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</si>
  <si>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</si>
  <si>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</si>
  <si>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</si>
  <si>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</si>
  <si>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</si>
  <si>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</si>
  <si>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</si>
  <si>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</si>
  <si>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</si>
  <si>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</si>
  <si>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</si>
  <si>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</si>
  <si>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</si>
  <si>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</si>
  <si>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</si>
  <si>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1st Quarter Ended 30 September 2023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</si>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</sst>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46453372268</v>
      </c>
      <c r="E9" s="65">
        <v>9942551385</v>
      </c>
      <c r="F9" s="66">
        <f>$D9       +$E9</f>
        <v>56395923653</v>
      </c>
      <c r="G9" s="64">
        <v>46504594079</v>
      </c>
      <c r="H9" s="65">
        <v>10091805608</v>
      </c>
      <c r="I9" s="67">
        <f>$G9       +$H9</f>
        <v>56596399687</v>
      </c>
      <c r="J9" s="64">
        <v>23161376308</v>
      </c>
      <c r="K9" s="65">
        <v>3249910103</v>
      </c>
      <c r="L9" s="65">
        <f>$J9       +$K9</f>
        <v>26411286411</v>
      </c>
      <c r="M9" s="90">
        <f>IF(($F9       =0),0,($L9       /$F9       ))</f>
        <v>0.46831906812107055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23161376308</v>
      </c>
      <c r="AA9" s="65">
        <v>3249910103</v>
      </c>
      <c r="AB9" s="65">
        <f>$Z9       +$AA9</f>
        <v>26411286411</v>
      </c>
      <c r="AC9" s="90">
        <f>IF(($F9       =0),0,($AB9       /$F9       ))</f>
        <v>0.46831906812107055</v>
      </c>
      <c r="AD9" s="64">
        <v>15803233664</v>
      </c>
      <c r="AE9" s="65">
        <v>2655262491</v>
      </c>
      <c r="AF9" s="65">
        <f>$AD9       +$AE9</f>
        <v>18458496155</v>
      </c>
      <c r="AG9" s="65">
        <v>52650153644</v>
      </c>
      <c r="AH9" s="65">
        <v>54559535159</v>
      </c>
      <c r="AI9" s="65">
        <v>18458496155</v>
      </c>
      <c r="AJ9" s="90">
        <f>IF(($AG9       =0),0,($AI9       /$AG9       ))</f>
        <v>0.35058769780254051</v>
      </c>
      <c r="AK9" s="90">
        <f>IF(($AF9       =0),0,(($L9       /$AF9       )-1))</f>
        <v>0.43084713885782966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25163090589</v>
      </c>
      <c r="E10" s="65">
        <v>3296201043</v>
      </c>
      <c r="F10" s="67">
        <f t="shared" ref="F10:F18" si="0">$D10      +$E10</f>
        <v>28459291632</v>
      </c>
      <c r="G10" s="64">
        <v>25163090589</v>
      </c>
      <c r="H10" s="65">
        <v>3296201043</v>
      </c>
      <c r="I10" s="67">
        <f t="shared" ref="I10:I18" si="1">$G10      +$H10</f>
        <v>28459291632</v>
      </c>
      <c r="J10" s="64">
        <v>6133191107</v>
      </c>
      <c r="K10" s="65">
        <v>195087164</v>
      </c>
      <c r="L10" s="65">
        <f t="shared" ref="L10:L18" si="2">$J10      +$K10</f>
        <v>6328278271</v>
      </c>
      <c r="M10" s="90">
        <f t="shared" ref="M10:M18" si="3">IF(($F10      =0),0,($L10      /$F10      ))</f>
        <v>0.22236246610876292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6133191107</v>
      </c>
      <c r="AA10" s="65">
        <v>195087164</v>
      </c>
      <c r="AB10" s="65">
        <f t="shared" ref="AB10:AB18" si="10">$Z10      +$AA10</f>
        <v>6328278271</v>
      </c>
      <c r="AC10" s="90">
        <f t="shared" ref="AC10:AC18" si="11">IF(($F10      =0),0,($AB10      /$F10      ))</f>
        <v>0.22236246610876292</v>
      </c>
      <c r="AD10" s="64">
        <v>6035612627</v>
      </c>
      <c r="AE10" s="65">
        <v>265844553</v>
      </c>
      <c r="AF10" s="65">
        <f t="shared" ref="AF10:AF18" si="12">$AD10      +$AE10</f>
        <v>6301457180</v>
      </c>
      <c r="AG10" s="65">
        <v>26448910581</v>
      </c>
      <c r="AH10" s="65">
        <v>26322599505</v>
      </c>
      <c r="AI10" s="65">
        <v>6301457180</v>
      </c>
      <c r="AJ10" s="90">
        <f t="shared" ref="AJ10:AJ18" si="13">IF(($AG10      =0),0,($AI10      /$AG10      ))</f>
        <v>0.23825016008510963</v>
      </c>
      <c r="AK10" s="90">
        <f t="shared" ref="AK10:AK18" si="14">IF(($AF10      =0),0,(($L10      /$AF10      )-1))</f>
        <v>4.2563315490147247E-3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195921309667</v>
      </c>
      <c r="E11" s="65">
        <v>21129380961</v>
      </c>
      <c r="F11" s="67">
        <f t="shared" si="0"/>
        <v>217050690628</v>
      </c>
      <c r="G11" s="64">
        <v>195921309667</v>
      </c>
      <c r="H11" s="65">
        <v>21129380961</v>
      </c>
      <c r="I11" s="67">
        <f t="shared" si="1"/>
        <v>217050690628</v>
      </c>
      <c r="J11" s="64">
        <v>55001615189</v>
      </c>
      <c r="K11" s="65">
        <v>1408955183</v>
      </c>
      <c r="L11" s="65">
        <f t="shared" si="2"/>
        <v>56410570372</v>
      </c>
      <c r="M11" s="90">
        <f t="shared" si="3"/>
        <v>0.25989583451121678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55001615189</v>
      </c>
      <c r="AA11" s="65">
        <v>1408955183</v>
      </c>
      <c r="AB11" s="65">
        <f t="shared" si="10"/>
        <v>56410570372</v>
      </c>
      <c r="AC11" s="90">
        <f t="shared" si="11"/>
        <v>0.25989583451121678</v>
      </c>
      <c r="AD11" s="64">
        <v>59221080437</v>
      </c>
      <c r="AE11" s="65">
        <v>1384123788</v>
      </c>
      <c r="AF11" s="65">
        <f t="shared" si="12"/>
        <v>60605204225</v>
      </c>
      <c r="AG11" s="65">
        <v>193937666784</v>
      </c>
      <c r="AH11" s="65">
        <v>192601955705</v>
      </c>
      <c r="AI11" s="65">
        <v>60605204225</v>
      </c>
      <c r="AJ11" s="90">
        <f t="shared" si="13"/>
        <v>0.31249836728467839</v>
      </c>
      <c r="AK11" s="90">
        <f t="shared" si="14"/>
        <v>-6.92124365661273E-2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93008825586</v>
      </c>
      <c r="E12" s="65">
        <v>16899157051</v>
      </c>
      <c r="F12" s="67">
        <f t="shared" si="0"/>
        <v>109907982637</v>
      </c>
      <c r="G12" s="64">
        <v>93008825586</v>
      </c>
      <c r="H12" s="65">
        <v>16903973554</v>
      </c>
      <c r="I12" s="67">
        <f t="shared" si="1"/>
        <v>109912799140</v>
      </c>
      <c r="J12" s="64">
        <v>27005068285</v>
      </c>
      <c r="K12" s="65">
        <v>1848622121</v>
      </c>
      <c r="L12" s="65">
        <f t="shared" si="2"/>
        <v>28853690406</v>
      </c>
      <c r="M12" s="90">
        <f t="shared" si="3"/>
        <v>0.26252588496048457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27005068285</v>
      </c>
      <c r="AA12" s="65">
        <v>1848622121</v>
      </c>
      <c r="AB12" s="65">
        <f t="shared" si="10"/>
        <v>28853690406</v>
      </c>
      <c r="AC12" s="90">
        <f t="shared" si="11"/>
        <v>0.26252588496048457</v>
      </c>
      <c r="AD12" s="64">
        <v>24240435495</v>
      </c>
      <c r="AE12" s="65">
        <v>1385409570</v>
      </c>
      <c r="AF12" s="65">
        <f t="shared" si="12"/>
        <v>25625845065</v>
      </c>
      <c r="AG12" s="65">
        <v>96516831479</v>
      </c>
      <c r="AH12" s="65">
        <v>99116997424</v>
      </c>
      <c r="AI12" s="65">
        <v>25625845065</v>
      </c>
      <c r="AJ12" s="90">
        <f t="shared" si="13"/>
        <v>0.26550648909952701</v>
      </c>
      <c r="AK12" s="90">
        <f t="shared" si="14"/>
        <v>0.1259605422889496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26562393248</v>
      </c>
      <c r="E13" s="65">
        <v>7157260130</v>
      </c>
      <c r="F13" s="67">
        <f t="shared" si="0"/>
        <v>33719653378</v>
      </c>
      <c r="G13" s="64">
        <v>26562393248</v>
      </c>
      <c r="H13" s="65">
        <v>7185260130</v>
      </c>
      <c r="I13" s="67">
        <f t="shared" si="1"/>
        <v>33747653378</v>
      </c>
      <c r="J13" s="64">
        <v>7756022936</v>
      </c>
      <c r="K13" s="65">
        <v>1347372379</v>
      </c>
      <c r="L13" s="65">
        <f t="shared" si="2"/>
        <v>9103395315</v>
      </c>
      <c r="M13" s="90">
        <f t="shared" si="3"/>
        <v>0.26997298023648741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7756022936</v>
      </c>
      <c r="AA13" s="65">
        <v>1347372379</v>
      </c>
      <c r="AB13" s="65">
        <f t="shared" si="10"/>
        <v>9103395315</v>
      </c>
      <c r="AC13" s="90">
        <f t="shared" si="11"/>
        <v>0.26997298023648741</v>
      </c>
      <c r="AD13" s="64">
        <v>6459898054</v>
      </c>
      <c r="AE13" s="65">
        <v>726405322</v>
      </c>
      <c r="AF13" s="65">
        <f t="shared" si="12"/>
        <v>7186303376</v>
      </c>
      <c r="AG13" s="65">
        <v>30366939444</v>
      </c>
      <c r="AH13" s="65">
        <v>31026458758</v>
      </c>
      <c r="AI13" s="65">
        <v>7186303376</v>
      </c>
      <c r="AJ13" s="90">
        <f t="shared" si="13"/>
        <v>0.23664891844804906</v>
      </c>
      <c r="AK13" s="90">
        <f t="shared" si="14"/>
        <v>0.26677024872098865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26746623537</v>
      </c>
      <c r="E14" s="65">
        <v>3634933188</v>
      </c>
      <c r="F14" s="67">
        <f t="shared" si="0"/>
        <v>30381556725</v>
      </c>
      <c r="G14" s="64">
        <v>26751748537</v>
      </c>
      <c r="H14" s="65">
        <v>3705646373</v>
      </c>
      <c r="I14" s="67">
        <f t="shared" si="1"/>
        <v>30457394910</v>
      </c>
      <c r="J14" s="64">
        <v>7146519959</v>
      </c>
      <c r="K14" s="65">
        <v>673938397</v>
      </c>
      <c r="L14" s="65">
        <f t="shared" si="2"/>
        <v>7820458356</v>
      </c>
      <c r="M14" s="90">
        <f t="shared" si="3"/>
        <v>0.25740808566154866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7146519959</v>
      </c>
      <c r="AA14" s="65">
        <v>673938397</v>
      </c>
      <c r="AB14" s="65">
        <f t="shared" si="10"/>
        <v>7820458356</v>
      </c>
      <c r="AC14" s="90">
        <f t="shared" si="11"/>
        <v>0.25740808566154866</v>
      </c>
      <c r="AD14" s="64">
        <v>6003916162</v>
      </c>
      <c r="AE14" s="65">
        <v>475615708</v>
      </c>
      <c r="AF14" s="65">
        <f t="shared" si="12"/>
        <v>6479531870</v>
      </c>
      <c r="AG14" s="65">
        <v>28894802362</v>
      </c>
      <c r="AH14" s="65">
        <v>29436104619</v>
      </c>
      <c r="AI14" s="65">
        <v>6479531870</v>
      </c>
      <c r="AJ14" s="90">
        <f t="shared" si="13"/>
        <v>0.22424558537632819</v>
      </c>
      <c r="AK14" s="90">
        <f t="shared" si="14"/>
        <v>0.2069480500911558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26448248870</v>
      </c>
      <c r="E15" s="65">
        <v>3075029456</v>
      </c>
      <c r="F15" s="67">
        <f t="shared" si="0"/>
        <v>29523278326</v>
      </c>
      <c r="G15" s="64">
        <v>26448248870</v>
      </c>
      <c r="H15" s="65">
        <v>3075029456</v>
      </c>
      <c r="I15" s="67">
        <f t="shared" si="1"/>
        <v>29523278326</v>
      </c>
      <c r="J15" s="64">
        <v>5630917548</v>
      </c>
      <c r="K15" s="65">
        <v>330076973</v>
      </c>
      <c r="L15" s="65">
        <f t="shared" si="2"/>
        <v>5960994521</v>
      </c>
      <c r="M15" s="90">
        <f t="shared" si="3"/>
        <v>0.20190828590165016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5630917548</v>
      </c>
      <c r="AA15" s="65">
        <v>330076973</v>
      </c>
      <c r="AB15" s="65">
        <f t="shared" si="10"/>
        <v>5960994521</v>
      </c>
      <c r="AC15" s="90">
        <f t="shared" si="11"/>
        <v>0.20190828590165016</v>
      </c>
      <c r="AD15" s="64">
        <v>3803242314</v>
      </c>
      <c r="AE15" s="65">
        <v>344280613</v>
      </c>
      <c r="AF15" s="65">
        <f t="shared" si="12"/>
        <v>4147522927</v>
      </c>
      <c r="AG15" s="65">
        <v>27981051952</v>
      </c>
      <c r="AH15" s="65">
        <v>28012541619</v>
      </c>
      <c r="AI15" s="65">
        <v>4147522927</v>
      </c>
      <c r="AJ15" s="90">
        <f t="shared" si="13"/>
        <v>0.14822612581238381</v>
      </c>
      <c r="AK15" s="90">
        <f t="shared" si="14"/>
        <v>0.43724209025933614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9797361553</v>
      </c>
      <c r="E16" s="65">
        <v>1549885541</v>
      </c>
      <c r="F16" s="67">
        <f t="shared" si="0"/>
        <v>11347247094</v>
      </c>
      <c r="G16" s="64">
        <v>9797361553</v>
      </c>
      <c r="H16" s="65">
        <v>1549885541</v>
      </c>
      <c r="I16" s="67">
        <f t="shared" si="1"/>
        <v>11347247094</v>
      </c>
      <c r="J16" s="64">
        <v>2212219635</v>
      </c>
      <c r="K16" s="65">
        <v>168462499</v>
      </c>
      <c r="L16" s="65">
        <f t="shared" si="2"/>
        <v>2380682134</v>
      </c>
      <c r="M16" s="90">
        <f t="shared" si="3"/>
        <v>0.20980261681785495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2212219635</v>
      </c>
      <c r="AA16" s="65">
        <v>168462499</v>
      </c>
      <c r="AB16" s="65">
        <f t="shared" si="10"/>
        <v>2380682134</v>
      </c>
      <c r="AC16" s="90">
        <f t="shared" si="11"/>
        <v>0.20980261681785495</v>
      </c>
      <c r="AD16" s="64">
        <v>2030438418</v>
      </c>
      <c r="AE16" s="65">
        <v>168887378</v>
      </c>
      <c r="AF16" s="65">
        <f t="shared" si="12"/>
        <v>2199325796</v>
      </c>
      <c r="AG16" s="65">
        <v>10462601252</v>
      </c>
      <c r="AH16" s="65">
        <v>10684632875</v>
      </c>
      <c r="AI16" s="65">
        <v>2199325796</v>
      </c>
      <c r="AJ16" s="90">
        <f t="shared" si="13"/>
        <v>0.21020831655794808</v>
      </c>
      <c r="AK16" s="90">
        <f t="shared" si="14"/>
        <v>8.2459969473299477E-2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85889781256</v>
      </c>
      <c r="E17" s="65">
        <v>15811640531</v>
      </c>
      <c r="F17" s="67">
        <f t="shared" si="0"/>
        <v>101701421787</v>
      </c>
      <c r="G17" s="64">
        <v>85946606191</v>
      </c>
      <c r="H17" s="65">
        <v>16970515122</v>
      </c>
      <c r="I17" s="67">
        <f t="shared" si="1"/>
        <v>102917121313</v>
      </c>
      <c r="J17" s="64">
        <v>22226471106</v>
      </c>
      <c r="K17" s="65">
        <v>1718342140</v>
      </c>
      <c r="L17" s="65">
        <f t="shared" si="2"/>
        <v>23944813246</v>
      </c>
      <c r="M17" s="90">
        <f t="shared" si="3"/>
        <v>0.23544226644293334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22226471106</v>
      </c>
      <c r="AA17" s="65">
        <v>1718342140</v>
      </c>
      <c r="AB17" s="65">
        <f t="shared" si="10"/>
        <v>23944813246</v>
      </c>
      <c r="AC17" s="90">
        <f t="shared" si="11"/>
        <v>0.23544226644293334</v>
      </c>
      <c r="AD17" s="64">
        <v>20375705465</v>
      </c>
      <c r="AE17" s="65">
        <v>1305733989</v>
      </c>
      <c r="AF17" s="65">
        <f t="shared" si="12"/>
        <v>21681439454</v>
      </c>
      <c r="AG17" s="65">
        <v>89701286573</v>
      </c>
      <c r="AH17" s="65">
        <v>91257884899</v>
      </c>
      <c r="AI17" s="65">
        <v>21681439454</v>
      </c>
      <c r="AJ17" s="90">
        <f t="shared" si="13"/>
        <v>0.24170711795036942</v>
      </c>
      <c r="AK17" s="90">
        <f t="shared" si="14"/>
        <v>0.10439222897548128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535991006574</v>
      </c>
      <c r="E18" s="69">
        <f>SUM(E9:E17)</f>
        <v>82496039286</v>
      </c>
      <c r="F18" s="70">
        <f t="shared" si="0"/>
        <v>618487045860</v>
      </c>
      <c r="G18" s="68">
        <f>SUM(G9:G17)</f>
        <v>536104178320</v>
      </c>
      <c r="H18" s="69">
        <f>SUM(H9:H17)</f>
        <v>83907697788</v>
      </c>
      <c r="I18" s="70">
        <f t="shared" si="1"/>
        <v>620011876108</v>
      </c>
      <c r="J18" s="68">
        <f>SUM(J9:J17)</f>
        <v>156273402073</v>
      </c>
      <c r="K18" s="69">
        <f>SUM(K9:K17)</f>
        <v>10940766959</v>
      </c>
      <c r="L18" s="69">
        <f t="shared" si="2"/>
        <v>167214169032</v>
      </c>
      <c r="M18" s="91">
        <f t="shared" si="3"/>
        <v>0.27036001829187933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156273402073</v>
      </c>
      <c r="AA18" s="69">
        <v>10940766959</v>
      </c>
      <c r="AB18" s="69">
        <f t="shared" si="10"/>
        <v>167214169032</v>
      </c>
      <c r="AC18" s="91">
        <f t="shared" si="11"/>
        <v>0.27036001829187933</v>
      </c>
      <c r="AD18" s="68">
        <f>SUM(AD9:AD17)</f>
        <v>143973562636</v>
      </c>
      <c r="AE18" s="69">
        <f>SUM(AE9:AE17)</f>
        <v>8711563412</v>
      </c>
      <c r="AF18" s="69">
        <f t="shared" si="12"/>
        <v>152685126048</v>
      </c>
      <c r="AG18" s="69">
        <f>SUM(AG9:AG17)</f>
        <v>556960244071</v>
      </c>
      <c r="AH18" s="69">
        <f>SUM(AH9:AH17)</f>
        <v>563018710563</v>
      </c>
      <c r="AI18" s="69">
        <f>SUM(AI9:AI17)</f>
        <v>152685126048</v>
      </c>
      <c r="AJ18" s="91">
        <f t="shared" si="13"/>
        <v>0.27414008032597753</v>
      </c>
      <c r="AK18" s="91">
        <f t="shared" si="14"/>
        <v>9.5156898121382616E-2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4" orientation="landscape" r:id="rId1"/>
  <rowBreaks count="1" manualBreakCount="1">
    <brk id="2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287336361</v>
      </c>
      <c r="E9" s="78">
        <v>137120650</v>
      </c>
      <c r="F9" s="79">
        <f>$D9       +$E9</f>
        <v>424457011</v>
      </c>
      <c r="G9" s="77">
        <v>287336361</v>
      </c>
      <c r="H9" s="78">
        <v>137120650</v>
      </c>
      <c r="I9" s="79">
        <f>$G9       +$H9</f>
        <v>424457011</v>
      </c>
      <c r="J9" s="77">
        <v>96636240</v>
      </c>
      <c r="K9" s="78">
        <v>8335686</v>
      </c>
      <c r="L9" s="78">
        <f>$J9       +$K9</f>
        <v>104971926</v>
      </c>
      <c r="M9" s="95">
        <f>IF(($F9       =0),0,($L9       /$F9       ))</f>
        <v>0.24730873393442429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96636240</v>
      </c>
      <c r="AA9" s="78">
        <v>8335686</v>
      </c>
      <c r="AB9" s="78">
        <f>$Z9       +$AA9</f>
        <v>104971926</v>
      </c>
      <c r="AC9" s="95">
        <f>IF(($F9       =0),0,($AB9       /$F9       ))</f>
        <v>0.24730873393442429</v>
      </c>
      <c r="AD9" s="77">
        <v>12497650</v>
      </c>
      <c r="AE9" s="78">
        <v>12141780</v>
      </c>
      <c r="AF9" s="78">
        <f>$AD9       +$AE9</f>
        <v>24639430</v>
      </c>
      <c r="AG9" s="78">
        <v>392713050</v>
      </c>
      <c r="AH9" s="78">
        <v>397097133</v>
      </c>
      <c r="AI9" s="79">
        <v>24639430</v>
      </c>
      <c r="AJ9" s="114">
        <f>IF(($AG9       =0),0,($AI9       /$AG9       ))</f>
        <v>6.2741561554931768E-2</v>
      </c>
      <c r="AK9" s="115">
        <f>IF(($AF9       =0),0,(($L9       /$AF9       )-1))</f>
        <v>3.2603228240263675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623249031</v>
      </c>
      <c r="E10" s="78">
        <v>190734000</v>
      </c>
      <c r="F10" s="79">
        <f t="shared" ref="F10:F45" si="0">$D10      +$E10</f>
        <v>813983031</v>
      </c>
      <c r="G10" s="77">
        <v>623249031</v>
      </c>
      <c r="H10" s="78">
        <v>190734000</v>
      </c>
      <c r="I10" s="79">
        <f t="shared" ref="I10:I45" si="1">$G10      +$H10</f>
        <v>813983031</v>
      </c>
      <c r="J10" s="77">
        <v>177004348</v>
      </c>
      <c r="K10" s="78">
        <v>34035567</v>
      </c>
      <c r="L10" s="78">
        <f t="shared" ref="L10:L45" si="2">$J10      +$K10</f>
        <v>211039915</v>
      </c>
      <c r="M10" s="95">
        <f t="shared" ref="M10:M45" si="3">IF(($F10      =0),0,($L10      /$F10      ))</f>
        <v>0.25926819965857495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177004348</v>
      </c>
      <c r="AA10" s="78">
        <v>34035567</v>
      </c>
      <c r="AB10" s="78">
        <f t="shared" ref="AB10:AB45" si="10">$Z10      +$AA10</f>
        <v>211039915</v>
      </c>
      <c r="AC10" s="95">
        <f t="shared" ref="AC10:AC45" si="11">IF(($F10      =0),0,($AB10      /$F10      ))</f>
        <v>0.25926819965857495</v>
      </c>
      <c r="AD10" s="77">
        <v>175973501</v>
      </c>
      <c r="AE10" s="78">
        <v>27128230</v>
      </c>
      <c r="AF10" s="78">
        <f t="shared" ref="AF10:AF45" si="12">$AD10      +$AE10</f>
        <v>203101731</v>
      </c>
      <c r="AG10" s="78">
        <v>700960683</v>
      </c>
      <c r="AH10" s="78">
        <v>730849513</v>
      </c>
      <c r="AI10" s="79">
        <v>203101731</v>
      </c>
      <c r="AJ10" s="114">
        <f t="shared" ref="AJ10:AJ45" si="13">IF(($AG10      =0),0,($AI10      /$AG10      ))</f>
        <v>0.2897476790435049</v>
      </c>
      <c r="AK10" s="115">
        <f t="shared" ref="AK10:AK45" si="14">IF(($AF10      =0),0,(($L10      /$AF10      )-1))</f>
        <v>3.9084767820122712E-2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703065421</v>
      </c>
      <c r="E11" s="78">
        <v>31510000</v>
      </c>
      <c r="F11" s="79">
        <f t="shared" si="0"/>
        <v>734575421</v>
      </c>
      <c r="G11" s="77">
        <v>703065421</v>
      </c>
      <c r="H11" s="78">
        <v>31510000</v>
      </c>
      <c r="I11" s="79">
        <f t="shared" si="1"/>
        <v>734575421</v>
      </c>
      <c r="J11" s="77">
        <v>147475259</v>
      </c>
      <c r="K11" s="78">
        <v>636327</v>
      </c>
      <c r="L11" s="78">
        <f t="shared" si="2"/>
        <v>148111586</v>
      </c>
      <c r="M11" s="95">
        <f t="shared" si="3"/>
        <v>0.20162883451555072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147475259</v>
      </c>
      <c r="AA11" s="78">
        <v>636327</v>
      </c>
      <c r="AB11" s="78">
        <f t="shared" si="10"/>
        <v>148111586</v>
      </c>
      <c r="AC11" s="95">
        <f t="shared" si="11"/>
        <v>0.20162883451555072</v>
      </c>
      <c r="AD11" s="77">
        <v>124422441</v>
      </c>
      <c r="AE11" s="78">
        <v>5947126</v>
      </c>
      <c r="AF11" s="78">
        <f t="shared" si="12"/>
        <v>130369567</v>
      </c>
      <c r="AG11" s="78">
        <v>693234695</v>
      </c>
      <c r="AH11" s="78">
        <v>690767891</v>
      </c>
      <c r="AI11" s="79">
        <v>130369567</v>
      </c>
      <c r="AJ11" s="114">
        <f t="shared" si="13"/>
        <v>0.18805978399566398</v>
      </c>
      <c r="AK11" s="115">
        <f t="shared" si="14"/>
        <v>0.13609018890121805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120181586</v>
      </c>
      <c r="E12" s="78">
        <v>250000</v>
      </c>
      <c r="F12" s="79">
        <f t="shared" si="0"/>
        <v>120431586</v>
      </c>
      <c r="G12" s="77">
        <v>120181586</v>
      </c>
      <c r="H12" s="78">
        <v>250000</v>
      </c>
      <c r="I12" s="79">
        <f t="shared" si="1"/>
        <v>120431586</v>
      </c>
      <c r="J12" s="77">
        <v>47809536</v>
      </c>
      <c r="K12" s="78">
        <v>0</v>
      </c>
      <c r="L12" s="78">
        <f t="shared" si="2"/>
        <v>47809536</v>
      </c>
      <c r="M12" s="95">
        <f t="shared" si="3"/>
        <v>0.39698502351368187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47809536</v>
      </c>
      <c r="AA12" s="78">
        <v>0</v>
      </c>
      <c r="AB12" s="78">
        <f t="shared" si="10"/>
        <v>47809536</v>
      </c>
      <c r="AC12" s="95">
        <f t="shared" si="11"/>
        <v>0.39698502351368187</v>
      </c>
      <c r="AD12" s="77">
        <v>42574329</v>
      </c>
      <c r="AE12" s="78">
        <v>1186719</v>
      </c>
      <c r="AF12" s="78">
        <f t="shared" si="12"/>
        <v>43761048</v>
      </c>
      <c r="AG12" s="78">
        <v>117723720</v>
      </c>
      <c r="AH12" s="78">
        <v>164186725</v>
      </c>
      <c r="AI12" s="79">
        <v>43761048</v>
      </c>
      <c r="AJ12" s="114">
        <f t="shared" si="13"/>
        <v>0.37172668345852478</v>
      </c>
      <c r="AK12" s="115">
        <f t="shared" si="14"/>
        <v>9.2513506532110545E-2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1733832399</v>
      </c>
      <c r="E13" s="81">
        <f>SUM(E9:E12)</f>
        <v>359614650</v>
      </c>
      <c r="F13" s="82">
        <f t="shared" si="0"/>
        <v>2093447049</v>
      </c>
      <c r="G13" s="80">
        <f>SUM(G9:G12)</f>
        <v>1733832399</v>
      </c>
      <c r="H13" s="81">
        <f>SUM(H9:H12)</f>
        <v>359614650</v>
      </c>
      <c r="I13" s="82">
        <f t="shared" si="1"/>
        <v>2093447049</v>
      </c>
      <c r="J13" s="80">
        <f>SUM(J9:J12)</f>
        <v>468925383</v>
      </c>
      <c r="K13" s="81">
        <f>SUM(K9:K12)</f>
        <v>43007580</v>
      </c>
      <c r="L13" s="81">
        <f t="shared" si="2"/>
        <v>511932963</v>
      </c>
      <c r="M13" s="96">
        <f t="shared" si="3"/>
        <v>0.24454067908932337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468925383</v>
      </c>
      <c r="AA13" s="81">
        <v>43007580</v>
      </c>
      <c r="AB13" s="81">
        <f t="shared" si="10"/>
        <v>511932963</v>
      </c>
      <c r="AC13" s="96">
        <f t="shared" si="11"/>
        <v>0.24454067908932337</v>
      </c>
      <c r="AD13" s="80">
        <f>SUM(AD9:AD12)</f>
        <v>355467921</v>
      </c>
      <c r="AE13" s="81">
        <f>SUM(AE9:AE12)</f>
        <v>46403855</v>
      </c>
      <c r="AF13" s="81">
        <f t="shared" si="12"/>
        <v>401871776</v>
      </c>
      <c r="AG13" s="81">
        <f>SUM(AG9:AG12)</f>
        <v>1904632148</v>
      </c>
      <c r="AH13" s="81">
        <f>SUM(AH9:AH12)</f>
        <v>1982901262</v>
      </c>
      <c r="AI13" s="82">
        <f>SUM(AI9:AI12)</f>
        <v>401871776</v>
      </c>
      <c r="AJ13" s="116">
        <f t="shared" si="13"/>
        <v>0.21099705600474827</v>
      </c>
      <c r="AK13" s="117">
        <f t="shared" si="14"/>
        <v>0.27387140270333399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117651816</v>
      </c>
      <c r="E14" s="78">
        <v>17986000</v>
      </c>
      <c r="F14" s="79">
        <f t="shared" si="0"/>
        <v>135637816</v>
      </c>
      <c r="G14" s="77">
        <v>117651816</v>
      </c>
      <c r="H14" s="78">
        <v>17986000</v>
      </c>
      <c r="I14" s="79">
        <f t="shared" si="1"/>
        <v>135637816</v>
      </c>
      <c r="J14" s="77">
        <v>-68351</v>
      </c>
      <c r="K14" s="78">
        <v>16384661</v>
      </c>
      <c r="L14" s="78">
        <f t="shared" si="2"/>
        <v>16316310</v>
      </c>
      <c r="M14" s="95">
        <f t="shared" si="3"/>
        <v>0.12029322265112261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-68351</v>
      </c>
      <c r="AA14" s="78">
        <v>16384661</v>
      </c>
      <c r="AB14" s="78">
        <f t="shared" si="10"/>
        <v>16316310</v>
      </c>
      <c r="AC14" s="95">
        <f t="shared" si="11"/>
        <v>0.12029322265112261</v>
      </c>
      <c r="AD14" s="77">
        <v>2489019</v>
      </c>
      <c r="AE14" s="78">
        <v>22463554</v>
      </c>
      <c r="AF14" s="78">
        <f t="shared" si="12"/>
        <v>24952573</v>
      </c>
      <c r="AG14" s="78">
        <v>130359173</v>
      </c>
      <c r="AH14" s="78">
        <v>118902657</v>
      </c>
      <c r="AI14" s="79">
        <v>24952573</v>
      </c>
      <c r="AJ14" s="114">
        <f t="shared" si="13"/>
        <v>0.19141401733194488</v>
      </c>
      <c r="AK14" s="115">
        <f t="shared" si="14"/>
        <v>-0.34610711288170559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411638254</v>
      </c>
      <c r="E15" s="78">
        <v>55899000</v>
      </c>
      <c r="F15" s="79">
        <f t="shared" si="0"/>
        <v>467537254</v>
      </c>
      <c r="G15" s="77">
        <v>411638254</v>
      </c>
      <c r="H15" s="78">
        <v>55899000</v>
      </c>
      <c r="I15" s="79">
        <f t="shared" si="1"/>
        <v>467537254</v>
      </c>
      <c r="J15" s="77">
        <v>135527700</v>
      </c>
      <c r="K15" s="78">
        <v>28556</v>
      </c>
      <c r="L15" s="78">
        <f t="shared" si="2"/>
        <v>135556256</v>
      </c>
      <c r="M15" s="95">
        <f t="shared" si="3"/>
        <v>0.28993680148534218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135527700</v>
      </c>
      <c r="AA15" s="78">
        <v>28556</v>
      </c>
      <c r="AB15" s="78">
        <f t="shared" si="10"/>
        <v>135556256</v>
      </c>
      <c r="AC15" s="95">
        <f t="shared" si="11"/>
        <v>0.28993680148534218</v>
      </c>
      <c r="AD15" s="77">
        <v>139695682</v>
      </c>
      <c r="AE15" s="78">
        <v>0</v>
      </c>
      <c r="AF15" s="78">
        <f t="shared" si="12"/>
        <v>139695682</v>
      </c>
      <c r="AG15" s="78">
        <v>450001167</v>
      </c>
      <c r="AH15" s="78">
        <v>445011268</v>
      </c>
      <c r="AI15" s="79">
        <v>139695682</v>
      </c>
      <c r="AJ15" s="114">
        <f t="shared" si="13"/>
        <v>0.31043404382993522</v>
      </c>
      <c r="AK15" s="115">
        <f t="shared" si="14"/>
        <v>-2.9631739082672581E-2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78755521</v>
      </c>
      <c r="E16" s="78">
        <v>13588935</v>
      </c>
      <c r="F16" s="79">
        <f t="shared" si="0"/>
        <v>92344456</v>
      </c>
      <c r="G16" s="77">
        <v>78755521</v>
      </c>
      <c r="H16" s="78">
        <v>13588935</v>
      </c>
      <c r="I16" s="79">
        <f t="shared" si="1"/>
        <v>92344456</v>
      </c>
      <c r="J16" s="77">
        <v>30596097</v>
      </c>
      <c r="K16" s="78">
        <v>0</v>
      </c>
      <c r="L16" s="78">
        <f t="shared" si="2"/>
        <v>30596097</v>
      </c>
      <c r="M16" s="95">
        <f t="shared" si="3"/>
        <v>0.33132575928543018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30596097</v>
      </c>
      <c r="AA16" s="78">
        <v>0</v>
      </c>
      <c r="AB16" s="78">
        <f t="shared" si="10"/>
        <v>30596097</v>
      </c>
      <c r="AC16" s="95">
        <f t="shared" si="11"/>
        <v>0.33132575928543018</v>
      </c>
      <c r="AD16" s="77">
        <v>32154532</v>
      </c>
      <c r="AE16" s="78">
        <v>170196</v>
      </c>
      <c r="AF16" s="78">
        <f t="shared" si="12"/>
        <v>32324728</v>
      </c>
      <c r="AG16" s="78">
        <v>99708412</v>
      </c>
      <c r="AH16" s="78">
        <v>99708412</v>
      </c>
      <c r="AI16" s="79">
        <v>32324728</v>
      </c>
      <c r="AJ16" s="114">
        <f t="shared" si="13"/>
        <v>0.32419258667964745</v>
      </c>
      <c r="AK16" s="115">
        <f t="shared" si="14"/>
        <v>-5.3477047045840553E-2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129099898</v>
      </c>
      <c r="E17" s="78">
        <v>155400667</v>
      </c>
      <c r="F17" s="79">
        <f t="shared" si="0"/>
        <v>284500565</v>
      </c>
      <c r="G17" s="77">
        <v>129099898</v>
      </c>
      <c r="H17" s="78">
        <v>155400667</v>
      </c>
      <c r="I17" s="79">
        <f t="shared" si="1"/>
        <v>284500565</v>
      </c>
      <c r="J17" s="77">
        <v>34223793</v>
      </c>
      <c r="K17" s="78">
        <v>26264878</v>
      </c>
      <c r="L17" s="78">
        <f t="shared" si="2"/>
        <v>60488671</v>
      </c>
      <c r="M17" s="95">
        <f t="shared" si="3"/>
        <v>0.21261353558296098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34223793</v>
      </c>
      <c r="AA17" s="78">
        <v>26264878</v>
      </c>
      <c r="AB17" s="78">
        <f t="shared" si="10"/>
        <v>60488671</v>
      </c>
      <c r="AC17" s="95">
        <f t="shared" si="11"/>
        <v>0.21261353558296098</v>
      </c>
      <c r="AD17" s="77">
        <v>33054124</v>
      </c>
      <c r="AE17" s="78">
        <v>6243202</v>
      </c>
      <c r="AF17" s="78">
        <f t="shared" si="12"/>
        <v>39297326</v>
      </c>
      <c r="AG17" s="78">
        <v>199583884</v>
      </c>
      <c r="AH17" s="78">
        <v>210415411</v>
      </c>
      <c r="AI17" s="79">
        <v>39297326</v>
      </c>
      <c r="AJ17" s="114">
        <f t="shared" si="13"/>
        <v>0.19689628847988547</v>
      </c>
      <c r="AK17" s="115">
        <f t="shared" si="14"/>
        <v>0.53925666596246269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79565305</v>
      </c>
      <c r="E18" s="78">
        <v>22333003</v>
      </c>
      <c r="F18" s="79">
        <f t="shared" si="0"/>
        <v>101898308</v>
      </c>
      <c r="G18" s="77">
        <v>79565305</v>
      </c>
      <c r="H18" s="78">
        <v>22333003</v>
      </c>
      <c r="I18" s="79">
        <f t="shared" si="1"/>
        <v>101898308</v>
      </c>
      <c r="J18" s="77">
        <v>6951685</v>
      </c>
      <c r="K18" s="78">
        <v>3914528</v>
      </c>
      <c r="L18" s="78">
        <f t="shared" si="2"/>
        <v>10866213</v>
      </c>
      <c r="M18" s="95">
        <f t="shared" si="3"/>
        <v>0.10663781581142642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6951685</v>
      </c>
      <c r="AA18" s="78">
        <v>3914528</v>
      </c>
      <c r="AB18" s="78">
        <f t="shared" si="10"/>
        <v>10866213</v>
      </c>
      <c r="AC18" s="95">
        <f t="shared" si="11"/>
        <v>0.10663781581142642</v>
      </c>
      <c r="AD18" s="77">
        <v>21900852</v>
      </c>
      <c r="AE18" s="78">
        <v>4338523</v>
      </c>
      <c r="AF18" s="78">
        <f t="shared" si="12"/>
        <v>26239375</v>
      </c>
      <c r="AG18" s="78">
        <v>103760706</v>
      </c>
      <c r="AH18" s="78">
        <v>108021149</v>
      </c>
      <c r="AI18" s="79">
        <v>26239375</v>
      </c>
      <c r="AJ18" s="114">
        <f t="shared" si="13"/>
        <v>0.25288354340996871</v>
      </c>
      <c r="AK18" s="115">
        <f t="shared" si="14"/>
        <v>-0.58588140914179543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75929404</v>
      </c>
      <c r="E19" s="78">
        <v>14107000</v>
      </c>
      <c r="F19" s="79">
        <f t="shared" si="0"/>
        <v>90036404</v>
      </c>
      <c r="G19" s="77">
        <v>75929404</v>
      </c>
      <c r="H19" s="78">
        <v>14107000</v>
      </c>
      <c r="I19" s="79">
        <f t="shared" si="1"/>
        <v>90036404</v>
      </c>
      <c r="J19" s="77">
        <v>14812005</v>
      </c>
      <c r="K19" s="78">
        <v>2299185</v>
      </c>
      <c r="L19" s="78">
        <f t="shared" si="2"/>
        <v>17111190</v>
      </c>
      <c r="M19" s="95">
        <f t="shared" si="3"/>
        <v>0.19004746124689742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14812005</v>
      </c>
      <c r="AA19" s="78">
        <v>2299185</v>
      </c>
      <c r="AB19" s="78">
        <f t="shared" si="10"/>
        <v>17111190</v>
      </c>
      <c r="AC19" s="95">
        <f t="shared" si="11"/>
        <v>0.19004746124689742</v>
      </c>
      <c r="AD19" s="77">
        <v>26672956</v>
      </c>
      <c r="AE19" s="78">
        <v>1381715</v>
      </c>
      <c r="AF19" s="78">
        <f t="shared" si="12"/>
        <v>28054671</v>
      </c>
      <c r="AG19" s="78">
        <v>79087991</v>
      </c>
      <c r="AH19" s="78">
        <v>76770603</v>
      </c>
      <c r="AI19" s="79">
        <v>28054671</v>
      </c>
      <c r="AJ19" s="114">
        <f t="shared" si="13"/>
        <v>0.35472731884161779</v>
      </c>
      <c r="AK19" s="115">
        <f t="shared" si="14"/>
        <v>-0.39007696793165036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82341950</v>
      </c>
      <c r="E20" s="78">
        <v>1115000</v>
      </c>
      <c r="F20" s="79">
        <f t="shared" si="0"/>
        <v>83456950</v>
      </c>
      <c r="G20" s="77">
        <v>82341950</v>
      </c>
      <c r="H20" s="78">
        <v>1115000</v>
      </c>
      <c r="I20" s="79">
        <f t="shared" si="1"/>
        <v>83456950</v>
      </c>
      <c r="J20" s="77">
        <v>26458203</v>
      </c>
      <c r="K20" s="78">
        <v>0</v>
      </c>
      <c r="L20" s="78">
        <f t="shared" si="2"/>
        <v>26458203</v>
      </c>
      <c r="M20" s="95">
        <f t="shared" si="3"/>
        <v>0.31702815643274768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26458203</v>
      </c>
      <c r="AA20" s="78">
        <v>0</v>
      </c>
      <c r="AB20" s="78">
        <f t="shared" si="10"/>
        <v>26458203</v>
      </c>
      <c r="AC20" s="95">
        <f t="shared" si="11"/>
        <v>0.31702815643274768</v>
      </c>
      <c r="AD20" s="77">
        <v>23484701</v>
      </c>
      <c r="AE20" s="78">
        <v>34026</v>
      </c>
      <c r="AF20" s="78">
        <f t="shared" si="12"/>
        <v>23518727</v>
      </c>
      <c r="AG20" s="78">
        <v>80551108</v>
      </c>
      <c r="AH20" s="78">
        <v>83404800</v>
      </c>
      <c r="AI20" s="79">
        <v>23518727</v>
      </c>
      <c r="AJ20" s="114">
        <f t="shared" si="13"/>
        <v>0.29197273115101036</v>
      </c>
      <c r="AK20" s="115">
        <f t="shared" si="14"/>
        <v>0.12498448576744825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974982148</v>
      </c>
      <c r="E21" s="81">
        <f>SUM(E14:E20)</f>
        <v>280429605</v>
      </c>
      <c r="F21" s="82">
        <f t="shared" si="0"/>
        <v>1255411753</v>
      </c>
      <c r="G21" s="80">
        <f>SUM(G14:G20)</f>
        <v>974982148</v>
      </c>
      <c r="H21" s="81">
        <f>SUM(H14:H20)</f>
        <v>280429605</v>
      </c>
      <c r="I21" s="82">
        <f t="shared" si="1"/>
        <v>1255411753</v>
      </c>
      <c r="J21" s="80">
        <f>SUM(J14:J20)</f>
        <v>248501132</v>
      </c>
      <c r="K21" s="81">
        <f>SUM(K14:K20)</f>
        <v>48891808</v>
      </c>
      <c r="L21" s="81">
        <f t="shared" si="2"/>
        <v>297392940</v>
      </c>
      <c r="M21" s="96">
        <f t="shared" si="3"/>
        <v>0.2368887652113609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248501132</v>
      </c>
      <c r="AA21" s="81">
        <v>48891808</v>
      </c>
      <c r="AB21" s="81">
        <f t="shared" si="10"/>
        <v>297392940</v>
      </c>
      <c r="AC21" s="96">
        <f t="shared" si="11"/>
        <v>0.2368887652113609</v>
      </c>
      <c r="AD21" s="80">
        <f>SUM(AD14:AD20)</f>
        <v>279451866</v>
      </c>
      <c r="AE21" s="81">
        <f>SUM(AE14:AE20)</f>
        <v>34631216</v>
      </c>
      <c r="AF21" s="81">
        <f t="shared" si="12"/>
        <v>314083082</v>
      </c>
      <c r="AG21" s="81">
        <f>SUM(AG14:AG20)</f>
        <v>1143052441</v>
      </c>
      <c r="AH21" s="81">
        <f>SUM(AH14:AH20)</f>
        <v>1142234300</v>
      </c>
      <c r="AI21" s="82">
        <f>SUM(AI14:AI20)</f>
        <v>314083082</v>
      </c>
      <c r="AJ21" s="116">
        <f t="shared" si="13"/>
        <v>0.27477574145699235</v>
      </c>
      <c r="AK21" s="117">
        <f t="shared" si="14"/>
        <v>-5.3139258229769948E-2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164257682</v>
      </c>
      <c r="E22" s="78">
        <v>37819000</v>
      </c>
      <c r="F22" s="79">
        <f t="shared" si="0"/>
        <v>202076682</v>
      </c>
      <c r="G22" s="77">
        <v>164257682</v>
      </c>
      <c r="H22" s="78">
        <v>37819000</v>
      </c>
      <c r="I22" s="79">
        <f t="shared" si="1"/>
        <v>202076682</v>
      </c>
      <c r="J22" s="77">
        <v>10385542</v>
      </c>
      <c r="K22" s="78">
        <v>1630855</v>
      </c>
      <c r="L22" s="78">
        <f t="shared" si="2"/>
        <v>12016397</v>
      </c>
      <c r="M22" s="95">
        <f t="shared" si="3"/>
        <v>5.9464540297628203E-2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10385542</v>
      </c>
      <c r="AA22" s="78">
        <v>1630855</v>
      </c>
      <c r="AB22" s="78">
        <f t="shared" si="10"/>
        <v>12016397</v>
      </c>
      <c r="AC22" s="95">
        <f t="shared" si="11"/>
        <v>5.9464540297628203E-2</v>
      </c>
      <c r="AD22" s="77">
        <v>8827177</v>
      </c>
      <c r="AE22" s="78">
        <v>1753632</v>
      </c>
      <c r="AF22" s="78">
        <f t="shared" si="12"/>
        <v>10580809</v>
      </c>
      <c r="AG22" s="78">
        <v>198752585</v>
      </c>
      <c r="AH22" s="78">
        <v>196370696</v>
      </c>
      <c r="AI22" s="79">
        <v>10580809</v>
      </c>
      <c r="AJ22" s="114">
        <f t="shared" si="13"/>
        <v>5.3236082438877459E-2</v>
      </c>
      <c r="AK22" s="115">
        <f t="shared" si="14"/>
        <v>0.13567847222268159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223184250</v>
      </c>
      <c r="E23" s="78">
        <v>30578700</v>
      </c>
      <c r="F23" s="79">
        <f t="shared" si="0"/>
        <v>253762950</v>
      </c>
      <c r="G23" s="77">
        <v>223184250</v>
      </c>
      <c r="H23" s="78">
        <v>30578700</v>
      </c>
      <c r="I23" s="79">
        <f t="shared" si="1"/>
        <v>253762950</v>
      </c>
      <c r="J23" s="77">
        <v>69290490</v>
      </c>
      <c r="K23" s="78">
        <v>1104939</v>
      </c>
      <c r="L23" s="78">
        <f t="shared" si="2"/>
        <v>70395429</v>
      </c>
      <c r="M23" s="95">
        <f t="shared" si="3"/>
        <v>0.27740625256760293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69290490</v>
      </c>
      <c r="AA23" s="78">
        <v>1104939</v>
      </c>
      <c r="AB23" s="78">
        <f t="shared" si="10"/>
        <v>70395429</v>
      </c>
      <c r="AC23" s="95">
        <f t="shared" si="11"/>
        <v>0.27740625256760293</v>
      </c>
      <c r="AD23" s="77">
        <v>84322771</v>
      </c>
      <c r="AE23" s="78">
        <v>6769997</v>
      </c>
      <c r="AF23" s="78">
        <f t="shared" si="12"/>
        <v>91092768</v>
      </c>
      <c r="AG23" s="78">
        <v>237871987</v>
      </c>
      <c r="AH23" s="78">
        <v>241199038</v>
      </c>
      <c r="AI23" s="79">
        <v>91092768</v>
      </c>
      <c r="AJ23" s="114">
        <f t="shared" si="13"/>
        <v>0.38294869920937769</v>
      </c>
      <c r="AK23" s="115">
        <f t="shared" si="14"/>
        <v>-0.22721165965667001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308440926</v>
      </c>
      <c r="E24" s="78">
        <v>47633997</v>
      </c>
      <c r="F24" s="79">
        <f t="shared" si="0"/>
        <v>356074923</v>
      </c>
      <c r="G24" s="77">
        <v>308440926</v>
      </c>
      <c r="H24" s="78">
        <v>47633997</v>
      </c>
      <c r="I24" s="79">
        <f t="shared" si="1"/>
        <v>356074923</v>
      </c>
      <c r="J24" s="77">
        <v>-185802731</v>
      </c>
      <c r="K24" s="78">
        <v>3156687</v>
      </c>
      <c r="L24" s="78">
        <f t="shared" si="2"/>
        <v>-182646044</v>
      </c>
      <c r="M24" s="95">
        <f t="shared" si="3"/>
        <v>-0.51294273256080991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-185802731</v>
      </c>
      <c r="AA24" s="78">
        <v>3156687</v>
      </c>
      <c r="AB24" s="78">
        <f t="shared" si="10"/>
        <v>-182646044</v>
      </c>
      <c r="AC24" s="95">
        <f t="shared" si="11"/>
        <v>-0.51294273256080991</v>
      </c>
      <c r="AD24" s="77">
        <v>114097016</v>
      </c>
      <c r="AE24" s="78">
        <v>2598427</v>
      </c>
      <c r="AF24" s="78">
        <f t="shared" si="12"/>
        <v>116695443</v>
      </c>
      <c r="AG24" s="78">
        <v>357557318</v>
      </c>
      <c r="AH24" s="78">
        <v>400493369</v>
      </c>
      <c r="AI24" s="79">
        <v>116695443</v>
      </c>
      <c r="AJ24" s="114">
        <f t="shared" si="13"/>
        <v>0.32636849289713044</v>
      </c>
      <c r="AK24" s="115">
        <f t="shared" si="14"/>
        <v>-2.5651514686824575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96689269</v>
      </c>
      <c r="E25" s="78">
        <v>9172000</v>
      </c>
      <c r="F25" s="79">
        <f t="shared" si="0"/>
        <v>105861269</v>
      </c>
      <c r="G25" s="77">
        <v>96689269</v>
      </c>
      <c r="H25" s="78">
        <v>9172000</v>
      </c>
      <c r="I25" s="79">
        <f t="shared" si="1"/>
        <v>105861269</v>
      </c>
      <c r="J25" s="77">
        <v>3541863</v>
      </c>
      <c r="K25" s="78">
        <v>728</v>
      </c>
      <c r="L25" s="78">
        <f t="shared" si="2"/>
        <v>3542591</v>
      </c>
      <c r="M25" s="95">
        <f t="shared" si="3"/>
        <v>3.3464467538170166E-2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3541863</v>
      </c>
      <c r="AA25" s="78">
        <v>728</v>
      </c>
      <c r="AB25" s="78">
        <f t="shared" si="10"/>
        <v>3542591</v>
      </c>
      <c r="AC25" s="95">
        <f t="shared" si="11"/>
        <v>3.3464467538170166E-2</v>
      </c>
      <c r="AD25" s="77">
        <v>19236612</v>
      </c>
      <c r="AE25" s="78">
        <v>6386297</v>
      </c>
      <c r="AF25" s="78">
        <f t="shared" si="12"/>
        <v>25622909</v>
      </c>
      <c r="AG25" s="78">
        <v>122975067</v>
      </c>
      <c r="AH25" s="78">
        <v>122975067</v>
      </c>
      <c r="AI25" s="79">
        <v>25622909</v>
      </c>
      <c r="AJ25" s="114">
        <f t="shared" si="13"/>
        <v>0.20835856913987288</v>
      </c>
      <c r="AK25" s="115">
        <f t="shared" si="14"/>
        <v>-0.86174126442864085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62578864</v>
      </c>
      <c r="E26" s="78">
        <v>7998000</v>
      </c>
      <c r="F26" s="79">
        <f t="shared" si="0"/>
        <v>70576864</v>
      </c>
      <c r="G26" s="77">
        <v>62578864</v>
      </c>
      <c r="H26" s="78">
        <v>7998000</v>
      </c>
      <c r="I26" s="79">
        <f t="shared" si="1"/>
        <v>70576864</v>
      </c>
      <c r="J26" s="77">
        <v>20107958</v>
      </c>
      <c r="K26" s="78">
        <v>2083208</v>
      </c>
      <c r="L26" s="78">
        <f t="shared" si="2"/>
        <v>22191166</v>
      </c>
      <c r="M26" s="95">
        <f t="shared" si="3"/>
        <v>0.31442550351911358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20107958</v>
      </c>
      <c r="AA26" s="78">
        <v>2083208</v>
      </c>
      <c r="AB26" s="78">
        <f t="shared" si="10"/>
        <v>22191166</v>
      </c>
      <c r="AC26" s="95">
        <f t="shared" si="11"/>
        <v>0.31442550351911358</v>
      </c>
      <c r="AD26" s="77">
        <v>5947251</v>
      </c>
      <c r="AE26" s="78">
        <v>846010</v>
      </c>
      <c r="AF26" s="78">
        <f t="shared" si="12"/>
        <v>6793261</v>
      </c>
      <c r="AG26" s="78">
        <v>83236566</v>
      </c>
      <c r="AH26" s="78">
        <v>86613517</v>
      </c>
      <c r="AI26" s="79">
        <v>6793261</v>
      </c>
      <c r="AJ26" s="114">
        <f t="shared" si="13"/>
        <v>8.1613902716745901E-2</v>
      </c>
      <c r="AK26" s="115">
        <f t="shared" si="14"/>
        <v>2.266644105091796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105695555</v>
      </c>
      <c r="E27" s="78">
        <v>21401000</v>
      </c>
      <c r="F27" s="79">
        <f t="shared" si="0"/>
        <v>127096555</v>
      </c>
      <c r="G27" s="77">
        <v>105695555</v>
      </c>
      <c r="H27" s="78">
        <v>21401000</v>
      </c>
      <c r="I27" s="79">
        <f t="shared" si="1"/>
        <v>127096555</v>
      </c>
      <c r="J27" s="77">
        <v>7746944</v>
      </c>
      <c r="K27" s="78">
        <v>493393</v>
      </c>
      <c r="L27" s="78">
        <f t="shared" si="2"/>
        <v>8240337</v>
      </c>
      <c r="M27" s="95">
        <f t="shared" si="3"/>
        <v>6.4835250648611203E-2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7746944</v>
      </c>
      <c r="AA27" s="78">
        <v>493393</v>
      </c>
      <c r="AB27" s="78">
        <f t="shared" si="10"/>
        <v>8240337</v>
      </c>
      <c r="AC27" s="95">
        <f t="shared" si="11"/>
        <v>6.4835250648611203E-2</v>
      </c>
      <c r="AD27" s="77">
        <v>43821307</v>
      </c>
      <c r="AE27" s="78">
        <v>0</v>
      </c>
      <c r="AF27" s="78">
        <f t="shared" si="12"/>
        <v>43821307</v>
      </c>
      <c r="AG27" s="78">
        <v>121212911</v>
      </c>
      <c r="AH27" s="78">
        <v>124012965</v>
      </c>
      <c r="AI27" s="79">
        <v>43821307</v>
      </c>
      <c r="AJ27" s="114">
        <f t="shared" si="13"/>
        <v>0.36152342715372954</v>
      </c>
      <c r="AK27" s="115">
        <f t="shared" si="14"/>
        <v>-0.81195592819721241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153330909</v>
      </c>
      <c r="E28" s="78">
        <v>30439000</v>
      </c>
      <c r="F28" s="79">
        <f t="shared" si="0"/>
        <v>183769909</v>
      </c>
      <c r="G28" s="77">
        <v>153330909</v>
      </c>
      <c r="H28" s="78">
        <v>30439000</v>
      </c>
      <c r="I28" s="79">
        <f t="shared" si="1"/>
        <v>183769909</v>
      </c>
      <c r="J28" s="77">
        <v>19173033</v>
      </c>
      <c r="K28" s="78">
        <v>2224022</v>
      </c>
      <c r="L28" s="78">
        <f t="shared" si="2"/>
        <v>21397055</v>
      </c>
      <c r="M28" s="95">
        <f t="shared" si="3"/>
        <v>0.11643394240348674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19173033</v>
      </c>
      <c r="AA28" s="78">
        <v>2224022</v>
      </c>
      <c r="AB28" s="78">
        <f t="shared" si="10"/>
        <v>21397055</v>
      </c>
      <c r="AC28" s="95">
        <f t="shared" si="11"/>
        <v>0.11643394240348674</v>
      </c>
      <c r="AD28" s="77">
        <v>34353122</v>
      </c>
      <c r="AE28" s="78">
        <v>0</v>
      </c>
      <c r="AF28" s="78">
        <f t="shared" si="12"/>
        <v>34353122</v>
      </c>
      <c r="AG28" s="78">
        <v>150462980</v>
      </c>
      <c r="AH28" s="78">
        <v>153561738</v>
      </c>
      <c r="AI28" s="79">
        <v>34353122</v>
      </c>
      <c r="AJ28" s="114">
        <f t="shared" si="13"/>
        <v>0.22831610805528377</v>
      </c>
      <c r="AK28" s="115">
        <f t="shared" si="14"/>
        <v>-0.37714380078759657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209035365</v>
      </c>
      <c r="E29" s="78">
        <v>28371000</v>
      </c>
      <c r="F29" s="79">
        <f t="shared" si="0"/>
        <v>237406365</v>
      </c>
      <c r="G29" s="77">
        <v>209035365</v>
      </c>
      <c r="H29" s="78">
        <v>28371000</v>
      </c>
      <c r="I29" s="79">
        <f t="shared" si="1"/>
        <v>237406365</v>
      </c>
      <c r="J29" s="77">
        <v>54978481</v>
      </c>
      <c r="K29" s="78">
        <v>354000</v>
      </c>
      <c r="L29" s="78">
        <f t="shared" si="2"/>
        <v>55332481</v>
      </c>
      <c r="M29" s="95">
        <f t="shared" si="3"/>
        <v>0.23307075612736836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54978481</v>
      </c>
      <c r="AA29" s="78">
        <v>354000</v>
      </c>
      <c r="AB29" s="78">
        <f t="shared" si="10"/>
        <v>55332481</v>
      </c>
      <c r="AC29" s="95">
        <f t="shared" si="11"/>
        <v>0.23307075612736836</v>
      </c>
      <c r="AD29" s="77">
        <v>40404251</v>
      </c>
      <c r="AE29" s="78">
        <v>828683</v>
      </c>
      <c r="AF29" s="78">
        <f t="shared" si="12"/>
        <v>41232934</v>
      </c>
      <c r="AG29" s="78">
        <v>220192382</v>
      </c>
      <c r="AH29" s="78">
        <v>221105513</v>
      </c>
      <c r="AI29" s="79">
        <v>41232934</v>
      </c>
      <c r="AJ29" s="114">
        <f t="shared" si="13"/>
        <v>0.18725867636964844</v>
      </c>
      <c r="AK29" s="115">
        <f t="shared" si="14"/>
        <v>0.34194867141882268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72672100</v>
      </c>
      <c r="E30" s="78">
        <v>1150000</v>
      </c>
      <c r="F30" s="79">
        <f t="shared" si="0"/>
        <v>73822100</v>
      </c>
      <c r="G30" s="77">
        <v>72672100</v>
      </c>
      <c r="H30" s="78">
        <v>1150000</v>
      </c>
      <c r="I30" s="79">
        <f t="shared" si="1"/>
        <v>73822100</v>
      </c>
      <c r="J30" s="77">
        <v>34249376</v>
      </c>
      <c r="K30" s="78">
        <v>320619</v>
      </c>
      <c r="L30" s="78">
        <f t="shared" si="2"/>
        <v>34569995</v>
      </c>
      <c r="M30" s="95">
        <f t="shared" si="3"/>
        <v>0.46828788398054239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34249376</v>
      </c>
      <c r="AA30" s="78">
        <v>320619</v>
      </c>
      <c r="AB30" s="78">
        <f t="shared" si="10"/>
        <v>34569995</v>
      </c>
      <c r="AC30" s="95">
        <f t="shared" si="11"/>
        <v>0.46828788398054239</v>
      </c>
      <c r="AD30" s="77">
        <v>27343179</v>
      </c>
      <c r="AE30" s="78">
        <v>239891</v>
      </c>
      <c r="AF30" s="78">
        <f t="shared" si="12"/>
        <v>27583070</v>
      </c>
      <c r="AG30" s="78">
        <v>71781150</v>
      </c>
      <c r="AH30" s="78">
        <v>72676515</v>
      </c>
      <c r="AI30" s="79">
        <v>27583070</v>
      </c>
      <c r="AJ30" s="114">
        <f t="shared" si="13"/>
        <v>0.38426620359244734</v>
      </c>
      <c r="AK30" s="115">
        <f t="shared" si="14"/>
        <v>0.25330483517607005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1395884920</v>
      </c>
      <c r="E31" s="81">
        <f>SUM(E22:E30)</f>
        <v>214562697</v>
      </c>
      <c r="F31" s="82">
        <f t="shared" si="0"/>
        <v>1610447617</v>
      </c>
      <c r="G31" s="80">
        <f>SUM(G22:G30)</f>
        <v>1395884920</v>
      </c>
      <c r="H31" s="81">
        <f>SUM(H22:H30)</f>
        <v>214562697</v>
      </c>
      <c r="I31" s="82">
        <f t="shared" si="1"/>
        <v>1610447617</v>
      </c>
      <c r="J31" s="80">
        <f>SUM(J22:J30)</f>
        <v>33670956</v>
      </c>
      <c r="K31" s="81">
        <f>SUM(K22:K30)</f>
        <v>11368451</v>
      </c>
      <c r="L31" s="81">
        <f t="shared" si="2"/>
        <v>45039407</v>
      </c>
      <c r="M31" s="96">
        <f t="shared" si="3"/>
        <v>2.7967011484608877E-2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33670956</v>
      </c>
      <c r="AA31" s="81">
        <v>11368451</v>
      </c>
      <c r="AB31" s="81">
        <f t="shared" si="10"/>
        <v>45039407</v>
      </c>
      <c r="AC31" s="96">
        <f t="shared" si="11"/>
        <v>2.7967011484608877E-2</v>
      </c>
      <c r="AD31" s="80">
        <f>SUM(AD22:AD30)</f>
        <v>378352686</v>
      </c>
      <c r="AE31" s="81">
        <f>SUM(AE22:AE30)</f>
        <v>19422937</v>
      </c>
      <c r="AF31" s="81">
        <f t="shared" si="12"/>
        <v>397775623</v>
      </c>
      <c r="AG31" s="81">
        <f>SUM(AG22:AG30)</f>
        <v>1564042946</v>
      </c>
      <c r="AH31" s="81">
        <f>SUM(AH22:AH30)</f>
        <v>1619008418</v>
      </c>
      <c r="AI31" s="82">
        <f>SUM(AI22:AI30)</f>
        <v>397775623</v>
      </c>
      <c r="AJ31" s="116">
        <f t="shared" si="13"/>
        <v>0.25432525623244617</v>
      </c>
      <c r="AK31" s="117">
        <f t="shared" si="14"/>
        <v>-0.88677182714135294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368800450</v>
      </c>
      <c r="E32" s="78">
        <v>37909686</v>
      </c>
      <c r="F32" s="79">
        <f t="shared" si="0"/>
        <v>406710136</v>
      </c>
      <c r="G32" s="77">
        <v>368800450</v>
      </c>
      <c r="H32" s="78">
        <v>37909686</v>
      </c>
      <c r="I32" s="79">
        <f t="shared" si="1"/>
        <v>406710136</v>
      </c>
      <c r="J32" s="77">
        <v>21431359</v>
      </c>
      <c r="K32" s="78">
        <v>5236577</v>
      </c>
      <c r="L32" s="78">
        <f t="shared" si="2"/>
        <v>26667936</v>
      </c>
      <c r="M32" s="95">
        <f t="shared" si="3"/>
        <v>6.5569882920252565E-2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21431359</v>
      </c>
      <c r="AA32" s="78">
        <v>5236577</v>
      </c>
      <c r="AB32" s="78">
        <f t="shared" si="10"/>
        <v>26667936</v>
      </c>
      <c r="AC32" s="95">
        <f t="shared" si="11"/>
        <v>6.5569882920252565E-2</v>
      </c>
      <c r="AD32" s="77">
        <v>-181889217</v>
      </c>
      <c r="AE32" s="78">
        <v>0</v>
      </c>
      <c r="AF32" s="78">
        <f t="shared" si="12"/>
        <v>-181889217</v>
      </c>
      <c r="AG32" s="78">
        <v>313215973</v>
      </c>
      <c r="AH32" s="78">
        <v>347382300</v>
      </c>
      <c r="AI32" s="79">
        <v>-181889217</v>
      </c>
      <c r="AJ32" s="114">
        <f t="shared" si="13"/>
        <v>-0.58071501034208117</v>
      </c>
      <c r="AK32" s="115">
        <f t="shared" si="14"/>
        <v>-1.146616365938834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78133581</v>
      </c>
      <c r="E33" s="78">
        <v>21331000</v>
      </c>
      <c r="F33" s="79">
        <f t="shared" si="0"/>
        <v>99464581</v>
      </c>
      <c r="G33" s="77">
        <v>78133581</v>
      </c>
      <c r="H33" s="78">
        <v>21331000</v>
      </c>
      <c r="I33" s="79">
        <f t="shared" si="1"/>
        <v>99464581</v>
      </c>
      <c r="J33" s="77">
        <v>22876322</v>
      </c>
      <c r="K33" s="78">
        <v>5651212</v>
      </c>
      <c r="L33" s="78">
        <f t="shared" si="2"/>
        <v>28527534</v>
      </c>
      <c r="M33" s="95">
        <f t="shared" si="3"/>
        <v>0.28681098048359543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22876322</v>
      </c>
      <c r="AA33" s="78">
        <v>5651212</v>
      </c>
      <c r="AB33" s="78">
        <f t="shared" si="10"/>
        <v>28527534</v>
      </c>
      <c r="AC33" s="95">
        <f t="shared" si="11"/>
        <v>0.28681098048359543</v>
      </c>
      <c r="AD33" s="77">
        <v>6094332</v>
      </c>
      <c r="AE33" s="78">
        <v>-227146</v>
      </c>
      <c r="AF33" s="78">
        <f t="shared" si="12"/>
        <v>5867186</v>
      </c>
      <c r="AG33" s="78">
        <v>90400119</v>
      </c>
      <c r="AH33" s="78">
        <v>93010883</v>
      </c>
      <c r="AI33" s="79">
        <v>5867186</v>
      </c>
      <c r="AJ33" s="114">
        <f t="shared" si="13"/>
        <v>6.4902414564299418E-2</v>
      </c>
      <c r="AK33" s="115">
        <f t="shared" si="14"/>
        <v>3.862217424162111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247576134</v>
      </c>
      <c r="E34" s="78">
        <v>40406014</v>
      </c>
      <c r="F34" s="79">
        <f t="shared" si="0"/>
        <v>287982148</v>
      </c>
      <c r="G34" s="77">
        <v>247576134</v>
      </c>
      <c r="H34" s="78">
        <v>40406014</v>
      </c>
      <c r="I34" s="79">
        <f t="shared" si="1"/>
        <v>287982148</v>
      </c>
      <c r="J34" s="77">
        <v>10804777</v>
      </c>
      <c r="K34" s="78">
        <v>0</v>
      </c>
      <c r="L34" s="78">
        <f t="shared" si="2"/>
        <v>10804777</v>
      </c>
      <c r="M34" s="95">
        <f t="shared" si="3"/>
        <v>3.7518912457031886E-2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10804777</v>
      </c>
      <c r="AA34" s="78">
        <v>0</v>
      </c>
      <c r="AB34" s="78">
        <f t="shared" si="10"/>
        <v>10804777</v>
      </c>
      <c r="AC34" s="95">
        <f t="shared" si="11"/>
        <v>3.7518912457031886E-2</v>
      </c>
      <c r="AD34" s="77">
        <v>52971061</v>
      </c>
      <c r="AE34" s="78">
        <v>3961158</v>
      </c>
      <c r="AF34" s="78">
        <f t="shared" si="12"/>
        <v>56932219</v>
      </c>
      <c r="AG34" s="78">
        <v>335372182</v>
      </c>
      <c r="AH34" s="78">
        <v>293530453</v>
      </c>
      <c r="AI34" s="79">
        <v>56932219</v>
      </c>
      <c r="AJ34" s="114">
        <f t="shared" si="13"/>
        <v>0.16975832241208366</v>
      </c>
      <c r="AK34" s="115">
        <f t="shared" si="14"/>
        <v>-0.81021682994650179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133353964</v>
      </c>
      <c r="E35" s="78">
        <v>24332000</v>
      </c>
      <c r="F35" s="79">
        <f t="shared" si="0"/>
        <v>157685964</v>
      </c>
      <c r="G35" s="77">
        <v>133353964</v>
      </c>
      <c r="H35" s="78">
        <v>24332000</v>
      </c>
      <c r="I35" s="79">
        <f t="shared" si="1"/>
        <v>157685964</v>
      </c>
      <c r="J35" s="77">
        <v>31165218</v>
      </c>
      <c r="K35" s="78">
        <v>15350563</v>
      </c>
      <c r="L35" s="78">
        <f t="shared" si="2"/>
        <v>46515781</v>
      </c>
      <c r="M35" s="95">
        <f t="shared" si="3"/>
        <v>0.29498999035830481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31165218</v>
      </c>
      <c r="AA35" s="78">
        <v>15350563</v>
      </c>
      <c r="AB35" s="78">
        <f t="shared" si="10"/>
        <v>46515781</v>
      </c>
      <c r="AC35" s="95">
        <f t="shared" si="11"/>
        <v>0.29498999035830481</v>
      </c>
      <c r="AD35" s="77">
        <v>27415618</v>
      </c>
      <c r="AE35" s="78">
        <v>8557019</v>
      </c>
      <c r="AF35" s="78">
        <f t="shared" si="12"/>
        <v>35972637</v>
      </c>
      <c r="AG35" s="78">
        <v>158440282</v>
      </c>
      <c r="AH35" s="78">
        <v>241017620</v>
      </c>
      <c r="AI35" s="79">
        <v>35972637</v>
      </c>
      <c r="AJ35" s="114">
        <f t="shared" si="13"/>
        <v>0.22704224295687633</v>
      </c>
      <c r="AK35" s="115">
        <f t="shared" si="14"/>
        <v>0.29308788232566885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978809996</v>
      </c>
      <c r="E36" s="78">
        <v>125753559</v>
      </c>
      <c r="F36" s="79">
        <f t="shared" si="0"/>
        <v>1104563555</v>
      </c>
      <c r="G36" s="77">
        <v>978809996</v>
      </c>
      <c r="H36" s="78">
        <v>125753559</v>
      </c>
      <c r="I36" s="79">
        <f t="shared" si="1"/>
        <v>1104563555</v>
      </c>
      <c r="J36" s="77">
        <v>244633529</v>
      </c>
      <c r="K36" s="78">
        <v>11869211</v>
      </c>
      <c r="L36" s="78">
        <f t="shared" si="2"/>
        <v>256502740</v>
      </c>
      <c r="M36" s="95">
        <f t="shared" si="3"/>
        <v>0.23222089742042956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244633529</v>
      </c>
      <c r="AA36" s="78">
        <v>11869211</v>
      </c>
      <c r="AB36" s="78">
        <f t="shared" si="10"/>
        <v>256502740</v>
      </c>
      <c r="AC36" s="95">
        <f t="shared" si="11"/>
        <v>0.23222089742042956</v>
      </c>
      <c r="AD36" s="77">
        <v>213284961</v>
      </c>
      <c r="AE36" s="78">
        <v>12050045</v>
      </c>
      <c r="AF36" s="78">
        <f t="shared" si="12"/>
        <v>225335006</v>
      </c>
      <c r="AG36" s="78">
        <v>1126901766</v>
      </c>
      <c r="AH36" s="78">
        <v>1065561827</v>
      </c>
      <c r="AI36" s="79">
        <v>225335006</v>
      </c>
      <c r="AJ36" s="114">
        <f t="shared" si="13"/>
        <v>0.199959759402844</v>
      </c>
      <c r="AK36" s="115">
        <f t="shared" si="14"/>
        <v>0.13831731941374437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91824000</v>
      </c>
      <c r="E37" s="78">
        <v>2740000</v>
      </c>
      <c r="F37" s="79">
        <f t="shared" si="0"/>
        <v>94564000</v>
      </c>
      <c r="G37" s="77">
        <v>91824000</v>
      </c>
      <c r="H37" s="78">
        <v>2740000</v>
      </c>
      <c r="I37" s="79">
        <f t="shared" si="1"/>
        <v>94564000</v>
      </c>
      <c r="J37" s="77">
        <v>419479</v>
      </c>
      <c r="K37" s="78">
        <v>727167</v>
      </c>
      <c r="L37" s="78">
        <f t="shared" si="2"/>
        <v>1146646</v>
      </c>
      <c r="M37" s="95">
        <f t="shared" si="3"/>
        <v>1.212560805380483E-2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419479</v>
      </c>
      <c r="AA37" s="78">
        <v>727167</v>
      </c>
      <c r="AB37" s="78">
        <f t="shared" si="10"/>
        <v>1146646</v>
      </c>
      <c r="AC37" s="95">
        <f t="shared" si="11"/>
        <v>1.212560805380483E-2</v>
      </c>
      <c r="AD37" s="77">
        <v>32112411</v>
      </c>
      <c r="AE37" s="78">
        <v>130282</v>
      </c>
      <c r="AF37" s="78">
        <f t="shared" si="12"/>
        <v>32242693</v>
      </c>
      <c r="AG37" s="78">
        <v>88583000</v>
      </c>
      <c r="AH37" s="78">
        <v>88931000</v>
      </c>
      <c r="AI37" s="79">
        <v>32242693</v>
      </c>
      <c r="AJ37" s="114">
        <f t="shared" si="13"/>
        <v>0.36398285224027183</v>
      </c>
      <c r="AK37" s="115">
        <f t="shared" si="14"/>
        <v>-0.96443702763909944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1898498125</v>
      </c>
      <c r="E38" s="81">
        <f>SUM(E32:E37)</f>
        <v>252472259</v>
      </c>
      <c r="F38" s="82">
        <f t="shared" si="0"/>
        <v>2150970384</v>
      </c>
      <c r="G38" s="80">
        <f>SUM(G32:G37)</f>
        <v>1898498125</v>
      </c>
      <c r="H38" s="81">
        <f>SUM(H32:H37)</f>
        <v>252472259</v>
      </c>
      <c r="I38" s="82">
        <f t="shared" si="1"/>
        <v>2150970384</v>
      </c>
      <c r="J38" s="80">
        <f>SUM(J32:J37)</f>
        <v>331330684</v>
      </c>
      <c r="K38" s="81">
        <f>SUM(K32:K37)</f>
        <v>38834730</v>
      </c>
      <c r="L38" s="81">
        <f t="shared" si="2"/>
        <v>370165414</v>
      </c>
      <c r="M38" s="96">
        <f t="shared" si="3"/>
        <v>0.17209228762677375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331330684</v>
      </c>
      <c r="AA38" s="81">
        <v>38834730</v>
      </c>
      <c r="AB38" s="81">
        <f t="shared" si="10"/>
        <v>370165414</v>
      </c>
      <c r="AC38" s="96">
        <f t="shared" si="11"/>
        <v>0.17209228762677375</v>
      </c>
      <c r="AD38" s="80">
        <f>SUM(AD32:AD37)</f>
        <v>149989166</v>
      </c>
      <c r="AE38" s="81">
        <f>SUM(AE32:AE37)</f>
        <v>24471358</v>
      </c>
      <c r="AF38" s="81">
        <f t="shared" si="12"/>
        <v>174460524</v>
      </c>
      <c r="AG38" s="81">
        <f>SUM(AG32:AG37)</f>
        <v>2112913322</v>
      </c>
      <c r="AH38" s="81">
        <f>SUM(AH32:AH37)</f>
        <v>2129434083</v>
      </c>
      <c r="AI38" s="82">
        <f>SUM(AI32:AI37)</f>
        <v>174460524</v>
      </c>
      <c r="AJ38" s="116">
        <f t="shared" si="13"/>
        <v>8.2568708419549636E-2</v>
      </c>
      <c r="AK38" s="117">
        <f t="shared" si="14"/>
        <v>1.1217717653994894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2719603794</v>
      </c>
      <c r="E39" s="78">
        <v>249473000</v>
      </c>
      <c r="F39" s="79">
        <f t="shared" si="0"/>
        <v>2969076794</v>
      </c>
      <c r="G39" s="77">
        <v>2719603794</v>
      </c>
      <c r="H39" s="78">
        <v>249473000</v>
      </c>
      <c r="I39" s="79">
        <f t="shared" si="1"/>
        <v>2969076794</v>
      </c>
      <c r="J39" s="77">
        <v>852870674</v>
      </c>
      <c r="K39" s="78">
        <v>10202884</v>
      </c>
      <c r="L39" s="78">
        <f t="shared" si="2"/>
        <v>863073558</v>
      </c>
      <c r="M39" s="95">
        <f t="shared" si="3"/>
        <v>0.29068751597941994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852870674</v>
      </c>
      <c r="AA39" s="78">
        <v>10202884</v>
      </c>
      <c r="AB39" s="78">
        <f t="shared" si="10"/>
        <v>863073558</v>
      </c>
      <c r="AC39" s="95">
        <f t="shared" si="11"/>
        <v>0.29068751597941994</v>
      </c>
      <c r="AD39" s="77">
        <v>662794008</v>
      </c>
      <c r="AE39" s="78">
        <v>17643269</v>
      </c>
      <c r="AF39" s="78">
        <f t="shared" si="12"/>
        <v>680437277</v>
      </c>
      <c r="AG39" s="78">
        <v>2677251972</v>
      </c>
      <c r="AH39" s="78">
        <v>2684870291</v>
      </c>
      <c r="AI39" s="79">
        <v>680437277</v>
      </c>
      <c r="AJ39" s="114">
        <f t="shared" si="13"/>
        <v>0.25415511282327669</v>
      </c>
      <c r="AK39" s="115">
        <f t="shared" si="14"/>
        <v>0.26841016383645311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304249012</v>
      </c>
      <c r="E40" s="78">
        <v>50257796</v>
      </c>
      <c r="F40" s="79">
        <f t="shared" si="0"/>
        <v>354506808</v>
      </c>
      <c r="G40" s="77">
        <v>304249012</v>
      </c>
      <c r="H40" s="78">
        <v>50257796</v>
      </c>
      <c r="I40" s="79">
        <f t="shared" si="1"/>
        <v>354506808</v>
      </c>
      <c r="J40" s="77">
        <v>99306129</v>
      </c>
      <c r="K40" s="78">
        <v>5059442</v>
      </c>
      <c r="L40" s="78">
        <f t="shared" si="2"/>
        <v>104365571</v>
      </c>
      <c r="M40" s="95">
        <f t="shared" si="3"/>
        <v>0.2943965211522821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99306129</v>
      </c>
      <c r="AA40" s="78">
        <v>5059442</v>
      </c>
      <c r="AB40" s="78">
        <f t="shared" si="10"/>
        <v>104365571</v>
      </c>
      <c r="AC40" s="95">
        <f t="shared" si="11"/>
        <v>0.2943965211522821</v>
      </c>
      <c r="AD40" s="77">
        <v>45779324</v>
      </c>
      <c r="AE40" s="78">
        <v>2934707</v>
      </c>
      <c r="AF40" s="78">
        <f t="shared" si="12"/>
        <v>48714031</v>
      </c>
      <c r="AG40" s="78">
        <v>349546515</v>
      </c>
      <c r="AH40" s="78">
        <v>334279738</v>
      </c>
      <c r="AI40" s="79">
        <v>48714031</v>
      </c>
      <c r="AJ40" s="114">
        <f t="shared" si="13"/>
        <v>0.1393635150389069</v>
      </c>
      <c r="AK40" s="115">
        <f t="shared" si="14"/>
        <v>1.1424129528513047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162061667</v>
      </c>
      <c r="E41" s="78">
        <v>55257000</v>
      </c>
      <c r="F41" s="79">
        <f t="shared" si="0"/>
        <v>217318667</v>
      </c>
      <c r="G41" s="77">
        <v>162061667</v>
      </c>
      <c r="H41" s="78">
        <v>55257000</v>
      </c>
      <c r="I41" s="79">
        <f t="shared" si="1"/>
        <v>217318667</v>
      </c>
      <c r="J41" s="77">
        <v>38387054</v>
      </c>
      <c r="K41" s="78">
        <v>5002266</v>
      </c>
      <c r="L41" s="78">
        <f t="shared" si="2"/>
        <v>43389320</v>
      </c>
      <c r="M41" s="95">
        <f t="shared" si="3"/>
        <v>0.19965758394790817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38387054</v>
      </c>
      <c r="AA41" s="78">
        <v>5002266</v>
      </c>
      <c r="AB41" s="78">
        <f t="shared" si="10"/>
        <v>43389320</v>
      </c>
      <c r="AC41" s="95">
        <f t="shared" si="11"/>
        <v>0.19965758394790817</v>
      </c>
      <c r="AD41" s="77">
        <v>39848824</v>
      </c>
      <c r="AE41" s="78">
        <v>6838431</v>
      </c>
      <c r="AF41" s="78">
        <f t="shared" si="12"/>
        <v>46687255</v>
      </c>
      <c r="AG41" s="78">
        <v>154527663</v>
      </c>
      <c r="AH41" s="78">
        <v>178459745</v>
      </c>
      <c r="AI41" s="79">
        <v>46687255</v>
      </c>
      <c r="AJ41" s="114">
        <f t="shared" si="13"/>
        <v>0.30212878454002118</v>
      </c>
      <c r="AK41" s="115">
        <f t="shared" si="14"/>
        <v>-7.0638871357932675E-2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457032488</v>
      </c>
      <c r="E42" s="78">
        <v>80253134</v>
      </c>
      <c r="F42" s="79">
        <f t="shared" si="0"/>
        <v>537285622</v>
      </c>
      <c r="G42" s="77">
        <v>457032488</v>
      </c>
      <c r="H42" s="78">
        <v>80253134</v>
      </c>
      <c r="I42" s="79">
        <f t="shared" si="1"/>
        <v>537285622</v>
      </c>
      <c r="J42" s="77">
        <v>77565200</v>
      </c>
      <c r="K42" s="78">
        <v>5043511</v>
      </c>
      <c r="L42" s="78">
        <f t="shared" si="2"/>
        <v>82608711</v>
      </c>
      <c r="M42" s="95">
        <f t="shared" si="3"/>
        <v>0.15375194797228353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77565200</v>
      </c>
      <c r="AA42" s="78">
        <v>5043511</v>
      </c>
      <c r="AB42" s="78">
        <f t="shared" si="10"/>
        <v>82608711</v>
      </c>
      <c r="AC42" s="95">
        <f t="shared" si="11"/>
        <v>0.15375194797228353</v>
      </c>
      <c r="AD42" s="77">
        <v>67025023</v>
      </c>
      <c r="AE42" s="78">
        <v>16516585</v>
      </c>
      <c r="AF42" s="78">
        <f t="shared" si="12"/>
        <v>83541608</v>
      </c>
      <c r="AG42" s="78">
        <v>401339245</v>
      </c>
      <c r="AH42" s="78">
        <v>456498715</v>
      </c>
      <c r="AI42" s="79">
        <v>83541608</v>
      </c>
      <c r="AJ42" s="114">
        <f t="shared" si="13"/>
        <v>0.20815708665620278</v>
      </c>
      <c r="AK42" s="115">
        <f t="shared" si="14"/>
        <v>-1.1166854724654063E-2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151217000</v>
      </c>
      <c r="E43" s="78">
        <v>7565400</v>
      </c>
      <c r="F43" s="79">
        <f t="shared" si="0"/>
        <v>158782400</v>
      </c>
      <c r="G43" s="77">
        <v>151217000</v>
      </c>
      <c r="H43" s="78">
        <v>7565400</v>
      </c>
      <c r="I43" s="79">
        <f t="shared" si="1"/>
        <v>158782400</v>
      </c>
      <c r="J43" s="77">
        <v>61662423</v>
      </c>
      <c r="K43" s="78">
        <v>1051827</v>
      </c>
      <c r="L43" s="78">
        <f t="shared" si="2"/>
        <v>62714250</v>
      </c>
      <c r="M43" s="95">
        <f t="shared" si="3"/>
        <v>0.39496978254516873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61662423</v>
      </c>
      <c r="AA43" s="78">
        <v>1051827</v>
      </c>
      <c r="AB43" s="78">
        <f t="shared" si="10"/>
        <v>62714250</v>
      </c>
      <c r="AC43" s="95">
        <f t="shared" si="11"/>
        <v>0.39496978254516873</v>
      </c>
      <c r="AD43" s="77">
        <v>51729600</v>
      </c>
      <c r="AE43" s="78">
        <v>25020</v>
      </c>
      <c r="AF43" s="78">
        <f t="shared" si="12"/>
        <v>51754620</v>
      </c>
      <c r="AG43" s="78">
        <v>155295000</v>
      </c>
      <c r="AH43" s="78">
        <v>156946323</v>
      </c>
      <c r="AI43" s="79">
        <v>51754620</v>
      </c>
      <c r="AJ43" s="114">
        <f t="shared" si="13"/>
        <v>0.33326649280401816</v>
      </c>
      <c r="AK43" s="115">
        <f t="shared" si="14"/>
        <v>0.21176138478072093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3794163961</v>
      </c>
      <c r="E44" s="81">
        <f>SUM(E39:E43)</f>
        <v>442806330</v>
      </c>
      <c r="F44" s="82">
        <f t="shared" si="0"/>
        <v>4236970291</v>
      </c>
      <c r="G44" s="80">
        <f>SUM(G39:G43)</f>
        <v>3794163961</v>
      </c>
      <c r="H44" s="81">
        <f>SUM(H39:H43)</f>
        <v>442806330</v>
      </c>
      <c r="I44" s="82">
        <f t="shared" si="1"/>
        <v>4236970291</v>
      </c>
      <c r="J44" s="80">
        <f>SUM(J39:J43)</f>
        <v>1129791480</v>
      </c>
      <c r="K44" s="81">
        <f>SUM(K39:K43)</f>
        <v>26359930</v>
      </c>
      <c r="L44" s="81">
        <f t="shared" si="2"/>
        <v>1156151410</v>
      </c>
      <c r="M44" s="96">
        <f t="shared" si="3"/>
        <v>0.2728722012650997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1129791480</v>
      </c>
      <c r="AA44" s="81">
        <v>26359930</v>
      </c>
      <c r="AB44" s="81">
        <f t="shared" si="10"/>
        <v>1156151410</v>
      </c>
      <c r="AC44" s="96">
        <f t="shared" si="11"/>
        <v>0.2728722012650997</v>
      </c>
      <c r="AD44" s="80">
        <f>SUM(AD39:AD43)</f>
        <v>867176779</v>
      </c>
      <c r="AE44" s="81">
        <f>SUM(AE39:AE43)</f>
        <v>43958012</v>
      </c>
      <c r="AF44" s="81">
        <f t="shared" si="12"/>
        <v>911134791</v>
      </c>
      <c r="AG44" s="81">
        <f>SUM(AG39:AG43)</f>
        <v>3737960395</v>
      </c>
      <c r="AH44" s="81">
        <f>SUM(AH39:AH43)</f>
        <v>3811054812</v>
      </c>
      <c r="AI44" s="82">
        <f>SUM(AI39:AI43)</f>
        <v>911134791</v>
      </c>
      <c r="AJ44" s="116">
        <f t="shared" si="13"/>
        <v>0.24375185788986939</v>
      </c>
      <c r="AK44" s="117">
        <f t="shared" si="14"/>
        <v>0.26891369029063883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9797361553</v>
      </c>
      <c r="E45" s="84">
        <f>SUM(E9:E12,E14:E20,E22:E30,E32:E37,E39:E43)</f>
        <v>1549885541</v>
      </c>
      <c r="F45" s="85">
        <f t="shared" si="0"/>
        <v>11347247094</v>
      </c>
      <c r="G45" s="83">
        <f>SUM(G9:G12,G14:G20,G22:G30,G32:G37,G39:G43)</f>
        <v>9797361553</v>
      </c>
      <c r="H45" s="84">
        <f>SUM(H9:H12,H14:H20,H22:H30,H32:H37,H39:H43)</f>
        <v>1549885541</v>
      </c>
      <c r="I45" s="85">
        <f t="shared" si="1"/>
        <v>11347247094</v>
      </c>
      <c r="J45" s="83">
        <f>SUM(J9:J12,J14:J20,J22:J30,J32:J37,J39:J43)</f>
        <v>2212219635</v>
      </c>
      <c r="K45" s="84">
        <f>SUM(K9:K12,K14:K20,K22:K30,K32:K37,K39:K43)</f>
        <v>168462499</v>
      </c>
      <c r="L45" s="84">
        <f t="shared" si="2"/>
        <v>2380682134</v>
      </c>
      <c r="M45" s="97">
        <f t="shared" si="3"/>
        <v>0.20980261681785495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2212219635</v>
      </c>
      <c r="AA45" s="84">
        <v>168462499</v>
      </c>
      <c r="AB45" s="84">
        <f t="shared" si="10"/>
        <v>2380682134</v>
      </c>
      <c r="AC45" s="97">
        <f t="shared" si="11"/>
        <v>0.20980261681785495</v>
      </c>
      <c r="AD45" s="83">
        <f>SUM(AD9:AD12,AD14:AD20,AD22:AD30,AD32:AD37,AD39:AD43)</f>
        <v>2030438418</v>
      </c>
      <c r="AE45" s="84">
        <f>SUM(AE9:AE12,AE14:AE20,AE22:AE30,AE32:AE37,AE39:AE43)</f>
        <v>168887378</v>
      </c>
      <c r="AF45" s="84">
        <f t="shared" si="12"/>
        <v>2199325796</v>
      </c>
      <c r="AG45" s="84">
        <f>SUM(AG9:AG12,AG14:AG20,AG22:AG30,AG32:AG37,AG39:AG43)</f>
        <v>10462601252</v>
      </c>
      <c r="AH45" s="84">
        <f>SUM(AH9:AH12,AH14:AH20,AH22:AH30,AH32:AH37,AH39:AH43)</f>
        <v>10684632875</v>
      </c>
      <c r="AI45" s="85">
        <f>SUM(AI9:AI12,AI14:AI20,AI22:AI30,AI32:AI37,AI39:AI43)</f>
        <v>2199325796</v>
      </c>
      <c r="AJ45" s="118">
        <f t="shared" si="13"/>
        <v>0.21020831655794808</v>
      </c>
      <c r="AK45" s="119">
        <f t="shared" si="14"/>
        <v>8.2459969473299477E-2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565419227</v>
      </c>
      <c r="E9" s="78">
        <v>190134137</v>
      </c>
      <c r="F9" s="79">
        <f>$D9       +$E9</f>
        <v>755553364</v>
      </c>
      <c r="G9" s="77">
        <v>565419227</v>
      </c>
      <c r="H9" s="78">
        <v>190134137</v>
      </c>
      <c r="I9" s="79">
        <f>$G9       +$H9</f>
        <v>755553364</v>
      </c>
      <c r="J9" s="77">
        <v>218896454</v>
      </c>
      <c r="K9" s="78">
        <v>63691748</v>
      </c>
      <c r="L9" s="78">
        <f>$J9       +$K9</f>
        <v>282588202</v>
      </c>
      <c r="M9" s="95">
        <f>IF(($F9       =0),0,($L9       /$F9       ))</f>
        <v>0.37401488162787133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218896454</v>
      </c>
      <c r="AA9" s="78">
        <v>63691748</v>
      </c>
      <c r="AB9" s="78">
        <f>$Z9       +$AA9</f>
        <v>282588202</v>
      </c>
      <c r="AC9" s="95">
        <f>IF(($F9       =0),0,($AB9       /$F9       ))</f>
        <v>0.37401488162787133</v>
      </c>
      <c r="AD9" s="77">
        <v>186750421</v>
      </c>
      <c r="AE9" s="78">
        <v>18080901</v>
      </c>
      <c r="AF9" s="78">
        <f>$AD9       +$AE9</f>
        <v>204831322</v>
      </c>
      <c r="AG9" s="78">
        <v>805710142</v>
      </c>
      <c r="AH9" s="78">
        <v>755821919</v>
      </c>
      <c r="AI9" s="79">
        <v>204831322</v>
      </c>
      <c r="AJ9" s="114">
        <f>IF(($AG9       =0),0,($AI9       /$AG9       ))</f>
        <v>0.25422457943938853</v>
      </c>
      <c r="AK9" s="115">
        <f>IF(($AF9       =0),0,(($L9       /$AF9       )-1))</f>
        <v>0.37961420763568565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2556366680</v>
      </c>
      <c r="E10" s="78">
        <v>361808000</v>
      </c>
      <c r="F10" s="79">
        <f t="shared" ref="F10:F35" si="0">$D10      +$E10</f>
        <v>2918174680</v>
      </c>
      <c r="G10" s="77">
        <v>2556366680</v>
      </c>
      <c r="H10" s="78">
        <v>361808000</v>
      </c>
      <c r="I10" s="79">
        <f t="shared" ref="I10:I35" si="1">$G10      +$H10</f>
        <v>2918174680</v>
      </c>
      <c r="J10" s="77">
        <v>734999251</v>
      </c>
      <c r="K10" s="78">
        <v>67556883</v>
      </c>
      <c r="L10" s="78">
        <f t="shared" ref="L10:L35" si="2">$J10      +$K10</f>
        <v>802556134</v>
      </c>
      <c r="M10" s="95">
        <f t="shared" ref="M10:M35" si="3">IF(($F10      =0),0,($L10      /$F10      ))</f>
        <v>0.27501990867798221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734999251</v>
      </c>
      <c r="AA10" s="78">
        <v>67556883</v>
      </c>
      <c r="AB10" s="78">
        <f t="shared" ref="AB10:AB35" si="10">$Z10      +$AA10</f>
        <v>802556134</v>
      </c>
      <c r="AC10" s="95">
        <f t="shared" ref="AC10:AC35" si="11">IF(($F10      =0),0,($AB10      /$F10      ))</f>
        <v>0.27501990867798221</v>
      </c>
      <c r="AD10" s="77">
        <v>719855358</v>
      </c>
      <c r="AE10" s="78">
        <v>12919186</v>
      </c>
      <c r="AF10" s="78">
        <f t="shared" ref="AF10:AF35" si="12">$AD10      +$AE10</f>
        <v>732774544</v>
      </c>
      <c r="AG10" s="78">
        <v>2871887522</v>
      </c>
      <c r="AH10" s="78">
        <v>2968127156</v>
      </c>
      <c r="AI10" s="79">
        <v>732774544</v>
      </c>
      <c r="AJ10" s="114">
        <f t="shared" ref="AJ10:AJ35" si="13">IF(($AG10      =0),0,($AI10      /$AG10      ))</f>
        <v>0.25515433260759857</v>
      </c>
      <c r="AK10" s="115">
        <f t="shared" ref="AK10:AK35" si="14">IF(($AF10      =0),0,(($L10      /$AF10      )-1))</f>
        <v>9.5229276960254294E-2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7967455452</v>
      </c>
      <c r="E11" s="78">
        <v>614997558</v>
      </c>
      <c r="F11" s="79">
        <f t="shared" si="0"/>
        <v>8582453010</v>
      </c>
      <c r="G11" s="77">
        <v>7967455452</v>
      </c>
      <c r="H11" s="78">
        <v>614997558</v>
      </c>
      <c r="I11" s="79">
        <f t="shared" si="1"/>
        <v>8582453010</v>
      </c>
      <c r="J11" s="77">
        <v>744551715</v>
      </c>
      <c r="K11" s="78">
        <v>16926241</v>
      </c>
      <c r="L11" s="78">
        <f t="shared" si="2"/>
        <v>761477956</v>
      </c>
      <c r="M11" s="95">
        <f t="shared" si="3"/>
        <v>8.8724978174975169E-2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744551715</v>
      </c>
      <c r="AA11" s="78">
        <v>16926241</v>
      </c>
      <c r="AB11" s="78">
        <f t="shared" si="10"/>
        <v>761477956</v>
      </c>
      <c r="AC11" s="95">
        <f t="shared" si="11"/>
        <v>8.8724978174975169E-2</v>
      </c>
      <c r="AD11" s="77">
        <v>-124761600</v>
      </c>
      <c r="AE11" s="78">
        <v>26862397</v>
      </c>
      <c r="AF11" s="78">
        <f t="shared" si="12"/>
        <v>-97899203</v>
      </c>
      <c r="AG11" s="78">
        <v>7699087821</v>
      </c>
      <c r="AH11" s="78">
        <v>7708277433</v>
      </c>
      <c r="AI11" s="79">
        <v>-97899203</v>
      </c>
      <c r="AJ11" s="114">
        <f t="shared" si="13"/>
        <v>-1.2715688569361495E-2</v>
      </c>
      <c r="AK11" s="115">
        <f t="shared" si="14"/>
        <v>-8.7781834035972697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258850062</v>
      </c>
      <c r="E12" s="78">
        <v>56886349</v>
      </c>
      <c r="F12" s="79">
        <f t="shared" si="0"/>
        <v>315736411</v>
      </c>
      <c r="G12" s="77">
        <v>258850062</v>
      </c>
      <c r="H12" s="78">
        <v>56886349</v>
      </c>
      <c r="I12" s="79">
        <f t="shared" si="1"/>
        <v>315736411</v>
      </c>
      <c r="J12" s="77">
        <v>68477280</v>
      </c>
      <c r="K12" s="78">
        <v>11454442</v>
      </c>
      <c r="L12" s="78">
        <f t="shared" si="2"/>
        <v>79931722</v>
      </c>
      <c r="M12" s="95">
        <f t="shared" si="3"/>
        <v>0.25315965854821859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68477280</v>
      </c>
      <c r="AA12" s="78">
        <v>11454442</v>
      </c>
      <c r="AB12" s="78">
        <f t="shared" si="10"/>
        <v>79931722</v>
      </c>
      <c r="AC12" s="95">
        <f t="shared" si="11"/>
        <v>0.25315965854821859</v>
      </c>
      <c r="AD12" s="77">
        <v>53044601</v>
      </c>
      <c r="AE12" s="78">
        <v>9369826</v>
      </c>
      <c r="AF12" s="78">
        <f t="shared" si="12"/>
        <v>62414427</v>
      </c>
      <c r="AG12" s="78">
        <v>315576889</v>
      </c>
      <c r="AH12" s="78">
        <v>330966710</v>
      </c>
      <c r="AI12" s="79">
        <v>62414427</v>
      </c>
      <c r="AJ12" s="114">
        <f t="shared" si="13"/>
        <v>0.1977788272068301</v>
      </c>
      <c r="AK12" s="115">
        <f t="shared" si="14"/>
        <v>0.28066099204916206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1077484189</v>
      </c>
      <c r="E13" s="78">
        <v>244590790</v>
      </c>
      <c r="F13" s="79">
        <f t="shared" si="0"/>
        <v>1322074979</v>
      </c>
      <c r="G13" s="77">
        <v>1077484189</v>
      </c>
      <c r="H13" s="78">
        <v>244590790</v>
      </c>
      <c r="I13" s="79">
        <f t="shared" si="1"/>
        <v>1322074979</v>
      </c>
      <c r="J13" s="77">
        <v>349373482</v>
      </c>
      <c r="K13" s="78">
        <v>36273454</v>
      </c>
      <c r="L13" s="78">
        <f t="shared" si="2"/>
        <v>385646936</v>
      </c>
      <c r="M13" s="95">
        <f t="shared" si="3"/>
        <v>0.29169823355381724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349373482</v>
      </c>
      <c r="AA13" s="78">
        <v>36273454</v>
      </c>
      <c r="AB13" s="78">
        <f t="shared" si="10"/>
        <v>385646936</v>
      </c>
      <c r="AC13" s="95">
        <f t="shared" si="11"/>
        <v>0.29169823355381724</v>
      </c>
      <c r="AD13" s="77">
        <v>294501158</v>
      </c>
      <c r="AE13" s="78">
        <v>24011656</v>
      </c>
      <c r="AF13" s="78">
        <f t="shared" si="12"/>
        <v>318512814</v>
      </c>
      <c r="AG13" s="78">
        <v>1237304711</v>
      </c>
      <c r="AH13" s="78">
        <v>1232690550</v>
      </c>
      <c r="AI13" s="79">
        <v>318512814</v>
      </c>
      <c r="AJ13" s="114">
        <f t="shared" si="13"/>
        <v>0.2574247161336477</v>
      </c>
      <c r="AK13" s="115">
        <f t="shared" si="14"/>
        <v>0.21077369276577995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410734000</v>
      </c>
      <c r="E14" s="78">
        <v>41440000</v>
      </c>
      <c r="F14" s="79">
        <f t="shared" si="0"/>
        <v>452174000</v>
      </c>
      <c r="G14" s="77">
        <v>410734000</v>
      </c>
      <c r="H14" s="78">
        <v>41440000</v>
      </c>
      <c r="I14" s="79">
        <f t="shared" si="1"/>
        <v>452174000</v>
      </c>
      <c r="J14" s="77">
        <v>3598698</v>
      </c>
      <c r="K14" s="78">
        <v>925413</v>
      </c>
      <c r="L14" s="78">
        <f t="shared" si="2"/>
        <v>4524111</v>
      </c>
      <c r="M14" s="95">
        <f t="shared" si="3"/>
        <v>1.0005243556683932E-2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3598698</v>
      </c>
      <c r="AA14" s="78">
        <v>925413</v>
      </c>
      <c r="AB14" s="78">
        <f t="shared" si="10"/>
        <v>4524111</v>
      </c>
      <c r="AC14" s="95">
        <f t="shared" si="11"/>
        <v>1.0005243556683932E-2</v>
      </c>
      <c r="AD14" s="77">
        <v>150222931</v>
      </c>
      <c r="AE14" s="78">
        <v>609255</v>
      </c>
      <c r="AF14" s="78">
        <f t="shared" si="12"/>
        <v>150832186</v>
      </c>
      <c r="AG14" s="78">
        <v>423525523</v>
      </c>
      <c r="AH14" s="78">
        <v>427456000</v>
      </c>
      <c r="AI14" s="79">
        <v>150832186</v>
      </c>
      <c r="AJ14" s="114">
        <f t="shared" si="13"/>
        <v>0.35613482023844878</v>
      </c>
      <c r="AK14" s="115">
        <f t="shared" si="14"/>
        <v>-0.97000566576685432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12836309610</v>
      </c>
      <c r="E15" s="81">
        <f>SUM(E9:E14)</f>
        <v>1509856834</v>
      </c>
      <c r="F15" s="82">
        <f t="shared" si="0"/>
        <v>14346166444</v>
      </c>
      <c r="G15" s="80">
        <f>SUM(G9:G14)</f>
        <v>12836309610</v>
      </c>
      <c r="H15" s="81">
        <f>SUM(H9:H14)</f>
        <v>1509856834</v>
      </c>
      <c r="I15" s="82">
        <f t="shared" si="1"/>
        <v>14346166444</v>
      </c>
      <c r="J15" s="80">
        <f>SUM(J9:J14)</f>
        <v>2119896880</v>
      </c>
      <c r="K15" s="81">
        <f>SUM(K9:K14)</f>
        <v>196828181</v>
      </c>
      <c r="L15" s="81">
        <f t="shared" si="2"/>
        <v>2316725061</v>
      </c>
      <c r="M15" s="96">
        <f t="shared" si="3"/>
        <v>0.16148739595649431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2119896880</v>
      </c>
      <c r="AA15" s="81">
        <v>196828181</v>
      </c>
      <c r="AB15" s="81">
        <f t="shared" si="10"/>
        <v>2316725061</v>
      </c>
      <c r="AC15" s="96">
        <f t="shared" si="11"/>
        <v>0.16148739595649431</v>
      </c>
      <c r="AD15" s="80">
        <f>SUM(AD9:AD14)</f>
        <v>1279612869</v>
      </c>
      <c r="AE15" s="81">
        <f>SUM(AE9:AE14)</f>
        <v>91853221</v>
      </c>
      <c r="AF15" s="81">
        <f t="shared" si="12"/>
        <v>1371466090</v>
      </c>
      <c r="AG15" s="81">
        <f>SUM(AG9:AG14)</f>
        <v>13353092608</v>
      </c>
      <c r="AH15" s="81">
        <f>SUM(AH9:AH14)</f>
        <v>13423339768</v>
      </c>
      <c r="AI15" s="82">
        <f>SUM(AI9:AI14)</f>
        <v>1371466090</v>
      </c>
      <c r="AJ15" s="116">
        <f t="shared" si="13"/>
        <v>0.1027077494526128</v>
      </c>
      <c r="AK15" s="117">
        <f t="shared" si="14"/>
        <v>0.68923247748692051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186275064</v>
      </c>
      <c r="E16" s="78">
        <v>21860004</v>
      </c>
      <c r="F16" s="79">
        <f t="shared" si="0"/>
        <v>208135068</v>
      </c>
      <c r="G16" s="77">
        <v>186275064</v>
      </c>
      <c r="H16" s="78">
        <v>21860004</v>
      </c>
      <c r="I16" s="79">
        <f t="shared" si="1"/>
        <v>208135068</v>
      </c>
      <c r="J16" s="77">
        <v>57869703</v>
      </c>
      <c r="K16" s="78">
        <v>1758154</v>
      </c>
      <c r="L16" s="78">
        <f t="shared" si="2"/>
        <v>59627857</v>
      </c>
      <c r="M16" s="95">
        <f t="shared" si="3"/>
        <v>0.28648635510090975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57869703</v>
      </c>
      <c r="AA16" s="78">
        <v>1758154</v>
      </c>
      <c r="AB16" s="78">
        <f t="shared" si="10"/>
        <v>59627857</v>
      </c>
      <c r="AC16" s="95">
        <f t="shared" si="11"/>
        <v>0.28648635510090975</v>
      </c>
      <c r="AD16" s="77">
        <v>61338286</v>
      </c>
      <c r="AE16" s="78">
        <v>553342</v>
      </c>
      <c r="AF16" s="78">
        <f t="shared" si="12"/>
        <v>61891628</v>
      </c>
      <c r="AG16" s="78">
        <v>229199042</v>
      </c>
      <c r="AH16" s="78">
        <v>220995404</v>
      </c>
      <c r="AI16" s="79">
        <v>61891628</v>
      </c>
      <c r="AJ16" s="114">
        <f t="shared" si="13"/>
        <v>0.27003440965516773</v>
      </c>
      <c r="AK16" s="115">
        <f t="shared" si="14"/>
        <v>-3.6576368616446753E-2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683506641</v>
      </c>
      <c r="E17" s="78">
        <v>100910176</v>
      </c>
      <c r="F17" s="79">
        <f t="shared" si="0"/>
        <v>784416817</v>
      </c>
      <c r="G17" s="77">
        <v>683506641</v>
      </c>
      <c r="H17" s="78">
        <v>100910176</v>
      </c>
      <c r="I17" s="79">
        <f t="shared" si="1"/>
        <v>784416817</v>
      </c>
      <c r="J17" s="77">
        <v>90858894</v>
      </c>
      <c r="K17" s="78">
        <v>3060135</v>
      </c>
      <c r="L17" s="78">
        <f t="shared" si="2"/>
        <v>93919029</v>
      </c>
      <c r="M17" s="95">
        <f t="shared" si="3"/>
        <v>0.11973102432861278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90858894</v>
      </c>
      <c r="AA17" s="78">
        <v>3060135</v>
      </c>
      <c r="AB17" s="78">
        <f t="shared" si="10"/>
        <v>93919029</v>
      </c>
      <c r="AC17" s="95">
        <f t="shared" si="11"/>
        <v>0.11973102432861278</v>
      </c>
      <c r="AD17" s="77">
        <v>85145665</v>
      </c>
      <c r="AE17" s="78">
        <v>349003</v>
      </c>
      <c r="AF17" s="78">
        <f t="shared" si="12"/>
        <v>85494668</v>
      </c>
      <c r="AG17" s="78">
        <v>345107059</v>
      </c>
      <c r="AH17" s="78">
        <v>306220936</v>
      </c>
      <c r="AI17" s="79">
        <v>85494668</v>
      </c>
      <c r="AJ17" s="114">
        <f t="shared" si="13"/>
        <v>0.24773375615014587</v>
      </c>
      <c r="AK17" s="115">
        <f t="shared" si="14"/>
        <v>9.8536683012793169E-2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1269382384</v>
      </c>
      <c r="E18" s="78">
        <v>109599464</v>
      </c>
      <c r="F18" s="79">
        <f t="shared" si="0"/>
        <v>1378981848</v>
      </c>
      <c r="G18" s="77">
        <v>1269382384</v>
      </c>
      <c r="H18" s="78">
        <v>109599464</v>
      </c>
      <c r="I18" s="79">
        <f t="shared" si="1"/>
        <v>1378981848</v>
      </c>
      <c r="J18" s="77">
        <v>375647508</v>
      </c>
      <c r="K18" s="78">
        <v>22224274</v>
      </c>
      <c r="L18" s="78">
        <f t="shared" si="2"/>
        <v>397871782</v>
      </c>
      <c r="M18" s="95">
        <f t="shared" si="3"/>
        <v>0.2885257573020642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375647508</v>
      </c>
      <c r="AA18" s="78">
        <v>22224274</v>
      </c>
      <c r="AB18" s="78">
        <f t="shared" si="10"/>
        <v>397871782</v>
      </c>
      <c r="AC18" s="95">
        <f t="shared" si="11"/>
        <v>0.2885257573020642</v>
      </c>
      <c r="AD18" s="77">
        <v>199789139</v>
      </c>
      <c r="AE18" s="78">
        <v>32249649</v>
      </c>
      <c r="AF18" s="78">
        <f t="shared" si="12"/>
        <v>232038788</v>
      </c>
      <c r="AG18" s="78">
        <v>1325192904</v>
      </c>
      <c r="AH18" s="78">
        <v>1362592904</v>
      </c>
      <c r="AI18" s="79">
        <v>232038788</v>
      </c>
      <c r="AJ18" s="114">
        <f t="shared" si="13"/>
        <v>0.17509812141282036</v>
      </c>
      <c r="AK18" s="115">
        <f t="shared" si="14"/>
        <v>0.71467790117917707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646138000</v>
      </c>
      <c r="E19" s="78">
        <v>129399000</v>
      </c>
      <c r="F19" s="79">
        <f t="shared" si="0"/>
        <v>775537000</v>
      </c>
      <c r="G19" s="77">
        <v>646138000</v>
      </c>
      <c r="H19" s="78">
        <v>129399000</v>
      </c>
      <c r="I19" s="79">
        <f t="shared" si="1"/>
        <v>775537000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0</v>
      </c>
      <c r="AA19" s="78">
        <v>0</v>
      </c>
      <c r="AB19" s="78">
        <f t="shared" si="10"/>
        <v>0</v>
      </c>
      <c r="AC19" s="95">
        <f t="shared" si="11"/>
        <v>0</v>
      </c>
      <c r="AD19" s="77">
        <v>0</v>
      </c>
      <c r="AE19" s="78">
        <v>0</v>
      </c>
      <c r="AF19" s="78">
        <f t="shared" si="12"/>
        <v>0</v>
      </c>
      <c r="AG19" s="78">
        <v>624787560</v>
      </c>
      <c r="AH19" s="78">
        <v>624787560</v>
      </c>
      <c r="AI19" s="79">
        <v>0</v>
      </c>
      <c r="AJ19" s="114">
        <f t="shared" si="13"/>
        <v>0</v>
      </c>
      <c r="AK19" s="115">
        <f t="shared" si="14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512019060</v>
      </c>
      <c r="E20" s="78">
        <v>39700032</v>
      </c>
      <c r="F20" s="79">
        <f t="shared" si="0"/>
        <v>551719092</v>
      </c>
      <c r="G20" s="77">
        <v>512019060</v>
      </c>
      <c r="H20" s="78">
        <v>39700032</v>
      </c>
      <c r="I20" s="79">
        <f t="shared" si="1"/>
        <v>551719092</v>
      </c>
      <c r="J20" s="77">
        <v>116663282</v>
      </c>
      <c r="K20" s="78">
        <v>-2363414</v>
      </c>
      <c r="L20" s="78">
        <f t="shared" si="2"/>
        <v>114299868</v>
      </c>
      <c r="M20" s="95">
        <f t="shared" si="3"/>
        <v>0.20717040547873591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116663282</v>
      </c>
      <c r="AA20" s="78">
        <v>-2363414</v>
      </c>
      <c r="AB20" s="78">
        <f t="shared" si="10"/>
        <v>114299868</v>
      </c>
      <c r="AC20" s="95">
        <f t="shared" si="11"/>
        <v>0.20717040547873591</v>
      </c>
      <c r="AD20" s="77">
        <v>126880025</v>
      </c>
      <c r="AE20" s="78">
        <v>7161763</v>
      </c>
      <c r="AF20" s="78">
        <f t="shared" si="12"/>
        <v>134041788</v>
      </c>
      <c r="AG20" s="78">
        <v>591710688</v>
      </c>
      <c r="AH20" s="78">
        <v>497369448</v>
      </c>
      <c r="AI20" s="79">
        <v>134041788</v>
      </c>
      <c r="AJ20" s="114">
        <f t="shared" si="13"/>
        <v>0.22653264630568917</v>
      </c>
      <c r="AK20" s="115">
        <f t="shared" si="14"/>
        <v>-0.14728183124504424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1067840824</v>
      </c>
      <c r="E21" s="78">
        <v>391343900</v>
      </c>
      <c r="F21" s="79">
        <f t="shared" si="0"/>
        <v>1459184724</v>
      </c>
      <c r="G21" s="77">
        <v>1067840824</v>
      </c>
      <c r="H21" s="78">
        <v>391343900</v>
      </c>
      <c r="I21" s="79">
        <f t="shared" si="1"/>
        <v>1459184724</v>
      </c>
      <c r="J21" s="77">
        <v>449205972</v>
      </c>
      <c r="K21" s="78">
        <v>6539717</v>
      </c>
      <c r="L21" s="78">
        <f t="shared" si="2"/>
        <v>455745689</v>
      </c>
      <c r="M21" s="95">
        <f t="shared" si="3"/>
        <v>0.31232898858116059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449205972</v>
      </c>
      <c r="AA21" s="78">
        <v>6539717</v>
      </c>
      <c r="AB21" s="78">
        <f t="shared" si="10"/>
        <v>455745689</v>
      </c>
      <c r="AC21" s="95">
        <f t="shared" si="11"/>
        <v>0.31232898858116059</v>
      </c>
      <c r="AD21" s="77">
        <v>389615451</v>
      </c>
      <c r="AE21" s="78">
        <v>12293809</v>
      </c>
      <c r="AF21" s="78">
        <f t="shared" si="12"/>
        <v>401909260</v>
      </c>
      <c r="AG21" s="78">
        <v>1357512384</v>
      </c>
      <c r="AH21" s="78">
        <v>1357512384</v>
      </c>
      <c r="AI21" s="79">
        <v>401909260</v>
      </c>
      <c r="AJ21" s="114">
        <f t="shared" si="13"/>
        <v>0.29606305234265917</v>
      </c>
      <c r="AK21" s="115">
        <f t="shared" si="14"/>
        <v>0.1339517009386646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4365161973</v>
      </c>
      <c r="E22" s="81">
        <f>SUM(E16:E21)</f>
        <v>792812576</v>
      </c>
      <c r="F22" s="82">
        <f t="shared" si="0"/>
        <v>5157974549</v>
      </c>
      <c r="G22" s="80">
        <f>SUM(G16:G21)</f>
        <v>4365161973</v>
      </c>
      <c r="H22" s="81">
        <f>SUM(H16:H21)</f>
        <v>792812576</v>
      </c>
      <c r="I22" s="82">
        <f t="shared" si="1"/>
        <v>5157974549</v>
      </c>
      <c r="J22" s="80">
        <f>SUM(J16:J21)</f>
        <v>1090245359</v>
      </c>
      <c r="K22" s="81">
        <f>SUM(K16:K21)</f>
        <v>31218866</v>
      </c>
      <c r="L22" s="81">
        <f t="shared" si="2"/>
        <v>1121464225</v>
      </c>
      <c r="M22" s="96">
        <f t="shared" si="3"/>
        <v>0.2174233731373148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1090245359</v>
      </c>
      <c r="AA22" s="81">
        <v>31218866</v>
      </c>
      <c r="AB22" s="81">
        <f t="shared" si="10"/>
        <v>1121464225</v>
      </c>
      <c r="AC22" s="96">
        <f t="shared" si="11"/>
        <v>0.2174233731373148</v>
      </c>
      <c r="AD22" s="80">
        <f>SUM(AD16:AD21)</f>
        <v>862768566</v>
      </c>
      <c r="AE22" s="81">
        <f>SUM(AE16:AE21)</f>
        <v>52607566</v>
      </c>
      <c r="AF22" s="81">
        <f t="shared" si="12"/>
        <v>915376132</v>
      </c>
      <c r="AG22" s="81">
        <f>SUM(AG16:AG21)</f>
        <v>4473509637</v>
      </c>
      <c r="AH22" s="81">
        <f>SUM(AH16:AH21)</f>
        <v>4369478636</v>
      </c>
      <c r="AI22" s="82">
        <f>SUM(AI16:AI21)</f>
        <v>915376132</v>
      </c>
      <c r="AJ22" s="116">
        <f t="shared" si="13"/>
        <v>0.20462147313353379</v>
      </c>
      <c r="AK22" s="117">
        <f t="shared" si="14"/>
        <v>0.22514033935942734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412625163</v>
      </c>
      <c r="E23" s="78">
        <v>27506403</v>
      </c>
      <c r="F23" s="79">
        <f t="shared" si="0"/>
        <v>440131566</v>
      </c>
      <c r="G23" s="77">
        <v>412625163</v>
      </c>
      <c r="H23" s="78">
        <v>27506403</v>
      </c>
      <c r="I23" s="79">
        <f t="shared" si="1"/>
        <v>440131566</v>
      </c>
      <c r="J23" s="77">
        <v>40625124</v>
      </c>
      <c r="K23" s="78">
        <v>4157817</v>
      </c>
      <c r="L23" s="78">
        <f t="shared" si="2"/>
        <v>44782941</v>
      </c>
      <c r="M23" s="95">
        <f t="shared" si="3"/>
        <v>0.1017489870290285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40625124</v>
      </c>
      <c r="AA23" s="78">
        <v>4157817</v>
      </c>
      <c r="AB23" s="78">
        <f t="shared" si="10"/>
        <v>44782941</v>
      </c>
      <c r="AC23" s="95">
        <f t="shared" si="11"/>
        <v>0.1017489870290285</v>
      </c>
      <c r="AD23" s="77">
        <v>-622493683</v>
      </c>
      <c r="AE23" s="78">
        <v>17936136</v>
      </c>
      <c r="AF23" s="78">
        <f t="shared" si="12"/>
        <v>-604557547</v>
      </c>
      <c r="AG23" s="78">
        <v>508162620</v>
      </c>
      <c r="AH23" s="78">
        <v>581648215</v>
      </c>
      <c r="AI23" s="79">
        <v>-604557547</v>
      </c>
      <c r="AJ23" s="114">
        <f t="shared" si="13"/>
        <v>-1.1896930691202749</v>
      </c>
      <c r="AK23" s="115">
        <f t="shared" si="14"/>
        <v>-1.0740755635625205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222867084</v>
      </c>
      <c r="E24" s="78">
        <v>23531020</v>
      </c>
      <c r="F24" s="79">
        <f t="shared" si="0"/>
        <v>246398104</v>
      </c>
      <c r="G24" s="77">
        <v>222867084</v>
      </c>
      <c r="H24" s="78">
        <v>23531020</v>
      </c>
      <c r="I24" s="79">
        <f t="shared" si="1"/>
        <v>246398104</v>
      </c>
      <c r="J24" s="77">
        <v>35977368</v>
      </c>
      <c r="K24" s="78">
        <v>3949065</v>
      </c>
      <c r="L24" s="78">
        <f t="shared" si="2"/>
        <v>39926433</v>
      </c>
      <c r="M24" s="95">
        <f t="shared" si="3"/>
        <v>0.1620403418363966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35977368</v>
      </c>
      <c r="AA24" s="78">
        <v>3949065</v>
      </c>
      <c r="AB24" s="78">
        <f t="shared" si="10"/>
        <v>39926433</v>
      </c>
      <c r="AC24" s="95">
        <f t="shared" si="11"/>
        <v>0.1620403418363966</v>
      </c>
      <c r="AD24" s="77">
        <v>54577986</v>
      </c>
      <c r="AE24" s="78">
        <v>2786541</v>
      </c>
      <c r="AF24" s="78">
        <f t="shared" si="12"/>
        <v>57364527</v>
      </c>
      <c r="AG24" s="78">
        <v>221022963</v>
      </c>
      <c r="AH24" s="78">
        <v>228918611</v>
      </c>
      <c r="AI24" s="79">
        <v>57364527</v>
      </c>
      <c r="AJ24" s="114">
        <f t="shared" si="13"/>
        <v>0.25954102787048422</v>
      </c>
      <c r="AK24" s="115">
        <f t="shared" si="14"/>
        <v>-0.30398741019864073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330883455</v>
      </c>
      <c r="E25" s="78">
        <v>63856150</v>
      </c>
      <c r="F25" s="79">
        <f t="shared" si="0"/>
        <v>394739605</v>
      </c>
      <c r="G25" s="77">
        <v>330883455</v>
      </c>
      <c r="H25" s="78">
        <v>63856150</v>
      </c>
      <c r="I25" s="79">
        <f t="shared" si="1"/>
        <v>394739605</v>
      </c>
      <c r="J25" s="77">
        <v>7663800</v>
      </c>
      <c r="K25" s="78">
        <v>14567983</v>
      </c>
      <c r="L25" s="78">
        <f t="shared" si="2"/>
        <v>22231783</v>
      </c>
      <c r="M25" s="95">
        <f t="shared" si="3"/>
        <v>5.6320122730020974E-2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7663800</v>
      </c>
      <c r="AA25" s="78">
        <v>14567983</v>
      </c>
      <c r="AB25" s="78">
        <f t="shared" si="10"/>
        <v>22231783</v>
      </c>
      <c r="AC25" s="95">
        <f t="shared" si="11"/>
        <v>5.6320122730020974E-2</v>
      </c>
      <c r="AD25" s="77">
        <v>122993843</v>
      </c>
      <c r="AE25" s="78">
        <v>7585791</v>
      </c>
      <c r="AF25" s="78">
        <f t="shared" si="12"/>
        <v>130579634</v>
      </c>
      <c r="AG25" s="78">
        <v>387435957</v>
      </c>
      <c r="AH25" s="78">
        <v>385587762</v>
      </c>
      <c r="AI25" s="79">
        <v>130579634</v>
      </c>
      <c r="AJ25" s="114">
        <f t="shared" si="13"/>
        <v>0.33703540324730363</v>
      </c>
      <c r="AK25" s="115">
        <f t="shared" si="14"/>
        <v>-0.82974540271724151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353761527</v>
      </c>
      <c r="E26" s="78">
        <v>16298000</v>
      </c>
      <c r="F26" s="79">
        <f t="shared" si="0"/>
        <v>370059527</v>
      </c>
      <c r="G26" s="77">
        <v>353761527</v>
      </c>
      <c r="H26" s="78">
        <v>16298000</v>
      </c>
      <c r="I26" s="79">
        <f t="shared" si="1"/>
        <v>370059527</v>
      </c>
      <c r="J26" s="77">
        <v>79411411</v>
      </c>
      <c r="K26" s="78">
        <v>17844210</v>
      </c>
      <c r="L26" s="78">
        <f t="shared" si="2"/>
        <v>97255621</v>
      </c>
      <c r="M26" s="95">
        <f t="shared" si="3"/>
        <v>0.26281074774221391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79411411</v>
      </c>
      <c r="AA26" s="78">
        <v>17844210</v>
      </c>
      <c r="AB26" s="78">
        <f t="shared" si="10"/>
        <v>97255621</v>
      </c>
      <c r="AC26" s="95">
        <f t="shared" si="11"/>
        <v>0.26281074774221391</v>
      </c>
      <c r="AD26" s="77">
        <v>66557106</v>
      </c>
      <c r="AE26" s="78">
        <v>119650</v>
      </c>
      <c r="AF26" s="78">
        <f t="shared" si="12"/>
        <v>66676756</v>
      </c>
      <c r="AG26" s="78">
        <v>370441667</v>
      </c>
      <c r="AH26" s="78">
        <v>346768611</v>
      </c>
      <c r="AI26" s="79">
        <v>66676756</v>
      </c>
      <c r="AJ26" s="114">
        <f t="shared" si="13"/>
        <v>0.17999259246395735</v>
      </c>
      <c r="AK26" s="115">
        <f t="shared" si="14"/>
        <v>0.45861356842255496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190704889</v>
      </c>
      <c r="E27" s="78">
        <v>41692584</v>
      </c>
      <c r="F27" s="79">
        <f t="shared" si="0"/>
        <v>232397473</v>
      </c>
      <c r="G27" s="77">
        <v>190704889</v>
      </c>
      <c r="H27" s="78">
        <v>41692584</v>
      </c>
      <c r="I27" s="79">
        <f t="shared" si="1"/>
        <v>232397473</v>
      </c>
      <c r="J27" s="77">
        <v>76296113</v>
      </c>
      <c r="K27" s="78">
        <v>55500</v>
      </c>
      <c r="L27" s="78">
        <f t="shared" si="2"/>
        <v>76351613</v>
      </c>
      <c r="M27" s="95">
        <f t="shared" si="3"/>
        <v>0.32853891229703691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76296113</v>
      </c>
      <c r="AA27" s="78">
        <v>55500</v>
      </c>
      <c r="AB27" s="78">
        <f t="shared" si="10"/>
        <v>76351613</v>
      </c>
      <c r="AC27" s="95">
        <f t="shared" si="11"/>
        <v>0.32853891229703691</v>
      </c>
      <c r="AD27" s="77">
        <v>24538</v>
      </c>
      <c r="AE27" s="78">
        <v>4474695</v>
      </c>
      <c r="AF27" s="78">
        <f t="shared" si="12"/>
        <v>4499233</v>
      </c>
      <c r="AG27" s="78">
        <v>209117524</v>
      </c>
      <c r="AH27" s="78">
        <v>218408851</v>
      </c>
      <c r="AI27" s="79">
        <v>4499233</v>
      </c>
      <c r="AJ27" s="114">
        <f t="shared" si="13"/>
        <v>2.1515332210991556E-2</v>
      </c>
      <c r="AK27" s="115">
        <f t="shared" si="14"/>
        <v>15.969917539278363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525038729</v>
      </c>
      <c r="E28" s="78">
        <v>45255000</v>
      </c>
      <c r="F28" s="79">
        <f t="shared" si="0"/>
        <v>570293729</v>
      </c>
      <c r="G28" s="77">
        <v>525038729</v>
      </c>
      <c r="H28" s="78">
        <v>45255000</v>
      </c>
      <c r="I28" s="79">
        <f t="shared" si="1"/>
        <v>570293729</v>
      </c>
      <c r="J28" s="77">
        <v>206792863</v>
      </c>
      <c r="K28" s="78">
        <v>14872112</v>
      </c>
      <c r="L28" s="78">
        <f t="shared" si="2"/>
        <v>221664975</v>
      </c>
      <c r="M28" s="95">
        <f t="shared" si="3"/>
        <v>0.38868562589437133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206792863</v>
      </c>
      <c r="AA28" s="78">
        <v>14872112</v>
      </c>
      <c r="AB28" s="78">
        <f t="shared" si="10"/>
        <v>221664975</v>
      </c>
      <c r="AC28" s="95">
        <f t="shared" si="11"/>
        <v>0.38868562589437133</v>
      </c>
      <c r="AD28" s="77">
        <v>181655196</v>
      </c>
      <c r="AE28" s="78">
        <v>8368845</v>
      </c>
      <c r="AF28" s="78">
        <f t="shared" si="12"/>
        <v>190024041</v>
      </c>
      <c r="AG28" s="78">
        <v>902794693</v>
      </c>
      <c r="AH28" s="78">
        <v>928138870</v>
      </c>
      <c r="AI28" s="79">
        <v>190024041</v>
      </c>
      <c r="AJ28" s="114">
        <f t="shared" si="13"/>
        <v>0.21048422467853387</v>
      </c>
      <c r="AK28" s="115">
        <f t="shared" si="14"/>
        <v>0.1665101627851393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2035880847</v>
      </c>
      <c r="E29" s="81">
        <f>SUM(E23:E28)</f>
        <v>218139157</v>
      </c>
      <c r="F29" s="82">
        <f t="shared" si="0"/>
        <v>2254020004</v>
      </c>
      <c r="G29" s="80">
        <f>SUM(G23:G28)</f>
        <v>2035880847</v>
      </c>
      <c r="H29" s="81">
        <f>SUM(H23:H28)</f>
        <v>218139157</v>
      </c>
      <c r="I29" s="82">
        <f t="shared" si="1"/>
        <v>2254020004</v>
      </c>
      <c r="J29" s="80">
        <f>SUM(J23:J28)</f>
        <v>446766679</v>
      </c>
      <c r="K29" s="81">
        <f>SUM(K23:K28)</f>
        <v>55446687</v>
      </c>
      <c r="L29" s="81">
        <f t="shared" si="2"/>
        <v>502213366</v>
      </c>
      <c r="M29" s="96">
        <f t="shared" si="3"/>
        <v>0.22280785667774403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446766679</v>
      </c>
      <c r="AA29" s="81">
        <v>55446687</v>
      </c>
      <c r="AB29" s="81">
        <f t="shared" si="10"/>
        <v>502213366</v>
      </c>
      <c r="AC29" s="96">
        <f t="shared" si="11"/>
        <v>0.22280785667774403</v>
      </c>
      <c r="AD29" s="80">
        <f>SUM(AD23:AD28)</f>
        <v>-196685014</v>
      </c>
      <c r="AE29" s="81">
        <f>SUM(AE23:AE28)</f>
        <v>41271658</v>
      </c>
      <c r="AF29" s="81">
        <f t="shared" si="12"/>
        <v>-155413356</v>
      </c>
      <c r="AG29" s="81">
        <f>SUM(AG23:AG28)</f>
        <v>2598975424</v>
      </c>
      <c r="AH29" s="81">
        <f>SUM(AH23:AH28)</f>
        <v>2689470920</v>
      </c>
      <c r="AI29" s="82">
        <f>SUM(AI23:AI28)</f>
        <v>-155413356</v>
      </c>
      <c r="AJ29" s="116">
        <f t="shared" si="13"/>
        <v>-5.9797932125425134E-2</v>
      </c>
      <c r="AK29" s="117">
        <f t="shared" si="14"/>
        <v>-4.2314685103383258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4214555654</v>
      </c>
      <c r="E30" s="78">
        <v>231469401</v>
      </c>
      <c r="F30" s="79">
        <f t="shared" si="0"/>
        <v>4446025055</v>
      </c>
      <c r="G30" s="77">
        <v>4214555654</v>
      </c>
      <c r="H30" s="78">
        <v>231469401</v>
      </c>
      <c r="I30" s="79">
        <f t="shared" si="1"/>
        <v>4446025055</v>
      </c>
      <c r="J30" s="77">
        <v>1112909474</v>
      </c>
      <c r="K30" s="78">
        <v>4097595</v>
      </c>
      <c r="L30" s="78">
        <f t="shared" si="2"/>
        <v>1117007069</v>
      </c>
      <c r="M30" s="95">
        <f t="shared" si="3"/>
        <v>0.25123724117204732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1112909474</v>
      </c>
      <c r="AA30" s="78">
        <v>4097595</v>
      </c>
      <c r="AB30" s="78">
        <f t="shared" si="10"/>
        <v>1117007069</v>
      </c>
      <c r="AC30" s="95">
        <f t="shared" si="11"/>
        <v>0.25123724117204732</v>
      </c>
      <c r="AD30" s="77">
        <v>1056764805</v>
      </c>
      <c r="AE30" s="78">
        <v>15817610</v>
      </c>
      <c r="AF30" s="78">
        <f t="shared" si="12"/>
        <v>1072582415</v>
      </c>
      <c r="AG30" s="78">
        <v>4236891869</v>
      </c>
      <c r="AH30" s="78">
        <v>4225043807</v>
      </c>
      <c r="AI30" s="79">
        <v>1072582415</v>
      </c>
      <c r="AJ30" s="114">
        <f t="shared" si="13"/>
        <v>0.25315312454578953</v>
      </c>
      <c r="AK30" s="115">
        <f t="shared" si="14"/>
        <v>4.1418406062530888E-2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620068924</v>
      </c>
      <c r="E31" s="78">
        <v>94259738</v>
      </c>
      <c r="F31" s="79">
        <f t="shared" si="0"/>
        <v>714328662</v>
      </c>
      <c r="G31" s="77">
        <v>620068924</v>
      </c>
      <c r="H31" s="78">
        <v>94259738</v>
      </c>
      <c r="I31" s="79">
        <f t="shared" si="1"/>
        <v>714328662</v>
      </c>
      <c r="J31" s="77">
        <v>194115323</v>
      </c>
      <c r="K31" s="78">
        <v>17654563</v>
      </c>
      <c r="L31" s="78">
        <f t="shared" si="2"/>
        <v>211769886</v>
      </c>
      <c r="M31" s="95">
        <f t="shared" si="3"/>
        <v>0.29646001520795762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194115323</v>
      </c>
      <c r="AA31" s="78">
        <v>17654563</v>
      </c>
      <c r="AB31" s="78">
        <f t="shared" si="10"/>
        <v>211769886</v>
      </c>
      <c r="AC31" s="95">
        <f t="shared" si="11"/>
        <v>0.29646001520795762</v>
      </c>
      <c r="AD31" s="77">
        <v>128727074</v>
      </c>
      <c r="AE31" s="78">
        <v>8880337</v>
      </c>
      <c r="AF31" s="78">
        <f t="shared" si="12"/>
        <v>137607411</v>
      </c>
      <c r="AG31" s="78">
        <v>602668560</v>
      </c>
      <c r="AH31" s="78">
        <v>664421086</v>
      </c>
      <c r="AI31" s="79">
        <v>137607411</v>
      </c>
      <c r="AJ31" s="114">
        <f t="shared" si="13"/>
        <v>0.22833016376364482</v>
      </c>
      <c r="AK31" s="115">
        <f t="shared" si="14"/>
        <v>0.53894244838310335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2145574432</v>
      </c>
      <c r="E32" s="78">
        <v>189041750</v>
      </c>
      <c r="F32" s="79">
        <f t="shared" si="0"/>
        <v>2334616182</v>
      </c>
      <c r="G32" s="77">
        <v>2145574432</v>
      </c>
      <c r="H32" s="78">
        <v>189041750</v>
      </c>
      <c r="I32" s="79">
        <f t="shared" si="1"/>
        <v>2334616182</v>
      </c>
      <c r="J32" s="77">
        <v>576174913</v>
      </c>
      <c r="K32" s="78">
        <v>23087629</v>
      </c>
      <c r="L32" s="78">
        <f t="shared" si="2"/>
        <v>599262542</v>
      </c>
      <c r="M32" s="95">
        <f t="shared" si="3"/>
        <v>0.2566856799076192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576174913</v>
      </c>
      <c r="AA32" s="78">
        <v>23087629</v>
      </c>
      <c r="AB32" s="78">
        <f t="shared" si="10"/>
        <v>599262542</v>
      </c>
      <c r="AC32" s="95">
        <f t="shared" si="11"/>
        <v>0.2566856799076192</v>
      </c>
      <c r="AD32" s="77">
        <v>590550397</v>
      </c>
      <c r="AE32" s="78">
        <v>131418643</v>
      </c>
      <c r="AF32" s="78">
        <f t="shared" si="12"/>
        <v>721969040</v>
      </c>
      <c r="AG32" s="78">
        <v>2407692854</v>
      </c>
      <c r="AH32" s="78">
        <v>2346719355</v>
      </c>
      <c r="AI32" s="79">
        <v>721969040</v>
      </c>
      <c r="AJ32" s="114">
        <f t="shared" si="13"/>
        <v>0.29985927764854348</v>
      </c>
      <c r="AK32" s="115">
        <f t="shared" si="14"/>
        <v>-0.16996088641141727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230697430</v>
      </c>
      <c r="E33" s="78">
        <v>39450000</v>
      </c>
      <c r="F33" s="79">
        <f t="shared" si="0"/>
        <v>270147430</v>
      </c>
      <c r="G33" s="77">
        <v>230697430</v>
      </c>
      <c r="H33" s="78">
        <v>39450000</v>
      </c>
      <c r="I33" s="79">
        <f t="shared" si="1"/>
        <v>270147430</v>
      </c>
      <c r="J33" s="77">
        <v>90808920</v>
      </c>
      <c r="K33" s="78">
        <v>1743452</v>
      </c>
      <c r="L33" s="78">
        <f t="shared" si="2"/>
        <v>92552372</v>
      </c>
      <c r="M33" s="95">
        <f t="shared" si="3"/>
        <v>0.34259949095203313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90808920</v>
      </c>
      <c r="AA33" s="78">
        <v>1743452</v>
      </c>
      <c r="AB33" s="78">
        <f t="shared" si="10"/>
        <v>92552372</v>
      </c>
      <c r="AC33" s="95">
        <f t="shared" si="11"/>
        <v>0.34259949095203313</v>
      </c>
      <c r="AD33" s="77">
        <v>81503617</v>
      </c>
      <c r="AE33" s="78">
        <v>2431578</v>
      </c>
      <c r="AF33" s="78">
        <f t="shared" si="12"/>
        <v>83935195</v>
      </c>
      <c r="AG33" s="78">
        <v>308221000</v>
      </c>
      <c r="AH33" s="78">
        <v>294068047</v>
      </c>
      <c r="AI33" s="79">
        <v>83935195</v>
      </c>
      <c r="AJ33" s="114">
        <f t="shared" si="13"/>
        <v>0.27232146738865942</v>
      </c>
      <c r="AK33" s="115">
        <f t="shared" si="14"/>
        <v>0.10266464502763117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7210896440</v>
      </c>
      <c r="E34" s="81">
        <f>SUM(E30:E33)</f>
        <v>554220889</v>
      </c>
      <c r="F34" s="82">
        <f t="shared" si="0"/>
        <v>7765117329</v>
      </c>
      <c r="G34" s="80">
        <f>SUM(G30:G33)</f>
        <v>7210896440</v>
      </c>
      <c r="H34" s="81">
        <f>SUM(H30:H33)</f>
        <v>554220889</v>
      </c>
      <c r="I34" s="82">
        <f t="shared" si="1"/>
        <v>7765117329</v>
      </c>
      <c r="J34" s="80">
        <f>SUM(J30:J33)</f>
        <v>1974008630</v>
      </c>
      <c r="K34" s="81">
        <f>SUM(K30:K33)</f>
        <v>46583239</v>
      </c>
      <c r="L34" s="81">
        <f t="shared" si="2"/>
        <v>2020591869</v>
      </c>
      <c r="M34" s="96">
        <f t="shared" si="3"/>
        <v>0.26021395213872628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1974008630</v>
      </c>
      <c r="AA34" s="81">
        <v>46583239</v>
      </c>
      <c r="AB34" s="81">
        <f t="shared" si="10"/>
        <v>2020591869</v>
      </c>
      <c r="AC34" s="96">
        <f t="shared" si="11"/>
        <v>0.26021395213872628</v>
      </c>
      <c r="AD34" s="80">
        <f>SUM(AD30:AD33)</f>
        <v>1857545893</v>
      </c>
      <c r="AE34" s="81">
        <f>SUM(AE30:AE33)</f>
        <v>158548168</v>
      </c>
      <c r="AF34" s="81">
        <f t="shared" si="12"/>
        <v>2016094061</v>
      </c>
      <c r="AG34" s="81">
        <f>SUM(AG30:AG33)</f>
        <v>7555474283</v>
      </c>
      <c r="AH34" s="81">
        <f>SUM(AH30:AH33)</f>
        <v>7530252295</v>
      </c>
      <c r="AI34" s="82">
        <f>SUM(AI30:AI33)</f>
        <v>2016094061</v>
      </c>
      <c r="AJ34" s="116">
        <f t="shared" si="13"/>
        <v>0.2668388489570086</v>
      </c>
      <c r="AK34" s="117">
        <f t="shared" si="14"/>
        <v>2.2309514655129981E-3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26448248870</v>
      </c>
      <c r="E35" s="84">
        <f>SUM(E9:E14,E16:E21,E23:E28,E30:E33)</f>
        <v>3075029456</v>
      </c>
      <c r="F35" s="85">
        <f t="shared" si="0"/>
        <v>29523278326</v>
      </c>
      <c r="G35" s="83">
        <f>SUM(G9:G14,G16:G21,G23:G28,G30:G33)</f>
        <v>26448248870</v>
      </c>
      <c r="H35" s="84">
        <f>SUM(H9:H14,H16:H21,H23:H28,H30:H33)</f>
        <v>3075029456</v>
      </c>
      <c r="I35" s="85">
        <f t="shared" si="1"/>
        <v>29523278326</v>
      </c>
      <c r="J35" s="83">
        <f>SUM(J9:J14,J16:J21,J23:J28,J30:J33)</f>
        <v>5630917548</v>
      </c>
      <c r="K35" s="84">
        <f>SUM(K9:K14,K16:K21,K23:K28,K30:K33)</f>
        <v>330076973</v>
      </c>
      <c r="L35" s="84">
        <f t="shared" si="2"/>
        <v>5960994521</v>
      </c>
      <c r="M35" s="97">
        <f t="shared" si="3"/>
        <v>0.20190828590165016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5630917548</v>
      </c>
      <c r="AA35" s="84">
        <v>330076973</v>
      </c>
      <c r="AB35" s="84">
        <f t="shared" si="10"/>
        <v>5960994521</v>
      </c>
      <c r="AC35" s="97">
        <f t="shared" si="11"/>
        <v>0.20190828590165016</v>
      </c>
      <c r="AD35" s="83">
        <f>SUM(AD9:AD14,AD16:AD21,AD23:AD28,AD30:AD33)</f>
        <v>3803242314</v>
      </c>
      <c r="AE35" s="84">
        <f>SUM(AE9:AE14,AE16:AE21,AE23:AE28,AE30:AE33)</f>
        <v>344280613</v>
      </c>
      <c r="AF35" s="84">
        <f t="shared" si="12"/>
        <v>4147522927</v>
      </c>
      <c r="AG35" s="84">
        <f>SUM(AG9:AG14,AG16:AG21,AG23:AG28,AG30:AG33)</f>
        <v>27981051952</v>
      </c>
      <c r="AH35" s="84">
        <f>SUM(AH9:AH14,AH16:AH21,AH23:AH28,AH30:AH33)</f>
        <v>28012541619</v>
      </c>
      <c r="AI35" s="85">
        <f>SUM(AI9:AI14,AI16:AI21,AI23:AI28,AI30:AI33)</f>
        <v>4147522927</v>
      </c>
      <c r="AJ35" s="118">
        <f t="shared" si="13"/>
        <v>0.14822612581238381</v>
      </c>
      <c r="AK35" s="119">
        <f t="shared" si="14"/>
        <v>0.43724209025933614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6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58890332089</v>
      </c>
      <c r="E9" s="78">
        <v>11034869388</v>
      </c>
      <c r="F9" s="79">
        <f>$D9       +$E9</f>
        <v>69925201477</v>
      </c>
      <c r="G9" s="77">
        <v>58924155094</v>
      </c>
      <c r="H9" s="78">
        <v>11456861200</v>
      </c>
      <c r="I9" s="79">
        <f>$G9       +$H9</f>
        <v>70381016294</v>
      </c>
      <c r="J9" s="77">
        <v>14956844397</v>
      </c>
      <c r="K9" s="78">
        <v>1175806543</v>
      </c>
      <c r="L9" s="78">
        <f>$J9       +$K9</f>
        <v>16132650940</v>
      </c>
      <c r="M9" s="95">
        <f>IF(($F9       =0),0,($L9       /$F9       ))</f>
        <v>0.23071297042034836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14956844397</v>
      </c>
      <c r="AA9" s="78">
        <v>1175806543</v>
      </c>
      <c r="AB9" s="78">
        <f>$Z9       +$AA9</f>
        <v>16132650940</v>
      </c>
      <c r="AC9" s="95">
        <f>IF(($F9       =0),0,($AB9       /$F9       ))</f>
        <v>0.23071297042034836</v>
      </c>
      <c r="AD9" s="77">
        <v>13702194589</v>
      </c>
      <c r="AE9" s="78">
        <v>805538354</v>
      </c>
      <c r="AF9" s="78">
        <f>$AD9       +$AE9</f>
        <v>14507732943</v>
      </c>
      <c r="AG9" s="78">
        <v>60961833532</v>
      </c>
      <c r="AH9" s="78">
        <v>61927906268</v>
      </c>
      <c r="AI9" s="79">
        <v>14507732943</v>
      </c>
      <c r="AJ9" s="114">
        <f>IF(($AG9       =0),0,($AI9       /$AG9       ))</f>
        <v>0.23798058723717064</v>
      </c>
      <c r="AK9" s="115">
        <f>IF(($AF9       =0),0,(($L9       /$AF9       )-1))</f>
        <v>0.11200357791146298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58890332089</v>
      </c>
      <c r="E10" s="81">
        <f>E9</f>
        <v>11034869388</v>
      </c>
      <c r="F10" s="82">
        <f t="shared" ref="F10:F45" si="0">$D10      +$E10</f>
        <v>69925201477</v>
      </c>
      <c r="G10" s="80">
        <f>G9</f>
        <v>58924155094</v>
      </c>
      <c r="H10" s="81">
        <f>H9</f>
        <v>11456861200</v>
      </c>
      <c r="I10" s="82">
        <f t="shared" ref="I10:I45" si="1">$G10      +$H10</f>
        <v>70381016294</v>
      </c>
      <c r="J10" s="80">
        <f>J9</f>
        <v>14956844397</v>
      </c>
      <c r="K10" s="81">
        <f>K9</f>
        <v>1175806543</v>
      </c>
      <c r="L10" s="81">
        <f t="shared" ref="L10:L45" si="2">$J10      +$K10</f>
        <v>16132650940</v>
      </c>
      <c r="M10" s="96">
        <f t="shared" ref="M10:M45" si="3">IF(($F10      =0),0,($L10      /$F10      ))</f>
        <v>0.23071297042034836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14956844397</v>
      </c>
      <c r="AA10" s="81">
        <v>1175806543</v>
      </c>
      <c r="AB10" s="81">
        <f t="shared" ref="AB10:AB45" si="10">$Z10      +$AA10</f>
        <v>16132650940</v>
      </c>
      <c r="AC10" s="96">
        <f t="shared" ref="AC10:AC45" si="11">IF(($F10      =0),0,($AB10      /$F10      ))</f>
        <v>0.23071297042034836</v>
      </c>
      <c r="AD10" s="80">
        <f>AD9</f>
        <v>13702194589</v>
      </c>
      <c r="AE10" s="81">
        <f>AE9</f>
        <v>805538354</v>
      </c>
      <c r="AF10" s="81">
        <f t="shared" ref="AF10:AF45" si="12">$AD10      +$AE10</f>
        <v>14507732943</v>
      </c>
      <c r="AG10" s="81">
        <f>AG9</f>
        <v>60961833532</v>
      </c>
      <c r="AH10" s="81">
        <f>AH9</f>
        <v>61927906268</v>
      </c>
      <c r="AI10" s="82">
        <f>AI9</f>
        <v>14507732943</v>
      </c>
      <c r="AJ10" s="116">
        <f t="shared" ref="AJ10:AJ45" si="13">IF(($AG10      =0),0,($AI10      /$AG10      ))</f>
        <v>0.23798058723717064</v>
      </c>
      <c r="AK10" s="117">
        <f t="shared" ref="AK10:AK45" si="14">IF(($AF10      =0),0,(($L10      /$AF10      )-1))</f>
        <v>0.11200357791146298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478158994</v>
      </c>
      <c r="E11" s="78">
        <v>51648038</v>
      </c>
      <c r="F11" s="79">
        <f t="shared" si="0"/>
        <v>529807032</v>
      </c>
      <c r="G11" s="77">
        <v>478158994</v>
      </c>
      <c r="H11" s="78">
        <v>51648038</v>
      </c>
      <c r="I11" s="79">
        <f t="shared" si="1"/>
        <v>529807032</v>
      </c>
      <c r="J11" s="77">
        <v>121469324</v>
      </c>
      <c r="K11" s="78">
        <v>9405061</v>
      </c>
      <c r="L11" s="78">
        <f t="shared" si="2"/>
        <v>130874385</v>
      </c>
      <c r="M11" s="95">
        <f t="shared" si="3"/>
        <v>0.24702274053621848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121469324</v>
      </c>
      <c r="AA11" s="78">
        <v>9405061</v>
      </c>
      <c r="AB11" s="78">
        <f t="shared" si="10"/>
        <v>130874385</v>
      </c>
      <c r="AC11" s="95">
        <f t="shared" si="11"/>
        <v>0.24702274053621848</v>
      </c>
      <c r="AD11" s="77">
        <v>111606541</v>
      </c>
      <c r="AE11" s="78">
        <v>11707309</v>
      </c>
      <c r="AF11" s="78">
        <f t="shared" si="12"/>
        <v>123313850</v>
      </c>
      <c r="AG11" s="78">
        <v>479658295</v>
      </c>
      <c r="AH11" s="78">
        <v>485466093</v>
      </c>
      <c r="AI11" s="79">
        <v>123313850</v>
      </c>
      <c r="AJ11" s="114">
        <f t="shared" si="13"/>
        <v>0.25708687056063523</v>
      </c>
      <c r="AK11" s="115">
        <f t="shared" si="14"/>
        <v>6.1311320666737723E-2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371049912</v>
      </c>
      <c r="E12" s="78">
        <v>86994625</v>
      </c>
      <c r="F12" s="79">
        <f t="shared" si="0"/>
        <v>458044537</v>
      </c>
      <c r="G12" s="77">
        <v>371049912</v>
      </c>
      <c r="H12" s="78">
        <v>86994625</v>
      </c>
      <c r="I12" s="79">
        <f t="shared" si="1"/>
        <v>458044537</v>
      </c>
      <c r="J12" s="77">
        <v>114178127</v>
      </c>
      <c r="K12" s="78">
        <v>2920159</v>
      </c>
      <c r="L12" s="78">
        <f t="shared" si="2"/>
        <v>117098286</v>
      </c>
      <c r="M12" s="95">
        <f t="shared" si="3"/>
        <v>0.25564825369808963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114178127</v>
      </c>
      <c r="AA12" s="78">
        <v>2920159</v>
      </c>
      <c r="AB12" s="78">
        <f t="shared" si="10"/>
        <v>117098286</v>
      </c>
      <c r="AC12" s="95">
        <f t="shared" si="11"/>
        <v>0.25564825369808963</v>
      </c>
      <c r="AD12" s="77">
        <v>110238088</v>
      </c>
      <c r="AE12" s="78">
        <v>875901</v>
      </c>
      <c r="AF12" s="78">
        <f t="shared" si="12"/>
        <v>111113989</v>
      </c>
      <c r="AG12" s="78">
        <v>455527045</v>
      </c>
      <c r="AH12" s="78">
        <v>435827892</v>
      </c>
      <c r="AI12" s="79">
        <v>111113989</v>
      </c>
      <c r="AJ12" s="114">
        <f t="shared" si="13"/>
        <v>0.24392402211815986</v>
      </c>
      <c r="AK12" s="115">
        <f t="shared" si="14"/>
        <v>5.3857278042641399E-2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527673934</v>
      </c>
      <c r="E13" s="78">
        <v>102440609</v>
      </c>
      <c r="F13" s="79">
        <f t="shared" si="0"/>
        <v>630114543</v>
      </c>
      <c r="G13" s="77">
        <v>529229961</v>
      </c>
      <c r="H13" s="78">
        <v>112533065</v>
      </c>
      <c r="I13" s="79">
        <f t="shared" si="1"/>
        <v>641763026</v>
      </c>
      <c r="J13" s="77">
        <v>140541845</v>
      </c>
      <c r="K13" s="78">
        <v>11009382</v>
      </c>
      <c r="L13" s="78">
        <f t="shared" si="2"/>
        <v>151551227</v>
      </c>
      <c r="M13" s="95">
        <f t="shared" si="3"/>
        <v>0.24051377433451809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140541845</v>
      </c>
      <c r="AA13" s="78">
        <v>11009382</v>
      </c>
      <c r="AB13" s="78">
        <f t="shared" si="10"/>
        <v>151551227</v>
      </c>
      <c r="AC13" s="95">
        <f t="shared" si="11"/>
        <v>0.24051377433451809</v>
      </c>
      <c r="AD13" s="77">
        <v>124762461</v>
      </c>
      <c r="AE13" s="78">
        <v>8321391</v>
      </c>
      <c r="AF13" s="78">
        <f t="shared" si="12"/>
        <v>133083852</v>
      </c>
      <c r="AG13" s="78">
        <v>555301402</v>
      </c>
      <c r="AH13" s="78">
        <v>558060453</v>
      </c>
      <c r="AI13" s="79">
        <v>133083852</v>
      </c>
      <c r="AJ13" s="114">
        <f t="shared" si="13"/>
        <v>0.2396605726560006</v>
      </c>
      <c r="AK13" s="115">
        <f t="shared" si="14"/>
        <v>0.13876495699868974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1548310296</v>
      </c>
      <c r="E14" s="78">
        <v>312265443</v>
      </c>
      <c r="F14" s="79">
        <f t="shared" si="0"/>
        <v>1860575739</v>
      </c>
      <c r="G14" s="77">
        <v>1553216426</v>
      </c>
      <c r="H14" s="78">
        <v>419917449</v>
      </c>
      <c r="I14" s="79">
        <f t="shared" si="1"/>
        <v>1973133875</v>
      </c>
      <c r="J14" s="77">
        <v>374689727</v>
      </c>
      <c r="K14" s="78">
        <v>23906789</v>
      </c>
      <c r="L14" s="78">
        <f t="shared" si="2"/>
        <v>398596516</v>
      </c>
      <c r="M14" s="95">
        <f t="shared" si="3"/>
        <v>0.21423288912400465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374689727</v>
      </c>
      <c r="AA14" s="78">
        <v>23906789</v>
      </c>
      <c r="AB14" s="78">
        <f t="shared" si="10"/>
        <v>398596516</v>
      </c>
      <c r="AC14" s="95">
        <f t="shared" si="11"/>
        <v>0.21423288912400465</v>
      </c>
      <c r="AD14" s="77">
        <v>331787003</v>
      </c>
      <c r="AE14" s="78">
        <v>19558693</v>
      </c>
      <c r="AF14" s="78">
        <f t="shared" si="12"/>
        <v>351345696</v>
      </c>
      <c r="AG14" s="78">
        <v>1710812599</v>
      </c>
      <c r="AH14" s="78">
        <v>1679754996</v>
      </c>
      <c r="AI14" s="79">
        <v>351345696</v>
      </c>
      <c r="AJ14" s="114">
        <f t="shared" si="13"/>
        <v>0.20536772771334963</v>
      </c>
      <c r="AK14" s="115">
        <f t="shared" si="14"/>
        <v>0.1344852677517927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1085098238</v>
      </c>
      <c r="E15" s="78">
        <v>209052395</v>
      </c>
      <c r="F15" s="79">
        <f t="shared" si="0"/>
        <v>1294150633</v>
      </c>
      <c r="G15" s="77">
        <v>1085563238</v>
      </c>
      <c r="H15" s="78">
        <v>240803827</v>
      </c>
      <c r="I15" s="79">
        <f t="shared" si="1"/>
        <v>1326367065</v>
      </c>
      <c r="J15" s="77">
        <v>278118883</v>
      </c>
      <c r="K15" s="78">
        <v>8175527</v>
      </c>
      <c r="L15" s="78">
        <f t="shared" si="2"/>
        <v>286294410</v>
      </c>
      <c r="M15" s="95">
        <f t="shared" si="3"/>
        <v>0.22122185988221049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278118883</v>
      </c>
      <c r="AA15" s="78">
        <v>8175527</v>
      </c>
      <c r="AB15" s="78">
        <f t="shared" si="10"/>
        <v>286294410</v>
      </c>
      <c r="AC15" s="95">
        <f t="shared" si="11"/>
        <v>0.22122185988221049</v>
      </c>
      <c r="AD15" s="77">
        <v>263715157</v>
      </c>
      <c r="AE15" s="78">
        <v>5374600</v>
      </c>
      <c r="AF15" s="78">
        <f t="shared" si="12"/>
        <v>269089757</v>
      </c>
      <c r="AG15" s="78">
        <v>1207970766</v>
      </c>
      <c r="AH15" s="78">
        <v>1197966873</v>
      </c>
      <c r="AI15" s="79">
        <v>269089757</v>
      </c>
      <c r="AJ15" s="114">
        <f t="shared" si="13"/>
        <v>0.22276181226723496</v>
      </c>
      <c r="AK15" s="115">
        <f t="shared" si="14"/>
        <v>6.3936484211846167E-2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503013118</v>
      </c>
      <c r="E16" s="78">
        <v>38500000</v>
      </c>
      <c r="F16" s="79">
        <f t="shared" si="0"/>
        <v>541513118</v>
      </c>
      <c r="G16" s="77">
        <v>503013118</v>
      </c>
      <c r="H16" s="78">
        <v>38500000</v>
      </c>
      <c r="I16" s="79">
        <f t="shared" si="1"/>
        <v>541513118</v>
      </c>
      <c r="J16" s="77">
        <v>84569978</v>
      </c>
      <c r="K16" s="78">
        <v>66183</v>
      </c>
      <c r="L16" s="78">
        <f t="shared" si="2"/>
        <v>84636161</v>
      </c>
      <c r="M16" s="95">
        <f t="shared" si="3"/>
        <v>0.15629567998757141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84569978</v>
      </c>
      <c r="AA16" s="78">
        <v>66183</v>
      </c>
      <c r="AB16" s="78">
        <f t="shared" si="10"/>
        <v>84636161</v>
      </c>
      <c r="AC16" s="95">
        <f t="shared" si="11"/>
        <v>0.15629567998757141</v>
      </c>
      <c r="AD16" s="77">
        <v>118005850</v>
      </c>
      <c r="AE16" s="78">
        <v>1652454</v>
      </c>
      <c r="AF16" s="78">
        <f t="shared" si="12"/>
        <v>119658304</v>
      </c>
      <c r="AG16" s="78">
        <v>479221400</v>
      </c>
      <c r="AH16" s="78">
        <v>589924626</v>
      </c>
      <c r="AI16" s="79">
        <v>119658304</v>
      </c>
      <c r="AJ16" s="114">
        <f t="shared" si="13"/>
        <v>0.24969315644084342</v>
      </c>
      <c r="AK16" s="115">
        <f t="shared" si="14"/>
        <v>-0.29268460131275131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4513304492</v>
      </c>
      <c r="E17" s="81">
        <f>SUM(E11:E16)</f>
        <v>800901110</v>
      </c>
      <c r="F17" s="82">
        <f t="shared" si="0"/>
        <v>5314205602</v>
      </c>
      <c r="G17" s="80">
        <f>SUM(G11:G16)</f>
        <v>4520231649</v>
      </c>
      <c r="H17" s="81">
        <f>SUM(H11:H16)</f>
        <v>950397004</v>
      </c>
      <c r="I17" s="82">
        <f t="shared" si="1"/>
        <v>5470628653</v>
      </c>
      <c r="J17" s="80">
        <f>SUM(J11:J16)</f>
        <v>1113567884</v>
      </c>
      <c r="K17" s="81">
        <f>SUM(K11:K16)</f>
        <v>55483101</v>
      </c>
      <c r="L17" s="81">
        <f t="shared" si="2"/>
        <v>1169050985</v>
      </c>
      <c r="M17" s="96">
        <f t="shared" si="3"/>
        <v>0.21998602849690799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1113567884</v>
      </c>
      <c r="AA17" s="81">
        <v>55483101</v>
      </c>
      <c r="AB17" s="81">
        <f t="shared" si="10"/>
        <v>1169050985</v>
      </c>
      <c r="AC17" s="96">
        <f t="shared" si="11"/>
        <v>0.21998602849690799</v>
      </c>
      <c r="AD17" s="80">
        <f>SUM(AD11:AD16)</f>
        <v>1060115100</v>
      </c>
      <c r="AE17" s="81">
        <f>SUM(AE11:AE16)</f>
        <v>47490348</v>
      </c>
      <c r="AF17" s="81">
        <f t="shared" si="12"/>
        <v>1107605448</v>
      </c>
      <c r="AG17" s="81">
        <f>SUM(AG11:AG16)</f>
        <v>4888491507</v>
      </c>
      <c r="AH17" s="81">
        <f>SUM(AH11:AH16)</f>
        <v>4947000933</v>
      </c>
      <c r="AI17" s="82">
        <f>SUM(AI11:AI16)</f>
        <v>1107605448</v>
      </c>
      <c r="AJ17" s="116">
        <f t="shared" si="13"/>
        <v>0.22657407636158955</v>
      </c>
      <c r="AK17" s="117">
        <f t="shared" si="14"/>
        <v>5.5476015498977516E-2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857781367</v>
      </c>
      <c r="E18" s="78">
        <v>73264405</v>
      </c>
      <c r="F18" s="79">
        <f t="shared" si="0"/>
        <v>931045772</v>
      </c>
      <c r="G18" s="77">
        <v>864683063</v>
      </c>
      <c r="H18" s="78">
        <v>84342234</v>
      </c>
      <c r="I18" s="79">
        <f t="shared" si="1"/>
        <v>949025297</v>
      </c>
      <c r="J18" s="77">
        <v>273489692</v>
      </c>
      <c r="K18" s="78">
        <v>10014357</v>
      </c>
      <c r="L18" s="78">
        <f t="shared" si="2"/>
        <v>283504049</v>
      </c>
      <c r="M18" s="95">
        <f t="shared" si="3"/>
        <v>0.3045006567088519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273489692</v>
      </c>
      <c r="AA18" s="78">
        <v>10014357</v>
      </c>
      <c r="AB18" s="78">
        <f t="shared" si="10"/>
        <v>283504049</v>
      </c>
      <c r="AC18" s="95">
        <f t="shared" si="11"/>
        <v>0.3045006567088519</v>
      </c>
      <c r="AD18" s="77">
        <v>241178175</v>
      </c>
      <c r="AE18" s="78">
        <v>19344348</v>
      </c>
      <c r="AF18" s="78">
        <f t="shared" si="12"/>
        <v>260522523</v>
      </c>
      <c r="AG18" s="78">
        <v>840347919</v>
      </c>
      <c r="AH18" s="78">
        <v>867907255</v>
      </c>
      <c r="AI18" s="79">
        <v>260522523</v>
      </c>
      <c r="AJ18" s="114">
        <f t="shared" si="13"/>
        <v>0.31001745480612058</v>
      </c>
      <c r="AK18" s="115">
        <f t="shared" si="14"/>
        <v>8.8213202203634378E-2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2992381740</v>
      </c>
      <c r="E19" s="78">
        <v>457423210</v>
      </c>
      <c r="F19" s="79">
        <f t="shared" si="0"/>
        <v>3449804950</v>
      </c>
      <c r="G19" s="77">
        <v>2992381740</v>
      </c>
      <c r="H19" s="78">
        <v>465408966</v>
      </c>
      <c r="I19" s="79">
        <f t="shared" si="1"/>
        <v>3457790706</v>
      </c>
      <c r="J19" s="77">
        <v>785698820</v>
      </c>
      <c r="K19" s="78">
        <v>14549722</v>
      </c>
      <c r="L19" s="78">
        <f t="shared" si="2"/>
        <v>800248542</v>
      </c>
      <c r="M19" s="95">
        <f t="shared" si="3"/>
        <v>0.23196921379569591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785698820</v>
      </c>
      <c r="AA19" s="78">
        <v>14549722</v>
      </c>
      <c r="AB19" s="78">
        <f t="shared" si="10"/>
        <v>800248542</v>
      </c>
      <c r="AC19" s="95">
        <f t="shared" si="11"/>
        <v>0.23196921379569591</v>
      </c>
      <c r="AD19" s="77">
        <v>734896974</v>
      </c>
      <c r="AE19" s="78">
        <v>29300334</v>
      </c>
      <c r="AF19" s="78">
        <f t="shared" si="12"/>
        <v>764197308</v>
      </c>
      <c r="AG19" s="78">
        <v>2967174954</v>
      </c>
      <c r="AH19" s="78">
        <v>2916264591</v>
      </c>
      <c r="AI19" s="79">
        <v>764197308</v>
      </c>
      <c r="AJ19" s="114">
        <f t="shared" si="13"/>
        <v>0.25755047135653331</v>
      </c>
      <c r="AK19" s="115">
        <f t="shared" si="14"/>
        <v>4.7175295728730804E-2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2284927328</v>
      </c>
      <c r="E20" s="78">
        <v>504799865</v>
      </c>
      <c r="F20" s="79">
        <f t="shared" si="0"/>
        <v>2789727193</v>
      </c>
      <c r="G20" s="77">
        <v>2284927328</v>
      </c>
      <c r="H20" s="78">
        <v>539909625</v>
      </c>
      <c r="I20" s="79">
        <f t="shared" si="1"/>
        <v>2824836953</v>
      </c>
      <c r="J20" s="77">
        <v>669256738</v>
      </c>
      <c r="K20" s="78">
        <v>26847318</v>
      </c>
      <c r="L20" s="78">
        <f t="shared" si="2"/>
        <v>696104056</v>
      </c>
      <c r="M20" s="95">
        <f t="shared" si="3"/>
        <v>0.24952406018289833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669256738</v>
      </c>
      <c r="AA20" s="78">
        <v>26847318</v>
      </c>
      <c r="AB20" s="78">
        <f t="shared" si="10"/>
        <v>696104056</v>
      </c>
      <c r="AC20" s="95">
        <f t="shared" si="11"/>
        <v>0.24952406018289833</v>
      </c>
      <c r="AD20" s="77">
        <v>620847084</v>
      </c>
      <c r="AE20" s="78">
        <v>21323290</v>
      </c>
      <c r="AF20" s="78">
        <f t="shared" si="12"/>
        <v>642170374</v>
      </c>
      <c r="AG20" s="78">
        <v>2513055801</v>
      </c>
      <c r="AH20" s="78">
        <v>2468662876</v>
      </c>
      <c r="AI20" s="79">
        <v>642170374</v>
      </c>
      <c r="AJ20" s="114">
        <f t="shared" si="13"/>
        <v>0.25553367089758466</v>
      </c>
      <c r="AK20" s="115">
        <f t="shared" si="14"/>
        <v>8.3986562108204543E-2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1473841115</v>
      </c>
      <c r="E21" s="78">
        <v>190530652</v>
      </c>
      <c r="F21" s="79">
        <f t="shared" si="0"/>
        <v>1664371767</v>
      </c>
      <c r="G21" s="77">
        <v>1473841115</v>
      </c>
      <c r="H21" s="78">
        <v>190530652</v>
      </c>
      <c r="I21" s="79">
        <f t="shared" si="1"/>
        <v>1664371767</v>
      </c>
      <c r="J21" s="77">
        <v>337456328</v>
      </c>
      <c r="K21" s="78">
        <v>46088072</v>
      </c>
      <c r="L21" s="78">
        <f t="shared" si="2"/>
        <v>383544400</v>
      </c>
      <c r="M21" s="95">
        <f t="shared" si="3"/>
        <v>0.23044394744290325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337456328</v>
      </c>
      <c r="AA21" s="78">
        <v>46088072</v>
      </c>
      <c r="AB21" s="78">
        <f t="shared" si="10"/>
        <v>383544400</v>
      </c>
      <c r="AC21" s="95">
        <f t="shared" si="11"/>
        <v>0.23044394744290325</v>
      </c>
      <c r="AD21" s="77">
        <v>304713145</v>
      </c>
      <c r="AE21" s="78">
        <v>22051658</v>
      </c>
      <c r="AF21" s="78">
        <f t="shared" si="12"/>
        <v>326764803</v>
      </c>
      <c r="AG21" s="78">
        <v>1709022852</v>
      </c>
      <c r="AH21" s="78">
        <v>1817733244</v>
      </c>
      <c r="AI21" s="79">
        <v>326764803</v>
      </c>
      <c r="AJ21" s="114">
        <f t="shared" si="13"/>
        <v>0.19119978566559273</v>
      </c>
      <c r="AK21" s="115">
        <f t="shared" si="14"/>
        <v>0.17376289147029089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1064867256</v>
      </c>
      <c r="E22" s="78">
        <v>119474427</v>
      </c>
      <c r="F22" s="79">
        <f t="shared" si="0"/>
        <v>1184341683</v>
      </c>
      <c r="G22" s="77">
        <v>1060303441</v>
      </c>
      <c r="H22" s="78">
        <v>177738074</v>
      </c>
      <c r="I22" s="79">
        <f t="shared" si="1"/>
        <v>1238041515</v>
      </c>
      <c r="J22" s="77">
        <v>318033738</v>
      </c>
      <c r="K22" s="78">
        <v>17867392</v>
      </c>
      <c r="L22" s="78">
        <f t="shared" si="2"/>
        <v>335901130</v>
      </c>
      <c r="M22" s="95">
        <f t="shared" si="3"/>
        <v>0.28361843108413165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318033738</v>
      </c>
      <c r="AA22" s="78">
        <v>17867392</v>
      </c>
      <c r="AB22" s="78">
        <f t="shared" si="10"/>
        <v>335901130</v>
      </c>
      <c r="AC22" s="95">
        <f t="shared" si="11"/>
        <v>0.28361843108413165</v>
      </c>
      <c r="AD22" s="77">
        <v>309055522</v>
      </c>
      <c r="AE22" s="78">
        <v>10033858</v>
      </c>
      <c r="AF22" s="78">
        <f t="shared" si="12"/>
        <v>319089380</v>
      </c>
      <c r="AG22" s="78">
        <v>1091699881</v>
      </c>
      <c r="AH22" s="78">
        <v>1141098468</v>
      </c>
      <c r="AI22" s="79">
        <v>319089380</v>
      </c>
      <c r="AJ22" s="114">
        <f t="shared" si="13"/>
        <v>0.29228672234324443</v>
      </c>
      <c r="AK22" s="115">
        <f t="shared" si="14"/>
        <v>5.2686648487016319E-2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475184441</v>
      </c>
      <c r="H23" s="78">
        <v>108618917</v>
      </c>
      <c r="I23" s="79">
        <f t="shared" si="1"/>
        <v>583803358</v>
      </c>
      <c r="J23" s="77">
        <v>115451865</v>
      </c>
      <c r="K23" s="78">
        <v>6243853</v>
      </c>
      <c r="L23" s="78">
        <f t="shared" si="2"/>
        <v>121695718</v>
      </c>
      <c r="M23" s="95">
        <f t="shared" si="3"/>
        <v>0.20879302886335949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115451865</v>
      </c>
      <c r="AA23" s="78">
        <v>6243853</v>
      </c>
      <c r="AB23" s="78">
        <f t="shared" si="10"/>
        <v>121695718</v>
      </c>
      <c r="AC23" s="95">
        <f t="shared" si="11"/>
        <v>0.20879302886335949</v>
      </c>
      <c r="AD23" s="77">
        <v>129199819</v>
      </c>
      <c r="AE23" s="78">
        <v>136655</v>
      </c>
      <c r="AF23" s="78">
        <f t="shared" si="12"/>
        <v>129336474</v>
      </c>
      <c r="AG23" s="78">
        <v>549135080</v>
      </c>
      <c r="AH23" s="78">
        <v>493272834</v>
      </c>
      <c r="AI23" s="79">
        <v>129336474</v>
      </c>
      <c r="AJ23" s="114">
        <f t="shared" si="13"/>
        <v>0.23552761189469082</v>
      </c>
      <c r="AK23" s="115">
        <f t="shared" si="14"/>
        <v>-5.9076575722947222E-2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9148983247</v>
      </c>
      <c r="E24" s="81">
        <f>SUM(E18:E23)</f>
        <v>1453161476</v>
      </c>
      <c r="F24" s="82">
        <f t="shared" si="0"/>
        <v>10602144723</v>
      </c>
      <c r="G24" s="80">
        <f>SUM(G18:G23)</f>
        <v>9151321128</v>
      </c>
      <c r="H24" s="81">
        <f>SUM(H18:H23)</f>
        <v>1566548468</v>
      </c>
      <c r="I24" s="82">
        <f t="shared" si="1"/>
        <v>10717869596</v>
      </c>
      <c r="J24" s="80">
        <f>SUM(J18:J23)</f>
        <v>2499387181</v>
      </c>
      <c r="K24" s="81">
        <f>SUM(K18:K23)</f>
        <v>121610714</v>
      </c>
      <c r="L24" s="81">
        <f t="shared" si="2"/>
        <v>2620997895</v>
      </c>
      <c r="M24" s="96">
        <f t="shared" si="3"/>
        <v>0.24721393298037891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2499387181</v>
      </c>
      <c r="AA24" s="81">
        <v>121610714</v>
      </c>
      <c r="AB24" s="81">
        <f t="shared" si="10"/>
        <v>2620997895</v>
      </c>
      <c r="AC24" s="96">
        <f t="shared" si="11"/>
        <v>0.24721393298037891</v>
      </c>
      <c r="AD24" s="80">
        <f>SUM(AD18:AD23)</f>
        <v>2339890719</v>
      </c>
      <c r="AE24" s="81">
        <f>SUM(AE18:AE23)</f>
        <v>102190143</v>
      </c>
      <c r="AF24" s="81">
        <f t="shared" si="12"/>
        <v>2442080862</v>
      </c>
      <c r="AG24" s="81">
        <f>SUM(AG18:AG23)</f>
        <v>9670436487</v>
      </c>
      <c r="AH24" s="81">
        <f>SUM(AH18:AH23)</f>
        <v>9704939268</v>
      </c>
      <c r="AI24" s="82">
        <f>SUM(AI18:AI23)</f>
        <v>2442080862</v>
      </c>
      <c r="AJ24" s="116">
        <f t="shared" si="13"/>
        <v>0.25253057245998123</v>
      </c>
      <c r="AK24" s="117">
        <f t="shared" si="14"/>
        <v>7.3264172281941375E-2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740341750</v>
      </c>
      <c r="E25" s="78">
        <v>147352476</v>
      </c>
      <c r="F25" s="79">
        <f t="shared" si="0"/>
        <v>887694226</v>
      </c>
      <c r="G25" s="77">
        <v>742306904</v>
      </c>
      <c r="H25" s="78">
        <v>152139198</v>
      </c>
      <c r="I25" s="79">
        <f t="shared" si="1"/>
        <v>894446102</v>
      </c>
      <c r="J25" s="77">
        <v>221890348</v>
      </c>
      <c r="K25" s="78">
        <v>8045636</v>
      </c>
      <c r="L25" s="78">
        <f t="shared" si="2"/>
        <v>229935984</v>
      </c>
      <c r="M25" s="95">
        <f t="shared" si="3"/>
        <v>0.25902611199365849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221890348</v>
      </c>
      <c r="AA25" s="78">
        <v>8045636</v>
      </c>
      <c r="AB25" s="78">
        <f t="shared" si="10"/>
        <v>229935984</v>
      </c>
      <c r="AC25" s="95">
        <f t="shared" si="11"/>
        <v>0.25902611199365849</v>
      </c>
      <c r="AD25" s="77">
        <v>197366270</v>
      </c>
      <c r="AE25" s="78">
        <v>-9414546</v>
      </c>
      <c r="AF25" s="78">
        <f t="shared" si="12"/>
        <v>187951724</v>
      </c>
      <c r="AG25" s="78">
        <v>811670574</v>
      </c>
      <c r="AH25" s="78">
        <v>826623525</v>
      </c>
      <c r="AI25" s="79">
        <v>187951724</v>
      </c>
      <c r="AJ25" s="114">
        <f t="shared" si="13"/>
        <v>0.23156158424439816</v>
      </c>
      <c r="AK25" s="115">
        <f t="shared" si="14"/>
        <v>0.22337789250605655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1676576687</v>
      </c>
      <c r="E26" s="78">
        <v>209409052</v>
      </c>
      <c r="F26" s="79">
        <f t="shared" si="0"/>
        <v>1885985739</v>
      </c>
      <c r="G26" s="77">
        <v>1676576687</v>
      </c>
      <c r="H26" s="78">
        <v>209409052</v>
      </c>
      <c r="I26" s="79">
        <f t="shared" si="1"/>
        <v>1885985739</v>
      </c>
      <c r="J26" s="77">
        <v>442282222</v>
      </c>
      <c r="K26" s="78">
        <v>15307022</v>
      </c>
      <c r="L26" s="78">
        <f t="shared" si="2"/>
        <v>457589244</v>
      </c>
      <c r="M26" s="95">
        <f t="shared" si="3"/>
        <v>0.24262603610281064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442282222</v>
      </c>
      <c r="AA26" s="78">
        <v>15307022</v>
      </c>
      <c r="AB26" s="78">
        <f t="shared" si="10"/>
        <v>457589244</v>
      </c>
      <c r="AC26" s="95">
        <f t="shared" si="11"/>
        <v>0.24262603610281064</v>
      </c>
      <c r="AD26" s="77">
        <v>387308787</v>
      </c>
      <c r="AE26" s="78">
        <v>26739592</v>
      </c>
      <c r="AF26" s="78">
        <f t="shared" si="12"/>
        <v>414048379</v>
      </c>
      <c r="AG26" s="78">
        <v>1734172257</v>
      </c>
      <c r="AH26" s="78">
        <v>1721233219</v>
      </c>
      <c r="AI26" s="79">
        <v>414048379</v>
      </c>
      <c r="AJ26" s="114">
        <f t="shared" si="13"/>
        <v>0.23875850702183157</v>
      </c>
      <c r="AK26" s="115">
        <f t="shared" si="14"/>
        <v>0.10515888289469677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455676508</v>
      </c>
      <c r="E27" s="78">
        <v>59932535</v>
      </c>
      <c r="F27" s="79">
        <f t="shared" si="0"/>
        <v>515609043</v>
      </c>
      <c r="G27" s="77">
        <v>455676508</v>
      </c>
      <c r="H27" s="78">
        <v>59932535</v>
      </c>
      <c r="I27" s="79">
        <f t="shared" si="1"/>
        <v>515609043</v>
      </c>
      <c r="J27" s="77">
        <v>139523011</v>
      </c>
      <c r="K27" s="78">
        <v>8594055</v>
      </c>
      <c r="L27" s="78">
        <f t="shared" si="2"/>
        <v>148117066</v>
      </c>
      <c r="M27" s="95">
        <f t="shared" si="3"/>
        <v>0.28726623012312064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139523011</v>
      </c>
      <c r="AA27" s="78">
        <v>8594055</v>
      </c>
      <c r="AB27" s="78">
        <f t="shared" si="10"/>
        <v>148117066</v>
      </c>
      <c r="AC27" s="95">
        <f t="shared" si="11"/>
        <v>0.28726623012312064</v>
      </c>
      <c r="AD27" s="77">
        <v>124318064</v>
      </c>
      <c r="AE27" s="78">
        <v>-34756263</v>
      </c>
      <c r="AF27" s="78">
        <f t="shared" si="12"/>
        <v>89561801</v>
      </c>
      <c r="AG27" s="78">
        <v>487928796</v>
      </c>
      <c r="AH27" s="78">
        <v>503913559</v>
      </c>
      <c r="AI27" s="79">
        <v>89561801</v>
      </c>
      <c r="AJ27" s="114">
        <f t="shared" si="13"/>
        <v>0.18355506322688936</v>
      </c>
      <c r="AK27" s="115">
        <f t="shared" si="14"/>
        <v>0.65379731477262282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421912714</v>
      </c>
      <c r="E28" s="78">
        <v>46330276</v>
      </c>
      <c r="F28" s="79">
        <f t="shared" si="0"/>
        <v>468242990</v>
      </c>
      <c r="G28" s="77">
        <v>423504416</v>
      </c>
      <c r="H28" s="78">
        <v>54432757</v>
      </c>
      <c r="I28" s="79">
        <f t="shared" si="1"/>
        <v>477937173</v>
      </c>
      <c r="J28" s="77">
        <v>85150559</v>
      </c>
      <c r="K28" s="78">
        <v>4719898</v>
      </c>
      <c r="L28" s="78">
        <f t="shared" si="2"/>
        <v>89870457</v>
      </c>
      <c r="M28" s="95">
        <f t="shared" si="3"/>
        <v>0.1919312385221186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85150559</v>
      </c>
      <c r="AA28" s="78">
        <v>4719898</v>
      </c>
      <c r="AB28" s="78">
        <f t="shared" si="10"/>
        <v>89870457</v>
      </c>
      <c r="AC28" s="95">
        <f t="shared" si="11"/>
        <v>0.1919312385221186</v>
      </c>
      <c r="AD28" s="77">
        <v>90850635</v>
      </c>
      <c r="AE28" s="78">
        <v>7346831</v>
      </c>
      <c r="AF28" s="78">
        <f t="shared" si="12"/>
        <v>98197466</v>
      </c>
      <c r="AG28" s="78">
        <v>405210896</v>
      </c>
      <c r="AH28" s="78">
        <v>438579546</v>
      </c>
      <c r="AI28" s="79">
        <v>98197466</v>
      </c>
      <c r="AJ28" s="114">
        <f t="shared" si="13"/>
        <v>0.24233668681999113</v>
      </c>
      <c r="AK28" s="115">
        <f t="shared" si="14"/>
        <v>-8.4798613846104764E-2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273479238</v>
      </c>
      <c r="E29" s="78">
        <v>6355000</v>
      </c>
      <c r="F29" s="79">
        <f t="shared" si="0"/>
        <v>279834238</v>
      </c>
      <c r="G29" s="77">
        <v>273479238</v>
      </c>
      <c r="H29" s="78">
        <v>13892054</v>
      </c>
      <c r="I29" s="79">
        <f t="shared" si="1"/>
        <v>287371292</v>
      </c>
      <c r="J29" s="77">
        <v>64761424</v>
      </c>
      <c r="K29" s="78">
        <v>1638708</v>
      </c>
      <c r="L29" s="78">
        <f t="shared" si="2"/>
        <v>66400132</v>
      </c>
      <c r="M29" s="95">
        <f t="shared" si="3"/>
        <v>0.23728380227726101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64761424</v>
      </c>
      <c r="AA29" s="78">
        <v>1638708</v>
      </c>
      <c r="AB29" s="78">
        <f t="shared" si="10"/>
        <v>66400132</v>
      </c>
      <c r="AC29" s="95">
        <f t="shared" si="11"/>
        <v>0.23728380227726101</v>
      </c>
      <c r="AD29" s="77">
        <v>70484457</v>
      </c>
      <c r="AE29" s="78">
        <v>30218</v>
      </c>
      <c r="AF29" s="78">
        <f t="shared" si="12"/>
        <v>70514675</v>
      </c>
      <c r="AG29" s="78">
        <v>263713554</v>
      </c>
      <c r="AH29" s="78">
        <v>282031131</v>
      </c>
      <c r="AI29" s="79">
        <v>70514675</v>
      </c>
      <c r="AJ29" s="114">
        <f t="shared" si="13"/>
        <v>0.26739116716010736</v>
      </c>
      <c r="AK29" s="115">
        <f t="shared" si="14"/>
        <v>-5.8350166117903779E-2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3567986897</v>
      </c>
      <c r="E30" s="81">
        <f>SUM(E25:E29)</f>
        <v>469379339</v>
      </c>
      <c r="F30" s="82">
        <f t="shared" si="0"/>
        <v>4037366236</v>
      </c>
      <c r="G30" s="80">
        <f>SUM(G25:G29)</f>
        <v>3571543753</v>
      </c>
      <c r="H30" s="81">
        <f>SUM(H25:H29)</f>
        <v>489805596</v>
      </c>
      <c r="I30" s="82">
        <f t="shared" si="1"/>
        <v>4061349349</v>
      </c>
      <c r="J30" s="80">
        <f>SUM(J25:J29)</f>
        <v>953607564</v>
      </c>
      <c r="K30" s="81">
        <f>SUM(K25:K29)</f>
        <v>38305319</v>
      </c>
      <c r="L30" s="81">
        <f t="shared" si="2"/>
        <v>991912883</v>
      </c>
      <c r="M30" s="96">
        <f t="shared" si="3"/>
        <v>0.24568315704317492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953607564</v>
      </c>
      <c r="AA30" s="81">
        <v>38305319</v>
      </c>
      <c r="AB30" s="81">
        <f t="shared" si="10"/>
        <v>991912883</v>
      </c>
      <c r="AC30" s="96">
        <f t="shared" si="11"/>
        <v>0.24568315704317492</v>
      </c>
      <c r="AD30" s="80">
        <f>SUM(AD25:AD29)</f>
        <v>870328213</v>
      </c>
      <c r="AE30" s="81">
        <f>SUM(AE25:AE29)</f>
        <v>-10054168</v>
      </c>
      <c r="AF30" s="81">
        <f t="shared" si="12"/>
        <v>860274045</v>
      </c>
      <c r="AG30" s="81">
        <f>SUM(AG25:AG29)</f>
        <v>3702696077</v>
      </c>
      <c r="AH30" s="81">
        <f>SUM(AH25:AH29)</f>
        <v>3772380980</v>
      </c>
      <c r="AI30" s="82">
        <f>SUM(AI25:AI29)</f>
        <v>860274045</v>
      </c>
      <c r="AJ30" s="116">
        <f t="shared" si="13"/>
        <v>0.23233720162552784</v>
      </c>
      <c r="AK30" s="117">
        <f t="shared" si="14"/>
        <v>0.15301965549826635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226345873</v>
      </c>
      <c r="E31" s="78">
        <v>13742913</v>
      </c>
      <c r="F31" s="79">
        <f t="shared" si="0"/>
        <v>240088786</v>
      </c>
      <c r="G31" s="77">
        <v>226345873</v>
      </c>
      <c r="H31" s="78">
        <v>13742913</v>
      </c>
      <c r="I31" s="79">
        <f t="shared" si="1"/>
        <v>240088786</v>
      </c>
      <c r="J31" s="77">
        <v>57026855</v>
      </c>
      <c r="K31" s="78">
        <v>530077</v>
      </c>
      <c r="L31" s="78">
        <f t="shared" si="2"/>
        <v>57556932</v>
      </c>
      <c r="M31" s="95">
        <f t="shared" si="3"/>
        <v>0.23973186319497655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57026855</v>
      </c>
      <c r="AA31" s="78">
        <v>530077</v>
      </c>
      <c r="AB31" s="78">
        <f t="shared" si="10"/>
        <v>57556932</v>
      </c>
      <c r="AC31" s="95">
        <f t="shared" si="11"/>
        <v>0.23973186319497655</v>
      </c>
      <c r="AD31" s="77">
        <v>49906109</v>
      </c>
      <c r="AE31" s="78">
        <v>7029</v>
      </c>
      <c r="AF31" s="78">
        <f t="shared" si="12"/>
        <v>49913138</v>
      </c>
      <c r="AG31" s="78">
        <v>205700518</v>
      </c>
      <c r="AH31" s="78">
        <v>207126563</v>
      </c>
      <c r="AI31" s="79">
        <v>49913138</v>
      </c>
      <c r="AJ31" s="114">
        <f t="shared" si="13"/>
        <v>0.24264954938032776</v>
      </c>
      <c r="AK31" s="115">
        <f t="shared" si="14"/>
        <v>0.15314192427653017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696827438</v>
      </c>
      <c r="E32" s="78">
        <v>110382428</v>
      </c>
      <c r="F32" s="79">
        <f t="shared" si="0"/>
        <v>807209866</v>
      </c>
      <c r="G32" s="77">
        <v>696827438</v>
      </c>
      <c r="H32" s="78">
        <v>116727328</v>
      </c>
      <c r="I32" s="79">
        <f t="shared" si="1"/>
        <v>813554766</v>
      </c>
      <c r="J32" s="77">
        <v>267306771</v>
      </c>
      <c r="K32" s="78">
        <v>14837638</v>
      </c>
      <c r="L32" s="78">
        <f t="shared" si="2"/>
        <v>282144409</v>
      </c>
      <c r="M32" s="95">
        <f t="shared" si="3"/>
        <v>0.3495304268245899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267306771</v>
      </c>
      <c r="AA32" s="78">
        <v>14837638</v>
      </c>
      <c r="AB32" s="78">
        <f t="shared" si="10"/>
        <v>282144409</v>
      </c>
      <c r="AC32" s="95">
        <f t="shared" si="11"/>
        <v>0.3495304268245899</v>
      </c>
      <c r="AD32" s="77">
        <v>227787427</v>
      </c>
      <c r="AE32" s="78">
        <v>12141469</v>
      </c>
      <c r="AF32" s="78">
        <f t="shared" si="12"/>
        <v>239928896</v>
      </c>
      <c r="AG32" s="78">
        <v>727610272</v>
      </c>
      <c r="AH32" s="78">
        <v>745278240</v>
      </c>
      <c r="AI32" s="79">
        <v>239928896</v>
      </c>
      <c r="AJ32" s="114">
        <f t="shared" si="13"/>
        <v>0.32974918748810628</v>
      </c>
      <c r="AK32" s="115">
        <f t="shared" si="14"/>
        <v>0.17595009898265856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1571780394</v>
      </c>
      <c r="E33" s="78">
        <v>378279917</v>
      </c>
      <c r="F33" s="79">
        <f t="shared" si="0"/>
        <v>1950060311</v>
      </c>
      <c r="G33" s="77">
        <v>1581448647</v>
      </c>
      <c r="H33" s="78">
        <v>406007761</v>
      </c>
      <c r="I33" s="79">
        <f t="shared" si="1"/>
        <v>1987456408</v>
      </c>
      <c r="J33" s="77">
        <v>371650825</v>
      </c>
      <c r="K33" s="78">
        <v>49786099</v>
      </c>
      <c r="L33" s="78">
        <f t="shared" si="2"/>
        <v>421436924</v>
      </c>
      <c r="M33" s="95">
        <f t="shared" si="3"/>
        <v>0.21611481533301152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371650825</v>
      </c>
      <c r="AA33" s="78">
        <v>49786099</v>
      </c>
      <c r="AB33" s="78">
        <f t="shared" si="10"/>
        <v>421436924</v>
      </c>
      <c r="AC33" s="95">
        <f t="shared" si="11"/>
        <v>0.21611481533301152</v>
      </c>
      <c r="AD33" s="77">
        <v>349857664</v>
      </c>
      <c r="AE33" s="78">
        <v>49352950</v>
      </c>
      <c r="AF33" s="78">
        <f t="shared" si="12"/>
        <v>399210614</v>
      </c>
      <c r="AG33" s="78">
        <v>1634280634</v>
      </c>
      <c r="AH33" s="78">
        <v>1672976772</v>
      </c>
      <c r="AI33" s="79">
        <v>399210614</v>
      </c>
      <c r="AJ33" s="114">
        <f t="shared" si="13"/>
        <v>0.24427298818496554</v>
      </c>
      <c r="AK33" s="115">
        <f t="shared" si="14"/>
        <v>5.5675648944544243E-2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3117845361</v>
      </c>
      <c r="E34" s="78">
        <v>1023042577</v>
      </c>
      <c r="F34" s="79">
        <f t="shared" si="0"/>
        <v>4140887938</v>
      </c>
      <c r="G34" s="77">
        <v>3118071411</v>
      </c>
      <c r="H34" s="78">
        <v>1426741570</v>
      </c>
      <c r="I34" s="79">
        <f t="shared" si="1"/>
        <v>4544812981</v>
      </c>
      <c r="J34" s="77">
        <v>691008600</v>
      </c>
      <c r="K34" s="78">
        <v>117830353</v>
      </c>
      <c r="L34" s="78">
        <f t="shared" si="2"/>
        <v>808838953</v>
      </c>
      <c r="M34" s="95">
        <f t="shared" si="3"/>
        <v>0.19532983386907585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691008600</v>
      </c>
      <c r="AA34" s="78">
        <v>117830353</v>
      </c>
      <c r="AB34" s="78">
        <f t="shared" si="10"/>
        <v>808838953</v>
      </c>
      <c r="AC34" s="95">
        <f t="shared" si="11"/>
        <v>0.19532983386907585</v>
      </c>
      <c r="AD34" s="77">
        <v>576052311</v>
      </c>
      <c r="AE34" s="78">
        <v>119652786</v>
      </c>
      <c r="AF34" s="78">
        <f t="shared" si="12"/>
        <v>695705097</v>
      </c>
      <c r="AG34" s="78">
        <v>3665887598</v>
      </c>
      <c r="AH34" s="78">
        <v>4045783539</v>
      </c>
      <c r="AI34" s="79">
        <v>695705097</v>
      </c>
      <c r="AJ34" s="114">
        <f t="shared" si="13"/>
        <v>0.18977807649627779</v>
      </c>
      <c r="AK34" s="115">
        <f t="shared" si="14"/>
        <v>0.16261754655507432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843658900</v>
      </c>
      <c r="E35" s="78">
        <v>59489500</v>
      </c>
      <c r="F35" s="79">
        <f t="shared" si="0"/>
        <v>903148400</v>
      </c>
      <c r="G35" s="77">
        <v>843658900</v>
      </c>
      <c r="H35" s="78">
        <v>63684600</v>
      </c>
      <c r="I35" s="79">
        <f t="shared" si="1"/>
        <v>907343500</v>
      </c>
      <c r="J35" s="77">
        <v>367014011</v>
      </c>
      <c r="K35" s="78">
        <v>11626729</v>
      </c>
      <c r="L35" s="78">
        <f t="shared" si="2"/>
        <v>378640740</v>
      </c>
      <c r="M35" s="95">
        <f t="shared" si="3"/>
        <v>0.41924532003821297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367014011</v>
      </c>
      <c r="AA35" s="78">
        <v>11626729</v>
      </c>
      <c r="AB35" s="78">
        <f t="shared" si="10"/>
        <v>378640740</v>
      </c>
      <c r="AC35" s="95">
        <f t="shared" si="11"/>
        <v>0.41924532003821297</v>
      </c>
      <c r="AD35" s="77">
        <v>314369970</v>
      </c>
      <c r="AE35" s="78">
        <v>12198582</v>
      </c>
      <c r="AF35" s="78">
        <f t="shared" si="12"/>
        <v>326568552</v>
      </c>
      <c r="AG35" s="78">
        <v>797467100</v>
      </c>
      <c r="AH35" s="78">
        <v>833712800</v>
      </c>
      <c r="AI35" s="79">
        <v>326568552</v>
      </c>
      <c r="AJ35" s="114">
        <f t="shared" si="13"/>
        <v>0.40950724111377135</v>
      </c>
      <c r="AK35" s="115">
        <f t="shared" si="14"/>
        <v>0.15945254887861959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901054583</v>
      </c>
      <c r="E36" s="78">
        <v>109432104</v>
      </c>
      <c r="F36" s="79">
        <f t="shared" si="0"/>
        <v>1010486687</v>
      </c>
      <c r="G36" s="77">
        <v>901054583</v>
      </c>
      <c r="H36" s="78">
        <v>116644961</v>
      </c>
      <c r="I36" s="79">
        <f t="shared" si="1"/>
        <v>1017699544</v>
      </c>
      <c r="J36" s="77">
        <v>239309654</v>
      </c>
      <c r="K36" s="78">
        <v>4075116</v>
      </c>
      <c r="L36" s="78">
        <f t="shared" si="2"/>
        <v>243384770</v>
      </c>
      <c r="M36" s="95">
        <f t="shared" si="3"/>
        <v>0.2408589575015351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239309654</v>
      </c>
      <c r="AA36" s="78">
        <v>4075116</v>
      </c>
      <c r="AB36" s="78">
        <f t="shared" si="10"/>
        <v>243384770</v>
      </c>
      <c r="AC36" s="95">
        <f t="shared" si="11"/>
        <v>0.2408589575015351</v>
      </c>
      <c r="AD36" s="77">
        <v>211970538</v>
      </c>
      <c r="AE36" s="78">
        <v>459334</v>
      </c>
      <c r="AF36" s="78">
        <f t="shared" si="12"/>
        <v>212429872</v>
      </c>
      <c r="AG36" s="78">
        <v>921143469</v>
      </c>
      <c r="AH36" s="78">
        <v>907761650</v>
      </c>
      <c r="AI36" s="79">
        <v>212429872</v>
      </c>
      <c r="AJ36" s="114">
        <f t="shared" si="13"/>
        <v>0.2306154026479886</v>
      </c>
      <c r="AK36" s="115">
        <f t="shared" si="14"/>
        <v>0.14571819729760049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1164594322</v>
      </c>
      <c r="E37" s="78">
        <v>110738609</v>
      </c>
      <c r="F37" s="79">
        <f t="shared" si="0"/>
        <v>1275332931</v>
      </c>
      <c r="G37" s="77">
        <v>1164594322</v>
      </c>
      <c r="H37" s="78">
        <v>113532551</v>
      </c>
      <c r="I37" s="79">
        <f t="shared" si="1"/>
        <v>1278126873</v>
      </c>
      <c r="J37" s="77">
        <v>387272179</v>
      </c>
      <c r="K37" s="78">
        <v>106359400</v>
      </c>
      <c r="L37" s="78">
        <f t="shared" si="2"/>
        <v>493631579</v>
      </c>
      <c r="M37" s="95">
        <f t="shared" si="3"/>
        <v>0.38706095247845523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387272179</v>
      </c>
      <c r="AA37" s="78">
        <v>106359400</v>
      </c>
      <c r="AB37" s="78">
        <f t="shared" si="10"/>
        <v>493631579</v>
      </c>
      <c r="AC37" s="95">
        <f t="shared" si="11"/>
        <v>0.38706095247845523</v>
      </c>
      <c r="AD37" s="77">
        <v>346388007</v>
      </c>
      <c r="AE37" s="78">
        <v>148410309</v>
      </c>
      <c r="AF37" s="78">
        <f t="shared" si="12"/>
        <v>494798316</v>
      </c>
      <c r="AG37" s="78">
        <v>1179633317</v>
      </c>
      <c r="AH37" s="78">
        <v>1202324022</v>
      </c>
      <c r="AI37" s="79">
        <v>494798316</v>
      </c>
      <c r="AJ37" s="114">
        <f t="shared" si="13"/>
        <v>0.41945095045158004</v>
      </c>
      <c r="AK37" s="115">
        <f t="shared" si="14"/>
        <v>-2.3580051957977632E-3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517937230</v>
      </c>
      <c r="E38" s="78">
        <v>158300075</v>
      </c>
      <c r="F38" s="79">
        <f t="shared" si="0"/>
        <v>676237305</v>
      </c>
      <c r="G38" s="77">
        <v>518222963</v>
      </c>
      <c r="H38" s="78">
        <v>159900075</v>
      </c>
      <c r="I38" s="79">
        <f t="shared" si="1"/>
        <v>678123038</v>
      </c>
      <c r="J38" s="77">
        <v>134176601</v>
      </c>
      <c r="K38" s="78">
        <v>-11241094</v>
      </c>
      <c r="L38" s="78">
        <f t="shared" si="2"/>
        <v>122935507</v>
      </c>
      <c r="M38" s="95">
        <f t="shared" si="3"/>
        <v>0.18179344157891436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134176601</v>
      </c>
      <c r="AA38" s="78">
        <v>-11241094</v>
      </c>
      <c r="AB38" s="78">
        <f t="shared" si="10"/>
        <v>122935507</v>
      </c>
      <c r="AC38" s="95">
        <f t="shared" si="11"/>
        <v>0.18179344157891436</v>
      </c>
      <c r="AD38" s="77">
        <v>135505364</v>
      </c>
      <c r="AE38" s="78">
        <v>352140</v>
      </c>
      <c r="AF38" s="78">
        <f t="shared" si="12"/>
        <v>135857504</v>
      </c>
      <c r="AG38" s="78">
        <v>595792417</v>
      </c>
      <c r="AH38" s="78">
        <v>520761873</v>
      </c>
      <c r="AI38" s="79">
        <v>135857504</v>
      </c>
      <c r="AJ38" s="114">
        <f t="shared" si="13"/>
        <v>0.22802825300141408</v>
      </c>
      <c r="AK38" s="115">
        <f t="shared" si="14"/>
        <v>-9.5114341273338843E-2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9040044101</v>
      </c>
      <c r="E39" s="81">
        <f>SUM(E31:E38)</f>
        <v>1963408123</v>
      </c>
      <c r="F39" s="82">
        <f t="shared" si="0"/>
        <v>11003452224</v>
      </c>
      <c r="G39" s="80">
        <f>SUM(G31:G38)</f>
        <v>9050224137</v>
      </c>
      <c r="H39" s="81">
        <f>SUM(H31:H38)</f>
        <v>2416981759</v>
      </c>
      <c r="I39" s="82">
        <f t="shared" si="1"/>
        <v>11467205896</v>
      </c>
      <c r="J39" s="80">
        <f>SUM(J31:J38)</f>
        <v>2514765496</v>
      </c>
      <c r="K39" s="81">
        <f>SUM(K31:K38)</f>
        <v>293804318</v>
      </c>
      <c r="L39" s="81">
        <f t="shared" si="2"/>
        <v>2808569814</v>
      </c>
      <c r="M39" s="96">
        <f t="shared" si="3"/>
        <v>0.25524442300700262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2514765496</v>
      </c>
      <c r="AA39" s="81">
        <v>293804318</v>
      </c>
      <c r="AB39" s="81">
        <f t="shared" si="10"/>
        <v>2808569814</v>
      </c>
      <c r="AC39" s="96">
        <f t="shared" si="11"/>
        <v>0.25524442300700262</v>
      </c>
      <c r="AD39" s="80">
        <f>SUM(AD31:AD38)</f>
        <v>2211837390</v>
      </c>
      <c r="AE39" s="81">
        <f>SUM(AE31:AE38)</f>
        <v>342574599</v>
      </c>
      <c r="AF39" s="81">
        <f t="shared" si="12"/>
        <v>2554411989</v>
      </c>
      <c r="AG39" s="81">
        <f>SUM(AG31:AG38)</f>
        <v>9727515325</v>
      </c>
      <c r="AH39" s="81">
        <f>SUM(AH31:AH38)</f>
        <v>10135725459</v>
      </c>
      <c r="AI39" s="82">
        <f>SUM(AI31:AI38)</f>
        <v>2554411989</v>
      </c>
      <c r="AJ39" s="116">
        <f t="shared" si="13"/>
        <v>0.26259655252714803</v>
      </c>
      <c r="AK39" s="117">
        <f t="shared" si="14"/>
        <v>9.9497585391265631E-2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106305049</v>
      </c>
      <c r="E40" s="78">
        <v>48344052</v>
      </c>
      <c r="F40" s="79">
        <f t="shared" si="0"/>
        <v>154649101</v>
      </c>
      <c r="G40" s="77">
        <v>106305049</v>
      </c>
      <c r="H40" s="78">
        <v>48344052</v>
      </c>
      <c r="I40" s="79">
        <f t="shared" si="1"/>
        <v>154649101</v>
      </c>
      <c r="J40" s="77">
        <v>30873790</v>
      </c>
      <c r="K40" s="78">
        <v>26398295</v>
      </c>
      <c r="L40" s="78">
        <f t="shared" si="2"/>
        <v>57272085</v>
      </c>
      <c r="M40" s="95">
        <f t="shared" si="3"/>
        <v>0.37033571245913677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30873790</v>
      </c>
      <c r="AA40" s="78">
        <v>26398295</v>
      </c>
      <c r="AB40" s="78">
        <f t="shared" si="10"/>
        <v>57272085</v>
      </c>
      <c r="AC40" s="95">
        <f t="shared" si="11"/>
        <v>0.37033571245913677</v>
      </c>
      <c r="AD40" s="77">
        <v>29272152</v>
      </c>
      <c r="AE40" s="78">
        <v>13184971</v>
      </c>
      <c r="AF40" s="78">
        <f t="shared" si="12"/>
        <v>42457123</v>
      </c>
      <c r="AG40" s="78">
        <v>123481368</v>
      </c>
      <c r="AH40" s="78">
        <v>112593168</v>
      </c>
      <c r="AI40" s="79">
        <v>42457123</v>
      </c>
      <c r="AJ40" s="114">
        <f t="shared" si="13"/>
        <v>0.3438342455033378</v>
      </c>
      <c r="AK40" s="115">
        <f t="shared" si="14"/>
        <v>0.34893937584984269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88733752</v>
      </c>
      <c r="E41" s="78">
        <v>27200044</v>
      </c>
      <c r="F41" s="79">
        <f t="shared" si="0"/>
        <v>115933796</v>
      </c>
      <c r="G41" s="77">
        <v>88733752</v>
      </c>
      <c r="H41" s="78">
        <v>27200044</v>
      </c>
      <c r="I41" s="79">
        <f t="shared" si="1"/>
        <v>115933796</v>
      </c>
      <c r="J41" s="77">
        <v>28641624</v>
      </c>
      <c r="K41" s="78">
        <v>4658036</v>
      </c>
      <c r="L41" s="78">
        <f t="shared" si="2"/>
        <v>33299660</v>
      </c>
      <c r="M41" s="95">
        <f t="shared" si="3"/>
        <v>0.28722996355609715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28641624</v>
      </c>
      <c r="AA41" s="78">
        <v>4658036</v>
      </c>
      <c r="AB41" s="78">
        <f t="shared" si="10"/>
        <v>33299660</v>
      </c>
      <c r="AC41" s="95">
        <f t="shared" si="11"/>
        <v>0.28722996355609715</v>
      </c>
      <c r="AD41" s="77">
        <v>30782574</v>
      </c>
      <c r="AE41" s="78">
        <v>3252874</v>
      </c>
      <c r="AF41" s="78">
        <f t="shared" si="12"/>
        <v>34035448</v>
      </c>
      <c r="AG41" s="78">
        <v>95961327</v>
      </c>
      <c r="AH41" s="78">
        <v>120724442</v>
      </c>
      <c r="AI41" s="79">
        <v>34035448</v>
      </c>
      <c r="AJ41" s="114">
        <f t="shared" si="13"/>
        <v>0.35467879680321635</v>
      </c>
      <c r="AK41" s="115">
        <f t="shared" si="14"/>
        <v>-2.1618284560262047E-2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419210646</v>
      </c>
      <c r="E42" s="78">
        <v>13976999</v>
      </c>
      <c r="F42" s="79">
        <f t="shared" si="0"/>
        <v>433187645</v>
      </c>
      <c r="G42" s="77">
        <v>419210646</v>
      </c>
      <c r="H42" s="78">
        <v>13976999</v>
      </c>
      <c r="I42" s="79">
        <f t="shared" si="1"/>
        <v>433187645</v>
      </c>
      <c r="J42" s="77">
        <v>111446629</v>
      </c>
      <c r="K42" s="78">
        <v>2232730</v>
      </c>
      <c r="L42" s="78">
        <f t="shared" si="2"/>
        <v>113679359</v>
      </c>
      <c r="M42" s="95">
        <f t="shared" si="3"/>
        <v>0.26242521067284824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111446629</v>
      </c>
      <c r="AA42" s="78">
        <v>2232730</v>
      </c>
      <c r="AB42" s="78">
        <f t="shared" si="10"/>
        <v>113679359</v>
      </c>
      <c r="AC42" s="95">
        <f t="shared" si="11"/>
        <v>0.26242521067284824</v>
      </c>
      <c r="AD42" s="77">
        <v>97546350</v>
      </c>
      <c r="AE42" s="78">
        <v>1508340</v>
      </c>
      <c r="AF42" s="78">
        <f t="shared" si="12"/>
        <v>99054690</v>
      </c>
      <c r="AG42" s="78">
        <v>419732020</v>
      </c>
      <c r="AH42" s="78">
        <v>421719338</v>
      </c>
      <c r="AI42" s="79">
        <v>99054690</v>
      </c>
      <c r="AJ42" s="114">
        <f t="shared" si="13"/>
        <v>0.23599507609641027</v>
      </c>
      <c r="AK42" s="115">
        <f t="shared" si="14"/>
        <v>0.14764236806959863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114880983</v>
      </c>
      <c r="E43" s="78">
        <v>400000</v>
      </c>
      <c r="F43" s="79">
        <f t="shared" si="0"/>
        <v>115280983</v>
      </c>
      <c r="G43" s="77">
        <v>114880983</v>
      </c>
      <c r="H43" s="78">
        <v>400000</v>
      </c>
      <c r="I43" s="79">
        <f t="shared" si="1"/>
        <v>115280983</v>
      </c>
      <c r="J43" s="77">
        <v>17336541</v>
      </c>
      <c r="K43" s="78">
        <v>43084</v>
      </c>
      <c r="L43" s="78">
        <f t="shared" si="2"/>
        <v>17379625</v>
      </c>
      <c r="M43" s="95">
        <f t="shared" si="3"/>
        <v>0.15075882029909476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17336541</v>
      </c>
      <c r="AA43" s="78">
        <v>43084</v>
      </c>
      <c r="AB43" s="78">
        <f t="shared" si="10"/>
        <v>17379625</v>
      </c>
      <c r="AC43" s="95">
        <f t="shared" si="11"/>
        <v>0.15075882029909476</v>
      </c>
      <c r="AD43" s="77">
        <v>33738378</v>
      </c>
      <c r="AE43" s="78">
        <v>48528</v>
      </c>
      <c r="AF43" s="78">
        <f t="shared" si="12"/>
        <v>33786906</v>
      </c>
      <c r="AG43" s="78">
        <v>111138930</v>
      </c>
      <c r="AH43" s="78">
        <v>114895043</v>
      </c>
      <c r="AI43" s="79">
        <v>33786906</v>
      </c>
      <c r="AJ43" s="114">
        <f t="shared" si="13"/>
        <v>0.30400604000776327</v>
      </c>
      <c r="AK43" s="115">
        <f t="shared" si="14"/>
        <v>-0.48561063863024334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729130430</v>
      </c>
      <c r="E44" s="81">
        <f>SUM(E40:E43)</f>
        <v>89921095</v>
      </c>
      <c r="F44" s="82">
        <f t="shared" si="0"/>
        <v>819051525</v>
      </c>
      <c r="G44" s="80">
        <f>SUM(G40:G43)</f>
        <v>729130430</v>
      </c>
      <c r="H44" s="81">
        <f>SUM(H40:H43)</f>
        <v>89921095</v>
      </c>
      <c r="I44" s="82">
        <f t="shared" si="1"/>
        <v>819051525</v>
      </c>
      <c r="J44" s="80">
        <f>SUM(J40:J43)</f>
        <v>188298584</v>
      </c>
      <c r="K44" s="81">
        <f>SUM(K40:K43)</f>
        <v>33332145</v>
      </c>
      <c r="L44" s="81">
        <f t="shared" si="2"/>
        <v>221630729</v>
      </c>
      <c r="M44" s="96">
        <f t="shared" si="3"/>
        <v>0.27059436706378148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188298584</v>
      </c>
      <c r="AA44" s="81">
        <v>33332145</v>
      </c>
      <c r="AB44" s="81">
        <f t="shared" si="10"/>
        <v>221630729</v>
      </c>
      <c r="AC44" s="96">
        <f t="shared" si="11"/>
        <v>0.27059436706378148</v>
      </c>
      <c r="AD44" s="80">
        <f>SUM(AD40:AD43)</f>
        <v>191339454</v>
      </c>
      <c r="AE44" s="81">
        <f>SUM(AE40:AE43)</f>
        <v>17994713</v>
      </c>
      <c r="AF44" s="81">
        <f t="shared" si="12"/>
        <v>209334167</v>
      </c>
      <c r="AG44" s="81">
        <f>SUM(AG40:AG43)</f>
        <v>750313645</v>
      </c>
      <c r="AH44" s="81">
        <f>SUM(AH40:AH43)</f>
        <v>769931991</v>
      </c>
      <c r="AI44" s="82">
        <f>SUM(AI40:AI43)</f>
        <v>209334167</v>
      </c>
      <c r="AJ44" s="116">
        <f t="shared" si="13"/>
        <v>0.2789955485882174</v>
      </c>
      <c r="AK44" s="117">
        <f t="shared" si="14"/>
        <v>5.8741304280251594E-2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85889781256</v>
      </c>
      <c r="E45" s="84">
        <f>SUM(E9,E11:E16,E18:E23,E25:E29,E31:E38,E40:E43)</f>
        <v>15811640531</v>
      </c>
      <c r="F45" s="85">
        <f t="shared" si="0"/>
        <v>101701421787</v>
      </c>
      <c r="G45" s="83">
        <f>SUM(G9,G11:G16,G18:G23,G25:G29,G31:G38,G40:G43)</f>
        <v>85946606191</v>
      </c>
      <c r="H45" s="84">
        <f>SUM(H9,H11:H16,H18:H23,H25:H29,H31:H38,H40:H43)</f>
        <v>16970515122</v>
      </c>
      <c r="I45" s="85">
        <f t="shared" si="1"/>
        <v>102917121313</v>
      </c>
      <c r="J45" s="83">
        <f>SUM(J9,J11:J16,J18:J23,J25:J29,J31:J38,J40:J43)</f>
        <v>22226471106</v>
      </c>
      <c r="K45" s="84">
        <f>SUM(K9,K11:K16,K18:K23,K25:K29,K31:K38,K40:K43)</f>
        <v>1718342140</v>
      </c>
      <c r="L45" s="84">
        <f t="shared" si="2"/>
        <v>23944813246</v>
      </c>
      <c r="M45" s="97">
        <f t="shared" si="3"/>
        <v>0.23544226644293334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22226471106</v>
      </c>
      <c r="AA45" s="84">
        <v>1718342140</v>
      </c>
      <c r="AB45" s="84">
        <f t="shared" si="10"/>
        <v>23944813246</v>
      </c>
      <c r="AC45" s="97">
        <f t="shared" si="11"/>
        <v>0.23544226644293334</v>
      </c>
      <c r="AD45" s="83">
        <f>SUM(AD9,AD11:AD16,AD18:AD23,AD25:AD29,AD31:AD38,AD40:AD43)</f>
        <v>20375705465</v>
      </c>
      <c r="AE45" s="84">
        <f>SUM(AE9,AE11:AE16,AE18:AE23,AE25:AE29,AE31:AE38,AE40:AE43)</f>
        <v>1305733989</v>
      </c>
      <c r="AF45" s="84">
        <f t="shared" si="12"/>
        <v>21681439454</v>
      </c>
      <c r="AG45" s="84">
        <f>SUM(AG9,AG11:AG16,AG18:AG23,AG25:AG29,AG31:AG38,AG40:AG43)</f>
        <v>89701286573</v>
      </c>
      <c r="AH45" s="84">
        <f>SUM(AH9,AH11:AH16,AH18:AH23,AH25:AH29,AH31:AH38,AH40:AH43)</f>
        <v>91257884899</v>
      </c>
      <c r="AI45" s="85">
        <f>SUM(AI9,AI11:AI16,AI18:AI23,AI25:AI29,AI31:AI38,AI40:AI43)</f>
        <v>21681439454</v>
      </c>
      <c r="AJ45" s="118">
        <f t="shared" si="13"/>
        <v>0.24170711795036942</v>
      </c>
      <c r="AK45" s="119">
        <f t="shared" si="14"/>
        <v>0.10439222897548128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9415556940</v>
      </c>
      <c r="E9" s="65">
        <v>1219326304</v>
      </c>
      <c r="F9" s="66">
        <f>$D9       +$E9</f>
        <v>10634883244</v>
      </c>
      <c r="G9" s="64">
        <v>9418619058</v>
      </c>
      <c r="H9" s="65">
        <v>1295320246</v>
      </c>
      <c r="I9" s="67">
        <f>$G9       +$H9</f>
        <v>10713939304</v>
      </c>
      <c r="J9" s="64">
        <v>2667023488</v>
      </c>
      <c r="K9" s="65">
        <v>160140142</v>
      </c>
      <c r="L9" s="65">
        <f>$J9       +$K9</f>
        <v>2827163630</v>
      </c>
      <c r="M9" s="90">
        <f>IF(($F9       =0),0,($L9       /$F9       ))</f>
        <v>0.26583870881657606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2667023488</v>
      </c>
      <c r="AA9" s="65">
        <v>160140142</v>
      </c>
      <c r="AB9" s="65">
        <f>$Z9       +$AA9</f>
        <v>2827163630</v>
      </c>
      <c r="AC9" s="90">
        <f>IF(($F9       =0),0,($AB9       /$F9       ))</f>
        <v>0.26583870881657606</v>
      </c>
      <c r="AD9" s="64">
        <v>2377982291</v>
      </c>
      <c r="AE9" s="65">
        <v>114805605</v>
      </c>
      <c r="AF9" s="65">
        <f>$AD9       +$AE9</f>
        <v>2492787896</v>
      </c>
      <c r="AG9" s="65">
        <v>10958000995</v>
      </c>
      <c r="AH9" s="65">
        <v>10262750537</v>
      </c>
      <c r="AI9" s="65">
        <v>2492787896</v>
      </c>
      <c r="AJ9" s="90">
        <f>IF(($AG9       =0),0,($AI9       /$AG9       ))</f>
        <v>0.22748564242122521</v>
      </c>
      <c r="AK9" s="90">
        <f>IF(($AF9       =0),0,(($L9       /$AF9       )-1))</f>
        <v>0.13413725834297785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58890332089</v>
      </c>
      <c r="E10" s="65">
        <v>11034869388</v>
      </c>
      <c r="F10" s="67">
        <f t="shared" ref="F10:F17" si="0">$D10      +$E10</f>
        <v>69925201477</v>
      </c>
      <c r="G10" s="64">
        <v>58924155094</v>
      </c>
      <c r="H10" s="65">
        <v>11456861200</v>
      </c>
      <c r="I10" s="67">
        <f t="shared" ref="I10:I17" si="1">$G10      +$H10</f>
        <v>70381016294</v>
      </c>
      <c r="J10" s="64">
        <v>14956844397</v>
      </c>
      <c r="K10" s="65">
        <v>1175806543</v>
      </c>
      <c r="L10" s="65">
        <f t="shared" ref="L10:L17" si="2">$J10      +$K10</f>
        <v>16132650940</v>
      </c>
      <c r="M10" s="90">
        <f t="shared" ref="M10:M17" si="3">IF(($F10      =0),0,($L10      /$F10      ))</f>
        <v>0.23071297042034836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14956844397</v>
      </c>
      <c r="AA10" s="65">
        <v>1175806543</v>
      </c>
      <c r="AB10" s="65">
        <f t="shared" ref="AB10:AB17" si="10">$Z10      +$AA10</f>
        <v>16132650940</v>
      </c>
      <c r="AC10" s="90">
        <f t="shared" ref="AC10:AC17" si="11">IF(($F10      =0),0,($AB10      /$F10      ))</f>
        <v>0.23071297042034836</v>
      </c>
      <c r="AD10" s="64">
        <v>13702194589</v>
      </c>
      <c r="AE10" s="65">
        <v>805538354</v>
      </c>
      <c r="AF10" s="65">
        <f t="shared" ref="AF10:AF17" si="12">$AD10      +$AE10</f>
        <v>14507732943</v>
      </c>
      <c r="AG10" s="65">
        <v>60961833532</v>
      </c>
      <c r="AH10" s="65">
        <v>61927906268</v>
      </c>
      <c r="AI10" s="65">
        <v>14507732943</v>
      </c>
      <c r="AJ10" s="90">
        <f t="shared" ref="AJ10:AJ17" si="13">IF(($AG10      =0),0,($AI10      /$AG10      ))</f>
        <v>0.23798058723717064</v>
      </c>
      <c r="AK10" s="90">
        <f t="shared" ref="AK10:AK17" si="14">IF(($AF10      =0),0,(($L10      /$AF10      )-1))</f>
        <v>0.11200357791146298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55326542441</v>
      </c>
      <c r="E11" s="65">
        <v>2767670180</v>
      </c>
      <c r="F11" s="67">
        <f t="shared" si="0"/>
        <v>58094212621</v>
      </c>
      <c r="G11" s="64">
        <v>55326542441</v>
      </c>
      <c r="H11" s="65">
        <v>2767670180</v>
      </c>
      <c r="I11" s="67">
        <f t="shared" si="1"/>
        <v>58094212621</v>
      </c>
      <c r="J11" s="64">
        <v>15016369383</v>
      </c>
      <c r="K11" s="65">
        <v>217657645</v>
      </c>
      <c r="L11" s="65">
        <f t="shared" si="2"/>
        <v>15234027028</v>
      </c>
      <c r="M11" s="90">
        <f t="shared" si="3"/>
        <v>0.26222968417499776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15016369383</v>
      </c>
      <c r="AA11" s="65">
        <v>217657645</v>
      </c>
      <c r="AB11" s="65">
        <f t="shared" si="10"/>
        <v>15234027028</v>
      </c>
      <c r="AC11" s="90">
        <f t="shared" si="11"/>
        <v>0.26222968417499776</v>
      </c>
      <c r="AD11" s="64">
        <v>13627685754</v>
      </c>
      <c r="AE11" s="65">
        <v>231585515</v>
      </c>
      <c r="AF11" s="65">
        <f t="shared" si="12"/>
        <v>13859271269</v>
      </c>
      <c r="AG11" s="65">
        <v>51590844133</v>
      </c>
      <c r="AH11" s="65">
        <v>53659676392</v>
      </c>
      <c r="AI11" s="65">
        <v>13859271269</v>
      </c>
      <c r="AJ11" s="90">
        <f t="shared" si="13"/>
        <v>0.26863819543776257</v>
      </c>
      <c r="AK11" s="90">
        <f t="shared" si="14"/>
        <v>9.9193942619119735E-2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52562915670</v>
      </c>
      <c r="E12" s="65">
        <v>8143224000</v>
      </c>
      <c r="F12" s="67">
        <f t="shared" si="0"/>
        <v>60706139670</v>
      </c>
      <c r="G12" s="64">
        <v>52562915670</v>
      </c>
      <c r="H12" s="65">
        <v>8143224000</v>
      </c>
      <c r="I12" s="67">
        <f t="shared" si="1"/>
        <v>60706139670</v>
      </c>
      <c r="J12" s="64">
        <v>14408216311</v>
      </c>
      <c r="K12" s="65">
        <v>520517151</v>
      </c>
      <c r="L12" s="65">
        <f t="shared" si="2"/>
        <v>14928733462</v>
      </c>
      <c r="M12" s="90">
        <f t="shared" si="3"/>
        <v>0.24591801658206147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14408216311</v>
      </c>
      <c r="AA12" s="65">
        <v>520517151</v>
      </c>
      <c r="AB12" s="65">
        <f t="shared" si="10"/>
        <v>14928733462</v>
      </c>
      <c r="AC12" s="90">
        <f t="shared" si="11"/>
        <v>0.24591801658206147</v>
      </c>
      <c r="AD12" s="64">
        <v>13233829771</v>
      </c>
      <c r="AE12" s="65">
        <v>381968794</v>
      </c>
      <c r="AF12" s="65">
        <f t="shared" si="12"/>
        <v>13615798565</v>
      </c>
      <c r="AG12" s="65">
        <v>51755607300</v>
      </c>
      <c r="AH12" s="65">
        <v>53182343536</v>
      </c>
      <c r="AI12" s="65">
        <v>13615798565</v>
      </c>
      <c r="AJ12" s="90">
        <f t="shared" si="13"/>
        <v>0.26307871311559317</v>
      </c>
      <c r="AK12" s="90">
        <f t="shared" si="14"/>
        <v>9.6427314985031876E-2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75393870352</v>
      </c>
      <c r="E13" s="65">
        <v>7642206000</v>
      </c>
      <c r="F13" s="67">
        <f t="shared" si="0"/>
        <v>83036076352</v>
      </c>
      <c r="G13" s="64">
        <v>75393870352</v>
      </c>
      <c r="H13" s="65">
        <v>7642206000</v>
      </c>
      <c r="I13" s="67">
        <f t="shared" si="1"/>
        <v>83036076352</v>
      </c>
      <c r="J13" s="64">
        <v>20707710655</v>
      </c>
      <c r="K13" s="65">
        <v>924276495</v>
      </c>
      <c r="L13" s="65">
        <f t="shared" si="2"/>
        <v>21631987150</v>
      </c>
      <c r="M13" s="90">
        <f t="shared" si="3"/>
        <v>0.26051311791635462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20707710655</v>
      </c>
      <c r="AA13" s="65">
        <v>924276495</v>
      </c>
      <c r="AB13" s="65">
        <f t="shared" si="10"/>
        <v>21631987150</v>
      </c>
      <c r="AC13" s="90">
        <f t="shared" si="11"/>
        <v>0.26051311791635462</v>
      </c>
      <c r="AD13" s="64">
        <v>28108861452</v>
      </c>
      <c r="AE13" s="65">
        <v>843594158</v>
      </c>
      <c r="AF13" s="65">
        <f t="shared" si="12"/>
        <v>28952455610</v>
      </c>
      <c r="AG13" s="65">
        <v>77765163947</v>
      </c>
      <c r="AH13" s="65">
        <v>73682390929</v>
      </c>
      <c r="AI13" s="65">
        <v>28952455610</v>
      </c>
      <c r="AJ13" s="90">
        <f t="shared" si="13"/>
        <v>0.37230623765844861</v>
      </c>
      <c r="AK13" s="90">
        <f t="shared" si="14"/>
        <v>-0.25284447573668178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9311433012</v>
      </c>
      <c r="E14" s="65">
        <v>1154486634</v>
      </c>
      <c r="F14" s="67">
        <f t="shared" si="0"/>
        <v>10465919646</v>
      </c>
      <c r="G14" s="64">
        <v>9311433012</v>
      </c>
      <c r="H14" s="65">
        <v>1154486634</v>
      </c>
      <c r="I14" s="67">
        <f t="shared" si="1"/>
        <v>10465919646</v>
      </c>
      <c r="J14" s="64">
        <v>2669468581</v>
      </c>
      <c r="K14" s="65">
        <v>-32300072</v>
      </c>
      <c r="L14" s="65">
        <f t="shared" si="2"/>
        <v>2637168509</v>
      </c>
      <c r="M14" s="90">
        <f t="shared" si="3"/>
        <v>0.25197675867957836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2669468581</v>
      </c>
      <c r="AA14" s="65">
        <v>-32300072</v>
      </c>
      <c r="AB14" s="65">
        <f t="shared" si="10"/>
        <v>2637168509</v>
      </c>
      <c r="AC14" s="90">
        <f t="shared" si="11"/>
        <v>0.25197675867957836</v>
      </c>
      <c r="AD14" s="64">
        <v>2482332418</v>
      </c>
      <c r="AE14" s="65">
        <v>75227526</v>
      </c>
      <c r="AF14" s="65">
        <f t="shared" si="12"/>
        <v>2557559944</v>
      </c>
      <c r="AG14" s="65">
        <v>9972083412</v>
      </c>
      <c r="AH14" s="65">
        <v>9837509398</v>
      </c>
      <c r="AI14" s="65">
        <v>2557559944</v>
      </c>
      <c r="AJ14" s="90">
        <f t="shared" si="13"/>
        <v>0.25647197665056998</v>
      </c>
      <c r="AK14" s="90">
        <f t="shared" si="14"/>
        <v>3.1126764081037761E-2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16055280007</v>
      </c>
      <c r="E15" s="65">
        <v>1941550100</v>
      </c>
      <c r="F15" s="67">
        <f t="shared" si="0"/>
        <v>17996830107</v>
      </c>
      <c r="G15" s="64">
        <v>16055280007</v>
      </c>
      <c r="H15" s="65">
        <v>1941550100</v>
      </c>
      <c r="I15" s="67">
        <f t="shared" si="1"/>
        <v>17996830107</v>
      </c>
      <c r="J15" s="64">
        <v>13402956381</v>
      </c>
      <c r="K15" s="65">
        <v>1699488390</v>
      </c>
      <c r="L15" s="65">
        <f t="shared" si="2"/>
        <v>15102444771</v>
      </c>
      <c r="M15" s="90">
        <f t="shared" si="3"/>
        <v>0.8391724921115854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13402956381</v>
      </c>
      <c r="AA15" s="65">
        <v>1699488390</v>
      </c>
      <c r="AB15" s="65">
        <f t="shared" si="10"/>
        <v>15102444771</v>
      </c>
      <c r="AC15" s="90">
        <f t="shared" si="11"/>
        <v>0.8391724921115854</v>
      </c>
      <c r="AD15" s="64">
        <v>6711439660</v>
      </c>
      <c r="AE15" s="65">
        <v>1608450514</v>
      </c>
      <c r="AF15" s="65">
        <f t="shared" si="12"/>
        <v>8319890174</v>
      </c>
      <c r="AG15" s="65">
        <v>16434011060</v>
      </c>
      <c r="AH15" s="65">
        <v>18126252360</v>
      </c>
      <c r="AI15" s="65">
        <v>8319890174</v>
      </c>
      <c r="AJ15" s="90">
        <f t="shared" si="13"/>
        <v>0.50626047065590818</v>
      </c>
      <c r="AK15" s="90">
        <f t="shared" si="14"/>
        <v>0.81522165018424908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44704930614</v>
      </c>
      <c r="E16" s="65">
        <v>2228221908</v>
      </c>
      <c r="F16" s="67">
        <f t="shared" si="0"/>
        <v>46933152522</v>
      </c>
      <c r="G16" s="64">
        <v>44704930614</v>
      </c>
      <c r="H16" s="65">
        <v>2228221908</v>
      </c>
      <c r="I16" s="67">
        <f t="shared" si="1"/>
        <v>46933152522</v>
      </c>
      <c r="J16" s="64">
        <v>13559215025</v>
      </c>
      <c r="K16" s="65">
        <v>82151767</v>
      </c>
      <c r="L16" s="65">
        <f t="shared" si="2"/>
        <v>13641366792</v>
      </c>
      <c r="M16" s="90">
        <f t="shared" si="3"/>
        <v>0.29065524174208379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13559215025</v>
      </c>
      <c r="AA16" s="65">
        <v>82151767</v>
      </c>
      <c r="AB16" s="65">
        <f t="shared" si="10"/>
        <v>13641366792</v>
      </c>
      <c r="AC16" s="90">
        <f t="shared" si="11"/>
        <v>0.29065524174208379</v>
      </c>
      <c r="AD16" s="64">
        <v>12345353994</v>
      </c>
      <c r="AE16" s="65">
        <v>234038696</v>
      </c>
      <c r="AF16" s="65">
        <f t="shared" si="12"/>
        <v>12579392690</v>
      </c>
      <c r="AG16" s="65">
        <v>44944945450</v>
      </c>
      <c r="AH16" s="65">
        <v>44968066064</v>
      </c>
      <c r="AI16" s="65">
        <v>12579392690</v>
      </c>
      <c r="AJ16" s="90">
        <f t="shared" si="13"/>
        <v>0.27988448009118677</v>
      </c>
      <c r="AK16" s="90">
        <f t="shared" si="14"/>
        <v>8.4421730696444319E-2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321660861125</v>
      </c>
      <c r="E17" s="69">
        <f>SUM(E9:E16)</f>
        <v>36131554514</v>
      </c>
      <c r="F17" s="70">
        <f t="shared" si="0"/>
        <v>357792415639</v>
      </c>
      <c r="G17" s="68">
        <f>SUM(G9:G16)</f>
        <v>321697746248</v>
      </c>
      <c r="H17" s="69">
        <f>SUM(H9:H16)</f>
        <v>36629540268</v>
      </c>
      <c r="I17" s="70">
        <f t="shared" si="1"/>
        <v>358327286516</v>
      </c>
      <c r="J17" s="68">
        <f>SUM(J9:J16)</f>
        <v>97387804221</v>
      </c>
      <c r="K17" s="69">
        <f>SUM(K9:K16)</f>
        <v>4747738061</v>
      </c>
      <c r="L17" s="69">
        <f t="shared" si="2"/>
        <v>102135542282</v>
      </c>
      <c r="M17" s="91">
        <f t="shared" si="3"/>
        <v>0.28546033347182848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97387804221</v>
      </c>
      <c r="AA17" s="69">
        <v>4747738061</v>
      </c>
      <c r="AB17" s="69">
        <f t="shared" si="10"/>
        <v>102135542282</v>
      </c>
      <c r="AC17" s="91">
        <f t="shared" si="11"/>
        <v>0.28546033347182848</v>
      </c>
      <c r="AD17" s="68">
        <f>SUM(AD9:AD16)</f>
        <v>92589679929</v>
      </c>
      <c r="AE17" s="69">
        <f>SUM(AE9:AE16)</f>
        <v>4295209162</v>
      </c>
      <c r="AF17" s="69">
        <f t="shared" si="12"/>
        <v>96884889091</v>
      </c>
      <c r="AG17" s="69">
        <f>SUM(AG9:AG16)</f>
        <v>324382489829</v>
      </c>
      <c r="AH17" s="69">
        <f>SUM(AH9:AH16)</f>
        <v>325646895484</v>
      </c>
      <c r="AI17" s="69">
        <f>SUM(AI9:AI16)</f>
        <v>96884889091</v>
      </c>
      <c r="AJ17" s="91">
        <f t="shared" si="13"/>
        <v>0.29867484259730975</v>
      </c>
      <c r="AK17" s="91">
        <f t="shared" si="14"/>
        <v>5.4194758751989536E-2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81"/>
  <sheetViews>
    <sheetView showGridLines="0" tabSelected="1" view="pageBreakPreview" topLeftCell="A27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4158412041</v>
      </c>
      <c r="E9" s="65">
        <v>202914000</v>
      </c>
      <c r="F9" s="66">
        <f>$D9       +$E9</f>
        <v>4361326041</v>
      </c>
      <c r="G9" s="64">
        <v>4158412041</v>
      </c>
      <c r="H9" s="65">
        <v>202914000</v>
      </c>
      <c r="I9" s="67">
        <f>$G9       +$H9</f>
        <v>4361326041</v>
      </c>
      <c r="J9" s="64">
        <v>978751956</v>
      </c>
      <c r="K9" s="65">
        <v>35993609</v>
      </c>
      <c r="L9" s="65">
        <f>$J9       +$K9</f>
        <v>1014745565</v>
      </c>
      <c r="M9" s="90">
        <f>IF(($F9       =0),0,($L9       /$F9       ))</f>
        <v>0.23266904502451069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978751956</v>
      </c>
      <c r="AA9" s="65">
        <v>35993609</v>
      </c>
      <c r="AB9" s="65">
        <f>$Z9       +$AA9</f>
        <v>1014745565</v>
      </c>
      <c r="AC9" s="90">
        <f>IF(($F9       =0),0,($AB9       /$F9       ))</f>
        <v>0.23266904502451069</v>
      </c>
      <c r="AD9" s="64">
        <v>823283318</v>
      </c>
      <c r="AE9" s="65">
        <v>22926682</v>
      </c>
      <c r="AF9" s="65">
        <f>$AD9       +$AE9</f>
        <v>846210000</v>
      </c>
      <c r="AG9" s="65">
        <v>3854715842</v>
      </c>
      <c r="AH9" s="65">
        <v>4026721299</v>
      </c>
      <c r="AI9" s="65">
        <v>846210000</v>
      </c>
      <c r="AJ9" s="90">
        <f>IF(($AG9       =0),0,($AI9       /$AG9       ))</f>
        <v>0.21952590922005502</v>
      </c>
      <c r="AK9" s="90">
        <f>IF(($AF9       =0),0,(($L9       /$AF9       )-1))</f>
        <v>0.19916517767457242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7960574607</v>
      </c>
      <c r="E10" s="65">
        <v>539962860</v>
      </c>
      <c r="F10" s="67">
        <f t="shared" ref="F10:F28" si="0">$D10      +$E10</f>
        <v>8500537467</v>
      </c>
      <c r="G10" s="64">
        <v>7960574607</v>
      </c>
      <c r="H10" s="65">
        <v>539962860</v>
      </c>
      <c r="I10" s="67">
        <f t="shared" ref="I10:I28" si="1">$G10      +$H10</f>
        <v>8500537467</v>
      </c>
      <c r="J10" s="64">
        <v>2232361066</v>
      </c>
      <c r="K10" s="65">
        <v>5857634</v>
      </c>
      <c r="L10" s="65">
        <f t="shared" ref="L10:L28" si="2">$J10      +$K10</f>
        <v>2238218700</v>
      </c>
      <c r="M10" s="90">
        <f t="shared" ref="M10:M28" si="3">IF(($F10      =0),0,($L10      /$F10      ))</f>
        <v>0.26330319802589019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2232361066</v>
      </c>
      <c r="AA10" s="65">
        <v>5857634</v>
      </c>
      <c r="AB10" s="65">
        <f t="shared" ref="AB10:AB28" si="10">$Z10      +$AA10</f>
        <v>2238218700</v>
      </c>
      <c r="AC10" s="90">
        <f t="shared" ref="AC10:AC28" si="11">IF(($F10      =0),0,($AB10      /$F10      ))</f>
        <v>0.26330319802589019</v>
      </c>
      <c r="AD10" s="64">
        <v>2121943917</v>
      </c>
      <c r="AE10" s="65">
        <v>11196834</v>
      </c>
      <c r="AF10" s="65">
        <f t="shared" ref="AF10:AF28" si="12">$AD10      +$AE10</f>
        <v>2133140751</v>
      </c>
      <c r="AG10" s="65">
        <v>7423752807</v>
      </c>
      <c r="AH10" s="65">
        <v>7548097941</v>
      </c>
      <c r="AI10" s="65">
        <v>2133140751</v>
      </c>
      <c r="AJ10" s="90">
        <f t="shared" ref="AJ10:AJ28" si="13">IF(($AG10      =0),0,($AI10      /$AG10      ))</f>
        <v>0.28733994873706198</v>
      </c>
      <c r="AK10" s="90">
        <f t="shared" ref="AK10:AK28" si="14">IF(($AF10      =0),0,(($L10      /$AF10      )-1))</f>
        <v>4.9259735416305794E-2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3942643971</v>
      </c>
      <c r="E11" s="65">
        <v>7159622755</v>
      </c>
      <c r="F11" s="67">
        <f t="shared" si="0"/>
        <v>11102266726</v>
      </c>
      <c r="G11" s="64">
        <v>3942643971</v>
      </c>
      <c r="H11" s="65">
        <v>7159622755</v>
      </c>
      <c r="I11" s="67">
        <f t="shared" si="1"/>
        <v>11102266726</v>
      </c>
      <c r="J11" s="64">
        <v>1056583431</v>
      </c>
      <c r="K11" s="65">
        <v>53722838</v>
      </c>
      <c r="L11" s="65">
        <f t="shared" si="2"/>
        <v>1110306269</v>
      </c>
      <c r="M11" s="90">
        <f t="shared" si="3"/>
        <v>0.10000716938279042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1056583431</v>
      </c>
      <c r="AA11" s="65">
        <v>53722838</v>
      </c>
      <c r="AB11" s="65">
        <f t="shared" si="10"/>
        <v>1110306269</v>
      </c>
      <c r="AC11" s="90">
        <f t="shared" si="11"/>
        <v>0.10000716938279042</v>
      </c>
      <c r="AD11" s="64">
        <v>913965137</v>
      </c>
      <c r="AE11" s="65">
        <v>5006763</v>
      </c>
      <c r="AF11" s="65">
        <f t="shared" si="12"/>
        <v>918971900</v>
      </c>
      <c r="AG11" s="65">
        <v>3789276451</v>
      </c>
      <c r="AH11" s="65">
        <v>3816029760</v>
      </c>
      <c r="AI11" s="65">
        <v>918971900</v>
      </c>
      <c r="AJ11" s="90">
        <f t="shared" si="13"/>
        <v>0.24251909616082007</v>
      </c>
      <c r="AK11" s="90">
        <f t="shared" si="14"/>
        <v>0.20820480909155115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8120726123</v>
      </c>
      <c r="E12" s="65">
        <v>768760054</v>
      </c>
      <c r="F12" s="67">
        <f t="shared" si="0"/>
        <v>8889486177</v>
      </c>
      <c r="G12" s="64">
        <v>8120726123</v>
      </c>
      <c r="H12" s="65">
        <v>768760054</v>
      </c>
      <c r="I12" s="67">
        <f t="shared" si="1"/>
        <v>8889486177</v>
      </c>
      <c r="J12" s="64">
        <v>2006217766</v>
      </c>
      <c r="K12" s="65">
        <v>61514685</v>
      </c>
      <c r="L12" s="65">
        <f t="shared" si="2"/>
        <v>2067732451</v>
      </c>
      <c r="M12" s="90">
        <f t="shared" si="3"/>
        <v>0.23260427091386882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2006217766</v>
      </c>
      <c r="AA12" s="65">
        <v>61514685</v>
      </c>
      <c r="AB12" s="65">
        <f t="shared" si="10"/>
        <v>2067732451</v>
      </c>
      <c r="AC12" s="90">
        <f t="shared" si="11"/>
        <v>0.23260427091386882</v>
      </c>
      <c r="AD12" s="64">
        <v>1771025106</v>
      </c>
      <c r="AE12" s="65">
        <v>60968762</v>
      </c>
      <c r="AF12" s="65">
        <f t="shared" si="12"/>
        <v>1831993868</v>
      </c>
      <c r="AG12" s="65">
        <v>7886688727</v>
      </c>
      <c r="AH12" s="65">
        <v>7522621863</v>
      </c>
      <c r="AI12" s="65">
        <v>1831993868</v>
      </c>
      <c r="AJ12" s="90">
        <f t="shared" si="13"/>
        <v>0.23228935886973545</v>
      </c>
      <c r="AK12" s="90">
        <f t="shared" si="14"/>
        <v>0.12867869653808262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2355467910</v>
      </c>
      <c r="E13" s="65">
        <v>255337696</v>
      </c>
      <c r="F13" s="67">
        <f t="shared" si="0"/>
        <v>2610805606</v>
      </c>
      <c r="G13" s="64">
        <v>2355467910</v>
      </c>
      <c r="H13" s="65">
        <v>255337696</v>
      </c>
      <c r="I13" s="67">
        <f t="shared" si="1"/>
        <v>2610805606</v>
      </c>
      <c r="J13" s="64">
        <v>690715981</v>
      </c>
      <c r="K13" s="65">
        <v>26731453</v>
      </c>
      <c r="L13" s="65">
        <f t="shared" si="2"/>
        <v>717447434</v>
      </c>
      <c r="M13" s="90">
        <f t="shared" si="3"/>
        <v>0.27479925443365238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690715981</v>
      </c>
      <c r="AA13" s="65">
        <v>26731453</v>
      </c>
      <c r="AB13" s="65">
        <f t="shared" si="10"/>
        <v>717447434</v>
      </c>
      <c r="AC13" s="90">
        <f t="shared" si="11"/>
        <v>0.27479925443365238</v>
      </c>
      <c r="AD13" s="64">
        <v>626760659</v>
      </c>
      <c r="AE13" s="65">
        <v>35565592</v>
      </c>
      <c r="AF13" s="65">
        <f t="shared" si="12"/>
        <v>662326251</v>
      </c>
      <c r="AG13" s="65">
        <v>2902640143</v>
      </c>
      <c r="AH13" s="65">
        <v>2462612399</v>
      </c>
      <c r="AI13" s="65">
        <v>662326251</v>
      </c>
      <c r="AJ13" s="90">
        <f t="shared" si="13"/>
        <v>0.22818062810757456</v>
      </c>
      <c r="AK13" s="90">
        <f t="shared" si="14"/>
        <v>8.3223612104723843E-2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4931450700</v>
      </c>
      <c r="E14" s="65">
        <v>802941100</v>
      </c>
      <c r="F14" s="67">
        <f t="shared" si="0"/>
        <v>5734391800</v>
      </c>
      <c r="G14" s="64">
        <v>4931450700</v>
      </c>
      <c r="H14" s="65">
        <v>802941100</v>
      </c>
      <c r="I14" s="67">
        <f t="shared" si="1"/>
        <v>5734391800</v>
      </c>
      <c r="J14" s="64">
        <v>1479474431</v>
      </c>
      <c r="K14" s="65">
        <v>193901025</v>
      </c>
      <c r="L14" s="65">
        <f t="shared" si="2"/>
        <v>1673375456</v>
      </c>
      <c r="M14" s="90">
        <f t="shared" si="3"/>
        <v>0.29181393848951864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1479474431</v>
      </c>
      <c r="AA14" s="65">
        <v>193901025</v>
      </c>
      <c r="AB14" s="65">
        <f t="shared" si="10"/>
        <v>1673375456</v>
      </c>
      <c r="AC14" s="90">
        <f t="shared" si="11"/>
        <v>0.29181393848951864</v>
      </c>
      <c r="AD14" s="64">
        <v>1312780484</v>
      </c>
      <c r="AE14" s="65">
        <v>208626072</v>
      </c>
      <c r="AF14" s="65">
        <f t="shared" si="12"/>
        <v>1521406556</v>
      </c>
      <c r="AG14" s="65">
        <v>5303352100</v>
      </c>
      <c r="AH14" s="65">
        <v>5555283515</v>
      </c>
      <c r="AI14" s="65">
        <v>1521406556</v>
      </c>
      <c r="AJ14" s="90">
        <f t="shared" si="13"/>
        <v>0.28687639955114425</v>
      </c>
      <c r="AK14" s="90">
        <f t="shared" si="14"/>
        <v>9.9887107361722238E-2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4945302348</v>
      </c>
      <c r="E15" s="65">
        <v>797238842</v>
      </c>
      <c r="F15" s="67">
        <f t="shared" si="0"/>
        <v>5742541190</v>
      </c>
      <c r="G15" s="64">
        <v>4945302348</v>
      </c>
      <c r="H15" s="65">
        <v>797238842</v>
      </c>
      <c r="I15" s="67">
        <f t="shared" si="1"/>
        <v>5742541190</v>
      </c>
      <c r="J15" s="64">
        <v>1327697595</v>
      </c>
      <c r="K15" s="65">
        <v>184109206</v>
      </c>
      <c r="L15" s="65">
        <f t="shared" si="2"/>
        <v>1511806801</v>
      </c>
      <c r="M15" s="90">
        <f t="shared" si="3"/>
        <v>0.26326442440371944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1327697595</v>
      </c>
      <c r="AA15" s="65">
        <v>184109206</v>
      </c>
      <c r="AB15" s="65">
        <f t="shared" si="10"/>
        <v>1511806801</v>
      </c>
      <c r="AC15" s="90">
        <f t="shared" si="11"/>
        <v>0.26326442440371944</v>
      </c>
      <c r="AD15" s="64">
        <v>1153007396</v>
      </c>
      <c r="AE15" s="65">
        <v>45531054</v>
      </c>
      <c r="AF15" s="65">
        <f t="shared" si="12"/>
        <v>1198538450</v>
      </c>
      <c r="AG15" s="65">
        <v>5186148229</v>
      </c>
      <c r="AH15" s="65">
        <v>5103430268</v>
      </c>
      <c r="AI15" s="65">
        <v>1198538450</v>
      </c>
      <c r="AJ15" s="90">
        <f t="shared" si="13"/>
        <v>0.23110377819476705</v>
      </c>
      <c r="AK15" s="90">
        <f t="shared" si="14"/>
        <v>0.26137530339556481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3087553471</v>
      </c>
      <c r="E16" s="65">
        <v>123426550</v>
      </c>
      <c r="F16" s="67">
        <f t="shared" si="0"/>
        <v>3210980021</v>
      </c>
      <c r="G16" s="64">
        <v>3087553471</v>
      </c>
      <c r="H16" s="65">
        <v>123426550</v>
      </c>
      <c r="I16" s="67">
        <f t="shared" si="1"/>
        <v>3210980021</v>
      </c>
      <c r="J16" s="64">
        <v>639774770</v>
      </c>
      <c r="K16" s="65">
        <v>46548322</v>
      </c>
      <c r="L16" s="65">
        <f t="shared" si="2"/>
        <v>686323092</v>
      </c>
      <c r="M16" s="90">
        <f t="shared" si="3"/>
        <v>0.21374256068596073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639774770</v>
      </c>
      <c r="AA16" s="65">
        <v>46548322</v>
      </c>
      <c r="AB16" s="65">
        <f t="shared" si="10"/>
        <v>686323092</v>
      </c>
      <c r="AC16" s="90">
        <f t="shared" si="11"/>
        <v>0.21374256068596073</v>
      </c>
      <c r="AD16" s="64">
        <v>620920384</v>
      </c>
      <c r="AE16" s="65">
        <v>16932158</v>
      </c>
      <c r="AF16" s="65">
        <f t="shared" si="12"/>
        <v>637852542</v>
      </c>
      <c r="AG16" s="65">
        <v>2992489743</v>
      </c>
      <c r="AH16" s="65">
        <v>3031222433</v>
      </c>
      <c r="AI16" s="65">
        <v>637852542</v>
      </c>
      <c r="AJ16" s="90">
        <f t="shared" si="13"/>
        <v>0.21315112056509394</v>
      </c>
      <c r="AK16" s="90">
        <f t="shared" si="14"/>
        <v>7.5990212170385929E-2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4709689752</v>
      </c>
      <c r="E17" s="65">
        <v>241268500</v>
      </c>
      <c r="F17" s="67">
        <f t="shared" si="0"/>
        <v>4950958252</v>
      </c>
      <c r="G17" s="64">
        <v>4709689752</v>
      </c>
      <c r="H17" s="65">
        <v>241268500</v>
      </c>
      <c r="I17" s="67">
        <f t="shared" si="1"/>
        <v>4950958252</v>
      </c>
      <c r="J17" s="64">
        <v>1124692747</v>
      </c>
      <c r="K17" s="65">
        <v>40340107</v>
      </c>
      <c r="L17" s="65">
        <f t="shared" si="2"/>
        <v>1165032854</v>
      </c>
      <c r="M17" s="90">
        <f t="shared" si="3"/>
        <v>0.23531461884764848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1124692747</v>
      </c>
      <c r="AA17" s="65">
        <v>40340107</v>
      </c>
      <c r="AB17" s="65">
        <f t="shared" si="10"/>
        <v>1165032854</v>
      </c>
      <c r="AC17" s="90">
        <f t="shared" si="11"/>
        <v>0.23531461884764848</v>
      </c>
      <c r="AD17" s="64">
        <v>980603492</v>
      </c>
      <c r="AE17" s="65">
        <v>18332374</v>
      </c>
      <c r="AF17" s="65">
        <f t="shared" si="12"/>
        <v>998935866</v>
      </c>
      <c r="AG17" s="65">
        <v>4217419872</v>
      </c>
      <c r="AH17" s="65">
        <v>4119748840</v>
      </c>
      <c r="AI17" s="65">
        <v>998935866</v>
      </c>
      <c r="AJ17" s="90">
        <f t="shared" si="13"/>
        <v>0.23685947719648814</v>
      </c>
      <c r="AK17" s="90">
        <f t="shared" si="14"/>
        <v>0.16627392573769084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2361424406</v>
      </c>
      <c r="E18" s="65">
        <v>234740664</v>
      </c>
      <c r="F18" s="67">
        <f t="shared" si="0"/>
        <v>2596165070</v>
      </c>
      <c r="G18" s="64">
        <v>2361424406</v>
      </c>
      <c r="H18" s="65">
        <v>277673381</v>
      </c>
      <c r="I18" s="67">
        <f t="shared" si="1"/>
        <v>2639097787</v>
      </c>
      <c r="J18" s="64">
        <v>570042868</v>
      </c>
      <c r="K18" s="65">
        <v>22558051</v>
      </c>
      <c r="L18" s="65">
        <f t="shared" si="2"/>
        <v>592600919</v>
      </c>
      <c r="M18" s="90">
        <f t="shared" si="3"/>
        <v>0.22826010789830092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570042868</v>
      </c>
      <c r="AA18" s="65">
        <v>22558051</v>
      </c>
      <c r="AB18" s="65">
        <f t="shared" si="10"/>
        <v>592600919</v>
      </c>
      <c r="AC18" s="90">
        <f t="shared" si="11"/>
        <v>0.22826010789830092</v>
      </c>
      <c r="AD18" s="64">
        <v>535938335</v>
      </c>
      <c r="AE18" s="65">
        <v>86203382</v>
      </c>
      <c r="AF18" s="65">
        <f t="shared" si="12"/>
        <v>622141717</v>
      </c>
      <c r="AG18" s="65">
        <v>2781823677</v>
      </c>
      <c r="AH18" s="65">
        <v>2765496392</v>
      </c>
      <c r="AI18" s="65">
        <v>622141717</v>
      </c>
      <c r="AJ18" s="90">
        <f t="shared" si="13"/>
        <v>0.22364527347431876</v>
      </c>
      <c r="AK18" s="90">
        <f t="shared" si="14"/>
        <v>-4.7482425937368844E-2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4154810494</v>
      </c>
      <c r="E19" s="65">
        <v>645473997</v>
      </c>
      <c r="F19" s="67">
        <f t="shared" si="0"/>
        <v>4800284491</v>
      </c>
      <c r="G19" s="64">
        <v>4154810494</v>
      </c>
      <c r="H19" s="65">
        <v>645473997</v>
      </c>
      <c r="I19" s="67">
        <f t="shared" si="1"/>
        <v>4800284491</v>
      </c>
      <c r="J19" s="64">
        <v>1218113658</v>
      </c>
      <c r="K19" s="65">
        <v>143059158</v>
      </c>
      <c r="L19" s="65">
        <f t="shared" si="2"/>
        <v>1361172816</v>
      </c>
      <c r="M19" s="90">
        <f t="shared" si="3"/>
        <v>0.28356086364298777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1218113658</v>
      </c>
      <c r="AA19" s="65">
        <v>143059158</v>
      </c>
      <c r="AB19" s="65">
        <f t="shared" si="10"/>
        <v>1361172816</v>
      </c>
      <c r="AC19" s="90">
        <f t="shared" si="11"/>
        <v>0.28356086364298777</v>
      </c>
      <c r="AD19" s="64">
        <v>1032934320</v>
      </c>
      <c r="AE19" s="65">
        <v>49801303</v>
      </c>
      <c r="AF19" s="65">
        <f t="shared" si="12"/>
        <v>1082735623</v>
      </c>
      <c r="AG19" s="65">
        <v>4556352414</v>
      </c>
      <c r="AH19" s="65">
        <v>4654617952</v>
      </c>
      <c r="AI19" s="65">
        <v>1082735623</v>
      </c>
      <c r="AJ19" s="90">
        <f t="shared" si="13"/>
        <v>0.23763210669858426</v>
      </c>
      <c r="AK19" s="90">
        <f t="shared" si="14"/>
        <v>0.25716083140269963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2719603794</v>
      </c>
      <c r="E20" s="65">
        <v>249473000</v>
      </c>
      <c r="F20" s="67">
        <f t="shared" si="0"/>
        <v>2969076794</v>
      </c>
      <c r="G20" s="64">
        <v>2719603794</v>
      </c>
      <c r="H20" s="65">
        <v>249473000</v>
      </c>
      <c r="I20" s="67">
        <f t="shared" si="1"/>
        <v>2969076794</v>
      </c>
      <c r="J20" s="64">
        <v>852870674</v>
      </c>
      <c r="K20" s="65">
        <v>10202884</v>
      </c>
      <c r="L20" s="65">
        <f t="shared" si="2"/>
        <v>863073558</v>
      </c>
      <c r="M20" s="90">
        <f t="shared" si="3"/>
        <v>0.29068751597941994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852870674</v>
      </c>
      <c r="AA20" s="65">
        <v>10202884</v>
      </c>
      <c r="AB20" s="65">
        <f t="shared" si="10"/>
        <v>863073558</v>
      </c>
      <c r="AC20" s="90">
        <f t="shared" si="11"/>
        <v>0.29068751597941994</v>
      </c>
      <c r="AD20" s="64">
        <v>662794008</v>
      </c>
      <c r="AE20" s="65">
        <v>17643269</v>
      </c>
      <c r="AF20" s="65">
        <f t="shared" si="12"/>
        <v>680437277</v>
      </c>
      <c r="AG20" s="65">
        <v>2677251972</v>
      </c>
      <c r="AH20" s="65">
        <v>2684870291</v>
      </c>
      <c r="AI20" s="65">
        <v>680437277</v>
      </c>
      <c r="AJ20" s="90">
        <f t="shared" si="13"/>
        <v>0.25415511282327669</v>
      </c>
      <c r="AK20" s="90">
        <f t="shared" si="14"/>
        <v>0.26841016383645311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2556366680</v>
      </c>
      <c r="E21" s="65">
        <v>361808000</v>
      </c>
      <c r="F21" s="67">
        <f t="shared" si="0"/>
        <v>2918174680</v>
      </c>
      <c r="G21" s="64">
        <v>2556366680</v>
      </c>
      <c r="H21" s="65">
        <v>361808000</v>
      </c>
      <c r="I21" s="67">
        <f t="shared" si="1"/>
        <v>2918174680</v>
      </c>
      <c r="J21" s="64">
        <v>734999251</v>
      </c>
      <c r="K21" s="65">
        <v>67556883</v>
      </c>
      <c r="L21" s="65">
        <f t="shared" si="2"/>
        <v>802556134</v>
      </c>
      <c r="M21" s="90">
        <f t="shared" si="3"/>
        <v>0.27501990867798221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734999251</v>
      </c>
      <c r="AA21" s="65">
        <v>67556883</v>
      </c>
      <c r="AB21" s="65">
        <f t="shared" si="10"/>
        <v>802556134</v>
      </c>
      <c r="AC21" s="90">
        <f t="shared" si="11"/>
        <v>0.27501990867798221</v>
      </c>
      <c r="AD21" s="64">
        <v>719855358</v>
      </c>
      <c r="AE21" s="65">
        <v>12919186</v>
      </c>
      <c r="AF21" s="65">
        <f t="shared" si="12"/>
        <v>732774544</v>
      </c>
      <c r="AG21" s="65">
        <v>2871887522</v>
      </c>
      <c r="AH21" s="65">
        <v>2968127156</v>
      </c>
      <c r="AI21" s="65">
        <v>732774544</v>
      </c>
      <c r="AJ21" s="90">
        <f t="shared" si="13"/>
        <v>0.25515433260759857</v>
      </c>
      <c r="AK21" s="90">
        <f t="shared" si="14"/>
        <v>9.5229276960254294E-2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7967455452</v>
      </c>
      <c r="E22" s="65">
        <v>614997558</v>
      </c>
      <c r="F22" s="67">
        <f t="shared" si="0"/>
        <v>8582453010</v>
      </c>
      <c r="G22" s="64">
        <v>7967455452</v>
      </c>
      <c r="H22" s="65">
        <v>614997558</v>
      </c>
      <c r="I22" s="67">
        <f t="shared" si="1"/>
        <v>8582453010</v>
      </c>
      <c r="J22" s="64">
        <v>744551715</v>
      </c>
      <c r="K22" s="65">
        <v>16926241</v>
      </c>
      <c r="L22" s="65">
        <f t="shared" si="2"/>
        <v>761477956</v>
      </c>
      <c r="M22" s="90">
        <f t="shared" si="3"/>
        <v>8.8724978174975169E-2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744551715</v>
      </c>
      <c r="AA22" s="65">
        <v>16926241</v>
      </c>
      <c r="AB22" s="65">
        <f t="shared" si="10"/>
        <v>761477956</v>
      </c>
      <c r="AC22" s="90">
        <f t="shared" si="11"/>
        <v>8.8724978174975169E-2</v>
      </c>
      <c r="AD22" s="64">
        <v>-124761600</v>
      </c>
      <c r="AE22" s="65">
        <v>26862397</v>
      </c>
      <c r="AF22" s="65">
        <f t="shared" si="12"/>
        <v>-97899203</v>
      </c>
      <c r="AG22" s="65">
        <v>7699087821</v>
      </c>
      <c r="AH22" s="65">
        <v>7708277433</v>
      </c>
      <c r="AI22" s="65">
        <v>-97899203</v>
      </c>
      <c r="AJ22" s="90">
        <f t="shared" si="13"/>
        <v>-1.2715688569361495E-2</v>
      </c>
      <c r="AK22" s="90">
        <f t="shared" si="14"/>
        <v>-8.7781834035972697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4214555654</v>
      </c>
      <c r="E23" s="65">
        <v>231469401</v>
      </c>
      <c r="F23" s="67">
        <f t="shared" si="0"/>
        <v>4446025055</v>
      </c>
      <c r="G23" s="64">
        <v>4214555654</v>
      </c>
      <c r="H23" s="65">
        <v>231469401</v>
      </c>
      <c r="I23" s="67">
        <f t="shared" si="1"/>
        <v>4446025055</v>
      </c>
      <c r="J23" s="64">
        <v>1112909474</v>
      </c>
      <c r="K23" s="65">
        <v>4097595</v>
      </c>
      <c r="L23" s="65">
        <f t="shared" si="2"/>
        <v>1117007069</v>
      </c>
      <c r="M23" s="90">
        <f t="shared" si="3"/>
        <v>0.25123724117204732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1112909474</v>
      </c>
      <c r="AA23" s="65">
        <v>4097595</v>
      </c>
      <c r="AB23" s="65">
        <f t="shared" si="10"/>
        <v>1117007069</v>
      </c>
      <c r="AC23" s="90">
        <f t="shared" si="11"/>
        <v>0.25123724117204732</v>
      </c>
      <c r="AD23" s="64">
        <v>1056764805</v>
      </c>
      <c r="AE23" s="65">
        <v>15817610</v>
      </c>
      <c r="AF23" s="65">
        <f t="shared" si="12"/>
        <v>1072582415</v>
      </c>
      <c r="AG23" s="65">
        <v>4236891869</v>
      </c>
      <c r="AH23" s="65">
        <v>4225043807</v>
      </c>
      <c r="AI23" s="65">
        <v>1072582415</v>
      </c>
      <c r="AJ23" s="90">
        <f t="shared" si="13"/>
        <v>0.25315312454578953</v>
      </c>
      <c r="AK23" s="90">
        <f t="shared" si="14"/>
        <v>4.1418406062530888E-2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2145574432</v>
      </c>
      <c r="E24" s="65">
        <v>189041750</v>
      </c>
      <c r="F24" s="67">
        <f t="shared" si="0"/>
        <v>2334616182</v>
      </c>
      <c r="G24" s="64">
        <v>2145574432</v>
      </c>
      <c r="H24" s="65">
        <v>189041750</v>
      </c>
      <c r="I24" s="67">
        <f t="shared" si="1"/>
        <v>2334616182</v>
      </c>
      <c r="J24" s="64">
        <v>576174913</v>
      </c>
      <c r="K24" s="65">
        <v>23087629</v>
      </c>
      <c r="L24" s="65">
        <f t="shared" si="2"/>
        <v>599262542</v>
      </c>
      <c r="M24" s="90">
        <f t="shared" si="3"/>
        <v>0.2566856799076192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576174913</v>
      </c>
      <c r="AA24" s="65">
        <v>23087629</v>
      </c>
      <c r="AB24" s="65">
        <f t="shared" si="10"/>
        <v>599262542</v>
      </c>
      <c r="AC24" s="90">
        <f t="shared" si="11"/>
        <v>0.2566856799076192</v>
      </c>
      <c r="AD24" s="64">
        <v>590550397</v>
      </c>
      <c r="AE24" s="65">
        <v>131418643</v>
      </c>
      <c r="AF24" s="65">
        <f t="shared" si="12"/>
        <v>721969040</v>
      </c>
      <c r="AG24" s="65">
        <v>2407692854</v>
      </c>
      <c r="AH24" s="65">
        <v>2346719355</v>
      </c>
      <c r="AI24" s="65">
        <v>721969040</v>
      </c>
      <c r="AJ24" s="90">
        <f t="shared" si="13"/>
        <v>0.29985927764854348</v>
      </c>
      <c r="AK24" s="90">
        <f t="shared" si="14"/>
        <v>-0.16996088641141727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2992381740</v>
      </c>
      <c r="E25" s="65">
        <v>457423210</v>
      </c>
      <c r="F25" s="67">
        <f t="shared" si="0"/>
        <v>3449804950</v>
      </c>
      <c r="G25" s="64">
        <v>2992381740</v>
      </c>
      <c r="H25" s="65">
        <v>465408966</v>
      </c>
      <c r="I25" s="67">
        <f t="shared" si="1"/>
        <v>3457790706</v>
      </c>
      <c r="J25" s="64">
        <v>785698820</v>
      </c>
      <c r="K25" s="65">
        <v>14549722</v>
      </c>
      <c r="L25" s="65">
        <f t="shared" si="2"/>
        <v>800248542</v>
      </c>
      <c r="M25" s="90">
        <f t="shared" si="3"/>
        <v>0.23196921379569591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785698820</v>
      </c>
      <c r="AA25" s="65">
        <v>14549722</v>
      </c>
      <c r="AB25" s="65">
        <f t="shared" si="10"/>
        <v>800248542</v>
      </c>
      <c r="AC25" s="90">
        <f t="shared" si="11"/>
        <v>0.23196921379569591</v>
      </c>
      <c r="AD25" s="64">
        <v>734896974</v>
      </c>
      <c r="AE25" s="65">
        <v>29300334</v>
      </c>
      <c r="AF25" s="65">
        <f t="shared" si="12"/>
        <v>764197308</v>
      </c>
      <c r="AG25" s="65">
        <v>2967174954</v>
      </c>
      <c r="AH25" s="65">
        <v>2916264591</v>
      </c>
      <c r="AI25" s="65">
        <v>764197308</v>
      </c>
      <c r="AJ25" s="90">
        <f t="shared" si="13"/>
        <v>0.25755047135653331</v>
      </c>
      <c r="AK25" s="90">
        <f t="shared" si="14"/>
        <v>4.7175295728730804E-2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2284927328</v>
      </c>
      <c r="E26" s="65">
        <v>504799865</v>
      </c>
      <c r="F26" s="67">
        <f t="shared" si="0"/>
        <v>2789727193</v>
      </c>
      <c r="G26" s="64">
        <v>2284927328</v>
      </c>
      <c r="H26" s="65">
        <v>539909625</v>
      </c>
      <c r="I26" s="67">
        <f t="shared" si="1"/>
        <v>2824836953</v>
      </c>
      <c r="J26" s="64">
        <v>669256738</v>
      </c>
      <c r="K26" s="65">
        <v>26847318</v>
      </c>
      <c r="L26" s="65">
        <f t="shared" si="2"/>
        <v>696104056</v>
      </c>
      <c r="M26" s="90">
        <f t="shared" si="3"/>
        <v>0.24952406018289833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669256738</v>
      </c>
      <c r="AA26" s="65">
        <v>26847318</v>
      </c>
      <c r="AB26" s="65">
        <f t="shared" si="10"/>
        <v>696104056</v>
      </c>
      <c r="AC26" s="90">
        <f t="shared" si="11"/>
        <v>0.24952406018289833</v>
      </c>
      <c r="AD26" s="64">
        <v>620847084</v>
      </c>
      <c r="AE26" s="65">
        <v>21323290</v>
      </c>
      <c r="AF26" s="65">
        <f t="shared" si="12"/>
        <v>642170374</v>
      </c>
      <c r="AG26" s="65">
        <v>2513055801</v>
      </c>
      <c r="AH26" s="65">
        <v>2468662876</v>
      </c>
      <c r="AI26" s="65">
        <v>642170374</v>
      </c>
      <c r="AJ26" s="90">
        <f t="shared" si="13"/>
        <v>0.25553367089758466</v>
      </c>
      <c r="AK26" s="90">
        <f t="shared" si="14"/>
        <v>8.3986562108204543E-2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3117845361</v>
      </c>
      <c r="E27" s="65">
        <v>1023042577</v>
      </c>
      <c r="F27" s="67">
        <f t="shared" si="0"/>
        <v>4140887938</v>
      </c>
      <c r="G27" s="64">
        <v>3118071411</v>
      </c>
      <c r="H27" s="65">
        <v>1426741570</v>
      </c>
      <c r="I27" s="67">
        <f t="shared" si="1"/>
        <v>4544812981</v>
      </c>
      <c r="J27" s="64">
        <v>691008600</v>
      </c>
      <c r="K27" s="65">
        <v>117830353</v>
      </c>
      <c r="L27" s="65">
        <f t="shared" si="2"/>
        <v>808838953</v>
      </c>
      <c r="M27" s="90">
        <f t="shared" si="3"/>
        <v>0.19532983386907585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691008600</v>
      </c>
      <c r="AA27" s="65">
        <v>117830353</v>
      </c>
      <c r="AB27" s="65">
        <f t="shared" si="10"/>
        <v>808838953</v>
      </c>
      <c r="AC27" s="90">
        <f t="shared" si="11"/>
        <v>0.19532983386907585</v>
      </c>
      <c r="AD27" s="64">
        <v>576052311</v>
      </c>
      <c r="AE27" s="65">
        <v>119652786</v>
      </c>
      <c r="AF27" s="65">
        <f t="shared" si="12"/>
        <v>695705097</v>
      </c>
      <c r="AG27" s="65">
        <v>3665887598</v>
      </c>
      <c r="AH27" s="65">
        <v>4045783539</v>
      </c>
      <c r="AI27" s="65">
        <v>695705097</v>
      </c>
      <c r="AJ27" s="90">
        <f t="shared" si="13"/>
        <v>0.18977807649627779</v>
      </c>
      <c r="AK27" s="90">
        <f t="shared" si="14"/>
        <v>0.16261754655507432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78726766264</v>
      </c>
      <c r="E28" s="69">
        <f>SUM(E9:E27)</f>
        <v>15403742379</v>
      </c>
      <c r="F28" s="70">
        <f t="shared" si="0"/>
        <v>94130508643</v>
      </c>
      <c r="G28" s="68">
        <f>SUM(G9:G27)</f>
        <v>78726992314</v>
      </c>
      <c r="H28" s="69">
        <f>SUM(H9:H27)</f>
        <v>15893469605</v>
      </c>
      <c r="I28" s="70">
        <f t="shared" si="1"/>
        <v>94620461919</v>
      </c>
      <c r="J28" s="68">
        <f>SUM(J9:J27)</f>
        <v>19491896454</v>
      </c>
      <c r="K28" s="69">
        <f>SUM(K9:K27)</f>
        <v>1095434713</v>
      </c>
      <c r="L28" s="69">
        <f t="shared" si="2"/>
        <v>20587331167</v>
      </c>
      <c r="M28" s="91">
        <f t="shared" si="3"/>
        <v>0.21871050591131563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19491896454</v>
      </c>
      <c r="AA28" s="69">
        <v>1095434713</v>
      </c>
      <c r="AB28" s="69">
        <f t="shared" si="10"/>
        <v>20587331167</v>
      </c>
      <c r="AC28" s="91">
        <f t="shared" si="11"/>
        <v>0.21871050591131563</v>
      </c>
      <c r="AD28" s="68">
        <f>SUM(AD9:AD27)</f>
        <v>16730161885</v>
      </c>
      <c r="AE28" s="69">
        <f>SUM(AE9:AE27)</f>
        <v>936028491</v>
      </c>
      <c r="AF28" s="69">
        <f t="shared" si="12"/>
        <v>17666190376</v>
      </c>
      <c r="AG28" s="69">
        <f>SUM(AG9:AG27)</f>
        <v>79933590396</v>
      </c>
      <c r="AH28" s="69">
        <f>SUM(AH9:AH27)</f>
        <v>79969631710</v>
      </c>
      <c r="AI28" s="69">
        <f>SUM(AI9:AI27)</f>
        <v>17666190376</v>
      </c>
      <c r="AJ28" s="91">
        <f t="shared" si="13"/>
        <v>0.22101084523389611</v>
      </c>
      <c r="AK28" s="91">
        <f t="shared" si="14"/>
        <v>0.16535204980970031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4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9415556940</v>
      </c>
      <c r="E9" s="78">
        <v>1219326304</v>
      </c>
      <c r="F9" s="79">
        <f>$D9       +$E9</f>
        <v>10634883244</v>
      </c>
      <c r="G9" s="77">
        <v>9418619058</v>
      </c>
      <c r="H9" s="78">
        <v>1295320246</v>
      </c>
      <c r="I9" s="79">
        <f>$G9       +$H9</f>
        <v>10713939304</v>
      </c>
      <c r="J9" s="77">
        <v>2667023488</v>
      </c>
      <c r="K9" s="78">
        <v>160140142</v>
      </c>
      <c r="L9" s="78">
        <f>$J9       +$K9</f>
        <v>2827163630</v>
      </c>
      <c r="M9" s="95">
        <f>IF(($F9       =0),0,($L9       /$F9       ))</f>
        <v>0.26583870881657606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2667023488</v>
      </c>
      <c r="AA9" s="78">
        <v>160140142</v>
      </c>
      <c r="AB9" s="78">
        <f>$Z9       +$AA9</f>
        <v>2827163630</v>
      </c>
      <c r="AC9" s="95">
        <f>IF(($F9       =0),0,($AB9       /$F9       ))</f>
        <v>0.26583870881657606</v>
      </c>
      <c r="AD9" s="77">
        <v>2377982291</v>
      </c>
      <c r="AE9" s="78">
        <v>114805605</v>
      </c>
      <c r="AF9" s="78">
        <f>$AD9       +$AE9</f>
        <v>2492787896</v>
      </c>
      <c r="AG9" s="78">
        <v>10958000995</v>
      </c>
      <c r="AH9" s="78">
        <v>10262750537</v>
      </c>
      <c r="AI9" s="79">
        <v>2492787896</v>
      </c>
      <c r="AJ9" s="114">
        <f>IF(($AG9       =0),0,($AI9       /$AG9       ))</f>
        <v>0.22748564242122521</v>
      </c>
      <c r="AK9" s="115">
        <f>IF(($AF9       =0),0,(($L9       /$AF9       )-1))</f>
        <v>0.13413725834297785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16055280007</v>
      </c>
      <c r="E10" s="78">
        <v>1941550100</v>
      </c>
      <c r="F10" s="79">
        <f t="shared" ref="F10:F55" si="0">$D10      +$E10</f>
        <v>17996830107</v>
      </c>
      <c r="G10" s="77">
        <v>16055280007</v>
      </c>
      <c r="H10" s="78">
        <v>1941550100</v>
      </c>
      <c r="I10" s="79">
        <f t="shared" ref="I10:I55" si="1">$G10      +$H10</f>
        <v>17996830107</v>
      </c>
      <c r="J10" s="77">
        <v>13402956381</v>
      </c>
      <c r="K10" s="78">
        <v>1699488390</v>
      </c>
      <c r="L10" s="78">
        <f t="shared" ref="L10:L55" si="2">$J10      +$K10</f>
        <v>15102444771</v>
      </c>
      <c r="M10" s="95">
        <f t="shared" ref="M10:M55" si="3">IF(($F10      =0),0,($L10      /$F10      ))</f>
        <v>0.8391724921115854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13402956381</v>
      </c>
      <c r="AA10" s="78">
        <v>1699488390</v>
      </c>
      <c r="AB10" s="78">
        <f t="shared" ref="AB10:AB55" si="10">$Z10      +$AA10</f>
        <v>15102444771</v>
      </c>
      <c r="AC10" s="95">
        <f t="shared" ref="AC10:AC55" si="11">IF(($F10      =0),0,($AB10      /$F10      ))</f>
        <v>0.8391724921115854</v>
      </c>
      <c r="AD10" s="77">
        <v>6711439660</v>
      </c>
      <c r="AE10" s="78">
        <v>1608450514</v>
      </c>
      <c r="AF10" s="78">
        <f t="shared" ref="AF10:AF55" si="12">$AD10      +$AE10</f>
        <v>8319890174</v>
      </c>
      <c r="AG10" s="78">
        <v>16434011060</v>
      </c>
      <c r="AH10" s="78">
        <v>18126252360</v>
      </c>
      <c r="AI10" s="79">
        <v>8319890174</v>
      </c>
      <c r="AJ10" s="114">
        <f t="shared" ref="AJ10:AJ55" si="13">IF(($AG10      =0),0,($AI10      /$AG10      ))</f>
        <v>0.50626047065590818</v>
      </c>
      <c r="AK10" s="115">
        <f t="shared" ref="AK10:AK55" si="14">IF(($AF10      =0),0,(($L10      /$AF10      )-1))</f>
        <v>0.81522165018424908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25470836947</v>
      </c>
      <c r="E11" s="81">
        <f>SUM(E9:E10)</f>
        <v>3160876404</v>
      </c>
      <c r="F11" s="82">
        <f t="shared" si="0"/>
        <v>28631713351</v>
      </c>
      <c r="G11" s="80">
        <f>SUM(G9:G10)</f>
        <v>25473899065</v>
      </c>
      <c r="H11" s="81">
        <f>SUM(H9:H10)</f>
        <v>3236870346</v>
      </c>
      <c r="I11" s="82">
        <f t="shared" si="1"/>
        <v>28710769411</v>
      </c>
      <c r="J11" s="80">
        <f>SUM(J9:J10)</f>
        <v>16069979869</v>
      </c>
      <c r="K11" s="81">
        <f>SUM(K9:K10)</f>
        <v>1859628532</v>
      </c>
      <c r="L11" s="81">
        <f t="shared" si="2"/>
        <v>17929608401</v>
      </c>
      <c r="M11" s="96">
        <f t="shared" si="3"/>
        <v>0.62621500086978854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16069979869</v>
      </c>
      <c r="AA11" s="81">
        <v>1859628532</v>
      </c>
      <c r="AB11" s="81">
        <f t="shared" si="10"/>
        <v>17929608401</v>
      </c>
      <c r="AC11" s="96">
        <f t="shared" si="11"/>
        <v>0.62621500086978854</v>
      </c>
      <c r="AD11" s="80">
        <f>SUM(AD9:AD10)</f>
        <v>9089421951</v>
      </c>
      <c r="AE11" s="81">
        <f>SUM(AE9:AE10)</f>
        <v>1723256119</v>
      </c>
      <c r="AF11" s="81">
        <f t="shared" si="12"/>
        <v>10812678070</v>
      </c>
      <c r="AG11" s="81">
        <f>SUM(AG9:AG10)</f>
        <v>27392012055</v>
      </c>
      <c r="AH11" s="81">
        <f>SUM(AH9:AH10)</f>
        <v>28389002897</v>
      </c>
      <c r="AI11" s="82">
        <f>SUM(AI9:AI10)</f>
        <v>10812678070</v>
      </c>
      <c r="AJ11" s="116">
        <f t="shared" si="13"/>
        <v>0.39473836563336018</v>
      </c>
      <c r="AK11" s="117">
        <f t="shared" si="14"/>
        <v>0.6582023699333166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453136435</v>
      </c>
      <c r="E12" s="78">
        <v>73800299</v>
      </c>
      <c r="F12" s="79">
        <f t="shared" si="0"/>
        <v>526936734</v>
      </c>
      <c r="G12" s="77">
        <v>453136435</v>
      </c>
      <c r="H12" s="78">
        <v>73800299</v>
      </c>
      <c r="I12" s="79">
        <f t="shared" si="1"/>
        <v>526936734</v>
      </c>
      <c r="J12" s="77">
        <v>206803534</v>
      </c>
      <c r="K12" s="78">
        <v>79989993</v>
      </c>
      <c r="L12" s="78">
        <f t="shared" si="2"/>
        <v>286793527</v>
      </c>
      <c r="M12" s="95">
        <f t="shared" si="3"/>
        <v>0.54426557970809453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206803534</v>
      </c>
      <c r="AA12" s="78">
        <v>79989993</v>
      </c>
      <c r="AB12" s="78">
        <f t="shared" si="10"/>
        <v>286793527</v>
      </c>
      <c r="AC12" s="95">
        <f t="shared" si="11"/>
        <v>0.54426557970809453</v>
      </c>
      <c r="AD12" s="77">
        <v>145310589</v>
      </c>
      <c r="AE12" s="78">
        <v>19353410</v>
      </c>
      <c r="AF12" s="78">
        <f t="shared" si="12"/>
        <v>164663999</v>
      </c>
      <c r="AG12" s="78">
        <v>582625828</v>
      </c>
      <c r="AH12" s="78">
        <v>598088828</v>
      </c>
      <c r="AI12" s="79">
        <v>164663999</v>
      </c>
      <c r="AJ12" s="114">
        <f t="shared" si="13"/>
        <v>0.28262392617445031</v>
      </c>
      <c r="AK12" s="115">
        <f t="shared" si="14"/>
        <v>0.74168931121367954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314333479</v>
      </c>
      <c r="E13" s="78">
        <v>34518783</v>
      </c>
      <c r="F13" s="79">
        <f t="shared" si="0"/>
        <v>348852262</v>
      </c>
      <c r="G13" s="77">
        <v>314603479</v>
      </c>
      <c r="H13" s="78">
        <v>40731117</v>
      </c>
      <c r="I13" s="79">
        <f t="shared" si="1"/>
        <v>355334596</v>
      </c>
      <c r="J13" s="77">
        <v>92700477</v>
      </c>
      <c r="K13" s="78">
        <v>3939176</v>
      </c>
      <c r="L13" s="78">
        <f t="shared" si="2"/>
        <v>96639653</v>
      </c>
      <c r="M13" s="95">
        <f t="shared" si="3"/>
        <v>0.27702171815070531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92700477</v>
      </c>
      <c r="AA13" s="78">
        <v>3939176</v>
      </c>
      <c r="AB13" s="78">
        <f t="shared" si="10"/>
        <v>96639653</v>
      </c>
      <c r="AC13" s="95">
        <f t="shared" si="11"/>
        <v>0.27702171815070531</v>
      </c>
      <c r="AD13" s="77">
        <v>86264515</v>
      </c>
      <c r="AE13" s="78">
        <v>2435977</v>
      </c>
      <c r="AF13" s="78">
        <f t="shared" si="12"/>
        <v>88700492</v>
      </c>
      <c r="AG13" s="78">
        <v>310111380</v>
      </c>
      <c r="AH13" s="78">
        <v>322835995</v>
      </c>
      <c r="AI13" s="79">
        <v>88700492</v>
      </c>
      <c r="AJ13" s="114">
        <f t="shared" si="13"/>
        <v>0.2860278523155132</v>
      </c>
      <c r="AK13" s="115">
        <f t="shared" si="14"/>
        <v>8.9505264525477468E-2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741971939</v>
      </c>
      <c r="E14" s="78">
        <v>67378050</v>
      </c>
      <c r="F14" s="79">
        <f t="shared" si="0"/>
        <v>809349989</v>
      </c>
      <c r="G14" s="77">
        <v>741971939</v>
      </c>
      <c r="H14" s="78">
        <v>67378050</v>
      </c>
      <c r="I14" s="79">
        <f t="shared" si="1"/>
        <v>809349989</v>
      </c>
      <c r="J14" s="77">
        <v>136365460</v>
      </c>
      <c r="K14" s="78">
        <v>1809698</v>
      </c>
      <c r="L14" s="78">
        <f t="shared" si="2"/>
        <v>138175158</v>
      </c>
      <c r="M14" s="95">
        <f t="shared" si="3"/>
        <v>0.17072361756713386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136365460</v>
      </c>
      <c r="AA14" s="78">
        <v>1809698</v>
      </c>
      <c r="AB14" s="78">
        <f t="shared" si="10"/>
        <v>138175158</v>
      </c>
      <c r="AC14" s="95">
        <f t="shared" si="11"/>
        <v>0.17072361756713386</v>
      </c>
      <c r="AD14" s="77">
        <v>210902302</v>
      </c>
      <c r="AE14" s="78">
        <v>3417761</v>
      </c>
      <c r="AF14" s="78">
        <f t="shared" si="12"/>
        <v>214320063</v>
      </c>
      <c r="AG14" s="78">
        <v>742304616</v>
      </c>
      <c r="AH14" s="78">
        <v>777526143</v>
      </c>
      <c r="AI14" s="79">
        <v>214320063</v>
      </c>
      <c r="AJ14" s="114">
        <f t="shared" si="13"/>
        <v>0.28872252493173234</v>
      </c>
      <c r="AK14" s="115">
        <f t="shared" si="14"/>
        <v>-0.35528593979556644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549851670</v>
      </c>
      <c r="E15" s="78">
        <v>79929555</v>
      </c>
      <c r="F15" s="79">
        <f t="shared" si="0"/>
        <v>629781225</v>
      </c>
      <c r="G15" s="77">
        <v>549851670</v>
      </c>
      <c r="H15" s="78">
        <v>79929555</v>
      </c>
      <c r="I15" s="79">
        <f t="shared" si="1"/>
        <v>629781225</v>
      </c>
      <c r="J15" s="77">
        <v>169789083</v>
      </c>
      <c r="K15" s="78">
        <v>10368358</v>
      </c>
      <c r="L15" s="78">
        <f t="shared" si="2"/>
        <v>180157441</v>
      </c>
      <c r="M15" s="95">
        <f t="shared" si="3"/>
        <v>0.28606353103016052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169789083</v>
      </c>
      <c r="AA15" s="78">
        <v>10368358</v>
      </c>
      <c r="AB15" s="78">
        <f t="shared" si="10"/>
        <v>180157441</v>
      </c>
      <c r="AC15" s="95">
        <f t="shared" si="11"/>
        <v>0.28606353103016052</v>
      </c>
      <c r="AD15" s="77">
        <v>146136324</v>
      </c>
      <c r="AE15" s="78">
        <v>11787492</v>
      </c>
      <c r="AF15" s="78">
        <f t="shared" si="12"/>
        <v>157923816</v>
      </c>
      <c r="AG15" s="78">
        <v>665266521</v>
      </c>
      <c r="AH15" s="78">
        <v>708275769</v>
      </c>
      <c r="AI15" s="79">
        <v>157923816</v>
      </c>
      <c r="AJ15" s="114">
        <f t="shared" si="13"/>
        <v>0.23738428286247701</v>
      </c>
      <c r="AK15" s="115">
        <f t="shared" si="14"/>
        <v>0.1407870298676166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256028700</v>
      </c>
      <c r="E16" s="78">
        <v>44338131</v>
      </c>
      <c r="F16" s="79">
        <f t="shared" si="0"/>
        <v>300366831</v>
      </c>
      <c r="G16" s="77">
        <v>256028700</v>
      </c>
      <c r="H16" s="78">
        <v>44338131</v>
      </c>
      <c r="I16" s="79">
        <f t="shared" si="1"/>
        <v>300366831</v>
      </c>
      <c r="J16" s="77">
        <v>75329174</v>
      </c>
      <c r="K16" s="78">
        <v>55783838</v>
      </c>
      <c r="L16" s="78">
        <f t="shared" si="2"/>
        <v>131113012</v>
      </c>
      <c r="M16" s="95">
        <f t="shared" si="3"/>
        <v>0.43650962246227515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75329174</v>
      </c>
      <c r="AA16" s="78">
        <v>55783838</v>
      </c>
      <c r="AB16" s="78">
        <f t="shared" si="10"/>
        <v>131113012</v>
      </c>
      <c r="AC16" s="95">
        <f t="shared" si="11"/>
        <v>0.43650962246227515</v>
      </c>
      <c r="AD16" s="77">
        <v>79676100</v>
      </c>
      <c r="AE16" s="78">
        <v>19369420</v>
      </c>
      <c r="AF16" s="78">
        <f t="shared" si="12"/>
        <v>99045520</v>
      </c>
      <c r="AG16" s="78">
        <v>307372228</v>
      </c>
      <c r="AH16" s="78">
        <v>410528617</v>
      </c>
      <c r="AI16" s="79">
        <v>99045520</v>
      </c>
      <c r="AJ16" s="114">
        <f t="shared" si="13"/>
        <v>0.32223314593015218</v>
      </c>
      <c r="AK16" s="115">
        <f t="shared" si="14"/>
        <v>0.32376519402391946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1158957039</v>
      </c>
      <c r="E17" s="78">
        <v>79342839</v>
      </c>
      <c r="F17" s="79">
        <f t="shared" si="0"/>
        <v>1238299878</v>
      </c>
      <c r="G17" s="77">
        <v>1158957039</v>
      </c>
      <c r="H17" s="78">
        <v>79342839</v>
      </c>
      <c r="I17" s="79">
        <f t="shared" si="1"/>
        <v>1238299878</v>
      </c>
      <c r="J17" s="77">
        <v>368240601</v>
      </c>
      <c r="K17" s="78">
        <v>6089601</v>
      </c>
      <c r="L17" s="78">
        <f t="shared" si="2"/>
        <v>374330202</v>
      </c>
      <c r="M17" s="95">
        <f t="shared" si="3"/>
        <v>0.30229365975920736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368240601</v>
      </c>
      <c r="AA17" s="78">
        <v>6089601</v>
      </c>
      <c r="AB17" s="78">
        <f t="shared" si="10"/>
        <v>374330202</v>
      </c>
      <c r="AC17" s="95">
        <f t="shared" si="11"/>
        <v>0.30229365975920736</v>
      </c>
      <c r="AD17" s="77">
        <v>323098703</v>
      </c>
      <c r="AE17" s="78">
        <v>11099839</v>
      </c>
      <c r="AF17" s="78">
        <f t="shared" si="12"/>
        <v>334198542</v>
      </c>
      <c r="AG17" s="78">
        <v>1092646670</v>
      </c>
      <c r="AH17" s="78">
        <v>1164290087</v>
      </c>
      <c r="AI17" s="79">
        <v>334198542</v>
      </c>
      <c r="AJ17" s="114">
        <f t="shared" si="13"/>
        <v>0.30586149317601452</v>
      </c>
      <c r="AK17" s="115">
        <f t="shared" si="14"/>
        <v>0.12008328869370111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189766276</v>
      </c>
      <c r="E18" s="78">
        <v>63737435</v>
      </c>
      <c r="F18" s="79">
        <f t="shared" si="0"/>
        <v>253503711</v>
      </c>
      <c r="G18" s="77">
        <v>189766276</v>
      </c>
      <c r="H18" s="78">
        <v>63737435</v>
      </c>
      <c r="I18" s="79">
        <f t="shared" si="1"/>
        <v>253503711</v>
      </c>
      <c r="J18" s="77">
        <v>74836754</v>
      </c>
      <c r="K18" s="78">
        <v>37848864</v>
      </c>
      <c r="L18" s="78">
        <f t="shared" si="2"/>
        <v>112685618</v>
      </c>
      <c r="M18" s="95">
        <f t="shared" si="3"/>
        <v>0.44451269591079084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74836754</v>
      </c>
      <c r="AA18" s="78">
        <v>37848864</v>
      </c>
      <c r="AB18" s="78">
        <f t="shared" si="10"/>
        <v>112685618</v>
      </c>
      <c r="AC18" s="95">
        <f t="shared" si="11"/>
        <v>0.44451269591079084</v>
      </c>
      <c r="AD18" s="77">
        <v>413264793</v>
      </c>
      <c r="AE18" s="78">
        <v>26279509</v>
      </c>
      <c r="AF18" s="78">
        <f t="shared" si="12"/>
        <v>439544302</v>
      </c>
      <c r="AG18" s="78">
        <v>189438245</v>
      </c>
      <c r="AH18" s="78">
        <v>201752220</v>
      </c>
      <c r="AI18" s="79">
        <v>439544302</v>
      </c>
      <c r="AJ18" s="114">
        <f t="shared" si="13"/>
        <v>2.3202511298602877</v>
      </c>
      <c r="AK18" s="115">
        <f t="shared" si="14"/>
        <v>-0.74363080698063522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200522504</v>
      </c>
      <c r="H19" s="78">
        <v>11102000</v>
      </c>
      <c r="I19" s="79">
        <f t="shared" si="1"/>
        <v>211624504</v>
      </c>
      <c r="J19" s="77">
        <v>20927142</v>
      </c>
      <c r="K19" s="78">
        <v>71153</v>
      </c>
      <c r="L19" s="78">
        <f t="shared" si="2"/>
        <v>20998295</v>
      </c>
      <c r="M19" s="95">
        <f t="shared" si="3"/>
        <v>0.10993651394253733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20927142</v>
      </c>
      <c r="AA19" s="78">
        <v>71153</v>
      </c>
      <c r="AB19" s="78">
        <f t="shared" si="10"/>
        <v>20998295</v>
      </c>
      <c r="AC19" s="95">
        <f t="shared" si="11"/>
        <v>0.10993651394253733</v>
      </c>
      <c r="AD19" s="77">
        <v>23724802</v>
      </c>
      <c r="AE19" s="78">
        <v>3809092</v>
      </c>
      <c r="AF19" s="78">
        <f t="shared" si="12"/>
        <v>27533894</v>
      </c>
      <c r="AG19" s="78">
        <v>168411000</v>
      </c>
      <c r="AH19" s="78">
        <v>225751801</v>
      </c>
      <c r="AI19" s="79">
        <v>27533894</v>
      </c>
      <c r="AJ19" s="114">
        <f t="shared" si="13"/>
        <v>0.16349225406891474</v>
      </c>
      <c r="AK19" s="115">
        <f t="shared" si="14"/>
        <v>-0.23736559020674664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3844662366</v>
      </c>
      <c r="E20" s="81">
        <f>SUM(E12:E19)</f>
        <v>453432092</v>
      </c>
      <c r="F20" s="82">
        <f t="shared" si="0"/>
        <v>4298094458</v>
      </c>
      <c r="G20" s="80">
        <f>SUM(G12:G19)</f>
        <v>3864838042</v>
      </c>
      <c r="H20" s="81">
        <f>SUM(H12:H19)</f>
        <v>460359426</v>
      </c>
      <c r="I20" s="82">
        <f t="shared" si="1"/>
        <v>4325197468</v>
      </c>
      <c r="J20" s="80">
        <f>SUM(J12:J19)</f>
        <v>1144992225</v>
      </c>
      <c r="K20" s="81">
        <f>SUM(K12:K19)</f>
        <v>195900681</v>
      </c>
      <c r="L20" s="81">
        <f t="shared" si="2"/>
        <v>1340892906</v>
      </c>
      <c r="M20" s="96">
        <f t="shared" si="3"/>
        <v>0.3119738105113557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1144992225</v>
      </c>
      <c r="AA20" s="81">
        <v>195900681</v>
      </c>
      <c r="AB20" s="81">
        <f t="shared" si="10"/>
        <v>1340892906</v>
      </c>
      <c r="AC20" s="96">
        <f t="shared" si="11"/>
        <v>0.3119738105113557</v>
      </c>
      <c r="AD20" s="80">
        <f>SUM(AD12:AD19)</f>
        <v>1428378128</v>
      </c>
      <c r="AE20" s="81">
        <f>SUM(AE12:AE19)</f>
        <v>97552500</v>
      </c>
      <c r="AF20" s="81">
        <f t="shared" si="12"/>
        <v>1525930628</v>
      </c>
      <c r="AG20" s="81">
        <f>SUM(AG12:AG19)</f>
        <v>4058176488</v>
      </c>
      <c r="AH20" s="81">
        <f>SUM(AH12:AH19)</f>
        <v>4409049460</v>
      </c>
      <c r="AI20" s="82">
        <f>SUM(AI12:AI19)</f>
        <v>1525930628</v>
      </c>
      <c r="AJ20" s="116">
        <f t="shared" si="13"/>
        <v>0.37601386546695698</v>
      </c>
      <c r="AK20" s="117">
        <f t="shared" si="14"/>
        <v>-0.1212622111416195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371178350</v>
      </c>
      <c r="E21" s="78">
        <v>99402307</v>
      </c>
      <c r="F21" s="79">
        <f t="shared" si="0"/>
        <v>470580657</v>
      </c>
      <c r="G21" s="77">
        <v>371178350</v>
      </c>
      <c r="H21" s="78">
        <v>99402307</v>
      </c>
      <c r="I21" s="79">
        <f t="shared" si="1"/>
        <v>470580657</v>
      </c>
      <c r="J21" s="77">
        <v>59913918</v>
      </c>
      <c r="K21" s="78">
        <v>32243594</v>
      </c>
      <c r="L21" s="78">
        <f t="shared" si="2"/>
        <v>92157512</v>
      </c>
      <c r="M21" s="95">
        <f t="shared" si="3"/>
        <v>0.19583786674852638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59913918</v>
      </c>
      <c r="AA21" s="78">
        <v>32243594</v>
      </c>
      <c r="AB21" s="78">
        <f t="shared" si="10"/>
        <v>92157512</v>
      </c>
      <c r="AC21" s="95">
        <f t="shared" si="11"/>
        <v>0.19583786674852638</v>
      </c>
      <c r="AD21" s="77">
        <v>124858329</v>
      </c>
      <c r="AE21" s="78">
        <v>11343066</v>
      </c>
      <c r="AF21" s="78">
        <f t="shared" si="12"/>
        <v>136201395</v>
      </c>
      <c r="AG21" s="78">
        <v>445805999</v>
      </c>
      <c r="AH21" s="78">
        <v>503181512</v>
      </c>
      <c r="AI21" s="79">
        <v>136201395</v>
      </c>
      <c r="AJ21" s="114">
        <f t="shared" si="13"/>
        <v>0.30551718753340507</v>
      </c>
      <c r="AK21" s="115">
        <f t="shared" si="14"/>
        <v>-0.32337321508344319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442587331</v>
      </c>
      <c r="E22" s="78">
        <v>244669015</v>
      </c>
      <c r="F22" s="79">
        <f t="shared" si="0"/>
        <v>687256346</v>
      </c>
      <c r="G22" s="77">
        <v>447928325</v>
      </c>
      <c r="H22" s="78">
        <v>260556683</v>
      </c>
      <c r="I22" s="79">
        <f t="shared" si="1"/>
        <v>708485008</v>
      </c>
      <c r="J22" s="77">
        <v>200541080</v>
      </c>
      <c r="K22" s="78">
        <v>35792544</v>
      </c>
      <c r="L22" s="78">
        <f t="shared" si="2"/>
        <v>236333624</v>
      </c>
      <c r="M22" s="95">
        <f t="shared" si="3"/>
        <v>0.34387987157269551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200541080</v>
      </c>
      <c r="AA22" s="78">
        <v>35792544</v>
      </c>
      <c r="AB22" s="78">
        <f t="shared" si="10"/>
        <v>236333624</v>
      </c>
      <c r="AC22" s="95">
        <f t="shared" si="11"/>
        <v>0.34387987157269551</v>
      </c>
      <c r="AD22" s="77">
        <v>158763889</v>
      </c>
      <c r="AE22" s="78">
        <v>25098430</v>
      </c>
      <c r="AF22" s="78">
        <f t="shared" si="12"/>
        <v>183862319</v>
      </c>
      <c r="AG22" s="78">
        <v>632144178</v>
      </c>
      <c r="AH22" s="78">
        <v>653454728</v>
      </c>
      <c r="AI22" s="79">
        <v>183862319</v>
      </c>
      <c r="AJ22" s="114">
        <f t="shared" si="13"/>
        <v>0.29085503813656888</v>
      </c>
      <c r="AK22" s="115">
        <f t="shared" si="14"/>
        <v>0.28538367886026728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139084924</v>
      </c>
      <c r="E23" s="78">
        <v>113048085</v>
      </c>
      <c r="F23" s="79">
        <f t="shared" si="0"/>
        <v>252133009</v>
      </c>
      <c r="G23" s="77">
        <v>142127925</v>
      </c>
      <c r="H23" s="78">
        <v>114591085</v>
      </c>
      <c r="I23" s="79">
        <f t="shared" si="1"/>
        <v>256719010</v>
      </c>
      <c r="J23" s="77">
        <v>41978434</v>
      </c>
      <c r="K23" s="78">
        <v>6785609</v>
      </c>
      <c r="L23" s="78">
        <f t="shared" si="2"/>
        <v>48764043</v>
      </c>
      <c r="M23" s="95">
        <f t="shared" si="3"/>
        <v>0.19340602483350366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41978434</v>
      </c>
      <c r="AA23" s="78">
        <v>6785609</v>
      </c>
      <c r="AB23" s="78">
        <f t="shared" si="10"/>
        <v>48764043</v>
      </c>
      <c r="AC23" s="95">
        <f t="shared" si="11"/>
        <v>0.19340602483350366</v>
      </c>
      <c r="AD23" s="77">
        <v>38224392</v>
      </c>
      <c r="AE23" s="78">
        <v>7122060</v>
      </c>
      <c r="AF23" s="78">
        <f t="shared" si="12"/>
        <v>45346452</v>
      </c>
      <c r="AG23" s="78">
        <v>172088686</v>
      </c>
      <c r="AH23" s="78">
        <v>181011448</v>
      </c>
      <c r="AI23" s="79">
        <v>45346452</v>
      </c>
      <c r="AJ23" s="114">
        <f t="shared" si="13"/>
        <v>0.26350629465553593</v>
      </c>
      <c r="AK23" s="115">
        <f t="shared" si="14"/>
        <v>7.5366227108572881E-2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240449034</v>
      </c>
      <c r="E24" s="78">
        <v>33877200</v>
      </c>
      <c r="F24" s="79">
        <f t="shared" si="0"/>
        <v>274326234</v>
      </c>
      <c r="G24" s="77">
        <v>240449034</v>
      </c>
      <c r="H24" s="78">
        <v>40427200</v>
      </c>
      <c r="I24" s="79">
        <f t="shared" si="1"/>
        <v>280876234</v>
      </c>
      <c r="J24" s="77">
        <v>82819117</v>
      </c>
      <c r="K24" s="78">
        <v>9053167</v>
      </c>
      <c r="L24" s="78">
        <f t="shared" si="2"/>
        <v>91872284</v>
      </c>
      <c r="M24" s="95">
        <f t="shared" si="3"/>
        <v>0.33490156103699509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82819117</v>
      </c>
      <c r="AA24" s="78">
        <v>9053167</v>
      </c>
      <c r="AB24" s="78">
        <f t="shared" si="10"/>
        <v>91872284</v>
      </c>
      <c r="AC24" s="95">
        <f t="shared" si="11"/>
        <v>0.33490156103699509</v>
      </c>
      <c r="AD24" s="77">
        <v>73145868</v>
      </c>
      <c r="AE24" s="78">
        <v>5935782</v>
      </c>
      <c r="AF24" s="78">
        <f t="shared" si="12"/>
        <v>79081650</v>
      </c>
      <c r="AG24" s="78">
        <v>268646182</v>
      </c>
      <c r="AH24" s="78">
        <v>274414499</v>
      </c>
      <c r="AI24" s="79">
        <v>79081650</v>
      </c>
      <c r="AJ24" s="114">
        <f t="shared" si="13"/>
        <v>0.2943710177128071</v>
      </c>
      <c r="AK24" s="115">
        <f t="shared" si="14"/>
        <v>0.16173959445712116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174499234</v>
      </c>
      <c r="E25" s="78">
        <v>34352841</v>
      </c>
      <c r="F25" s="79">
        <f t="shared" si="0"/>
        <v>208852075</v>
      </c>
      <c r="G25" s="77">
        <v>180699234</v>
      </c>
      <c r="H25" s="78">
        <v>34352841</v>
      </c>
      <c r="I25" s="79">
        <f t="shared" si="1"/>
        <v>215052075</v>
      </c>
      <c r="J25" s="77">
        <v>67710368</v>
      </c>
      <c r="K25" s="78">
        <v>8587838</v>
      </c>
      <c r="L25" s="78">
        <f t="shared" si="2"/>
        <v>76298206</v>
      </c>
      <c r="M25" s="95">
        <f t="shared" si="3"/>
        <v>0.36532175224976815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67710368</v>
      </c>
      <c r="AA25" s="78">
        <v>8587838</v>
      </c>
      <c r="AB25" s="78">
        <f t="shared" si="10"/>
        <v>76298206</v>
      </c>
      <c r="AC25" s="95">
        <f t="shared" si="11"/>
        <v>0.36532175224976815</v>
      </c>
      <c r="AD25" s="77">
        <v>62636442</v>
      </c>
      <c r="AE25" s="78">
        <v>6588156</v>
      </c>
      <c r="AF25" s="78">
        <f t="shared" si="12"/>
        <v>69224598</v>
      </c>
      <c r="AG25" s="78">
        <v>209351017</v>
      </c>
      <c r="AH25" s="78">
        <v>212355079</v>
      </c>
      <c r="AI25" s="79">
        <v>69224598</v>
      </c>
      <c r="AJ25" s="114">
        <f t="shared" si="13"/>
        <v>0.33066282166663657</v>
      </c>
      <c r="AK25" s="115">
        <f t="shared" si="14"/>
        <v>0.10218344641019073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518967015</v>
      </c>
      <c r="E26" s="78">
        <v>43391307</v>
      </c>
      <c r="F26" s="79">
        <f t="shared" si="0"/>
        <v>562358322</v>
      </c>
      <c r="G26" s="77">
        <v>518967015</v>
      </c>
      <c r="H26" s="78">
        <v>43391307</v>
      </c>
      <c r="I26" s="79">
        <f t="shared" si="1"/>
        <v>562358322</v>
      </c>
      <c r="J26" s="77">
        <v>211551343</v>
      </c>
      <c r="K26" s="78">
        <v>7545304</v>
      </c>
      <c r="L26" s="78">
        <f t="shared" si="2"/>
        <v>219096647</v>
      </c>
      <c r="M26" s="95">
        <f t="shared" si="3"/>
        <v>0.38960328037965802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211551343</v>
      </c>
      <c r="AA26" s="78">
        <v>7545304</v>
      </c>
      <c r="AB26" s="78">
        <f t="shared" si="10"/>
        <v>219096647</v>
      </c>
      <c r="AC26" s="95">
        <f t="shared" si="11"/>
        <v>0.38960328037965802</v>
      </c>
      <c r="AD26" s="77">
        <v>181991736</v>
      </c>
      <c r="AE26" s="78">
        <v>3078195</v>
      </c>
      <c r="AF26" s="78">
        <f t="shared" si="12"/>
        <v>185069931</v>
      </c>
      <c r="AG26" s="78">
        <v>492670704</v>
      </c>
      <c r="AH26" s="78">
        <v>526897825</v>
      </c>
      <c r="AI26" s="79">
        <v>185069931</v>
      </c>
      <c r="AJ26" s="114">
        <f t="shared" si="13"/>
        <v>0.37564630796476178</v>
      </c>
      <c r="AK26" s="115">
        <f t="shared" si="14"/>
        <v>0.18385869501404839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1881379732</v>
      </c>
      <c r="E27" s="78">
        <v>571188514</v>
      </c>
      <c r="F27" s="79">
        <f t="shared" si="0"/>
        <v>2452568246</v>
      </c>
      <c r="G27" s="77">
        <v>1881379732</v>
      </c>
      <c r="H27" s="78">
        <v>571188514</v>
      </c>
      <c r="I27" s="79">
        <f t="shared" si="1"/>
        <v>2452568246</v>
      </c>
      <c r="J27" s="77">
        <v>628897732</v>
      </c>
      <c r="K27" s="78">
        <v>57065957</v>
      </c>
      <c r="L27" s="78">
        <f t="shared" si="2"/>
        <v>685963689</v>
      </c>
      <c r="M27" s="95">
        <f t="shared" si="3"/>
        <v>0.27969198823264874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628897732</v>
      </c>
      <c r="AA27" s="78">
        <v>57065957</v>
      </c>
      <c r="AB27" s="78">
        <f t="shared" si="10"/>
        <v>685963689</v>
      </c>
      <c r="AC27" s="95">
        <f t="shared" si="11"/>
        <v>0.27969198823264874</v>
      </c>
      <c r="AD27" s="77">
        <v>525944989</v>
      </c>
      <c r="AE27" s="78">
        <v>2058203</v>
      </c>
      <c r="AF27" s="78">
        <f t="shared" si="12"/>
        <v>528003192</v>
      </c>
      <c r="AG27" s="78">
        <v>2454265633</v>
      </c>
      <c r="AH27" s="78">
        <v>2479892140</v>
      </c>
      <c r="AI27" s="79">
        <v>528003192</v>
      </c>
      <c r="AJ27" s="114">
        <f t="shared" si="13"/>
        <v>0.21513693746124343</v>
      </c>
      <c r="AK27" s="115">
        <f t="shared" si="14"/>
        <v>0.29916579936130394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3768145620</v>
      </c>
      <c r="E28" s="81">
        <f>SUM(E21:E27)</f>
        <v>1139929269</v>
      </c>
      <c r="F28" s="82">
        <f t="shared" si="0"/>
        <v>4908074889</v>
      </c>
      <c r="G28" s="80">
        <f>SUM(G21:G27)</f>
        <v>3782729615</v>
      </c>
      <c r="H28" s="81">
        <f>SUM(H21:H27)</f>
        <v>1163909937</v>
      </c>
      <c r="I28" s="82">
        <f t="shared" si="1"/>
        <v>4946639552</v>
      </c>
      <c r="J28" s="80">
        <f>SUM(J21:J27)</f>
        <v>1293411992</v>
      </c>
      <c r="K28" s="81">
        <f>SUM(K21:K27)</f>
        <v>157074013</v>
      </c>
      <c r="L28" s="81">
        <f t="shared" si="2"/>
        <v>1450486005</v>
      </c>
      <c r="M28" s="96">
        <f t="shared" si="3"/>
        <v>0.29553053647384964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1293411992</v>
      </c>
      <c r="AA28" s="81">
        <v>157074013</v>
      </c>
      <c r="AB28" s="81">
        <f t="shared" si="10"/>
        <v>1450486005</v>
      </c>
      <c r="AC28" s="96">
        <f t="shared" si="11"/>
        <v>0.29553053647384964</v>
      </c>
      <c r="AD28" s="80">
        <f>SUM(AD21:AD27)</f>
        <v>1165565645</v>
      </c>
      <c r="AE28" s="81">
        <f>SUM(AE21:AE27)</f>
        <v>61223892</v>
      </c>
      <c r="AF28" s="81">
        <f t="shared" si="12"/>
        <v>1226789537</v>
      </c>
      <c r="AG28" s="81">
        <f>SUM(AG21:AG27)</f>
        <v>4674972399</v>
      </c>
      <c r="AH28" s="81">
        <f>SUM(AH21:AH27)</f>
        <v>4831207231</v>
      </c>
      <c r="AI28" s="82">
        <f>SUM(AI21:AI27)</f>
        <v>1226789537</v>
      </c>
      <c r="AJ28" s="116">
        <f t="shared" si="13"/>
        <v>0.26241642351993705</v>
      </c>
      <c r="AK28" s="117">
        <f t="shared" si="14"/>
        <v>0.1823429865134234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420876653</v>
      </c>
      <c r="E29" s="78">
        <v>30103750</v>
      </c>
      <c r="F29" s="79">
        <f t="shared" si="0"/>
        <v>450980403</v>
      </c>
      <c r="G29" s="77">
        <v>420876653</v>
      </c>
      <c r="H29" s="78">
        <v>30103750</v>
      </c>
      <c r="I29" s="79">
        <f t="shared" si="1"/>
        <v>450980403</v>
      </c>
      <c r="J29" s="77">
        <v>116664440</v>
      </c>
      <c r="K29" s="78">
        <v>63523494</v>
      </c>
      <c r="L29" s="78">
        <f t="shared" si="2"/>
        <v>180187934</v>
      </c>
      <c r="M29" s="95">
        <f t="shared" si="3"/>
        <v>0.39954714839349681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116664440</v>
      </c>
      <c r="AA29" s="78">
        <v>63523494</v>
      </c>
      <c r="AB29" s="78">
        <f t="shared" si="10"/>
        <v>180187934</v>
      </c>
      <c r="AC29" s="95">
        <f t="shared" si="11"/>
        <v>0.39954714839349681</v>
      </c>
      <c r="AD29" s="77">
        <v>117552401</v>
      </c>
      <c r="AE29" s="78">
        <v>28425726</v>
      </c>
      <c r="AF29" s="78">
        <f t="shared" si="12"/>
        <v>145978127</v>
      </c>
      <c r="AG29" s="78">
        <v>383486616</v>
      </c>
      <c r="AH29" s="78">
        <v>415413342</v>
      </c>
      <c r="AI29" s="79">
        <v>145978127</v>
      </c>
      <c r="AJ29" s="114">
        <f t="shared" si="13"/>
        <v>0.38066029141418589</v>
      </c>
      <c r="AK29" s="115">
        <f t="shared" si="14"/>
        <v>0.23434885556519025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252640181</v>
      </c>
      <c r="E30" s="78">
        <v>72031624</v>
      </c>
      <c r="F30" s="79">
        <f t="shared" si="0"/>
        <v>324671805</v>
      </c>
      <c r="G30" s="77">
        <v>252640181</v>
      </c>
      <c r="H30" s="78">
        <v>72031624</v>
      </c>
      <c r="I30" s="79">
        <f t="shared" si="1"/>
        <v>324671805</v>
      </c>
      <c r="J30" s="77">
        <v>98272993</v>
      </c>
      <c r="K30" s="78">
        <v>16588010</v>
      </c>
      <c r="L30" s="78">
        <f t="shared" si="2"/>
        <v>114861003</v>
      </c>
      <c r="M30" s="95">
        <f t="shared" si="3"/>
        <v>0.35377572438111771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98272993</v>
      </c>
      <c r="AA30" s="78">
        <v>16588010</v>
      </c>
      <c r="AB30" s="78">
        <f t="shared" si="10"/>
        <v>114861003</v>
      </c>
      <c r="AC30" s="95">
        <f t="shared" si="11"/>
        <v>0.35377572438111771</v>
      </c>
      <c r="AD30" s="77">
        <v>83525653</v>
      </c>
      <c r="AE30" s="78">
        <v>3155628</v>
      </c>
      <c r="AF30" s="78">
        <f t="shared" si="12"/>
        <v>86681281</v>
      </c>
      <c r="AG30" s="78">
        <v>309684778</v>
      </c>
      <c r="AH30" s="78">
        <v>305983111</v>
      </c>
      <c r="AI30" s="79">
        <v>86681281</v>
      </c>
      <c r="AJ30" s="114">
        <f t="shared" si="13"/>
        <v>0.27990165212447088</v>
      </c>
      <c r="AK30" s="115">
        <f t="shared" si="14"/>
        <v>0.32509581855395053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218512024</v>
      </c>
      <c r="E31" s="78">
        <v>66193719</v>
      </c>
      <c r="F31" s="79">
        <f t="shared" si="0"/>
        <v>284705743</v>
      </c>
      <c r="G31" s="77">
        <v>218512024</v>
      </c>
      <c r="H31" s="78">
        <v>66193719</v>
      </c>
      <c r="I31" s="79">
        <f t="shared" si="1"/>
        <v>284705743</v>
      </c>
      <c r="J31" s="77">
        <v>80274998</v>
      </c>
      <c r="K31" s="78">
        <v>23719739</v>
      </c>
      <c r="L31" s="78">
        <f t="shared" si="2"/>
        <v>103994737</v>
      </c>
      <c r="M31" s="95">
        <f t="shared" si="3"/>
        <v>0.36527094924109066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80274998</v>
      </c>
      <c r="AA31" s="78">
        <v>23719739</v>
      </c>
      <c r="AB31" s="78">
        <f t="shared" si="10"/>
        <v>103994737</v>
      </c>
      <c r="AC31" s="95">
        <f t="shared" si="11"/>
        <v>0.36527094924109066</v>
      </c>
      <c r="AD31" s="77">
        <v>67550289</v>
      </c>
      <c r="AE31" s="78">
        <v>8516618</v>
      </c>
      <c r="AF31" s="78">
        <f t="shared" si="12"/>
        <v>76066907</v>
      </c>
      <c r="AG31" s="78">
        <v>292063704</v>
      </c>
      <c r="AH31" s="78">
        <v>298342832</v>
      </c>
      <c r="AI31" s="79">
        <v>76066907</v>
      </c>
      <c r="AJ31" s="114">
        <f t="shared" si="13"/>
        <v>0.26044628606093417</v>
      </c>
      <c r="AK31" s="115">
        <f t="shared" si="14"/>
        <v>0.36714822649486711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255565444</v>
      </c>
      <c r="E32" s="78">
        <v>155875794</v>
      </c>
      <c r="F32" s="79">
        <f t="shared" si="0"/>
        <v>411441238</v>
      </c>
      <c r="G32" s="77">
        <v>255565444</v>
      </c>
      <c r="H32" s="78">
        <v>155875794</v>
      </c>
      <c r="I32" s="79">
        <f t="shared" si="1"/>
        <v>411441238</v>
      </c>
      <c r="J32" s="77">
        <v>85319711</v>
      </c>
      <c r="K32" s="78">
        <v>27430843</v>
      </c>
      <c r="L32" s="78">
        <f t="shared" si="2"/>
        <v>112750554</v>
      </c>
      <c r="M32" s="95">
        <f t="shared" si="3"/>
        <v>0.27403804866054771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85319711</v>
      </c>
      <c r="AA32" s="78">
        <v>27430843</v>
      </c>
      <c r="AB32" s="78">
        <f t="shared" si="10"/>
        <v>112750554</v>
      </c>
      <c r="AC32" s="95">
        <f t="shared" si="11"/>
        <v>0.27403804866054771</v>
      </c>
      <c r="AD32" s="77">
        <v>87795312</v>
      </c>
      <c r="AE32" s="78">
        <v>22345907</v>
      </c>
      <c r="AF32" s="78">
        <f t="shared" si="12"/>
        <v>110141219</v>
      </c>
      <c r="AG32" s="78">
        <v>300865575</v>
      </c>
      <c r="AH32" s="78">
        <v>359458639</v>
      </c>
      <c r="AI32" s="79">
        <v>110141219</v>
      </c>
      <c r="AJ32" s="114">
        <f t="shared" si="13"/>
        <v>0.36608116099690036</v>
      </c>
      <c r="AK32" s="115">
        <f t="shared" si="14"/>
        <v>2.3690812791894E-2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130961529</v>
      </c>
      <c r="E33" s="78">
        <v>39831071</v>
      </c>
      <c r="F33" s="79">
        <f t="shared" si="0"/>
        <v>170792600</v>
      </c>
      <c r="G33" s="77">
        <v>130961529</v>
      </c>
      <c r="H33" s="78">
        <v>39831071</v>
      </c>
      <c r="I33" s="79">
        <f t="shared" si="1"/>
        <v>170792600</v>
      </c>
      <c r="J33" s="77">
        <v>49448041</v>
      </c>
      <c r="K33" s="78">
        <v>4772999</v>
      </c>
      <c r="L33" s="78">
        <f t="shared" si="2"/>
        <v>54221040</v>
      </c>
      <c r="M33" s="95">
        <f t="shared" si="3"/>
        <v>0.31746715021611005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49448041</v>
      </c>
      <c r="AA33" s="78">
        <v>4772999</v>
      </c>
      <c r="AB33" s="78">
        <f t="shared" si="10"/>
        <v>54221040</v>
      </c>
      <c r="AC33" s="95">
        <f t="shared" si="11"/>
        <v>0.31746715021611005</v>
      </c>
      <c r="AD33" s="77">
        <v>43448190</v>
      </c>
      <c r="AE33" s="78">
        <v>4411865</v>
      </c>
      <c r="AF33" s="78">
        <f t="shared" si="12"/>
        <v>47860055</v>
      </c>
      <c r="AG33" s="78">
        <v>154867913</v>
      </c>
      <c r="AH33" s="78">
        <v>161248795</v>
      </c>
      <c r="AI33" s="79">
        <v>47860055</v>
      </c>
      <c r="AJ33" s="114">
        <f t="shared" si="13"/>
        <v>0.30903790251244623</v>
      </c>
      <c r="AK33" s="115">
        <f t="shared" si="14"/>
        <v>0.13290801692559695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977920140</v>
      </c>
      <c r="E34" s="78">
        <v>117409100</v>
      </c>
      <c r="F34" s="79">
        <f t="shared" si="0"/>
        <v>1095329240</v>
      </c>
      <c r="G34" s="77">
        <v>979566140</v>
      </c>
      <c r="H34" s="78">
        <v>117409100</v>
      </c>
      <c r="I34" s="79">
        <f t="shared" si="1"/>
        <v>1096975240</v>
      </c>
      <c r="J34" s="77">
        <v>388389471</v>
      </c>
      <c r="K34" s="78">
        <v>36489380</v>
      </c>
      <c r="L34" s="78">
        <f t="shared" si="2"/>
        <v>424878851</v>
      </c>
      <c r="M34" s="95">
        <f t="shared" si="3"/>
        <v>0.38790058320729209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388389471</v>
      </c>
      <c r="AA34" s="78">
        <v>36489380</v>
      </c>
      <c r="AB34" s="78">
        <f t="shared" si="10"/>
        <v>424878851</v>
      </c>
      <c r="AC34" s="95">
        <f t="shared" si="11"/>
        <v>0.38790058320729209</v>
      </c>
      <c r="AD34" s="77">
        <v>338245051</v>
      </c>
      <c r="AE34" s="78">
        <v>25093784</v>
      </c>
      <c r="AF34" s="78">
        <f t="shared" si="12"/>
        <v>363338835</v>
      </c>
      <c r="AG34" s="78">
        <v>1001957045</v>
      </c>
      <c r="AH34" s="78">
        <v>1195837229</v>
      </c>
      <c r="AI34" s="79">
        <v>363338835</v>
      </c>
      <c r="AJ34" s="114">
        <f t="shared" si="13"/>
        <v>0.36262915342842866</v>
      </c>
      <c r="AK34" s="115">
        <f t="shared" si="14"/>
        <v>0.16937362613605567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1638085315</v>
      </c>
      <c r="E35" s="78">
        <v>597614268</v>
      </c>
      <c r="F35" s="79">
        <f t="shared" si="0"/>
        <v>2235699583</v>
      </c>
      <c r="G35" s="77">
        <v>1638085315</v>
      </c>
      <c r="H35" s="78">
        <v>597614268</v>
      </c>
      <c r="I35" s="79">
        <f t="shared" si="1"/>
        <v>2235699583</v>
      </c>
      <c r="J35" s="77">
        <v>488619444</v>
      </c>
      <c r="K35" s="78">
        <v>158831957</v>
      </c>
      <c r="L35" s="78">
        <f t="shared" si="2"/>
        <v>647451401</v>
      </c>
      <c r="M35" s="95">
        <f t="shared" si="3"/>
        <v>0.28959678032019387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488619444</v>
      </c>
      <c r="AA35" s="78">
        <v>158831957</v>
      </c>
      <c r="AB35" s="78">
        <f t="shared" si="10"/>
        <v>647451401</v>
      </c>
      <c r="AC35" s="95">
        <f t="shared" si="11"/>
        <v>0.28959678032019387</v>
      </c>
      <c r="AD35" s="77">
        <v>495800326</v>
      </c>
      <c r="AE35" s="78">
        <v>167803920</v>
      </c>
      <c r="AF35" s="78">
        <f t="shared" si="12"/>
        <v>663604246</v>
      </c>
      <c r="AG35" s="78">
        <v>2097379567</v>
      </c>
      <c r="AH35" s="78">
        <v>2181049340</v>
      </c>
      <c r="AI35" s="79">
        <v>663604246</v>
      </c>
      <c r="AJ35" s="114">
        <f t="shared" si="13"/>
        <v>0.31639682985430745</v>
      </c>
      <c r="AK35" s="115">
        <f t="shared" si="14"/>
        <v>-2.4341081446305313E-2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3894561286</v>
      </c>
      <c r="E36" s="81">
        <f>SUM(E29:E35)</f>
        <v>1079059326</v>
      </c>
      <c r="F36" s="82">
        <f t="shared" si="0"/>
        <v>4973620612</v>
      </c>
      <c r="G36" s="80">
        <f>SUM(G29:G35)</f>
        <v>3896207286</v>
      </c>
      <c r="H36" s="81">
        <f>SUM(H29:H35)</f>
        <v>1079059326</v>
      </c>
      <c r="I36" s="82">
        <f t="shared" si="1"/>
        <v>4975266612</v>
      </c>
      <c r="J36" s="80">
        <f>SUM(J29:J35)</f>
        <v>1306989098</v>
      </c>
      <c r="K36" s="81">
        <f>SUM(K29:K35)</f>
        <v>331356422</v>
      </c>
      <c r="L36" s="81">
        <f t="shared" si="2"/>
        <v>1638345520</v>
      </c>
      <c r="M36" s="96">
        <f t="shared" si="3"/>
        <v>0.32940701509220782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1306989098</v>
      </c>
      <c r="AA36" s="81">
        <v>331356422</v>
      </c>
      <c r="AB36" s="81">
        <f t="shared" si="10"/>
        <v>1638345520</v>
      </c>
      <c r="AC36" s="96">
        <f t="shared" si="11"/>
        <v>0.32940701509220782</v>
      </c>
      <c r="AD36" s="80">
        <f>SUM(AD29:AD35)</f>
        <v>1233917222</v>
      </c>
      <c r="AE36" s="81">
        <f>SUM(AE29:AE35)</f>
        <v>259753448</v>
      </c>
      <c r="AF36" s="81">
        <f t="shared" si="12"/>
        <v>1493670670</v>
      </c>
      <c r="AG36" s="81">
        <f>SUM(AG29:AG35)</f>
        <v>4540305198</v>
      </c>
      <c r="AH36" s="81">
        <f>SUM(AH29:AH35)</f>
        <v>4917333288</v>
      </c>
      <c r="AI36" s="82">
        <f>SUM(AI29:AI35)</f>
        <v>1493670670</v>
      </c>
      <c r="AJ36" s="116">
        <f t="shared" si="13"/>
        <v>0.32898023477760052</v>
      </c>
      <c r="AK36" s="117">
        <f t="shared" si="14"/>
        <v>9.6858600028612685E-2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416082620</v>
      </c>
      <c r="E37" s="78">
        <v>133613928</v>
      </c>
      <c r="F37" s="79">
        <f t="shared" si="0"/>
        <v>549696548</v>
      </c>
      <c r="G37" s="77">
        <v>416082620</v>
      </c>
      <c r="H37" s="78">
        <v>133613928</v>
      </c>
      <c r="I37" s="79">
        <f t="shared" si="1"/>
        <v>549696548</v>
      </c>
      <c r="J37" s="77">
        <v>102167818</v>
      </c>
      <c r="K37" s="78">
        <v>17635890</v>
      </c>
      <c r="L37" s="78">
        <f t="shared" si="2"/>
        <v>119803708</v>
      </c>
      <c r="M37" s="95">
        <f t="shared" si="3"/>
        <v>0.21794517072353892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102167818</v>
      </c>
      <c r="AA37" s="78">
        <v>17635890</v>
      </c>
      <c r="AB37" s="78">
        <f t="shared" si="10"/>
        <v>119803708</v>
      </c>
      <c r="AC37" s="95">
        <f t="shared" si="11"/>
        <v>0.21794517072353892</v>
      </c>
      <c r="AD37" s="77">
        <v>96364442</v>
      </c>
      <c r="AE37" s="78">
        <v>5469501</v>
      </c>
      <c r="AF37" s="78">
        <f t="shared" si="12"/>
        <v>101833943</v>
      </c>
      <c r="AG37" s="78">
        <v>523715148</v>
      </c>
      <c r="AH37" s="78">
        <v>504526129</v>
      </c>
      <c r="AI37" s="79">
        <v>101833943</v>
      </c>
      <c r="AJ37" s="114">
        <f t="shared" si="13"/>
        <v>0.19444528841468606</v>
      </c>
      <c r="AK37" s="115">
        <f t="shared" si="14"/>
        <v>0.17646144763342808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325572503</v>
      </c>
      <c r="E38" s="78">
        <v>82881350</v>
      </c>
      <c r="F38" s="79">
        <f t="shared" si="0"/>
        <v>408453853</v>
      </c>
      <c r="G38" s="77">
        <v>326407286</v>
      </c>
      <c r="H38" s="78">
        <v>88446568</v>
      </c>
      <c r="I38" s="79">
        <f t="shared" si="1"/>
        <v>414853854</v>
      </c>
      <c r="J38" s="77">
        <v>124465233</v>
      </c>
      <c r="K38" s="78">
        <v>10724171</v>
      </c>
      <c r="L38" s="78">
        <f t="shared" si="2"/>
        <v>135189404</v>
      </c>
      <c r="M38" s="95">
        <f t="shared" si="3"/>
        <v>0.3309784030853542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124465233</v>
      </c>
      <c r="AA38" s="78">
        <v>10724171</v>
      </c>
      <c r="AB38" s="78">
        <f t="shared" si="10"/>
        <v>135189404</v>
      </c>
      <c r="AC38" s="95">
        <f t="shared" si="11"/>
        <v>0.3309784030853542</v>
      </c>
      <c r="AD38" s="77">
        <v>135278106</v>
      </c>
      <c r="AE38" s="78">
        <v>8133268</v>
      </c>
      <c r="AF38" s="78">
        <f t="shared" si="12"/>
        <v>143411374</v>
      </c>
      <c r="AG38" s="78">
        <v>383016986</v>
      </c>
      <c r="AH38" s="78">
        <v>387917025</v>
      </c>
      <c r="AI38" s="79">
        <v>143411374</v>
      </c>
      <c r="AJ38" s="114">
        <f t="shared" si="13"/>
        <v>0.3744256240374676</v>
      </c>
      <c r="AK38" s="115">
        <f t="shared" si="14"/>
        <v>-5.7331366199726896E-2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399572713</v>
      </c>
      <c r="E39" s="78">
        <v>33215400</v>
      </c>
      <c r="F39" s="79">
        <f t="shared" si="0"/>
        <v>432788113</v>
      </c>
      <c r="G39" s="77">
        <v>399572713</v>
      </c>
      <c r="H39" s="78">
        <v>33215400</v>
      </c>
      <c r="I39" s="79">
        <f t="shared" si="1"/>
        <v>432788113</v>
      </c>
      <c r="J39" s="77">
        <v>47551410</v>
      </c>
      <c r="K39" s="78">
        <v>7570944</v>
      </c>
      <c r="L39" s="78">
        <f t="shared" si="2"/>
        <v>55122354</v>
      </c>
      <c r="M39" s="95">
        <f t="shared" si="3"/>
        <v>0.12736568390916042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47551410</v>
      </c>
      <c r="AA39" s="78">
        <v>7570944</v>
      </c>
      <c r="AB39" s="78">
        <f t="shared" si="10"/>
        <v>55122354</v>
      </c>
      <c r="AC39" s="95">
        <f t="shared" si="11"/>
        <v>0.12736568390916042</v>
      </c>
      <c r="AD39" s="77">
        <v>114748323</v>
      </c>
      <c r="AE39" s="78">
        <v>2087600</v>
      </c>
      <c r="AF39" s="78">
        <f t="shared" si="12"/>
        <v>116835923</v>
      </c>
      <c r="AG39" s="78">
        <v>347560030</v>
      </c>
      <c r="AH39" s="78">
        <v>391079287</v>
      </c>
      <c r="AI39" s="79">
        <v>116835923</v>
      </c>
      <c r="AJ39" s="114">
        <f t="shared" si="13"/>
        <v>0.33616041234660959</v>
      </c>
      <c r="AK39" s="115">
        <f t="shared" si="14"/>
        <v>-0.52820714225024779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747032816</v>
      </c>
      <c r="E40" s="78">
        <v>287901800</v>
      </c>
      <c r="F40" s="79">
        <f t="shared" si="0"/>
        <v>1034934616</v>
      </c>
      <c r="G40" s="77">
        <v>747032816</v>
      </c>
      <c r="H40" s="78">
        <v>287901800</v>
      </c>
      <c r="I40" s="79">
        <f t="shared" si="1"/>
        <v>1034934616</v>
      </c>
      <c r="J40" s="77">
        <v>193830325</v>
      </c>
      <c r="K40" s="78">
        <v>26350687</v>
      </c>
      <c r="L40" s="78">
        <f t="shared" si="2"/>
        <v>220181012</v>
      </c>
      <c r="M40" s="95">
        <f t="shared" si="3"/>
        <v>0.21274871725809585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193830325</v>
      </c>
      <c r="AA40" s="78">
        <v>26350687</v>
      </c>
      <c r="AB40" s="78">
        <f t="shared" si="10"/>
        <v>220181012</v>
      </c>
      <c r="AC40" s="95">
        <f t="shared" si="11"/>
        <v>0.21274871725809585</v>
      </c>
      <c r="AD40" s="77">
        <v>23026552</v>
      </c>
      <c r="AE40" s="78">
        <v>46831018</v>
      </c>
      <c r="AF40" s="78">
        <f t="shared" si="12"/>
        <v>69857570</v>
      </c>
      <c r="AG40" s="78">
        <v>956006254</v>
      </c>
      <c r="AH40" s="78">
        <v>925978269</v>
      </c>
      <c r="AI40" s="79">
        <v>69857570</v>
      </c>
      <c r="AJ40" s="114">
        <f t="shared" si="13"/>
        <v>7.3072293939198438E-2</v>
      </c>
      <c r="AK40" s="115">
        <f t="shared" si="14"/>
        <v>2.1518561553171689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1888260652</v>
      </c>
      <c r="E41" s="81">
        <f>SUM(E37:E40)</f>
        <v>537612478</v>
      </c>
      <c r="F41" s="82">
        <f t="shared" si="0"/>
        <v>2425873130</v>
      </c>
      <c r="G41" s="80">
        <f>SUM(G37:G40)</f>
        <v>1889095435</v>
      </c>
      <c r="H41" s="81">
        <f>SUM(H37:H40)</f>
        <v>543177696</v>
      </c>
      <c r="I41" s="82">
        <f t="shared" si="1"/>
        <v>2432273131</v>
      </c>
      <c r="J41" s="80">
        <f>SUM(J37:J40)</f>
        <v>468014786</v>
      </c>
      <c r="K41" s="81">
        <f>SUM(K37:K40)</f>
        <v>62281692</v>
      </c>
      <c r="L41" s="81">
        <f t="shared" si="2"/>
        <v>530296478</v>
      </c>
      <c r="M41" s="96">
        <f t="shared" si="3"/>
        <v>0.21860025219043502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468014786</v>
      </c>
      <c r="AA41" s="81">
        <v>62281692</v>
      </c>
      <c r="AB41" s="81">
        <f t="shared" si="10"/>
        <v>530296478</v>
      </c>
      <c r="AC41" s="96">
        <f t="shared" si="11"/>
        <v>0.21860025219043502</v>
      </c>
      <c r="AD41" s="80">
        <f>SUM(AD37:AD40)</f>
        <v>369417423</v>
      </c>
      <c r="AE41" s="81">
        <f>SUM(AE37:AE40)</f>
        <v>62521387</v>
      </c>
      <c r="AF41" s="81">
        <f t="shared" si="12"/>
        <v>431938810</v>
      </c>
      <c r="AG41" s="81">
        <f>SUM(AG37:AG40)</f>
        <v>2210298418</v>
      </c>
      <c r="AH41" s="81">
        <f>SUM(AH37:AH40)</f>
        <v>2209500710</v>
      </c>
      <c r="AI41" s="82">
        <f>SUM(AI37:AI40)</f>
        <v>431938810</v>
      </c>
      <c r="AJ41" s="116">
        <f t="shared" si="13"/>
        <v>0.19542103748635087</v>
      </c>
      <c r="AK41" s="117">
        <f t="shared" si="14"/>
        <v>0.22771204097172926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410172372</v>
      </c>
      <c r="E42" s="78">
        <v>132684324</v>
      </c>
      <c r="F42" s="79">
        <f t="shared" si="0"/>
        <v>542856696</v>
      </c>
      <c r="G42" s="77">
        <v>414310372</v>
      </c>
      <c r="H42" s="78">
        <v>132684324</v>
      </c>
      <c r="I42" s="79">
        <f t="shared" si="1"/>
        <v>546994696</v>
      </c>
      <c r="J42" s="77">
        <v>165784865</v>
      </c>
      <c r="K42" s="78">
        <v>15279514</v>
      </c>
      <c r="L42" s="78">
        <f t="shared" si="2"/>
        <v>181064379</v>
      </c>
      <c r="M42" s="95">
        <f t="shared" si="3"/>
        <v>0.33353992008233424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165784865</v>
      </c>
      <c r="AA42" s="78">
        <v>15279514</v>
      </c>
      <c r="AB42" s="78">
        <f t="shared" si="10"/>
        <v>181064379</v>
      </c>
      <c r="AC42" s="95">
        <f t="shared" si="11"/>
        <v>0.33353992008233424</v>
      </c>
      <c r="AD42" s="77">
        <v>148303553</v>
      </c>
      <c r="AE42" s="78">
        <v>14184240</v>
      </c>
      <c r="AF42" s="78">
        <f t="shared" si="12"/>
        <v>162487793</v>
      </c>
      <c r="AG42" s="78">
        <v>526445146</v>
      </c>
      <c r="AH42" s="78">
        <v>517326241</v>
      </c>
      <c r="AI42" s="79">
        <v>162487793</v>
      </c>
      <c r="AJ42" s="114">
        <f t="shared" si="13"/>
        <v>0.30865094727267178</v>
      </c>
      <c r="AK42" s="115">
        <f t="shared" si="14"/>
        <v>0.11432604047985317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272990799</v>
      </c>
      <c r="E43" s="78">
        <v>124551216</v>
      </c>
      <c r="F43" s="79">
        <f t="shared" si="0"/>
        <v>397542015</v>
      </c>
      <c r="G43" s="77">
        <v>272990798</v>
      </c>
      <c r="H43" s="78">
        <v>145081216</v>
      </c>
      <c r="I43" s="79">
        <f t="shared" si="1"/>
        <v>418072014</v>
      </c>
      <c r="J43" s="77">
        <v>103517513</v>
      </c>
      <c r="K43" s="78">
        <v>83820573</v>
      </c>
      <c r="L43" s="78">
        <f t="shared" si="2"/>
        <v>187338086</v>
      </c>
      <c r="M43" s="95">
        <f t="shared" si="3"/>
        <v>0.4712409731082135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103517513</v>
      </c>
      <c r="AA43" s="78">
        <v>83820573</v>
      </c>
      <c r="AB43" s="78">
        <f t="shared" si="10"/>
        <v>187338086</v>
      </c>
      <c r="AC43" s="95">
        <f t="shared" si="11"/>
        <v>0.4712409731082135</v>
      </c>
      <c r="AD43" s="77">
        <v>80206435</v>
      </c>
      <c r="AE43" s="78">
        <v>15315172</v>
      </c>
      <c r="AF43" s="78">
        <f t="shared" si="12"/>
        <v>95521607</v>
      </c>
      <c r="AG43" s="78">
        <v>338541521</v>
      </c>
      <c r="AH43" s="78">
        <v>330101997</v>
      </c>
      <c r="AI43" s="79">
        <v>95521607</v>
      </c>
      <c r="AJ43" s="114">
        <f t="shared" si="13"/>
        <v>0.28215625285147816</v>
      </c>
      <c r="AK43" s="115">
        <f t="shared" si="14"/>
        <v>0.96121162408835947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386916283</v>
      </c>
      <c r="E44" s="78">
        <v>243958885</v>
      </c>
      <c r="F44" s="79">
        <f t="shared" si="0"/>
        <v>630875168</v>
      </c>
      <c r="G44" s="77">
        <v>391462433</v>
      </c>
      <c r="H44" s="78">
        <v>243958885</v>
      </c>
      <c r="I44" s="79">
        <f t="shared" si="1"/>
        <v>635421318</v>
      </c>
      <c r="J44" s="77">
        <v>184860041</v>
      </c>
      <c r="K44" s="78">
        <v>111737245</v>
      </c>
      <c r="L44" s="78">
        <f t="shared" si="2"/>
        <v>296597286</v>
      </c>
      <c r="M44" s="95">
        <f t="shared" si="3"/>
        <v>0.47013625047293034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184860041</v>
      </c>
      <c r="AA44" s="78">
        <v>111737245</v>
      </c>
      <c r="AB44" s="78">
        <f t="shared" si="10"/>
        <v>296597286</v>
      </c>
      <c r="AC44" s="95">
        <f t="shared" si="11"/>
        <v>0.47013625047293034</v>
      </c>
      <c r="AD44" s="77">
        <v>170368009</v>
      </c>
      <c r="AE44" s="78">
        <v>18540675</v>
      </c>
      <c r="AF44" s="78">
        <f t="shared" si="12"/>
        <v>188908684</v>
      </c>
      <c r="AG44" s="78">
        <v>479804399</v>
      </c>
      <c r="AH44" s="78">
        <v>535191382</v>
      </c>
      <c r="AI44" s="79">
        <v>188908684</v>
      </c>
      <c r="AJ44" s="114">
        <f t="shared" si="13"/>
        <v>0.39372020013513881</v>
      </c>
      <c r="AK44" s="115">
        <f t="shared" si="14"/>
        <v>0.57005638766717581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285071765</v>
      </c>
      <c r="E45" s="78">
        <v>101713936</v>
      </c>
      <c r="F45" s="79">
        <f t="shared" si="0"/>
        <v>386785701</v>
      </c>
      <c r="G45" s="77">
        <v>285071765</v>
      </c>
      <c r="H45" s="78">
        <v>101713936</v>
      </c>
      <c r="I45" s="79">
        <f t="shared" si="1"/>
        <v>386785701</v>
      </c>
      <c r="J45" s="77">
        <v>137029875</v>
      </c>
      <c r="K45" s="78">
        <v>94307758</v>
      </c>
      <c r="L45" s="78">
        <f t="shared" si="2"/>
        <v>231337633</v>
      </c>
      <c r="M45" s="95">
        <f t="shared" si="3"/>
        <v>0.59810285747869463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137029875</v>
      </c>
      <c r="AA45" s="78">
        <v>94307758</v>
      </c>
      <c r="AB45" s="78">
        <f t="shared" si="10"/>
        <v>231337633</v>
      </c>
      <c r="AC45" s="95">
        <f t="shared" si="11"/>
        <v>0.59810285747869463</v>
      </c>
      <c r="AD45" s="77">
        <v>126749074</v>
      </c>
      <c r="AE45" s="78">
        <v>87845734</v>
      </c>
      <c r="AF45" s="78">
        <f t="shared" si="12"/>
        <v>214594808</v>
      </c>
      <c r="AG45" s="78">
        <v>366105235</v>
      </c>
      <c r="AH45" s="78">
        <v>384489593</v>
      </c>
      <c r="AI45" s="79">
        <v>214594808</v>
      </c>
      <c r="AJ45" s="114">
        <f t="shared" si="13"/>
        <v>0.58615607613477583</v>
      </c>
      <c r="AK45" s="115">
        <f t="shared" si="14"/>
        <v>7.802064344445836E-2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1671030425</v>
      </c>
      <c r="E46" s="78">
        <v>222176351</v>
      </c>
      <c r="F46" s="79">
        <f t="shared" si="0"/>
        <v>1893206776</v>
      </c>
      <c r="G46" s="77">
        <v>1671030425</v>
      </c>
      <c r="H46" s="78">
        <v>222176351</v>
      </c>
      <c r="I46" s="79">
        <f t="shared" si="1"/>
        <v>1893206776</v>
      </c>
      <c r="J46" s="77">
        <v>816135404</v>
      </c>
      <c r="K46" s="78">
        <v>215858578</v>
      </c>
      <c r="L46" s="78">
        <f t="shared" si="2"/>
        <v>1031993982</v>
      </c>
      <c r="M46" s="95">
        <f t="shared" si="3"/>
        <v>0.5451036807402595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816135404</v>
      </c>
      <c r="AA46" s="78">
        <v>215858578</v>
      </c>
      <c r="AB46" s="78">
        <f t="shared" si="10"/>
        <v>1031993982</v>
      </c>
      <c r="AC46" s="95">
        <f t="shared" si="11"/>
        <v>0.5451036807402595</v>
      </c>
      <c r="AD46" s="77">
        <v>674329736</v>
      </c>
      <c r="AE46" s="78">
        <v>167134738</v>
      </c>
      <c r="AF46" s="78">
        <f t="shared" si="12"/>
        <v>841464474</v>
      </c>
      <c r="AG46" s="78">
        <v>1663678994</v>
      </c>
      <c r="AH46" s="78">
        <v>1798988523</v>
      </c>
      <c r="AI46" s="79">
        <v>841464474</v>
      </c>
      <c r="AJ46" s="114">
        <f t="shared" si="13"/>
        <v>0.50578535705187844</v>
      </c>
      <c r="AK46" s="115">
        <f t="shared" si="14"/>
        <v>0.22642608676548837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1813180668</v>
      </c>
      <c r="E47" s="78">
        <v>1266106018</v>
      </c>
      <c r="F47" s="79">
        <f t="shared" si="0"/>
        <v>3079286686</v>
      </c>
      <c r="G47" s="77">
        <v>1813180668</v>
      </c>
      <c r="H47" s="78">
        <v>1266106018</v>
      </c>
      <c r="I47" s="79">
        <f t="shared" si="1"/>
        <v>3079286686</v>
      </c>
      <c r="J47" s="77">
        <v>507937002</v>
      </c>
      <c r="K47" s="78">
        <v>4982356</v>
      </c>
      <c r="L47" s="78">
        <f t="shared" si="2"/>
        <v>512919358</v>
      </c>
      <c r="M47" s="95">
        <f t="shared" si="3"/>
        <v>0.16657083613941881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507937002</v>
      </c>
      <c r="AA47" s="78">
        <v>4982356</v>
      </c>
      <c r="AB47" s="78">
        <f t="shared" si="10"/>
        <v>512919358</v>
      </c>
      <c r="AC47" s="95">
        <f t="shared" si="11"/>
        <v>0.16657083613941881</v>
      </c>
      <c r="AD47" s="77">
        <v>505874159</v>
      </c>
      <c r="AE47" s="78">
        <v>69174201</v>
      </c>
      <c r="AF47" s="78">
        <f t="shared" si="12"/>
        <v>575048360</v>
      </c>
      <c r="AG47" s="78">
        <v>2800758774</v>
      </c>
      <c r="AH47" s="78">
        <v>2391213007</v>
      </c>
      <c r="AI47" s="79">
        <v>575048360</v>
      </c>
      <c r="AJ47" s="114">
        <f t="shared" si="13"/>
        <v>0.2053187748042738</v>
      </c>
      <c r="AK47" s="115">
        <f t="shared" si="14"/>
        <v>-0.10804135151346228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4839362312</v>
      </c>
      <c r="E48" s="81">
        <f>SUM(E42:E47)</f>
        <v>2091190730</v>
      </c>
      <c r="F48" s="82">
        <f t="shared" si="0"/>
        <v>6930553042</v>
      </c>
      <c r="G48" s="80">
        <f>SUM(G42:G47)</f>
        <v>4848046461</v>
      </c>
      <c r="H48" s="81">
        <f>SUM(H42:H47)</f>
        <v>2111720730</v>
      </c>
      <c r="I48" s="82">
        <f t="shared" si="1"/>
        <v>6959767191</v>
      </c>
      <c r="J48" s="80">
        <f>SUM(J42:J47)</f>
        <v>1915264700</v>
      </c>
      <c r="K48" s="81">
        <f>SUM(K42:K47)</f>
        <v>525986024</v>
      </c>
      <c r="L48" s="81">
        <f t="shared" si="2"/>
        <v>2441250724</v>
      </c>
      <c r="M48" s="96">
        <f t="shared" si="3"/>
        <v>0.35224472119406947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1915264700</v>
      </c>
      <c r="AA48" s="81">
        <v>525986024</v>
      </c>
      <c r="AB48" s="81">
        <f t="shared" si="10"/>
        <v>2441250724</v>
      </c>
      <c r="AC48" s="96">
        <f t="shared" si="11"/>
        <v>0.35224472119406947</v>
      </c>
      <c r="AD48" s="80">
        <f>SUM(AD42:AD47)</f>
        <v>1705830966</v>
      </c>
      <c r="AE48" s="81">
        <f>SUM(AE42:AE47)</f>
        <v>372194760</v>
      </c>
      <c r="AF48" s="81">
        <f t="shared" si="12"/>
        <v>2078025726</v>
      </c>
      <c r="AG48" s="81">
        <f>SUM(AG42:AG47)</f>
        <v>6175334069</v>
      </c>
      <c r="AH48" s="81">
        <f>SUM(AH42:AH47)</f>
        <v>5957310743</v>
      </c>
      <c r="AI48" s="82">
        <f>SUM(AI42:AI47)</f>
        <v>2078025726</v>
      </c>
      <c r="AJ48" s="116">
        <f t="shared" si="13"/>
        <v>0.33650417981945779</v>
      </c>
      <c r="AK48" s="117">
        <f t="shared" si="14"/>
        <v>0.17479331148569233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514753008</v>
      </c>
      <c r="E49" s="78">
        <v>181716552</v>
      </c>
      <c r="F49" s="79">
        <f t="shared" si="0"/>
        <v>696469560</v>
      </c>
      <c r="G49" s="77">
        <v>514753008</v>
      </c>
      <c r="H49" s="78">
        <v>183967548</v>
      </c>
      <c r="I49" s="79">
        <f t="shared" si="1"/>
        <v>698720556</v>
      </c>
      <c r="J49" s="77">
        <v>199037200</v>
      </c>
      <c r="K49" s="78">
        <v>21496747</v>
      </c>
      <c r="L49" s="78">
        <f t="shared" si="2"/>
        <v>220533947</v>
      </c>
      <c r="M49" s="95">
        <f t="shared" si="3"/>
        <v>0.3166454927333795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199037200</v>
      </c>
      <c r="AA49" s="78">
        <v>21496747</v>
      </c>
      <c r="AB49" s="78">
        <f t="shared" si="10"/>
        <v>220533947</v>
      </c>
      <c r="AC49" s="95">
        <f t="shared" si="11"/>
        <v>0.3166454927333795</v>
      </c>
      <c r="AD49" s="77">
        <v>176297327</v>
      </c>
      <c r="AE49" s="78">
        <v>19772293</v>
      </c>
      <c r="AF49" s="78">
        <f t="shared" si="12"/>
        <v>196069620</v>
      </c>
      <c r="AG49" s="78">
        <v>648536303</v>
      </c>
      <c r="AH49" s="78">
        <v>657057452</v>
      </c>
      <c r="AI49" s="79">
        <v>196069620</v>
      </c>
      <c r="AJ49" s="114">
        <f t="shared" si="13"/>
        <v>0.30232636028703547</v>
      </c>
      <c r="AK49" s="115">
        <f t="shared" si="14"/>
        <v>0.12477367477939727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385653366</v>
      </c>
      <c r="E50" s="78">
        <v>314687240</v>
      </c>
      <c r="F50" s="79">
        <f t="shared" si="0"/>
        <v>700340606</v>
      </c>
      <c r="G50" s="77">
        <v>389153366</v>
      </c>
      <c r="H50" s="78">
        <v>314687240</v>
      </c>
      <c r="I50" s="79">
        <f t="shared" si="1"/>
        <v>703840606</v>
      </c>
      <c r="J50" s="77">
        <v>163371096</v>
      </c>
      <c r="K50" s="78">
        <v>9169847</v>
      </c>
      <c r="L50" s="78">
        <f t="shared" si="2"/>
        <v>172540943</v>
      </c>
      <c r="M50" s="95">
        <f t="shared" si="3"/>
        <v>0.24636718408413977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163371096</v>
      </c>
      <c r="AA50" s="78">
        <v>9169847</v>
      </c>
      <c r="AB50" s="78">
        <f t="shared" si="10"/>
        <v>172540943</v>
      </c>
      <c r="AC50" s="95">
        <f t="shared" si="11"/>
        <v>0.24636718408413977</v>
      </c>
      <c r="AD50" s="77">
        <v>157718251</v>
      </c>
      <c r="AE50" s="78">
        <v>5657697</v>
      </c>
      <c r="AF50" s="78">
        <f t="shared" si="12"/>
        <v>163375948</v>
      </c>
      <c r="AG50" s="78">
        <v>664776457</v>
      </c>
      <c r="AH50" s="78">
        <v>610736194</v>
      </c>
      <c r="AI50" s="79">
        <v>163375948</v>
      </c>
      <c r="AJ50" s="114">
        <f t="shared" si="13"/>
        <v>0.24576073096403292</v>
      </c>
      <c r="AK50" s="115">
        <f t="shared" si="14"/>
        <v>5.6097578084137512E-2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440094108</v>
      </c>
      <c r="E51" s="78">
        <v>123282240</v>
      </c>
      <c r="F51" s="79">
        <f t="shared" si="0"/>
        <v>563376348</v>
      </c>
      <c r="G51" s="77">
        <v>440094108</v>
      </c>
      <c r="H51" s="78">
        <v>123282240</v>
      </c>
      <c r="I51" s="79">
        <f t="shared" si="1"/>
        <v>563376348</v>
      </c>
      <c r="J51" s="77">
        <v>186931096</v>
      </c>
      <c r="K51" s="78">
        <v>20391848</v>
      </c>
      <c r="L51" s="78">
        <f t="shared" si="2"/>
        <v>207322944</v>
      </c>
      <c r="M51" s="95">
        <f t="shared" si="3"/>
        <v>0.36800079509195155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186931096</v>
      </c>
      <c r="AA51" s="78">
        <v>20391848</v>
      </c>
      <c r="AB51" s="78">
        <f t="shared" si="10"/>
        <v>207322944</v>
      </c>
      <c r="AC51" s="95">
        <f t="shared" si="11"/>
        <v>0.36800079509195155</v>
      </c>
      <c r="AD51" s="77">
        <v>162144914</v>
      </c>
      <c r="AE51" s="78">
        <v>10592968</v>
      </c>
      <c r="AF51" s="78">
        <f t="shared" si="12"/>
        <v>172737882</v>
      </c>
      <c r="AG51" s="78">
        <v>528496830</v>
      </c>
      <c r="AH51" s="78">
        <v>598915554</v>
      </c>
      <c r="AI51" s="79">
        <v>172737882</v>
      </c>
      <c r="AJ51" s="114">
        <f t="shared" si="13"/>
        <v>0.32684752716492171</v>
      </c>
      <c r="AK51" s="115">
        <f t="shared" si="14"/>
        <v>0.20021700856561386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360895748</v>
      </c>
      <c r="E52" s="78">
        <v>136116047</v>
      </c>
      <c r="F52" s="79">
        <f t="shared" si="0"/>
        <v>497011795</v>
      </c>
      <c r="G52" s="77">
        <v>359630838</v>
      </c>
      <c r="H52" s="78">
        <v>150122112</v>
      </c>
      <c r="I52" s="79">
        <f t="shared" si="1"/>
        <v>509752950</v>
      </c>
      <c r="J52" s="77">
        <v>71129666</v>
      </c>
      <c r="K52" s="78">
        <v>13339833</v>
      </c>
      <c r="L52" s="78">
        <f t="shared" si="2"/>
        <v>84469499</v>
      </c>
      <c r="M52" s="95">
        <f t="shared" si="3"/>
        <v>0.16995471707064819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71129666</v>
      </c>
      <c r="AA52" s="78">
        <v>13339833</v>
      </c>
      <c r="AB52" s="78">
        <f t="shared" si="10"/>
        <v>84469499</v>
      </c>
      <c r="AC52" s="95">
        <f t="shared" si="11"/>
        <v>0.16995471707064819</v>
      </c>
      <c r="AD52" s="77">
        <v>7049864</v>
      </c>
      <c r="AE52" s="78">
        <v>5579126</v>
      </c>
      <c r="AF52" s="78">
        <f t="shared" si="12"/>
        <v>12628990</v>
      </c>
      <c r="AG52" s="78">
        <v>286175305</v>
      </c>
      <c r="AH52" s="78">
        <v>374644515</v>
      </c>
      <c r="AI52" s="79">
        <v>12628990</v>
      </c>
      <c r="AJ52" s="114">
        <f t="shared" si="13"/>
        <v>4.4130257850166353E-2</v>
      </c>
      <c r="AK52" s="115">
        <f t="shared" si="14"/>
        <v>5.6885395427504495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1046146855</v>
      </c>
      <c r="E53" s="78">
        <v>724649007</v>
      </c>
      <c r="F53" s="79">
        <f t="shared" si="0"/>
        <v>1770795862</v>
      </c>
      <c r="G53" s="77">
        <v>1046146855</v>
      </c>
      <c r="H53" s="78">
        <v>724649007</v>
      </c>
      <c r="I53" s="79">
        <f t="shared" si="1"/>
        <v>1770795862</v>
      </c>
      <c r="J53" s="77">
        <v>342254580</v>
      </c>
      <c r="K53" s="78">
        <v>53284464</v>
      </c>
      <c r="L53" s="78">
        <f t="shared" si="2"/>
        <v>395539044</v>
      </c>
      <c r="M53" s="95">
        <f t="shared" si="3"/>
        <v>0.22336795137597854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342254580</v>
      </c>
      <c r="AA53" s="78">
        <v>53284464</v>
      </c>
      <c r="AB53" s="78">
        <f t="shared" si="10"/>
        <v>395539044</v>
      </c>
      <c r="AC53" s="95">
        <f t="shared" si="11"/>
        <v>0.22336795137597854</v>
      </c>
      <c r="AD53" s="77">
        <v>307491973</v>
      </c>
      <c r="AE53" s="78">
        <v>37158301</v>
      </c>
      <c r="AF53" s="78">
        <f t="shared" si="12"/>
        <v>344650274</v>
      </c>
      <c r="AG53" s="78">
        <v>1471070122</v>
      </c>
      <c r="AH53" s="78">
        <v>1604777115</v>
      </c>
      <c r="AI53" s="79">
        <v>344650274</v>
      </c>
      <c r="AJ53" s="114">
        <f t="shared" si="13"/>
        <v>0.23428541498173397</v>
      </c>
      <c r="AK53" s="115">
        <f t="shared" si="14"/>
        <v>0.14765335715357653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2747543085</v>
      </c>
      <c r="E54" s="81">
        <f>SUM(E49:E53)</f>
        <v>1480451086</v>
      </c>
      <c r="F54" s="82">
        <f t="shared" si="0"/>
        <v>4227994171</v>
      </c>
      <c r="G54" s="80">
        <f>SUM(G49:G53)</f>
        <v>2749778175</v>
      </c>
      <c r="H54" s="81">
        <f>SUM(H49:H53)</f>
        <v>1496708147</v>
      </c>
      <c r="I54" s="82">
        <f t="shared" si="1"/>
        <v>4246486322</v>
      </c>
      <c r="J54" s="80">
        <f>SUM(J49:J53)</f>
        <v>962723638</v>
      </c>
      <c r="K54" s="81">
        <f>SUM(K49:K53)</f>
        <v>117682739</v>
      </c>
      <c r="L54" s="81">
        <f t="shared" si="2"/>
        <v>1080406377</v>
      </c>
      <c r="M54" s="96">
        <f t="shared" si="3"/>
        <v>0.25553639227096275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962723638</v>
      </c>
      <c r="AA54" s="81">
        <v>117682739</v>
      </c>
      <c r="AB54" s="81">
        <f t="shared" si="10"/>
        <v>1080406377</v>
      </c>
      <c r="AC54" s="96">
        <f t="shared" si="11"/>
        <v>0.25553639227096275</v>
      </c>
      <c r="AD54" s="80">
        <f>SUM(AD49:AD53)</f>
        <v>810702329</v>
      </c>
      <c r="AE54" s="81">
        <f>SUM(AE49:AE53)</f>
        <v>78760385</v>
      </c>
      <c r="AF54" s="81">
        <f t="shared" si="12"/>
        <v>889462714</v>
      </c>
      <c r="AG54" s="81">
        <f>SUM(AG49:AG53)</f>
        <v>3599055017</v>
      </c>
      <c r="AH54" s="81">
        <f>SUM(AH49:AH53)</f>
        <v>3846130830</v>
      </c>
      <c r="AI54" s="82">
        <f>SUM(AI49:AI53)</f>
        <v>889462714</v>
      </c>
      <c r="AJ54" s="116">
        <f t="shared" si="13"/>
        <v>0.24713784862933647</v>
      </c>
      <c r="AK54" s="117">
        <f t="shared" si="14"/>
        <v>0.21467303799763315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46453372268</v>
      </c>
      <c r="E55" s="84">
        <f>SUM(E9:E10,E12:E19,E21:E27,E29:E35,E37:E40,E42:E47,E49:E53)</f>
        <v>9942551385</v>
      </c>
      <c r="F55" s="85">
        <f t="shared" si="0"/>
        <v>56395923653</v>
      </c>
      <c r="G55" s="83">
        <f>SUM(G9:G10,G12:G19,G21:G27,G29:G35,G37:G40,G42:G47,G49:G53)</f>
        <v>46504594079</v>
      </c>
      <c r="H55" s="84">
        <f>SUM(H9:H10,H12:H19,H21:H27,H29:H35,H37:H40,H42:H47,H49:H53)</f>
        <v>10091805608</v>
      </c>
      <c r="I55" s="85">
        <f t="shared" si="1"/>
        <v>56596399687</v>
      </c>
      <c r="J55" s="83">
        <f>SUM(J9:J10,J12:J19,J21:J27,J29:J35,J37:J40,J42:J47,J49:J53)</f>
        <v>23161376308</v>
      </c>
      <c r="K55" s="84">
        <f>SUM(K9:K10,K12:K19,K21:K27,K29:K35,K37:K40,K42:K47,K49:K53)</f>
        <v>3249910103</v>
      </c>
      <c r="L55" s="84">
        <f t="shared" si="2"/>
        <v>26411286411</v>
      </c>
      <c r="M55" s="97">
        <f t="shared" si="3"/>
        <v>0.46831906812107055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23161376308</v>
      </c>
      <c r="AA55" s="84">
        <v>3249910103</v>
      </c>
      <c r="AB55" s="84">
        <f t="shared" si="10"/>
        <v>26411286411</v>
      </c>
      <c r="AC55" s="97">
        <f t="shared" si="11"/>
        <v>0.46831906812107055</v>
      </c>
      <c r="AD55" s="83">
        <f>SUM(AD9:AD10,AD12:AD19,AD21:AD27,AD29:AD35,AD37:AD40,AD42:AD47,AD49:AD53)</f>
        <v>15803233664</v>
      </c>
      <c r="AE55" s="84">
        <f>SUM(AE9:AE10,AE12:AE19,AE21:AE27,AE29:AE35,AE37:AE40,AE42:AE47,AE49:AE53)</f>
        <v>2655262491</v>
      </c>
      <c r="AF55" s="84">
        <f t="shared" si="12"/>
        <v>18458496155</v>
      </c>
      <c r="AG55" s="84">
        <f>SUM(AG9:AG10,AG12:AG19,AG21:AG27,AG29:AG35,AG37:AG40,AG42:AG47,AG49:AG53)</f>
        <v>52650153644</v>
      </c>
      <c r="AH55" s="84">
        <f>SUM(AH9:AH10,AH12:AH19,AH21:AH27,AH29:AH35,AH37:AH40,AH42:AH47,AH49:AH53)</f>
        <v>54559535159</v>
      </c>
      <c r="AI55" s="85">
        <f>SUM(AI9:AI10,AI12:AI19,AI21:AI27,AI29:AI35,AI37:AI40,AI42:AI47,AI49:AI53)</f>
        <v>18458496155</v>
      </c>
      <c r="AJ55" s="118">
        <f t="shared" si="13"/>
        <v>0.35058769780254051</v>
      </c>
      <c r="AK55" s="119">
        <f t="shared" si="14"/>
        <v>0.43084713885782966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9311433012</v>
      </c>
      <c r="E9" s="78">
        <v>1154486634</v>
      </c>
      <c r="F9" s="79">
        <f>$D9       +$E9</f>
        <v>10465919646</v>
      </c>
      <c r="G9" s="77">
        <v>9311433012</v>
      </c>
      <c r="H9" s="78">
        <v>1154486634</v>
      </c>
      <c r="I9" s="79">
        <f>$G9       +$H9</f>
        <v>10465919646</v>
      </c>
      <c r="J9" s="77">
        <v>2669468581</v>
      </c>
      <c r="K9" s="78">
        <v>-32300072</v>
      </c>
      <c r="L9" s="78">
        <f>$J9       +$K9</f>
        <v>2637168509</v>
      </c>
      <c r="M9" s="95">
        <f>IF(($F9       =0),0,($L9       /$F9       ))</f>
        <v>0.25197675867957836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2669468581</v>
      </c>
      <c r="AA9" s="78">
        <v>-32300072</v>
      </c>
      <c r="AB9" s="78">
        <f>$Z9       +$AA9</f>
        <v>2637168509</v>
      </c>
      <c r="AC9" s="95">
        <f>IF(($F9       =0),0,($AB9       /$F9       ))</f>
        <v>0.25197675867957836</v>
      </c>
      <c r="AD9" s="77">
        <v>2482332418</v>
      </c>
      <c r="AE9" s="78">
        <v>75227526</v>
      </c>
      <c r="AF9" s="78">
        <f>$AD9       +$AE9</f>
        <v>2557559944</v>
      </c>
      <c r="AG9" s="78">
        <v>9972083412</v>
      </c>
      <c r="AH9" s="78">
        <v>9837509398</v>
      </c>
      <c r="AI9" s="79">
        <v>2557559944</v>
      </c>
      <c r="AJ9" s="114">
        <f>IF(($AG9       =0),0,($AI9       /$AG9       ))</f>
        <v>0.25647197665056998</v>
      </c>
      <c r="AK9" s="115">
        <f>IF(($AF9       =0),0,(($L9       /$AF9       )-1))</f>
        <v>3.1126764081037761E-2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9311433012</v>
      </c>
      <c r="E10" s="81">
        <f>E9</f>
        <v>1154486634</v>
      </c>
      <c r="F10" s="82">
        <f t="shared" ref="F10:F37" si="0">$D10      +$E10</f>
        <v>10465919646</v>
      </c>
      <c r="G10" s="80">
        <f>G9</f>
        <v>9311433012</v>
      </c>
      <c r="H10" s="81">
        <f>H9</f>
        <v>1154486634</v>
      </c>
      <c r="I10" s="82">
        <f t="shared" ref="I10:I37" si="1">$G10      +$H10</f>
        <v>10465919646</v>
      </c>
      <c r="J10" s="80">
        <f>J9</f>
        <v>2669468581</v>
      </c>
      <c r="K10" s="81">
        <f>K9</f>
        <v>-32300072</v>
      </c>
      <c r="L10" s="81">
        <f t="shared" ref="L10:L37" si="2">$J10      +$K10</f>
        <v>2637168509</v>
      </c>
      <c r="M10" s="96">
        <f t="shared" ref="M10:M37" si="3">IF(($F10      =0),0,($L10      /$F10      ))</f>
        <v>0.25197675867957836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2669468581</v>
      </c>
      <c r="AA10" s="81">
        <v>-32300072</v>
      </c>
      <c r="AB10" s="81">
        <f t="shared" ref="AB10:AB37" si="10">$Z10      +$AA10</f>
        <v>2637168509</v>
      </c>
      <c r="AC10" s="96">
        <f t="shared" ref="AC10:AC37" si="11">IF(($F10      =0),0,($AB10      /$F10      ))</f>
        <v>0.25197675867957836</v>
      </c>
      <c r="AD10" s="80">
        <f>AD9</f>
        <v>2482332418</v>
      </c>
      <c r="AE10" s="81">
        <f>AE9</f>
        <v>75227526</v>
      </c>
      <c r="AF10" s="81">
        <f t="shared" ref="AF10:AF37" si="12">$AD10      +$AE10</f>
        <v>2557559944</v>
      </c>
      <c r="AG10" s="81">
        <f>AG9</f>
        <v>9972083412</v>
      </c>
      <c r="AH10" s="81">
        <f>AH9</f>
        <v>9837509398</v>
      </c>
      <c r="AI10" s="82">
        <f>AI9</f>
        <v>2557559944</v>
      </c>
      <c r="AJ10" s="116">
        <f t="shared" ref="AJ10:AJ37" si="13">IF(($AG10      =0),0,($AI10      /$AG10      ))</f>
        <v>0.25647197665056998</v>
      </c>
      <c r="AK10" s="117">
        <f t="shared" ref="AK10:AK37" si="14">IF(($AF10      =0),0,(($L10      /$AF10      )-1))</f>
        <v>3.1126764081037761E-2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231260640</v>
      </c>
      <c r="E11" s="78">
        <v>52208601</v>
      </c>
      <c r="F11" s="79">
        <f t="shared" si="0"/>
        <v>283469241</v>
      </c>
      <c r="G11" s="77">
        <v>231260640</v>
      </c>
      <c r="H11" s="78">
        <v>52208601</v>
      </c>
      <c r="I11" s="79">
        <f t="shared" si="1"/>
        <v>283469241</v>
      </c>
      <c r="J11" s="77">
        <v>36326249</v>
      </c>
      <c r="K11" s="78">
        <v>4150</v>
      </c>
      <c r="L11" s="78">
        <f t="shared" si="2"/>
        <v>36330399</v>
      </c>
      <c r="M11" s="95">
        <f t="shared" si="3"/>
        <v>0.12816346095201209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36326249</v>
      </c>
      <c r="AA11" s="78">
        <v>4150</v>
      </c>
      <c r="AB11" s="78">
        <f t="shared" si="10"/>
        <v>36330399</v>
      </c>
      <c r="AC11" s="95">
        <f t="shared" si="11"/>
        <v>0.12816346095201209</v>
      </c>
      <c r="AD11" s="77">
        <v>46591881</v>
      </c>
      <c r="AE11" s="78">
        <v>37122</v>
      </c>
      <c r="AF11" s="78">
        <f t="shared" si="12"/>
        <v>46629003</v>
      </c>
      <c r="AG11" s="78">
        <v>258158880</v>
      </c>
      <c r="AH11" s="78">
        <v>273090457</v>
      </c>
      <c r="AI11" s="79">
        <v>46629003</v>
      </c>
      <c r="AJ11" s="114">
        <f t="shared" si="13"/>
        <v>0.18062134062558685</v>
      </c>
      <c r="AK11" s="115">
        <f t="shared" si="14"/>
        <v>-0.22086262492037412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374371008</v>
      </c>
      <c r="E12" s="78">
        <v>53855550</v>
      </c>
      <c r="F12" s="79">
        <f t="shared" si="0"/>
        <v>428226558</v>
      </c>
      <c r="G12" s="77">
        <v>374371008</v>
      </c>
      <c r="H12" s="78">
        <v>53855550</v>
      </c>
      <c r="I12" s="79">
        <f t="shared" si="1"/>
        <v>428226558</v>
      </c>
      <c r="J12" s="77">
        <v>41497</v>
      </c>
      <c r="K12" s="78">
        <v>0</v>
      </c>
      <c r="L12" s="78">
        <f t="shared" si="2"/>
        <v>41497</v>
      </c>
      <c r="M12" s="95">
        <f t="shared" si="3"/>
        <v>9.690431203942283E-5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41497</v>
      </c>
      <c r="AA12" s="78">
        <v>0</v>
      </c>
      <c r="AB12" s="78">
        <f t="shared" si="10"/>
        <v>41497</v>
      </c>
      <c r="AC12" s="95">
        <f t="shared" si="11"/>
        <v>9.690431203942283E-5</v>
      </c>
      <c r="AD12" s="77">
        <v>164595762</v>
      </c>
      <c r="AE12" s="78">
        <v>600006</v>
      </c>
      <c r="AF12" s="78">
        <f t="shared" si="12"/>
        <v>165195768</v>
      </c>
      <c r="AG12" s="78">
        <v>398187599</v>
      </c>
      <c r="AH12" s="78">
        <v>389443615</v>
      </c>
      <c r="AI12" s="79">
        <v>165195768</v>
      </c>
      <c r="AJ12" s="114">
        <f t="shared" si="13"/>
        <v>0.41486919335225203</v>
      </c>
      <c r="AK12" s="115">
        <f t="shared" si="14"/>
        <v>-0.99974880107098141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277320930</v>
      </c>
      <c r="E13" s="78">
        <v>50152649</v>
      </c>
      <c r="F13" s="79">
        <f t="shared" si="0"/>
        <v>327473579</v>
      </c>
      <c r="G13" s="77">
        <v>277320930</v>
      </c>
      <c r="H13" s="78">
        <v>50152649</v>
      </c>
      <c r="I13" s="79">
        <f t="shared" si="1"/>
        <v>327473579</v>
      </c>
      <c r="J13" s="77">
        <v>38177232</v>
      </c>
      <c r="K13" s="78">
        <v>5075240</v>
      </c>
      <c r="L13" s="78">
        <f t="shared" si="2"/>
        <v>43252472</v>
      </c>
      <c r="M13" s="95">
        <f t="shared" si="3"/>
        <v>0.13207927226397706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38177232</v>
      </c>
      <c r="AA13" s="78">
        <v>5075240</v>
      </c>
      <c r="AB13" s="78">
        <f t="shared" si="10"/>
        <v>43252472</v>
      </c>
      <c r="AC13" s="95">
        <f t="shared" si="11"/>
        <v>0.13207927226397706</v>
      </c>
      <c r="AD13" s="77">
        <v>55135689</v>
      </c>
      <c r="AE13" s="78">
        <v>6241072</v>
      </c>
      <c r="AF13" s="78">
        <f t="shared" si="12"/>
        <v>61376761</v>
      </c>
      <c r="AG13" s="78">
        <v>276535986</v>
      </c>
      <c r="AH13" s="78">
        <v>283861022</v>
      </c>
      <c r="AI13" s="79">
        <v>61376761</v>
      </c>
      <c r="AJ13" s="114">
        <f t="shared" si="13"/>
        <v>0.22194854958225943</v>
      </c>
      <c r="AK13" s="115">
        <f t="shared" si="14"/>
        <v>-0.29529562500047857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65113002</v>
      </c>
      <c r="E14" s="78">
        <v>24039000</v>
      </c>
      <c r="F14" s="79">
        <f t="shared" si="0"/>
        <v>89152002</v>
      </c>
      <c r="G14" s="77">
        <v>65113002</v>
      </c>
      <c r="H14" s="78">
        <v>24039000</v>
      </c>
      <c r="I14" s="79">
        <f t="shared" si="1"/>
        <v>89152002</v>
      </c>
      <c r="J14" s="77">
        <v>1223034</v>
      </c>
      <c r="K14" s="78">
        <v>3988625</v>
      </c>
      <c r="L14" s="78">
        <f t="shared" si="2"/>
        <v>5211659</v>
      </c>
      <c r="M14" s="95">
        <f t="shared" si="3"/>
        <v>5.8458126380605567E-2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1223034</v>
      </c>
      <c r="AA14" s="78">
        <v>3988625</v>
      </c>
      <c r="AB14" s="78">
        <f t="shared" si="10"/>
        <v>5211659</v>
      </c>
      <c r="AC14" s="95">
        <f t="shared" si="11"/>
        <v>5.8458126380605567E-2</v>
      </c>
      <c r="AD14" s="77">
        <v>20627099</v>
      </c>
      <c r="AE14" s="78">
        <v>615698</v>
      </c>
      <c r="AF14" s="78">
        <f t="shared" si="12"/>
        <v>21242797</v>
      </c>
      <c r="AG14" s="78">
        <v>65588400</v>
      </c>
      <c r="AH14" s="78">
        <v>66318174</v>
      </c>
      <c r="AI14" s="79">
        <v>21242797</v>
      </c>
      <c r="AJ14" s="114">
        <f t="shared" si="13"/>
        <v>0.32388039653353334</v>
      </c>
      <c r="AK14" s="115">
        <f t="shared" si="14"/>
        <v>-0.75466229800152962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948065580</v>
      </c>
      <c r="E15" s="81">
        <f>SUM(E11:E14)</f>
        <v>180255800</v>
      </c>
      <c r="F15" s="82">
        <f t="shared" si="0"/>
        <v>1128321380</v>
      </c>
      <c r="G15" s="80">
        <f>SUM(G11:G14)</f>
        <v>948065580</v>
      </c>
      <c r="H15" s="81">
        <f>SUM(H11:H14)</f>
        <v>180255800</v>
      </c>
      <c r="I15" s="82">
        <f t="shared" si="1"/>
        <v>1128321380</v>
      </c>
      <c r="J15" s="80">
        <f>SUM(J11:J14)</f>
        <v>75768012</v>
      </c>
      <c r="K15" s="81">
        <f>SUM(K11:K14)</f>
        <v>9068015</v>
      </c>
      <c r="L15" s="81">
        <f t="shared" si="2"/>
        <v>84836027</v>
      </c>
      <c r="M15" s="96">
        <f t="shared" si="3"/>
        <v>7.5187821930663049E-2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75768012</v>
      </c>
      <c r="AA15" s="81">
        <v>9068015</v>
      </c>
      <c r="AB15" s="81">
        <f t="shared" si="10"/>
        <v>84836027</v>
      </c>
      <c r="AC15" s="96">
        <f t="shared" si="11"/>
        <v>7.5187821930663049E-2</v>
      </c>
      <c r="AD15" s="80">
        <f>SUM(AD11:AD14)</f>
        <v>286950431</v>
      </c>
      <c r="AE15" s="81">
        <f>SUM(AE11:AE14)</f>
        <v>7493898</v>
      </c>
      <c r="AF15" s="81">
        <f t="shared" si="12"/>
        <v>294444329</v>
      </c>
      <c r="AG15" s="81">
        <f>SUM(AG11:AG14)</f>
        <v>998470865</v>
      </c>
      <c r="AH15" s="81">
        <f>SUM(AH11:AH14)</f>
        <v>1012713268</v>
      </c>
      <c r="AI15" s="82">
        <f>SUM(AI11:AI14)</f>
        <v>294444329</v>
      </c>
      <c r="AJ15" s="116">
        <f t="shared" si="13"/>
        <v>0.29489526366901053</v>
      </c>
      <c r="AK15" s="117">
        <f t="shared" si="14"/>
        <v>-0.71187753118519059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420211451</v>
      </c>
      <c r="E16" s="78">
        <v>74067765</v>
      </c>
      <c r="F16" s="79">
        <f t="shared" si="0"/>
        <v>494279216</v>
      </c>
      <c r="G16" s="77">
        <v>420211451</v>
      </c>
      <c r="H16" s="78">
        <v>74067765</v>
      </c>
      <c r="I16" s="79">
        <f t="shared" si="1"/>
        <v>494279216</v>
      </c>
      <c r="J16" s="77">
        <v>45362413</v>
      </c>
      <c r="K16" s="78">
        <v>0</v>
      </c>
      <c r="L16" s="78">
        <f t="shared" si="2"/>
        <v>45362413</v>
      </c>
      <c r="M16" s="95">
        <f t="shared" si="3"/>
        <v>9.1774874466904549E-2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45362413</v>
      </c>
      <c r="AA16" s="78">
        <v>0</v>
      </c>
      <c r="AB16" s="78">
        <f t="shared" si="10"/>
        <v>45362413</v>
      </c>
      <c r="AC16" s="95">
        <f t="shared" si="11"/>
        <v>9.1774874466904549E-2</v>
      </c>
      <c r="AD16" s="77">
        <v>23876595</v>
      </c>
      <c r="AE16" s="78">
        <v>0</v>
      </c>
      <c r="AF16" s="78">
        <f t="shared" si="12"/>
        <v>23876595</v>
      </c>
      <c r="AG16" s="78">
        <v>414105573</v>
      </c>
      <c r="AH16" s="78">
        <v>412810573</v>
      </c>
      <c r="AI16" s="79">
        <v>23876595</v>
      </c>
      <c r="AJ16" s="114">
        <f t="shared" si="13"/>
        <v>5.7658231515758905E-2</v>
      </c>
      <c r="AK16" s="115">
        <f t="shared" si="14"/>
        <v>0.89986943280647846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203697359</v>
      </c>
      <c r="E17" s="78">
        <v>90707550</v>
      </c>
      <c r="F17" s="79">
        <f t="shared" si="0"/>
        <v>294404909</v>
      </c>
      <c r="G17" s="77">
        <v>203697359</v>
      </c>
      <c r="H17" s="78">
        <v>90707550</v>
      </c>
      <c r="I17" s="79">
        <f t="shared" si="1"/>
        <v>294404909</v>
      </c>
      <c r="J17" s="77">
        <v>17162549</v>
      </c>
      <c r="K17" s="78">
        <v>57232781</v>
      </c>
      <c r="L17" s="78">
        <f t="shared" si="2"/>
        <v>74395330</v>
      </c>
      <c r="M17" s="95">
        <f t="shared" si="3"/>
        <v>0.25269731490788422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17162549</v>
      </c>
      <c r="AA17" s="78">
        <v>57232781</v>
      </c>
      <c r="AB17" s="78">
        <f t="shared" si="10"/>
        <v>74395330</v>
      </c>
      <c r="AC17" s="95">
        <f t="shared" si="11"/>
        <v>0.25269731490788422</v>
      </c>
      <c r="AD17" s="77">
        <v>9643507</v>
      </c>
      <c r="AE17" s="78">
        <v>18557570</v>
      </c>
      <c r="AF17" s="78">
        <f t="shared" si="12"/>
        <v>28201077</v>
      </c>
      <c r="AG17" s="78">
        <v>262233879</v>
      </c>
      <c r="AH17" s="78">
        <v>273469639</v>
      </c>
      <c r="AI17" s="79">
        <v>28201077</v>
      </c>
      <c r="AJ17" s="114">
        <f t="shared" si="13"/>
        <v>0.10754169944608874</v>
      </c>
      <c r="AK17" s="115">
        <f t="shared" si="14"/>
        <v>1.6380315191508465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214985592</v>
      </c>
      <c r="E18" s="78">
        <v>40838000</v>
      </c>
      <c r="F18" s="79">
        <f t="shared" si="0"/>
        <v>255823592</v>
      </c>
      <c r="G18" s="77">
        <v>214985592</v>
      </c>
      <c r="H18" s="78">
        <v>40838000</v>
      </c>
      <c r="I18" s="79">
        <f t="shared" si="1"/>
        <v>255823592</v>
      </c>
      <c r="J18" s="77">
        <v>87910012</v>
      </c>
      <c r="K18" s="78">
        <v>41136</v>
      </c>
      <c r="L18" s="78">
        <f t="shared" si="2"/>
        <v>87951148</v>
      </c>
      <c r="M18" s="95">
        <f t="shared" si="3"/>
        <v>0.34379607960473013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87910012</v>
      </c>
      <c r="AA18" s="78">
        <v>41136</v>
      </c>
      <c r="AB18" s="78">
        <f t="shared" si="10"/>
        <v>87951148</v>
      </c>
      <c r="AC18" s="95">
        <f t="shared" si="11"/>
        <v>0.34379607960473013</v>
      </c>
      <c r="AD18" s="77">
        <v>76599930</v>
      </c>
      <c r="AE18" s="78">
        <v>1543040</v>
      </c>
      <c r="AF18" s="78">
        <f t="shared" si="12"/>
        <v>78142970</v>
      </c>
      <c r="AG18" s="78">
        <v>235005116</v>
      </c>
      <c r="AH18" s="78">
        <v>248609025</v>
      </c>
      <c r="AI18" s="79">
        <v>78142970</v>
      </c>
      <c r="AJ18" s="114">
        <f t="shared" si="13"/>
        <v>0.33251603765085691</v>
      </c>
      <c r="AK18" s="115">
        <f t="shared" si="14"/>
        <v>0.12551580775596327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4158412041</v>
      </c>
      <c r="E19" s="78">
        <v>202914000</v>
      </c>
      <c r="F19" s="79">
        <f t="shared" si="0"/>
        <v>4361326041</v>
      </c>
      <c r="G19" s="77">
        <v>4158412041</v>
      </c>
      <c r="H19" s="78">
        <v>202914000</v>
      </c>
      <c r="I19" s="79">
        <f t="shared" si="1"/>
        <v>4361326041</v>
      </c>
      <c r="J19" s="77">
        <v>978751956</v>
      </c>
      <c r="K19" s="78">
        <v>35993609</v>
      </c>
      <c r="L19" s="78">
        <f t="shared" si="2"/>
        <v>1014745565</v>
      </c>
      <c r="M19" s="95">
        <f t="shared" si="3"/>
        <v>0.23266904502451069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978751956</v>
      </c>
      <c r="AA19" s="78">
        <v>35993609</v>
      </c>
      <c r="AB19" s="78">
        <f t="shared" si="10"/>
        <v>1014745565</v>
      </c>
      <c r="AC19" s="95">
        <f t="shared" si="11"/>
        <v>0.23266904502451069</v>
      </c>
      <c r="AD19" s="77">
        <v>823283318</v>
      </c>
      <c r="AE19" s="78">
        <v>22926682</v>
      </c>
      <c r="AF19" s="78">
        <f t="shared" si="12"/>
        <v>846210000</v>
      </c>
      <c r="AG19" s="78">
        <v>3854715842</v>
      </c>
      <c r="AH19" s="78">
        <v>4026721299</v>
      </c>
      <c r="AI19" s="79">
        <v>846210000</v>
      </c>
      <c r="AJ19" s="114">
        <f t="shared" si="13"/>
        <v>0.21952590922005502</v>
      </c>
      <c r="AK19" s="115">
        <f t="shared" si="14"/>
        <v>0.19916517767457242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534054318</v>
      </c>
      <c r="E20" s="78">
        <v>44589901</v>
      </c>
      <c r="F20" s="79">
        <f t="shared" si="0"/>
        <v>578644219</v>
      </c>
      <c r="G20" s="77">
        <v>534054318</v>
      </c>
      <c r="H20" s="78">
        <v>44589901</v>
      </c>
      <c r="I20" s="79">
        <f t="shared" si="1"/>
        <v>578644219</v>
      </c>
      <c r="J20" s="77">
        <v>50693903</v>
      </c>
      <c r="K20" s="78">
        <v>11092762</v>
      </c>
      <c r="L20" s="78">
        <f t="shared" si="2"/>
        <v>61786665</v>
      </c>
      <c r="M20" s="95">
        <f t="shared" si="3"/>
        <v>0.10677833281870219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50693903</v>
      </c>
      <c r="AA20" s="78">
        <v>11092762</v>
      </c>
      <c r="AB20" s="78">
        <f t="shared" si="10"/>
        <v>61786665</v>
      </c>
      <c r="AC20" s="95">
        <f t="shared" si="11"/>
        <v>0.10677833281870219</v>
      </c>
      <c r="AD20" s="77">
        <v>26715044</v>
      </c>
      <c r="AE20" s="78">
        <v>1013623</v>
      </c>
      <c r="AF20" s="78">
        <f t="shared" si="12"/>
        <v>27728667</v>
      </c>
      <c r="AG20" s="78">
        <v>559474449</v>
      </c>
      <c r="AH20" s="78">
        <v>559474449</v>
      </c>
      <c r="AI20" s="79">
        <v>27728667</v>
      </c>
      <c r="AJ20" s="114">
        <f t="shared" si="13"/>
        <v>4.9561989916719146E-2</v>
      </c>
      <c r="AK20" s="115">
        <f t="shared" si="14"/>
        <v>1.2282594760144798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159413000</v>
      </c>
      <c r="E21" s="78">
        <v>7400000</v>
      </c>
      <c r="F21" s="79">
        <f t="shared" si="0"/>
        <v>166813000</v>
      </c>
      <c r="G21" s="77">
        <v>159413000</v>
      </c>
      <c r="H21" s="78">
        <v>7400000</v>
      </c>
      <c r="I21" s="79">
        <f t="shared" si="1"/>
        <v>166813000</v>
      </c>
      <c r="J21" s="77">
        <v>63665204</v>
      </c>
      <c r="K21" s="78">
        <v>942360</v>
      </c>
      <c r="L21" s="78">
        <f t="shared" si="2"/>
        <v>64607564</v>
      </c>
      <c r="M21" s="95">
        <f t="shared" si="3"/>
        <v>0.38730532992032995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63665204</v>
      </c>
      <c r="AA21" s="78">
        <v>942360</v>
      </c>
      <c r="AB21" s="78">
        <f t="shared" si="10"/>
        <v>64607564</v>
      </c>
      <c r="AC21" s="95">
        <f t="shared" si="11"/>
        <v>0.38730532992032995</v>
      </c>
      <c r="AD21" s="77">
        <v>57000244</v>
      </c>
      <c r="AE21" s="78">
        <v>79443</v>
      </c>
      <c r="AF21" s="78">
        <f t="shared" si="12"/>
        <v>57079687</v>
      </c>
      <c r="AG21" s="78">
        <v>164828000</v>
      </c>
      <c r="AH21" s="78">
        <v>163372500</v>
      </c>
      <c r="AI21" s="79">
        <v>57079687</v>
      </c>
      <c r="AJ21" s="114">
        <f t="shared" si="13"/>
        <v>0.34629848690756426</v>
      </c>
      <c r="AK21" s="115">
        <f t="shared" si="14"/>
        <v>0.13188364189873703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5690773761</v>
      </c>
      <c r="E22" s="81">
        <f>SUM(E16:E21)</f>
        <v>460517216</v>
      </c>
      <c r="F22" s="82">
        <f t="shared" si="0"/>
        <v>6151290977</v>
      </c>
      <c r="G22" s="80">
        <f>SUM(G16:G21)</f>
        <v>5690773761</v>
      </c>
      <c r="H22" s="81">
        <f>SUM(H16:H21)</f>
        <v>460517216</v>
      </c>
      <c r="I22" s="82">
        <f t="shared" si="1"/>
        <v>6151290977</v>
      </c>
      <c r="J22" s="80">
        <f>SUM(J16:J21)</f>
        <v>1243546037</v>
      </c>
      <c r="K22" s="81">
        <f>SUM(K16:K21)</f>
        <v>105302648</v>
      </c>
      <c r="L22" s="81">
        <f t="shared" si="2"/>
        <v>1348848685</v>
      </c>
      <c r="M22" s="96">
        <f t="shared" si="3"/>
        <v>0.21927895949702528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1243546037</v>
      </c>
      <c r="AA22" s="81">
        <v>105302648</v>
      </c>
      <c r="AB22" s="81">
        <f t="shared" si="10"/>
        <v>1348848685</v>
      </c>
      <c r="AC22" s="96">
        <f t="shared" si="11"/>
        <v>0.21927895949702528</v>
      </c>
      <c r="AD22" s="80">
        <f>SUM(AD16:AD21)</f>
        <v>1017118638</v>
      </c>
      <c r="AE22" s="81">
        <f>SUM(AE16:AE21)</f>
        <v>44120358</v>
      </c>
      <c r="AF22" s="81">
        <f t="shared" si="12"/>
        <v>1061238996</v>
      </c>
      <c r="AG22" s="81">
        <f>SUM(AG16:AG21)</f>
        <v>5490362859</v>
      </c>
      <c r="AH22" s="81">
        <f>SUM(AH16:AH21)</f>
        <v>5684457485</v>
      </c>
      <c r="AI22" s="82">
        <f>SUM(AI16:AI21)</f>
        <v>1061238996</v>
      </c>
      <c r="AJ22" s="116">
        <f t="shared" si="13"/>
        <v>0.19329123106324</v>
      </c>
      <c r="AK22" s="117">
        <f t="shared" si="14"/>
        <v>0.27101311776522774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658565364</v>
      </c>
      <c r="E23" s="78">
        <v>231198060</v>
      </c>
      <c r="F23" s="79">
        <f t="shared" si="0"/>
        <v>889763424</v>
      </c>
      <c r="G23" s="77">
        <v>658565364</v>
      </c>
      <c r="H23" s="78">
        <v>231198060</v>
      </c>
      <c r="I23" s="79">
        <f t="shared" si="1"/>
        <v>889763424</v>
      </c>
      <c r="J23" s="77">
        <v>218710005</v>
      </c>
      <c r="K23" s="78">
        <v>23488892</v>
      </c>
      <c r="L23" s="78">
        <f t="shared" si="2"/>
        <v>242198897</v>
      </c>
      <c r="M23" s="95">
        <f t="shared" si="3"/>
        <v>0.27220594875790266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218710005</v>
      </c>
      <c r="AA23" s="78">
        <v>23488892</v>
      </c>
      <c r="AB23" s="78">
        <f t="shared" si="10"/>
        <v>242198897</v>
      </c>
      <c r="AC23" s="95">
        <f t="shared" si="11"/>
        <v>0.27220594875790266</v>
      </c>
      <c r="AD23" s="77">
        <v>191323812</v>
      </c>
      <c r="AE23" s="78">
        <v>7039087</v>
      </c>
      <c r="AF23" s="78">
        <f t="shared" si="12"/>
        <v>198362899</v>
      </c>
      <c r="AG23" s="78">
        <v>833392692</v>
      </c>
      <c r="AH23" s="78">
        <v>844137608</v>
      </c>
      <c r="AI23" s="79">
        <v>198362899</v>
      </c>
      <c r="AJ23" s="114">
        <f t="shared" si="13"/>
        <v>0.23801852464528211</v>
      </c>
      <c r="AK23" s="115">
        <f t="shared" si="14"/>
        <v>0.22098889571078506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1047130185</v>
      </c>
      <c r="E24" s="78">
        <v>131484000</v>
      </c>
      <c r="F24" s="79">
        <f t="shared" si="0"/>
        <v>1178614185</v>
      </c>
      <c r="G24" s="77">
        <v>1047130185</v>
      </c>
      <c r="H24" s="78">
        <v>131484000</v>
      </c>
      <c r="I24" s="79">
        <f t="shared" si="1"/>
        <v>1178614185</v>
      </c>
      <c r="J24" s="77">
        <v>284633599</v>
      </c>
      <c r="K24" s="78">
        <v>5465758</v>
      </c>
      <c r="L24" s="78">
        <f t="shared" si="2"/>
        <v>290099357</v>
      </c>
      <c r="M24" s="95">
        <f t="shared" si="3"/>
        <v>0.2461359796038769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284633599</v>
      </c>
      <c r="AA24" s="78">
        <v>5465758</v>
      </c>
      <c r="AB24" s="78">
        <f t="shared" si="10"/>
        <v>290099357</v>
      </c>
      <c r="AC24" s="95">
        <f t="shared" si="11"/>
        <v>0.2461359796038769</v>
      </c>
      <c r="AD24" s="77">
        <v>265957482</v>
      </c>
      <c r="AE24" s="78">
        <v>25176857</v>
      </c>
      <c r="AF24" s="78">
        <f t="shared" si="12"/>
        <v>291134339</v>
      </c>
      <c r="AG24" s="78">
        <v>1058824851</v>
      </c>
      <c r="AH24" s="78">
        <v>1090398608</v>
      </c>
      <c r="AI24" s="79">
        <v>291134339</v>
      </c>
      <c r="AJ24" s="114">
        <f t="shared" si="13"/>
        <v>0.2749598658598163</v>
      </c>
      <c r="AK24" s="115">
        <f t="shared" si="14"/>
        <v>-3.5549980244686807E-3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462440960</v>
      </c>
      <c r="E25" s="78">
        <v>197218000</v>
      </c>
      <c r="F25" s="79">
        <f t="shared" si="0"/>
        <v>659658960</v>
      </c>
      <c r="G25" s="77">
        <v>462440960</v>
      </c>
      <c r="H25" s="78">
        <v>197218000</v>
      </c>
      <c r="I25" s="79">
        <f t="shared" si="1"/>
        <v>659658960</v>
      </c>
      <c r="J25" s="77">
        <v>162075242</v>
      </c>
      <c r="K25" s="78">
        <v>30766446</v>
      </c>
      <c r="L25" s="78">
        <f t="shared" si="2"/>
        <v>192841688</v>
      </c>
      <c r="M25" s="95">
        <f t="shared" si="3"/>
        <v>0.29233543344882329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162075242</v>
      </c>
      <c r="AA25" s="78">
        <v>30766446</v>
      </c>
      <c r="AB25" s="78">
        <f t="shared" si="10"/>
        <v>192841688</v>
      </c>
      <c r="AC25" s="95">
        <f t="shared" si="11"/>
        <v>0.29233543344882329</v>
      </c>
      <c r="AD25" s="77">
        <v>140462575</v>
      </c>
      <c r="AE25" s="78">
        <v>23022699</v>
      </c>
      <c r="AF25" s="78">
        <f t="shared" si="12"/>
        <v>163485274</v>
      </c>
      <c r="AG25" s="78">
        <v>497881052</v>
      </c>
      <c r="AH25" s="78">
        <v>546646784</v>
      </c>
      <c r="AI25" s="79">
        <v>163485274</v>
      </c>
      <c r="AJ25" s="114">
        <f t="shared" si="13"/>
        <v>0.32836211248304342</v>
      </c>
      <c r="AK25" s="115">
        <f t="shared" si="14"/>
        <v>0.17956610575213028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1705903317</v>
      </c>
      <c r="E26" s="78">
        <v>280614174</v>
      </c>
      <c r="F26" s="79">
        <f t="shared" si="0"/>
        <v>1986517491</v>
      </c>
      <c r="G26" s="77">
        <v>1705903317</v>
      </c>
      <c r="H26" s="78">
        <v>280614174</v>
      </c>
      <c r="I26" s="79">
        <f t="shared" si="1"/>
        <v>1986517491</v>
      </c>
      <c r="J26" s="77">
        <v>514548044</v>
      </c>
      <c r="K26" s="78">
        <v>36456700</v>
      </c>
      <c r="L26" s="78">
        <f t="shared" si="2"/>
        <v>551004744</v>
      </c>
      <c r="M26" s="95">
        <f t="shared" si="3"/>
        <v>0.27737220864973494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514548044</v>
      </c>
      <c r="AA26" s="78">
        <v>36456700</v>
      </c>
      <c r="AB26" s="78">
        <f t="shared" si="10"/>
        <v>551004744</v>
      </c>
      <c r="AC26" s="95">
        <f t="shared" si="11"/>
        <v>0.27737220864973494</v>
      </c>
      <c r="AD26" s="77">
        <v>403949834</v>
      </c>
      <c r="AE26" s="78">
        <v>22468151</v>
      </c>
      <c r="AF26" s="78">
        <f t="shared" si="12"/>
        <v>426417985</v>
      </c>
      <c r="AG26" s="78">
        <v>1997939621</v>
      </c>
      <c r="AH26" s="78">
        <v>1878696618</v>
      </c>
      <c r="AI26" s="79">
        <v>426417985</v>
      </c>
      <c r="AJ26" s="114">
        <f t="shared" si="13"/>
        <v>0.21342886467538549</v>
      </c>
      <c r="AK26" s="115">
        <f t="shared" si="14"/>
        <v>0.29217050730165606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249006428</v>
      </c>
      <c r="E27" s="78">
        <v>60180000</v>
      </c>
      <c r="F27" s="79">
        <f t="shared" si="0"/>
        <v>309186428</v>
      </c>
      <c r="G27" s="77">
        <v>249006428</v>
      </c>
      <c r="H27" s="78">
        <v>60180000</v>
      </c>
      <c r="I27" s="79">
        <f t="shared" si="1"/>
        <v>309186428</v>
      </c>
      <c r="J27" s="77">
        <v>64137696</v>
      </c>
      <c r="K27" s="78">
        <v>6896310</v>
      </c>
      <c r="L27" s="78">
        <f t="shared" si="2"/>
        <v>71034006</v>
      </c>
      <c r="M27" s="95">
        <f t="shared" si="3"/>
        <v>0.22974490329180944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64137696</v>
      </c>
      <c r="AA27" s="78">
        <v>6896310</v>
      </c>
      <c r="AB27" s="78">
        <f t="shared" si="10"/>
        <v>71034006</v>
      </c>
      <c r="AC27" s="95">
        <f t="shared" si="11"/>
        <v>0.22974490329180944</v>
      </c>
      <c r="AD27" s="77">
        <v>57620936</v>
      </c>
      <c r="AE27" s="78">
        <v>7090406</v>
      </c>
      <c r="AF27" s="78">
        <f t="shared" si="12"/>
        <v>64711342</v>
      </c>
      <c r="AG27" s="78">
        <v>251622157</v>
      </c>
      <c r="AH27" s="78">
        <v>262641043</v>
      </c>
      <c r="AI27" s="79">
        <v>64711342</v>
      </c>
      <c r="AJ27" s="114">
        <f t="shared" si="13"/>
        <v>0.25717664442404409</v>
      </c>
      <c r="AK27" s="115">
        <f t="shared" si="14"/>
        <v>9.7705654134015552E-2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424575630</v>
      </c>
      <c r="E28" s="78">
        <v>41195520</v>
      </c>
      <c r="F28" s="79">
        <f t="shared" si="0"/>
        <v>465771150</v>
      </c>
      <c r="G28" s="77">
        <v>424575630</v>
      </c>
      <c r="H28" s="78">
        <v>41195520</v>
      </c>
      <c r="I28" s="79">
        <f t="shared" si="1"/>
        <v>465771150</v>
      </c>
      <c r="J28" s="77">
        <v>43009</v>
      </c>
      <c r="K28" s="78">
        <v>0</v>
      </c>
      <c r="L28" s="78">
        <f t="shared" si="2"/>
        <v>43009</v>
      </c>
      <c r="M28" s="95">
        <f t="shared" si="3"/>
        <v>9.2339338750371298E-5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43009</v>
      </c>
      <c r="AA28" s="78">
        <v>0</v>
      </c>
      <c r="AB28" s="78">
        <f t="shared" si="10"/>
        <v>43009</v>
      </c>
      <c r="AC28" s="95">
        <f t="shared" si="11"/>
        <v>9.2339338750371298E-5</v>
      </c>
      <c r="AD28" s="77">
        <v>39151559</v>
      </c>
      <c r="AE28" s="78">
        <v>4103517</v>
      </c>
      <c r="AF28" s="78">
        <f t="shared" si="12"/>
        <v>43255076</v>
      </c>
      <c r="AG28" s="78">
        <v>395065440</v>
      </c>
      <c r="AH28" s="78">
        <v>397578369</v>
      </c>
      <c r="AI28" s="79">
        <v>43255076</v>
      </c>
      <c r="AJ28" s="114">
        <f t="shared" si="13"/>
        <v>0.10948838248164658</v>
      </c>
      <c r="AK28" s="115">
        <f t="shared" si="14"/>
        <v>-0.9990056889508182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159632892</v>
      </c>
      <c r="E29" s="78">
        <v>1449996</v>
      </c>
      <c r="F29" s="79">
        <f t="shared" si="0"/>
        <v>161082888</v>
      </c>
      <c r="G29" s="77">
        <v>159632892</v>
      </c>
      <c r="H29" s="78">
        <v>1449996</v>
      </c>
      <c r="I29" s="79">
        <f t="shared" si="1"/>
        <v>161082888</v>
      </c>
      <c r="J29" s="77">
        <v>58683006</v>
      </c>
      <c r="K29" s="78">
        <v>0</v>
      </c>
      <c r="L29" s="78">
        <f t="shared" si="2"/>
        <v>58683006</v>
      </c>
      <c r="M29" s="95">
        <f t="shared" si="3"/>
        <v>0.36430316546100167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58683006</v>
      </c>
      <c r="AA29" s="78">
        <v>0</v>
      </c>
      <c r="AB29" s="78">
        <f t="shared" si="10"/>
        <v>58683006</v>
      </c>
      <c r="AC29" s="95">
        <f t="shared" si="11"/>
        <v>0.36430316546100167</v>
      </c>
      <c r="AD29" s="77">
        <v>52145749</v>
      </c>
      <c r="AE29" s="78">
        <v>0</v>
      </c>
      <c r="AF29" s="78">
        <f t="shared" si="12"/>
        <v>52145749</v>
      </c>
      <c r="AG29" s="78">
        <v>163055947</v>
      </c>
      <c r="AH29" s="78">
        <v>164095174</v>
      </c>
      <c r="AI29" s="79">
        <v>52145749</v>
      </c>
      <c r="AJ29" s="114">
        <f t="shared" si="13"/>
        <v>0.31980280363524549</v>
      </c>
      <c r="AK29" s="115">
        <f t="shared" si="14"/>
        <v>0.12536509927204231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4707254776</v>
      </c>
      <c r="E30" s="81">
        <f>SUM(E23:E29)</f>
        <v>943339750</v>
      </c>
      <c r="F30" s="82">
        <f t="shared" si="0"/>
        <v>5650594526</v>
      </c>
      <c r="G30" s="80">
        <f>SUM(G23:G29)</f>
        <v>4707254776</v>
      </c>
      <c r="H30" s="81">
        <f>SUM(H23:H29)</f>
        <v>943339750</v>
      </c>
      <c r="I30" s="82">
        <f t="shared" si="1"/>
        <v>5650594526</v>
      </c>
      <c r="J30" s="80">
        <f>SUM(J23:J29)</f>
        <v>1302830601</v>
      </c>
      <c r="K30" s="81">
        <f>SUM(K23:K29)</f>
        <v>103074106</v>
      </c>
      <c r="L30" s="81">
        <f t="shared" si="2"/>
        <v>1405904707</v>
      </c>
      <c r="M30" s="96">
        <f t="shared" si="3"/>
        <v>0.24880651063017009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1302830601</v>
      </c>
      <c r="AA30" s="81">
        <v>103074106</v>
      </c>
      <c r="AB30" s="81">
        <f t="shared" si="10"/>
        <v>1405904707</v>
      </c>
      <c r="AC30" s="96">
        <f t="shared" si="11"/>
        <v>0.24880651063017009</v>
      </c>
      <c r="AD30" s="80">
        <f>SUM(AD23:AD29)</f>
        <v>1150611947</v>
      </c>
      <c r="AE30" s="81">
        <f>SUM(AE23:AE29)</f>
        <v>88900717</v>
      </c>
      <c r="AF30" s="81">
        <f t="shared" si="12"/>
        <v>1239512664</v>
      </c>
      <c r="AG30" s="81">
        <f>SUM(AG23:AG29)</f>
        <v>5197781760</v>
      </c>
      <c r="AH30" s="81">
        <f>SUM(AH23:AH29)</f>
        <v>5184194204</v>
      </c>
      <c r="AI30" s="82">
        <f>SUM(AI23:AI29)</f>
        <v>1239512664</v>
      </c>
      <c r="AJ30" s="116">
        <f t="shared" si="13"/>
        <v>0.23846954744017571</v>
      </c>
      <c r="AK30" s="117">
        <f t="shared" si="14"/>
        <v>0.1342398894602983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1191278640</v>
      </c>
      <c r="E31" s="78">
        <v>134568093</v>
      </c>
      <c r="F31" s="79">
        <f t="shared" si="0"/>
        <v>1325846733</v>
      </c>
      <c r="G31" s="77">
        <v>1191278640</v>
      </c>
      <c r="H31" s="78">
        <v>134568093</v>
      </c>
      <c r="I31" s="79">
        <f t="shared" si="1"/>
        <v>1325846733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0</v>
      </c>
      <c r="AA31" s="78">
        <v>0</v>
      </c>
      <c r="AB31" s="78">
        <f t="shared" si="10"/>
        <v>0</v>
      </c>
      <c r="AC31" s="95">
        <f t="shared" si="11"/>
        <v>0</v>
      </c>
      <c r="AD31" s="77">
        <v>290859624</v>
      </c>
      <c r="AE31" s="78">
        <v>13128960</v>
      </c>
      <c r="AF31" s="78">
        <f t="shared" si="12"/>
        <v>303988584</v>
      </c>
      <c r="AG31" s="78">
        <v>1210504140</v>
      </c>
      <c r="AH31" s="78">
        <v>1238045947</v>
      </c>
      <c r="AI31" s="79">
        <v>303988584</v>
      </c>
      <c r="AJ31" s="114">
        <f t="shared" si="13"/>
        <v>0.25112560457661881</v>
      </c>
      <c r="AK31" s="115">
        <f t="shared" si="14"/>
        <v>-1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1056344175</v>
      </c>
      <c r="E32" s="78">
        <v>153235050</v>
      </c>
      <c r="F32" s="79">
        <f t="shared" si="0"/>
        <v>1209579225</v>
      </c>
      <c r="G32" s="77">
        <v>1056344175</v>
      </c>
      <c r="H32" s="78">
        <v>153235050</v>
      </c>
      <c r="I32" s="79">
        <f t="shared" si="1"/>
        <v>1209579225</v>
      </c>
      <c r="J32" s="77">
        <v>209633214</v>
      </c>
      <c r="K32" s="78">
        <v>3930273</v>
      </c>
      <c r="L32" s="78">
        <f t="shared" si="2"/>
        <v>213563487</v>
      </c>
      <c r="M32" s="95">
        <f t="shared" si="3"/>
        <v>0.17656014801345485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209633214</v>
      </c>
      <c r="AA32" s="78">
        <v>3930273</v>
      </c>
      <c r="AB32" s="78">
        <f t="shared" si="10"/>
        <v>213563487</v>
      </c>
      <c r="AC32" s="95">
        <f t="shared" si="11"/>
        <v>0.17656014801345485</v>
      </c>
      <c r="AD32" s="77">
        <v>249703744</v>
      </c>
      <c r="AE32" s="78">
        <v>13138650</v>
      </c>
      <c r="AF32" s="78">
        <f t="shared" si="12"/>
        <v>262842394</v>
      </c>
      <c r="AG32" s="78">
        <v>1072001746</v>
      </c>
      <c r="AH32" s="78">
        <v>1057961270</v>
      </c>
      <c r="AI32" s="79">
        <v>262842394</v>
      </c>
      <c r="AJ32" s="114">
        <f t="shared" si="13"/>
        <v>0.24518840102710057</v>
      </c>
      <c r="AK32" s="115">
        <f t="shared" si="14"/>
        <v>-0.18748462243879882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1789823870</v>
      </c>
      <c r="E33" s="78">
        <v>208791610</v>
      </c>
      <c r="F33" s="79">
        <f t="shared" si="0"/>
        <v>1998615480</v>
      </c>
      <c r="G33" s="77">
        <v>1789823870</v>
      </c>
      <c r="H33" s="78">
        <v>208791610</v>
      </c>
      <c r="I33" s="79">
        <f t="shared" si="1"/>
        <v>1998615480</v>
      </c>
      <c r="J33" s="77">
        <v>461464409</v>
      </c>
      <c r="K33" s="78">
        <v>5832696</v>
      </c>
      <c r="L33" s="78">
        <f t="shared" si="2"/>
        <v>467297105</v>
      </c>
      <c r="M33" s="95">
        <f t="shared" si="3"/>
        <v>0.23381041009449202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461464409</v>
      </c>
      <c r="AA33" s="78">
        <v>5832696</v>
      </c>
      <c r="AB33" s="78">
        <f t="shared" si="10"/>
        <v>467297105</v>
      </c>
      <c r="AC33" s="95">
        <f t="shared" si="11"/>
        <v>0.23381041009449202</v>
      </c>
      <c r="AD33" s="77">
        <v>404909442</v>
      </c>
      <c r="AE33" s="78">
        <v>20521274</v>
      </c>
      <c r="AF33" s="78">
        <f t="shared" si="12"/>
        <v>425430716</v>
      </c>
      <c r="AG33" s="78">
        <v>1983224505</v>
      </c>
      <c r="AH33" s="78">
        <v>1799672055</v>
      </c>
      <c r="AI33" s="79">
        <v>425430716</v>
      </c>
      <c r="AJ33" s="114">
        <f t="shared" si="13"/>
        <v>0.2145146527422522</v>
      </c>
      <c r="AK33" s="115">
        <f t="shared" si="14"/>
        <v>9.8409417621834416E-2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283100775</v>
      </c>
      <c r="E34" s="78">
        <v>57906890</v>
      </c>
      <c r="F34" s="79">
        <f t="shared" si="0"/>
        <v>341007665</v>
      </c>
      <c r="G34" s="77">
        <v>283100775</v>
      </c>
      <c r="H34" s="78">
        <v>57906890</v>
      </c>
      <c r="I34" s="79">
        <f t="shared" si="1"/>
        <v>341007665</v>
      </c>
      <c r="J34" s="77">
        <v>95914518</v>
      </c>
      <c r="K34" s="78">
        <v>166504</v>
      </c>
      <c r="L34" s="78">
        <f t="shared" si="2"/>
        <v>96081022</v>
      </c>
      <c r="M34" s="95">
        <f t="shared" si="3"/>
        <v>0.28175619454184408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95914518</v>
      </c>
      <c r="AA34" s="78">
        <v>166504</v>
      </c>
      <c r="AB34" s="78">
        <f t="shared" si="10"/>
        <v>96081022</v>
      </c>
      <c r="AC34" s="95">
        <f t="shared" si="11"/>
        <v>0.28175619454184408</v>
      </c>
      <c r="AD34" s="77">
        <v>83412702</v>
      </c>
      <c r="AE34" s="78">
        <v>2790726</v>
      </c>
      <c r="AF34" s="78">
        <f t="shared" si="12"/>
        <v>86203428</v>
      </c>
      <c r="AG34" s="78">
        <v>344312294</v>
      </c>
      <c r="AH34" s="78">
        <v>324496718</v>
      </c>
      <c r="AI34" s="79">
        <v>86203428</v>
      </c>
      <c r="AJ34" s="114">
        <f t="shared" si="13"/>
        <v>0.25036407210019634</v>
      </c>
      <c r="AK34" s="115">
        <f t="shared" si="14"/>
        <v>0.11458470073835114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185016000</v>
      </c>
      <c r="E35" s="78">
        <v>3100000</v>
      </c>
      <c r="F35" s="79">
        <f t="shared" si="0"/>
        <v>188116000</v>
      </c>
      <c r="G35" s="77">
        <v>185016000</v>
      </c>
      <c r="H35" s="78">
        <v>3100000</v>
      </c>
      <c r="I35" s="79">
        <f t="shared" si="1"/>
        <v>188116000</v>
      </c>
      <c r="J35" s="77">
        <v>74565735</v>
      </c>
      <c r="K35" s="78">
        <v>12994</v>
      </c>
      <c r="L35" s="78">
        <f t="shared" si="2"/>
        <v>74578729</v>
      </c>
      <c r="M35" s="95">
        <f t="shared" si="3"/>
        <v>0.39645074847434564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74565735</v>
      </c>
      <c r="AA35" s="78">
        <v>12994</v>
      </c>
      <c r="AB35" s="78">
        <f t="shared" si="10"/>
        <v>74578729</v>
      </c>
      <c r="AC35" s="95">
        <f t="shared" si="11"/>
        <v>0.39645074847434564</v>
      </c>
      <c r="AD35" s="77">
        <v>69713681</v>
      </c>
      <c r="AE35" s="78">
        <v>522444</v>
      </c>
      <c r="AF35" s="78">
        <f t="shared" si="12"/>
        <v>70236125</v>
      </c>
      <c r="AG35" s="78">
        <v>180169000</v>
      </c>
      <c r="AH35" s="78">
        <v>183549160</v>
      </c>
      <c r="AI35" s="79">
        <v>70236125</v>
      </c>
      <c r="AJ35" s="114">
        <f t="shared" si="13"/>
        <v>0.38983468299207968</v>
      </c>
      <c r="AK35" s="115">
        <f t="shared" si="14"/>
        <v>6.1828638752493781E-2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4505563460</v>
      </c>
      <c r="E36" s="81">
        <f>SUM(E31:E35)</f>
        <v>557601643</v>
      </c>
      <c r="F36" s="82">
        <f t="shared" si="0"/>
        <v>5063165103</v>
      </c>
      <c r="G36" s="80">
        <f>SUM(G31:G35)</f>
        <v>4505563460</v>
      </c>
      <c r="H36" s="81">
        <f>SUM(H31:H35)</f>
        <v>557601643</v>
      </c>
      <c r="I36" s="82">
        <f t="shared" si="1"/>
        <v>5063165103</v>
      </c>
      <c r="J36" s="80">
        <f>SUM(J31:J35)</f>
        <v>841577876</v>
      </c>
      <c r="K36" s="81">
        <f>SUM(K31:K35)</f>
        <v>9942467</v>
      </c>
      <c r="L36" s="81">
        <f t="shared" si="2"/>
        <v>851520343</v>
      </c>
      <c r="M36" s="96">
        <f t="shared" si="3"/>
        <v>0.16817945409195953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841577876</v>
      </c>
      <c r="AA36" s="81">
        <v>9942467</v>
      </c>
      <c r="AB36" s="81">
        <f t="shared" si="10"/>
        <v>851520343</v>
      </c>
      <c r="AC36" s="96">
        <f t="shared" si="11"/>
        <v>0.16817945409195953</v>
      </c>
      <c r="AD36" s="80">
        <f>SUM(AD31:AD35)</f>
        <v>1098599193</v>
      </c>
      <c r="AE36" s="81">
        <f>SUM(AE31:AE35)</f>
        <v>50102054</v>
      </c>
      <c r="AF36" s="81">
        <f t="shared" si="12"/>
        <v>1148701247</v>
      </c>
      <c r="AG36" s="81">
        <f>SUM(AG31:AG35)</f>
        <v>4790211685</v>
      </c>
      <c r="AH36" s="81">
        <f>SUM(AH31:AH35)</f>
        <v>4603725150</v>
      </c>
      <c r="AI36" s="82">
        <f>SUM(AI31:AI35)</f>
        <v>1148701247</v>
      </c>
      <c r="AJ36" s="116">
        <f t="shared" si="13"/>
        <v>0.23980177130731542</v>
      </c>
      <c r="AK36" s="117">
        <f t="shared" si="14"/>
        <v>-0.25871035203986337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25163090589</v>
      </c>
      <c r="E37" s="84">
        <f>SUM(E9,E11:E14,E16:E21,E23:E29,E31:E35)</f>
        <v>3296201043</v>
      </c>
      <c r="F37" s="85">
        <f t="shared" si="0"/>
        <v>28459291632</v>
      </c>
      <c r="G37" s="83">
        <f>SUM(G9,G11:G14,G16:G21,G23:G29,G31:G35)</f>
        <v>25163090589</v>
      </c>
      <c r="H37" s="84">
        <f>SUM(H9,H11:H14,H16:H21,H23:H29,H31:H35)</f>
        <v>3296201043</v>
      </c>
      <c r="I37" s="85">
        <f t="shared" si="1"/>
        <v>28459291632</v>
      </c>
      <c r="J37" s="83">
        <f>SUM(J9,J11:J14,J16:J21,J23:J29,J31:J35)</f>
        <v>6133191107</v>
      </c>
      <c r="K37" s="84">
        <f>SUM(K9,K11:K14,K16:K21,K23:K29,K31:K35)</f>
        <v>195087164</v>
      </c>
      <c r="L37" s="84">
        <f t="shared" si="2"/>
        <v>6328278271</v>
      </c>
      <c r="M37" s="97">
        <f t="shared" si="3"/>
        <v>0.22236246610876292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6133191107</v>
      </c>
      <c r="AA37" s="84">
        <v>195087164</v>
      </c>
      <c r="AB37" s="84">
        <f t="shared" si="10"/>
        <v>6328278271</v>
      </c>
      <c r="AC37" s="97">
        <f t="shared" si="11"/>
        <v>0.22236246610876292</v>
      </c>
      <c r="AD37" s="83">
        <f>SUM(AD9,AD11:AD14,AD16:AD21,AD23:AD29,AD31:AD35)</f>
        <v>6035612627</v>
      </c>
      <c r="AE37" s="84">
        <f>SUM(AE9,AE11:AE14,AE16:AE21,AE23:AE29,AE31:AE35)</f>
        <v>265844553</v>
      </c>
      <c r="AF37" s="84">
        <f t="shared" si="12"/>
        <v>6301457180</v>
      </c>
      <c r="AG37" s="84">
        <f>SUM(AG9,AG11:AG14,AG16:AG21,AG23:AG29,AG31:AG35)</f>
        <v>26448910581</v>
      </c>
      <c r="AH37" s="84">
        <f>SUM(AH9,AH11:AH14,AH16:AH21,AH23:AH29,AH31:AH35)</f>
        <v>26322599505</v>
      </c>
      <c r="AI37" s="85">
        <f>SUM(AI9,AI11:AI14,AI16:AI21,AI23:AI29,AI31:AI35)</f>
        <v>6301457180</v>
      </c>
      <c r="AJ37" s="118">
        <f t="shared" si="13"/>
        <v>0.23825016008510963</v>
      </c>
      <c r="AK37" s="119">
        <f t="shared" si="14"/>
        <v>4.2563315490147247E-3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55326542441</v>
      </c>
      <c r="E9" s="78">
        <v>2767670180</v>
      </c>
      <c r="F9" s="79">
        <f>$D9       +$E9</f>
        <v>58094212621</v>
      </c>
      <c r="G9" s="77">
        <v>55326542441</v>
      </c>
      <c r="H9" s="78">
        <v>2767670180</v>
      </c>
      <c r="I9" s="79">
        <f>$G9       +$H9</f>
        <v>58094212621</v>
      </c>
      <c r="J9" s="77">
        <v>15016369383</v>
      </c>
      <c r="K9" s="78">
        <v>217657645</v>
      </c>
      <c r="L9" s="78">
        <f>$J9       +$K9</f>
        <v>15234027028</v>
      </c>
      <c r="M9" s="95">
        <f>IF(($F9       =0),0,($L9       /$F9       ))</f>
        <v>0.26222968417499776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15016369383</v>
      </c>
      <c r="AA9" s="78">
        <v>217657645</v>
      </c>
      <c r="AB9" s="78">
        <f>$Z9       +$AA9</f>
        <v>15234027028</v>
      </c>
      <c r="AC9" s="95">
        <f>IF(($F9       =0),0,($AB9       /$F9       ))</f>
        <v>0.26222968417499776</v>
      </c>
      <c r="AD9" s="77">
        <v>13627685754</v>
      </c>
      <c r="AE9" s="78">
        <v>231585515</v>
      </c>
      <c r="AF9" s="78">
        <f>$AD9       +$AE9</f>
        <v>13859271269</v>
      </c>
      <c r="AG9" s="78">
        <v>51590844133</v>
      </c>
      <c r="AH9" s="78">
        <v>53659676392</v>
      </c>
      <c r="AI9" s="79">
        <v>13859271269</v>
      </c>
      <c r="AJ9" s="114">
        <f>IF(($AG9       =0),0,($AI9       /$AG9       ))</f>
        <v>0.26863819543776257</v>
      </c>
      <c r="AK9" s="115">
        <f>IF(($AF9       =0),0,(($L9       /$AF9       )-1))</f>
        <v>9.9193942619119735E-2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75393870352</v>
      </c>
      <c r="E10" s="78">
        <v>7642206000</v>
      </c>
      <c r="F10" s="79">
        <f t="shared" ref="F10:F23" si="0">$D10      +$E10</f>
        <v>83036076352</v>
      </c>
      <c r="G10" s="77">
        <v>75393870352</v>
      </c>
      <c r="H10" s="78">
        <v>7642206000</v>
      </c>
      <c r="I10" s="79">
        <f t="shared" ref="I10:I23" si="1">$G10      +$H10</f>
        <v>83036076352</v>
      </c>
      <c r="J10" s="77">
        <v>20707710655</v>
      </c>
      <c r="K10" s="78">
        <v>924276495</v>
      </c>
      <c r="L10" s="78">
        <f t="shared" ref="L10:L23" si="2">$J10      +$K10</f>
        <v>21631987150</v>
      </c>
      <c r="M10" s="95">
        <f t="shared" ref="M10:M23" si="3">IF(($F10      =0),0,($L10      /$F10      ))</f>
        <v>0.26051311791635462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20707710655</v>
      </c>
      <c r="AA10" s="78">
        <v>924276495</v>
      </c>
      <c r="AB10" s="78">
        <f t="shared" ref="AB10:AB23" si="10">$Z10      +$AA10</f>
        <v>21631987150</v>
      </c>
      <c r="AC10" s="95">
        <f t="shared" ref="AC10:AC23" si="11">IF(($F10      =0),0,($AB10      /$F10      ))</f>
        <v>0.26051311791635462</v>
      </c>
      <c r="AD10" s="77">
        <v>28108861452</v>
      </c>
      <c r="AE10" s="78">
        <v>843594158</v>
      </c>
      <c r="AF10" s="78">
        <f t="shared" ref="AF10:AF23" si="12">$AD10      +$AE10</f>
        <v>28952455610</v>
      </c>
      <c r="AG10" s="78">
        <v>77765163947</v>
      </c>
      <c r="AH10" s="78">
        <v>73682390929</v>
      </c>
      <c r="AI10" s="79">
        <v>28952455610</v>
      </c>
      <c r="AJ10" s="114">
        <f t="shared" ref="AJ10:AJ23" si="13">IF(($AG10      =0),0,($AI10      /$AG10      ))</f>
        <v>0.37230623765844861</v>
      </c>
      <c r="AK10" s="115">
        <f t="shared" ref="AK10:AK23" si="14">IF(($AF10      =0),0,(($L10      /$AF10      )-1))</f>
        <v>-0.25284447573668178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44704930614</v>
      </c>
      <c r="E11" s="78">
        <v>2228221908</v>
      </c>
      <c r="F11" s="79">
        <f t="shared" si="0"/>
        <v>46933152522</v>
      </c>
      <c r="G11" s="77">
        <v>44704930614</v>
      </c>
      <c r="H11" s="78">
        <v>2228221908</v>
      </c>
      <c r="I11" s="79">
        <f t="shared" si="1"/>
        <v>46933152522</v>
      </c>
      <c r="J11" s="77">
        <v>13559215025</v>
      </c>
      <c r="K11" s="78">
        <v>82151767</v>
      </c>
      <c r="L11" s="78">
        <f t="shared" si="2"/>
        <v>13641366792</v>
      </c>
      <c r="M11" s="95">
        <f t="shared" si="3"/>
        <v>0.29065524174208379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13559215025</v>
      </c>
      <c r="AA11" s="78">
        <v>82151767</v>
      </c>
      <c r="AB11" s="78">
        <f t="shared" si="10"/>
        <v>13641366792</v>
      </c>
      <c r="AC11" s="95">
        <f t="shared" si="11"/>
        <v>0.29065524174208379</v>
      </c>
      <c r="AD11" s="77">
        <v>12345353994</v>
      </c>
      <c r="AE11" s="78">
        <v>234038696</v>
      </c>
      <c r="AF11" s="78">
        <f t="shared" si="12"/>
        <v>12579392690</v>
      </c>
      <c r="AG11" s="78">
        <v>44944945450</v>
      </c>
      <c r="AH11" s="78">
        <v>44968066064</v>
      </c>
      <c r="AI11" s="79">
        <v>12579392690</v>
      </c>
      <c r="AJ11" s="114">
        <f t="shared" si="13"/>
        <v>0.27988448009118677</v>
      </c>
      <c r="AK11" s="115">
        <f t="shared" si="14"/>
        <v>8.4421730696444319E-2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175425343407</v>
      </c>
      <c r="E12" s="81">
        <f>SUM(E9:E11)</f>
        <v>12638098088</v>
      </c>
      <c r="F12" s="82">
        <f t="shared" si="0"/>
        <v>188063441495</v>
      </c>
      <c r="G12" s="80">
        <f>SUM(G9:G11)</f>
        <v>175425343407</v>
      </c>
      <c r="H12" s="81">
        <f>SUM(H9:H11)</f>
        <v>12638098088</v>
      </c>
      <c r="I12" s="82">
        <f t="shared" si="1"/>
        <v>188063441495</v>
      </c>
      <c r="J12" s="80">
        <f>SUM(J9:J11)</f>
        <v>49283295063</v>
      </c>
      <c r="K12" s="81">
        <f>SUM(K9:K11)</f>
        <v>1224085907</v>
      </c>
      <c r="L12" s="81">
        <f t="shared" si="2"/>
        <v>50507380970</v>
      </c>
      <c r="M12" s="96">
        <f t="shared" si="3"/>
        <v>0.26856565299717133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49283295063</v>
      </c>
      <c r="AA12" s="81">
        <v>1224085907</v>
      </c>
      <c r="AB12" s="81">
        <f t="shared" si="10"/>
        <v>50507380970</v>
      </c>
      <c r="AC12" s="96">
        <f t="shared" si="11"/>
        <v>0.26856565299717133</v>
      </c>
      <c r="AD12" s="80">
        <f>SUM(AD9:AD11)</f>
        <v>54081901200</v>
      </c>
      <c r="AE12" s="81">
        <f>SUM(AE9:AE11)</f>
        <v>1309218369</v>
      </c>
      <c r="AF12" s="81">
        <f t="shared" si="12"/>
        <v>55391119569</v>
      </c>
      <c r="AG12" s="81">
        <f>SUM(AG9:AG11)</f>
        <v>174300953530</v>
      </c>
      <c r="AH12" s="81">
        <f>SUM(AH9:AH11)</f>
        <v>172310133385</v>
      </c>
      <c r="AI12" s="82">
        <f>SUM(AI9:AI11)</f>
        <v>55391119569</v>
      </c>
      <c r="AJ12" s="116">
        <f t="shared" si="13"/>
        <v>0.31779011214339853</v>
      </c>
      <c r="AK12" s="117">
        <f t="shared" si="14"/>
        <v>-8.8168259406932403E-2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7960574607</v>
      </c>
      <c r="E13" s="78">
        <v>539962860</v>
      </c>
      <c r="F13" s="79">
        <f t="shared" si="0"/>
        <v>8500537467</v>
      </c>
      <c r="G13" s="77">
        <v>7960574607</v>
      </c>
      <c r="H13" s="78">
        <v>539962860</v>
      </c>
      <c r="I13" s="79">
        <f t="shared" si="1"/>
        <v>8500537467</v>
      </c>
      <c r="J13" s="77">
        <v>2232361066</v>
      </c>
      <c r="K13" s="78">
        <v>5857634</v>
      </c>
      <c r="L13" s="78">
        <f t="shared" si="2"/>
        <v>2238218700</v>
      </c>
      <c r="M13" s="95">
        <f t="shared" si="3"/>
        <v>0.26330319802589019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2232361066</v>
      </c>
      <c r="AA13" s="78">
        <v>5857634</v>
      </c>
      <c r="AB13" s="78">
        <f t="shared" si="10"/>
        <v>2238218700</v>
      </c>
      <c r="AC13" s="95">
        <f t="shared" si="11"/>
        <v>0.26330319802589019</v>
      </c>
      <c r="AD13" s="77">
        <v>2121943917</v>
      </c>
      <c r="AE13" s="78">
        <v>11196834</v>
      </c>
      <c r="AF13" s="78">
        <f t="shared" si="12"/>
        <v>2133140751</v>
      </c>
      <c r="AG13" s="78">
        <v>7423752807</v>
      </c>
      <c r="AH13" s="78">
        <v>7548097941</v>
      </c>
      <c r="AI13" s="79">
        <v>2133140751</v>
      </c>
      <c r="AJ13" s="114">
        <f t="shared" si="13"/>
        <v>0.28733994873706198</v>
      </c>
      <c r="AK13" s="115">
        <f t="shared" si="14"/>
        <v>4.9259735416305794E-2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1694996413</v>
      </c>
      <c r="E14" s="78">
        <v>259622261</v>
      </c>
      <c r="F14" s="79">
        <f t="shared" si="0"/>
        <v>1954618674</v>
      </c>
      <c r="G14" s="77">
        <v>1694996413</v>
      </c>
      <c r="H14" s="78">
        <v>259622261</v>
      </c>
      <c r="I14" s="79">
        <f t="shared" si="1"/>
        <v>1954618674</v>
      </c>
      <c r="J14" s="77">
        <v>442088979</v>
      </c>
      <c r="K14" s="78">
        <v>27769463</v>
      </c>
      <c r="L14" s="78">
        <f t="shared" si="2"/>
        <v>469858442</v>
      </c>
      <c r="M14" s="95">
        <f t="shared" si="3"/>
        <v>0.24038368621459308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442088979</v>
      </c>
      <c r="AA14" s="78">
        <v>27769463</v>
      </c>
      <c r="AB14" s="78">
        <f t="shared" si="10"/>
        <v>469858442</v>
      </c>
      <c r="AC14" s="95">
        <f t="shared" si="11"/>
        <v>0.24038368621459308</v>
      </c>
      <c r="AD14" s="77">
        <v>404600446</v>
      </c>
      <c r="AE14" s="78">
        <v>25839077</v>
      </c>
      <c r="AF14" s="78">
        <f t="shared" si="12"/>
        <v>430439523</v>
      </c>
      <c r="AG14" s="78">
        <v>1672645937</v>
      </c>
      <c r="AH14" s="78">
        <v>1725511600</v>
      </c>
      <c r="AI14" s="79">
        <v>430439523</v>
      </c>
      <c r="AJ14" s="114">
        <f t="shared" si="13"/>
        <v>0.25734048878988786</v>
      </c>
      <c r="AK14" s="115">
        <f t="shared" si="14"/>
        <v>9.1578298213103482E-2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1209418126</v>
      </c>
      <c r="E15" s="78">
        <v>87314197</v>
      </c>
      <c r="F15" s="79">
        <f t="shared" si="0"/>
        <v>1296732323</v>
      </c>
      <c r="G15" s="77">
        <v>1209418126</v>
      </c>
      <c r="H15" s="78">
        <v>87314197</v>
      </c>
      <c r="I15" s="79">
        <f t="shared" si="1"/>
        <v>1296732323</v>
      </c>
      <c r="J15" s="77">
        <v>357903727</v>
      </c>
      <c r="K15" s="78">
        <v>0</v>
      </c>
      <c r="L15" s="78">
        <f t="shared" si="2"/>
        <v>357903727</v>
      </c>
      <c r="M15" s="95">
        <f t="shared" si="3"/>
        <v>0.2760043230602805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357903727</v>
      </c>
      <c r="AA15" s="78">
        <v>0</v>
      </c>
      <c r="AB15" s="78">
        <f t="shared" si="10"/>
        <v>357903727</v>
      </c>
      <c r="AC15" s="95">
        <f t="shared" si="11"/>
        <v>0.2760043230602805</v>
      </c>
      <c r="AD15" s="77">
        <v>265048362</v>
      </c>
      <c r="AE15" s="78">
        <v>11918685</v>
      </c>
      <c r="AF15" s="78">
        <f t="shared" si="12"/>
        <v>276967047</v>
      </c>
      <c r="AG15" s="78">
        <v>1201489243</v>
      </c>
      <c r="AH15" s="78">
        <v>1214195240</v>
      </c>
      <c r="AI15" s="79">
        <v>276967047</v>
      </c>
      <c r="AJ15" s="114">
        <f t="shared" si="13"/>
        <v>0.23051978918133351</v>
      </c>
      <c r="AK15" s="115">
        <f t="shared" si="14"/>
        <v>0.29222494472420024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408336592</v>
      </c>
      <c r="E16" s="78">
        <v>2167000</v>
      </c>
      <c r="F16" s="79">
        <f t="shared" si="0"/>
        <v>410503592</v>
      </c>
      <c r="G16" s="77">
        <v>408336592</v>
      </c>
      <c r="H16" s="78">
        <v>2167000</v>
      </c>
      <c r="I16" s="79">
        <f t="shared" si="1"/>
        <v>410503592</v>
      </c>
      <c r="J16" s="77">
        <v>144771282</v>
      </c>
      <c r="K16" s="78">
        <v>318786</v>
      </c>
      <c r="L16" s="78">
        <f t="shared" si="2"/>
        <v>145090068</v>
      </c>
      <c r="M16" s="95">
        <f t="shared" si="3"/>
        <v>0.35344408874259009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144771282</v>
      </c>
      <c r="AA16" s="78">
        <v>318786</v>
      </c>
      <c r="AB16" s="78">
        <f t="shared" si="10"/>
        <v>145090068</v>
      </c>
      <c r="AC16" s="95">
        <f t="shared" si="11"/>
        <v>0.35344408874259009</v>
      </c>
      <c r="AD16" s="77">
        <v>129497311</v>
      </c>
      <c r="AE16" s="78">
        <v>294030</v>
      </c>
      <c r="AF16" s="78">
        <f t="shared" si="12"/>
        <v>129791341</v>
      </c>
      <c r="AG16" s="78">
        <v>397729119</v>
      </c>
      <c r="AH16" s="78">
        <v>397867123</v>
      </c>
      <c r="AI16" s="79">
        <v>129791341</v>
      </c>
      <c r="AJ16" s="114">
        <f t="shared" si="13"/>
        <v>0.3263309996671378</v>
      </c>
      <c r="AK16" s="115">
        <f t="shared" si="14"/>
        <v>0.11787170763571964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11273325738</v>
      </c>
      <c r="E17" s="81">
        <f>SUM(E13:E16)</f>
        <v>889066318</v>
      </c>
      <c r="F17" s="82">
        <f t="shared" si="0"/>
        <v>12162392056</v>
      </c>
      <c r="G17" s="80">
        <f>SUM(G13:G16)</f>
        <v>11273325738</v>
      </c>
      <c r="H17" s="81">
        <f>SUM(H13:H16)</f>
        <v>889066318</v>
      </c>
      <c r="I17" s="82">
        <f t="shared" si="1"/>
        <v>12162392056</v>
      </c>
      <c r="J17" s="80">
        <f>SUM(J13:J16)</f>
        <v>3177125054</v>
      </c>
      <c r="K17" s="81">
        <f>SUM(K13:K16)</f>
        <v>33945883</v>
      </c>
      <c r="L17" s="81">
        <f t="shared" si="2"/>
        <v>3211070937</v>
      </c>
      <c r="M17" s="96">
        <f t="shared" si="3"/>
        <v>0.26401639761447271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3177125054</v>
      </c>
      <c r="AA17" s="81">
        <v>33945883</v>
      </c>
      <c r="AB17" s="81">
        <f t="shared" si="10"/>
        <v>3211070937</v>
      </c>
      <c r="AC17" s="96">
        <f t="shared" si="11"/>
        <v>0.26401639761447271</v>
      </c>
      <c r="AD17" s="80">
        <f>SUM(AD13:AD16)</f>
        <v>2921090036</v>
      </c>
      <c r="AE17" s="81">
        <f>SUM(AE13:AE16)</f>
        <v>49248626</v>
      </c>
      <c r="AF17" s="81">
        <f t="shared" si="12"/>
        <v>2970338662</v>
      </c>
      <c r="AG17" s="81">
        <f>SUM(AG13:AG16)</f>
        <v>10695617106</v>
      </c>
      <c r="AH17" s="81">
        <f>SUM(AH13:AH16)</f>
        <v>10885671904</v>
      </c>
      <c r="AI17" s="82">
        <f>SUM(AI13:AI16)</f>
        <v>2970338662</v>
      </c>
      <c r="AJ17" s="116">
        <f t="shared" si="13"/>
        <v>0.27771550089743835</v>
      </c>
      <c r="AK17" s="117">
        <f t="shared" si="14"/>
        <v>8.1045396634304767E-2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3942643971</v>
      </c>
      <c r="E18" s="78">
        <v>7159622755</v>
      </c>
      <c r="F18" s="79">
        <f t="shared" si="0"/>
        <v>11102266726</v>
      </c>
      <c r="G18" s="77">
        <v>3942643971</v>
      </c>
      <c r="H18" s="78">
        <v>7159622755</v>
      </c>
      <c r="I18" s="79">
        <f t="shared" si="1"/>
        <v>11102266726</v>
      </c>
      <c r="J18" s="77">
        <v>1056583431</v>
      </c>
      <c r="K18" s="78">
        <v>53722838</v>
      </c>
      <c r="L18" s="78">
        <f t="shared" si="2"/>
        <v>1110306269</v>
      </c>
      <c r="M18" s="95">
        <f t="shared" si="3"/>
        <v>0.10000716938279042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1056583431</v>
      </c>
      <c r="AA18" s="78">
        <v>53722838</v>
      </c>
      <c r="AB18" s="78">
        <f t="shared" si="10"/>
        <v>1110306269</v>
      </c>
      <c r="AC18" s="95">
        <f t="shared" si="11"/>
        <v>0.10000716938279042</v>
      </c>
      <c r="AD18" s="77">
        <v>913965137</v>
      </c>
      <c r="AE18" s="78">
        <v>5006763</v>
      </c>
      <c r="AF18" s="78">
        <f t="shared" si="12"/>
        <v>918971900</v>
      </c>
      <c r="AG18" s="78">
        <v>3789276451</v>
      </c>
      <c r="AH18" s="78">
        <v>3816029760</v>
      </c>
      <c r="AI18" s="79">
        <v>918971900</v>
      </c>
      <c r="AJ18" s="114">
        <f t="shared" si="13"/>
        <v>0.24251909616082007</v>
      </c>
      <c r="AK18" s="115">
        <f t="shared" si="14"/>
        <v>0.20820480909155115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2248907942</v>
      </c>
      <c r="E19" s="78">
        <v>193935800</v>
      </c>
      <c r="F19" s="79">
        <f t="shared" si="0"/>
        <v>2442843742</v>
      </c>
      <c r="G19" s="77">
        <v>2248907942</v>
      </c>
      <c r="H19" s="78">
        <v>193935800</v>
      </c>
      <c r="I19" s="79">
        <f t="shared" si="1"/>
        <v>2442843742</v>
      </c>
      <c r="J19" s="77">
        <v>619892971</v>
      </c>
      <c r="K19" s="78">
        <v>20209934</v>
      </c>
      <c r="L19" s="78">
        <f t="shared" si="2"/>
        <v>640102905</v>
      </c>
      <c r="M19" s="95">
        <f t="shared" si="3"/>
        <v>0.2620318663836993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619892971</v>
      </c>
      <c r="AA19" s="78">
        <v>20209934</v>
      </c>
      <c r="AB19" s="78">
        <f t="shared" si="10"/>
        <v>640102905</v>
      </c>
      <c r="AC19" s="95">
        <f t="shared" si="11"/>
        <v>0.2620318663836993</v>
      </c>
      <c r="AD19" s="77">
        <v>512929359</v>
      </c>
      <c r="AE19" s="78">
        <v>1662584</v>
      </c>
      <c r="AF19" s="78">
        <f t="shared" si="12"/>
        <v>514591943</v>
      </c>
      <c r="AG19" s="78">
        <v>2231985834</v>
      </c>
      <c r="AH19" s="78">
        <v>2312710449</v>
      </c>
      <c r="AI19" s="79">
        <v>514591943</v>
      </c>
      <c r="AJ19" s="114">
        <f t="shared" si="13"/>
        <v>0.23055340905895733</v>
      </c>
      <c r="AK19" s="115">
        <f t="shared" si="14"/>
        <v>0.24390386151071164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2727260901</v>
      </c>
      <c r="E20" s="78">
        <v>245658000</v>
      </c>
      <c r="F20" s="79">
        <f t="shared" si="0"/>
        <v>2972918901</v>
      </c>
      <c r="G20" s="77">
        <v>2727260901</v>
      </c>
      <c r="H20" s="78">
        <v>245658000</v>
      </c>
      <c r="I20" s="79">
        <f t="shared" si="1"/>
        <v>2972918901</v>
      </c>
      <c r="J20" s="77">
        <v>760699634</v>
      </c>
      <c r="K20" s="78">
        <v>76301271</v>
      </c>
      <c r="L20" s="78">
        <f t="shared" si="2"/>
        <v>837000905</v>
      </c>
      <c r="M20" s="95">
        <f t="shared" si="3"/>
        <v>0.28154178868399615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760699634</v>
      </c>
      <c r="AA20" s="78">
        <v>76301271</v>
      </c>
      <c r="AB20" s="78">
        <f t="shared" si="10"/>
        <v>837000905</v>
      </c>
      <c r="AC20" s="95">
        <f t="shared" si="11"/>
        <v>0.28154178868399615</v>
      </c>
      <c r="AD20" s="77">
        <v>700848449</v>
      </c>
      <c r="AE20" s="78">
        <v>18987446</v>
      </c>
      <c r="AF20" s="78">
        <f t="shared" si="12"/>
        <v>719835895</v>
      </c>
      <c r="AG20" s="78">
        <v>2607084308</v>
      </c>
      <c r="AH20" s="78">
        <v>2948404310</v>
      </c>
      <c r="AI20" s="79">
        <v>719835895</v>
      </c>
      <c r="AJ20" s="114">
        <f t="shared" si="13"/>
        <v>0.27610763978408326</v>
      </c>
      <c r="AK20" s="115">
        <f t="shared" si="14"/>
        <v>0.1627662788335944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303827708</v>
      </c>
      <c r="E21" s="78">
        <v>3000000</v>
      </c>
      <c r="F21" s="79">
        <f t="shared" si="0"/>
        <v>306827708</v>
      </c>
      <c r="G21" s="77">
        <v>303827708</v>
      </c>
      <c r="H21" s="78">
        <v>3000000</v>
      </c>
      <c r="I21" s="79">
        <f t="shared" si="1"/>
        <v>306827708</v>
      </c>
      <c r="J21" s="77">
        <v>104019036</v>
      </c>
      <c r="K21" s="78">
        <v>689350</v>
      </c>
      <c r="L21" s="78">
        <f t="shared" si="2"/>
        <v>104708386</v>
      </c>
      <c r="M21" s="95">
        <f t="shared" si="3"/>
        <v>0.34126118101433006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104019036</v>
      </c>
      <c r="AA21" s="78">
        <v>689350</v>
      </c>
      <c r="AB21" s="78">
        <f t="shared" si="10"/>
        <v>104708386</v>
      </c>
      <c r="AC21" s="95">
        <f t="shared" si="11"/>
        <v>0.34126118101433006</v>
      </c>
      <c r="AD21" s="77">
        <v>90346256</v>
      </c>
      <c r="AE21" s="78">
        <v>0</v>
      </c>
      <c r="AF21" s="78">
        <f t="shared" si="12"/>
        <v>90346256</v>
      </c>
      <c r="AG21" s="78">
        <v>312749555</v>
      </c>
      <c r="AH21" s="78">
        <v>329005897</v>
      </c>
      <c r="AI21" s="79">
        <v>90346256</v>
      </c>
      <c r="AJ21" s="114">
        <f t="shared" si="13"/>
        <v>0.28887732869835736</v>
      </c>
      <c r="AK21" s="115">
        <f t="shared" si="14"/>
        <v>0.15896762783396357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9222640522</v>
      </c>
      <c r="E22" s="81">
        <f>SUM(E18:E21)</f>
        <v>7602216555</v>
      </c>
      <c r="F22" s="82">
        <f t="shared" si="0"/>
        <v>16824857077</v>
      </c>
      <c r="G22" s="80">
        <f>SUM(G18:G21)</f>
        <v>9222640522</v>
      </c>
      <c r="H22" s="81">
        <f>SUM(H18:H21)</f>
        <v>7602216555</v>
      </c>
      <c r="I22" s="82">
        <f t="shared" si="1"/>
        <v>16824857077</v>
      </c>
      <c r="J22" s="80">
        <f>SUM(J18:J21)</f>
        <v>2541195072</v>
      </c>
      <c r="K22" s="81">
        <f>SUM(K18:K21)</f>
        <v>150923393</v>
      </c>
      <c r="L22" s="81">
        <f t="shared" si="2"/>
        <v>2692118465</v>
      </c>
      <c r="M22" s="96">
        <f t="shared" si="3"/>
        <v>0.16000840023064405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2541195072</v>
      </c>
      <c r="AA22" s="81">
        <v>150923393</v>
      </c>
      <c r="AB22" s="81">
        <f t="shared" si="10"/>
        <v>2692118465</v>
      </c>
      <c r="AC22" s="96">
        <f t="shared" si="11"/>
        <v>0.16000840023064405</v>
      </c>
      <c r="AD22" s="80">
        <f>SUM(AD18:AD21)</f>
        <v>2218089201</v>
      </c>
      <c r="AE22" s="81">
        <f>SUM(AE18:AE21)</f>
        <v>25656793</v>
      </c>
      <c r="AF22" s="81">
        <f t="shared" si="12"/>
        <v>2243745994</v>
      </c>
      <c r="AG22" s="81">
        <f>SUM(AG18:AG21)</f>
        <v>8941096148</v>
      </c>
      <c r="AH22" s="81">
        <f>SUM(AH18:AH21)</f>
        <v>9406150416</v>
      </c>
      <c r="AI22" s="82">
        <f>SUM(AI18:AI21)</f>
        <v>2243745994</v>
      </c>
      <c r="AJ22" s="116">
        <f t="shared" si="13"/>
        <v>0.25094753001866499</v>
      </c>
      <c r="AK22" s="117">
        <f t="shared" si="14"/>
        <v>0.19983209873086905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195921309667</v>
      </c>
      <c r="E23" s="84">
        <f>SUM(E9:E11,E13:E16,E18:E21)</f>
        <v>21129380961</v>
      </c>
      <c r="F23" s="85">
        <f t="shared" si="0"/>
        <v>217050690628</v>
      </c>
      <c r="G23" s="83">
        <f>SUM(G9:G11,G13:G16,G18:G21)</f>
        <v>195921309667</v>
      </c>
      <c r="H23" s="84">
        <f>SUM(H9:H11,H13:H16,H18:H21)</f>
        <v>21129380961</v>
      </c>
      <c r="I23" s="85">
        <f t="shared" si="1"/>
        <v>217050690628</v>
      </c>
      <c r="J23" s="83">
        <f>SUM(J9:J11,J13:J16,J18:J21)</f>
        <v>55001615189</v>
      </c>
      <c r="K23" s="84">
        <f>SUM(K9:K11,K13:K16,K18:K21)</f>
        <v>1408955183</v>
      </c>
      <c r="L23" s="84">
        <f t="shared" si="2"/>
        <v>56410570372</v>
      </c>
      <c r="M23" s="97">
        <f t="shared" si="3"/>
        <v>0.25989583451121678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55001615189</v>
      </c>
      <c r="AA23" s="84">
        <v>1408955183</v>
      </c>
      <c r="AB23" s="84">
        <f t="shared" si="10"/>
        <v>56410570372</v>
      </c>
      <c r="AC23" s="97">
        <f t="shared" si="11"/>
        <v>0.25989583451121678</v>
      </c>
      <c r="AD23" s="83">
        <f>SUM(AD9:AD11,AD13:AD16,AD18:AD21)</f>
        <v>59221080437</v>
      </c>
      <c r="AE23" s="84">
        <f>SUM(AE9:AE11,AE13:AE16,AE18:AE21)</f>
        <v>1384123788</v>
      </c>
      <c r="AF23" s="84">
        <f t="shared" si="12"/>
        <v>60605204225</v>
      </c>
      <c r="AG23" s="84">
        <f>SUM(AG9:AG11,AG13:AG16,AG18:AG21)</f>
        <v>193937666784</v>
      </c>
      <c r="AH23" s="84">
        <f>SUM(AH9:AH11,AH13:AH16,AH18:AH21)</f>
        <v>192601955705</v>
      </c>
      <c r="AI23" s="85">
        <f>SUM(AI9:AI11,AI13:AI16,AI18:AI21)</f>
        <v>60605204225</v>
      </c>
      <c r="AJ23" s="118">
        <f t="shared" si="13"/>
        <v>0.31249836728467839</v>
      </c>
      <c r="AK23" s="119">
        <f t="shared" si="14"/>
        <v>-6.92124365661273E-2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52562915670</v>
      </c>
      <c r="E9" s="78">
        <v>8143224000</v>
      </c>
      <c r="F9" s="79">
        <f>$D9       +$E9</f>
        <v>60706139670</v>
      </c>
      <c r="G9" s="77">
        <v>52562915670</v>
      </c>
      <c r="H9" s="78">
        <v>8143224000</v>
      </c>
      <c r="I9" s="79">
        <f>$G9       +$H9</f>
        <v>60706139670</v>
      </c>
      <c r="J9" s="77">
        <v>14408216311</v>
      </c>
      <c r="K9" s="78">
        <v>520517151</v>
      </c>
      <c r="L9" s="78">
        <f>$J9       +$K9</f>
        <v>14928733462</v>
      </c>
      <c r="M9" s="95">
        <f>IF(($F9       =0),0,($L9       /$F9       ))</f>
        <v>0.24591801658206147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14408216311</v>
      </c>
      <c r="AA9" s="78">
        <v>520517151</v>
      </c>
      <c r="AB9" s="78">
        <f>$Z9       +$AA9</f>
        <v>14928733462</v>
      </c>
      <c r="AC9" s="95">
        <f>IF(($F9       =0),0,($AB9       /$F9       ))</f>
        <v>0.24591801658206147</v>
      </c>
      <c r="AD9" s="77">
        <v>13233829771</v>
      </c>
      <c r="AE9" s="78">
        <v>381968794</v>
      </c>
      <c r="AF9" s="78">
        <f>$AD9       +$AE9</f>
        <v>13615798565</v>
      </c>
      <c r="AG9" s="78">
        <v>51755607300</v>
      </c>
      <c r="AH9" s="78">
        <v>53182343536</v>
      </c>
      <c r="AI9" s="79">
        <v>13615798565</v>
      </c>
      <c r="AJ9" s="114">
        <f>IF(($AG9       =0),0,($AI9       /$AG9       ))</f>
        <v>0.26307871311559317</v>
      </c>
      <c r="AK9" s="115">
        <f>IF(($AF9       =0),0,(($L9       /$AF9       )-1))</f>
        <v>9.6427314985031876E-2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52562915670</v>
      </c>
      <c r="E10" s="81">
        <f>E9</f>
        <v>8143224000</v>
      </c>
      <c r="F10" s="82">
        <f t="shared" ref="F10:F41" si="0">$D10      +$E10</f>
        <v>60706139670</v>
      </c>
      <c r="G10" s="80">
        <f>G9</f>
        <v>52562915670</v>
      </c>
      <c r="H10" s="81">
        <f>H9</f>
        <v>8143224000</v>
      </c>
      <c r="I10" s="82">
        <f t="shared" ref="I10:I41" si="1">$G10      +$H10</f>
        <v>60706139670</v>
      </c>
      <c r="J10" s="80">
        <f>J9</f>
        <v>14408216311</v>
      </c>
      <c r="K10" s="81">
        <f>K9</f>
        <v>520517151</v>
      </c>
      <c r="L10" s="81">
        <f t="shared" ref="L10:L41" si="2">$J10      +$K10</f>
        <v>14928733462</v>
      </c>
      <c r="M10" s="96">
        <f t="shared" ref="M10:M41" si="3">IF(($F10      =0),0,($L10      /$F10      ))</f>
        <v>0.24591801658206147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14408216311</v>
      </c>
      <c r="AA10" s="81">
        <v>520517151</v>
      </c>
      <c r="AB10" s="81">
        <f t="shared" ref="AB10:AB41" si="10">$Z10      +$AA10</f>
        <v>14928733462</v>
      </c>
      <c r="AC10" s="96">
        <f t="shared" ref="AC10:AC41" si="11">IF(($F10      =0),0,($AB10      /$F10      ))</f>
        <v>0.24591801658206147</v>
      </c>
      <c r="AD10" s="80">
        <f>AD9</f>
        <v>13233829771</v>
      </c>
      <c r="AE10" s="81">
        <f>AE9</f>
        <v>381968794</v>
      </c>
      <c r="AF10" s="81">
        <f t="shared" ref="AF10:AF41" si="12">$AD10      +$AE10</f>
        <v>13615798565</v>
      </c>
      <c r="AG10" s="81">
        <f>AG9</f>
        <v>51755607300</v>
      </c>
      <c r="AH10" s="81">
        <f>AH9</f>
        <v>53182343536</v>
      </c>
      <c r="AI10" s="82">
        <f>AI9</f>
        <v>13615798565</v>
      </c>
      <c r="AJ10" s="116">
        <f t="shared" ref="AJ10:AJ41" si="13">IF(($AG10      =0),0,($AI10      /$AG10      ))</f>
        <v>0.26307871311559317</v>
      </c>
      <c r="AK10" s="117">
        <f t="shared" ref="AK10:AK41" si="14">IF(($AF10      =0),0,(($L10      /$AF10      )-1))</f>
        <v>9.6427314985031876E-2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368149146</v>
      </c>
      <c r="E11" s="78">
        <v>54355578</v>
      </c>
      <c r="F11" s="79">
        <f t="shared" si="0"/>
        <v>422504724</v>
      </c>
      <c r="G11" s="77">
        <v>368149146</v>
      </c>
      <c r="H11" s="78">
        <v>54355578</v>
      </c>
      <c r="I11" s="79">
        <f t="shared" si="1"/>
        <v>422504724</v>
      </c>
      <c r="J11" s="77">
        <v>140810716</v>
      </c>
      <c r="K11" s="78">
        <v>13433375</v>
      </c>
      <c r="L11" s="78">
        <f t="shared" si="2"/>
        <v>154244091</v>
      </c>
      <c r="M11" s="95">
        <f t="shared" si="3"/>
        <v>0.36507068971848938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140810716</v>
      </c>
      <c r="AA11" s="78">
        <v>13433375</v>
      </c>
      <c r="AB11" s="78">
        <f t="shared" si="10"/>
        <v>154244091</v>
      </c>
      <c r="AC11" s="95">
        <f t="shared" si="11"/>
        <v>0.36507068971848938</v>
      </c>
      <c r="AD11" s="77">
        <v>134639339</v>
      </c>
      <c r="AE11" s="78">
        <v>14181200</v>
      </c>
      <c r="AF11" s="78">
        <f t="shared" si="12"/>
        <v>148820539</v>
      </c>
      <c r="AG11" s="78">
        <v>419112152</v>
      </c>
      <c r="AH11" s="78">
        <v>404954418</v>
      </c>
      <c r="AI11" s="79">
        <v>148820539</v>
      </c>
      <c r="AJ11" s="114">
        <f t="shared" si="13"/>
        <v>0.35508523980951046</v>
      </c>
      <c r="AK11" s="115">
        <f t="shared" si="14"/>
        <v>3.6443571811011877E-2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219681622</v>
      </c>
      <c r="E12" s="78">
        <v>94051025</v>
      </c>
      <c r="F12" s="79">
        <f t="shared" si="0"/>
        <v>313732647</v>
      </c>
      <c r="G12" s="77">
        <v>219681622</v>
      </c>
      <c r="H12" s="78">
        <v>94051025</v>
      </c>
      <c r="I12" s="79">
        <f t="shared" si="1"/>
        <v>313732647</v>
      </c>
      <c r="J12" s="77">
        <v>92359160</v>
      </c>
      <c r="K12" s="78">
        <v>10062066</v>
      </c>
      <c r="L12" s="78">
        <f t="shared" si="2"/>
        <v>102421226</v>
      </c>
      <c r="M12" s="95">
        <f t="shared" si="3"/>
        <v>0.32646021056265784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92359160</v>
      </c>
      <c r="AA12" s="78">
        <v>10062066</v>
      </c>
      <c r="AB12" s="78">
        <f t="shared" si="10"/>
        <v>102421226</v>
      </c>
      <c r="AC12" s="95">
        <f t="shared" si="11"/>
        <v>0.32646021056265784</v>
      </c>
      <c r="AD12" s="77">
        <v>80972392</v>
      </c>
      <c r="AE12" s="78">
        <v>15268458</v>
      </c>
      <c r="AF12" s="78">
        <f t="shared" si="12"/>
        <v>96240850</v>
      </c>
      <c r="AG12" s="78">
        <v>286386216</v>
      </c>
      <c r="AH12" s="78">
        <v>301348525</v>
      </c>
      <c r="AI12" s="79">
        <v>96240850</v>
      </c>
      <c r="AJ12" s="114">
        <f t="shared" si="13"/>
        <v>0.33605266113785309</v>
      </c>
      <c r="AK12" s="115">
        <f t="shared" si="14"/>
        <v>6.4217803562624409E-2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204177331</v>
      </c>
      <c r="E13" s="78">
        <v>47122332</v>
      </c>
      <c r="F13" s="79">
        <f t="shared" si="0"/>
        <v>251299663</v>
      </c>
      <c r="G13" s="77">
        <v>204177331</v>
      </c>
      <c r="H13" s="78">
        <v>47122332</v>
      </c>
      <c r="I13" s="79">
        <f t="shared" si="1"/>
        <v>251299663</v>
      </c>
      <c r="J13" s="77">
        <v>64515945</v>
      </c>
      <c r="K13" s="78">
        <v>3657346</v>
      </c>
      <c r="L13" s="78">
        <f t="shared" si="2"/>
        <v>68173291</v>
      </c>
      <c r="M13" s="95">
        <f t="shared" si="3"/>
        <v>0.27128285882341197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64515945</v>
      </c>
      <c r="AA13" s="78">
        <v>3657346</v>
      </c>
      <c r="AB13" s="78">
        <f t="shared" si="10"/>
        <v>68173291</v>
      </c>
      <c r="AC13" s="95">
        <f t="shared" si="11"/>
        <v>0.27128285882341197</v>
      </c>
      <c r="AD13" s="77">
        <v>60996476</v>
      </c>
      <c r="AE13" s="78">
        <v>6978930</v>
      </c>
      <c r="AF13" s="78">
        <f t="shared" si="12"/>
        <v>67975406</v>
      </c>
      <c r="AG13" s="78">
        <v>278090820</v>
      </c>
      <c r="AH13" s="78">
        <v>263596692</v>
      </c>
      <c r="AI13" s="79">
        <v>67975406</v>
      </c>
      <c r="AJ13" s="114">
        <f t="shared" si="13"/>
        <v>0.24443599396772608</v>
      </c>
      <c r="AK13" s="115">
        <f t="shared" si="14"/>
        <v>2.9111264153391936E-3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1251107503</v>
      </c>
      <c r="E14" s="78">
        <v>150892792</v>
      </c>
      <c r="F14" s="79">
        <f t="shared" si="0"/>
        <v>1402000295</v>
      </c>
      <c r="G14" s="77">
        <v>1251107503</v>
      </c>
      <c r="H14" s="78">
        <v>150892792</v>
      </c>
      <c r="I14" s="79">
        <f t="shared" si="1"/>
        <v>1402000295</v>
      </c>
      <c r="J14" s="77">
        <v>405299115</v>
      </c>
      <c r="K14" s="78">
        <v>33350479</v>
      </c>
      <c r="L14" s="78">
        <f t="shared" si="2"/>
        <v>438649594</v>
      </c>
      <c r="M14" s="95">
        <f t="shared" si="3"/>
        <v>0.31287410963062601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405299115</v>
      </c>
      <c r="AA14" s="78">
        <v>33350479</v>
      </c>
      <c r="AB14" s="78">
        <f t="shared" si="10"/>
        <v>438649594</v>
      </c>
      <c r="AC14" s="95">
        <f t="shared" si="11"/>
        <v>0.31287410963062601</v>
      </c>
      <c r="AD14" s="77">
        <v>360285365</v>
      </c>
      <c r="AE14" s="78">
        <v>37950774</v>
      </c>
      <c r="AF14" s="78">
        <f t="shared" si="12"/>
        <v>398236139</v>
      </c>
      <c r="AG14" s="78">
        <v>1346672042</v>
      </c>
      <c r="AH14" s="78">
        <v>1361787446</v>
      </c>
      <c r="AI14" s="79">
        <v>398236139</v>
      </c>
      <c r="AJ14" s="114">
        <f t="shared" si="13"/>
        <v>0.29571872481184247</v>
      </c>
      <c r="AK14" s="115">
        <f t="shared" si="14"/>
        <v>0.10148113403640657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1287912183</v>
      </c>
      <c r="E15" s="78">
        <v>454992250</v>
      </c>
      <c r="F15" s="79">
        <f t="shared" si="0"/>
        <v>1742904433</v>
      </c>
      <c r="G15" s="77">
        <v>1287912183</v>
      </c>
      <c r="H15" s="78">
        <v>454992250</v>
      </c>
      <c r="I15" s="79">
        <f t="shared" si="1"/>
        <v>1742904433</v>
      </c>
      <c r="J15" s="77">
        <v>406013550</v>
      </c>
      <c r="K15" s="78">
        <v>83040073</v>
      </c>
      <c r="L15" s="78">
        <f t="shared" si="2"/>
        <v>489053623</v>
      </c>
      <c r="M15" s="95">
        <f t="shared" si="3"/>
        <v>0.28059692415734422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406013550</v>
      </c>
      <c r="AA15" s="78">
        <v>83040073</v>
      </c>
      <c r="AB15" s="78">
        <f t="shared" si="10"/>
        <v>489053623</v>
      </c>
      <c r="AC15" s="95">
        <f t="shared" si="11"/>
        <v>0.28059692415734422</v>
      </c>
      <c r="AD15" s="77">
        <v>359948064</v>
      </c>
      <c r="AE15" s="78">
        <v>36572513</v>
      </c>
      <c r="AF15" s="78">
        <f t="shared" si="12"/>
        <v>396520577</v>
      </c>
      <c r="AG15" s="78">
        <v>1549610757</v>
      </c>
      <c r="AH15" s="78">
        <v>1664928248</v>
      </c>
      <c r="AI15" s="79">
        <v>396520577</v>
      </c>
      <c r="AJ15" s="114">
        <f t="shared" si="13"/>
        <v>0.25588398583890315</v>
      </c>
      <c r="AK15" s="115">
        <f t="shared" si="14"/>
        <v>0.23336253240648341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3331027785</v>
      </c>
      <c r="E16" s="81">
        <f>SUM(E11:E15)</f>
        <v>801413977</v>
      </c>
      <c r="F16" s="82">
        <f t="shared" si="0"/>
        <v>4132441762</v>
      </c>
      <c r="G16" s="80">
        <f>SUM(G11:G15)</f>
        <v>3331027785</v>
      </c>
      <c r="H16" s="81">
        <f>SUM(H11:H15)</f>
        <v>801413977</v>
      </c>
      <c r="I16" s="82">
        <f t="shared" si="1"/>
        <v>4132441762</v>
      </c>
      <c r="J16" s="80">
        <f>SUM(J11:J15)</f>
        <v>1108998486</v>
      </c>
      <c r="K16" s="81">
        <f>SUM(K11:K15)</f>
        <v>143543339</v>
      </c>
      <c r="L16" s="81">
        <f t="shared" si="2"/>
        <v>1252541825</v>
      </c>
      <c r="M16" s="96">
        <f t="shared" si="3"/>
        <v>0.3030996919346301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1108998486</v>
      </c>
      <c r="AA16" s="81">
        <v>143543339</v>
      </c>
      <c r="AB16" s="81">
        <f t="shared" si="10"/>
        <v>1252541825</v>
      </c>
      <c r="AC16" s="96">
        <f t="shared" si="11"/>
        <v>0.3030996919346301</v>
      </c>
      <c r="AD16" s="80">
        <f>SUM(AD11:AD15)</f>
        <v>996841636</v>
      </c>
      <c r="AE16" s="81">
        <f>SUM(AE11:AE15)</f>
        <v>110951875</v>
      </c>
      <c r="AF16" s="81">
        <f t="shared" si="12"/>
        <v>1107793511</v>
      </c>
      <c r="AG16" s="81">
        <f>SUM(AG11:AG15)</f>
        <v>3879871987</v>
      </c>
      <c r="AH16" s="81">
        <f>SUM(AH11:AH15)</f>
        <v>3996615329</v>
      </c>
      <c r="AI16" s="82">
        <f>SUM(AI11:AI15)</f>
        <v>1107793511</v>
      </c>
      <c r="AJ16" s="116">
        <f t="shared" si="13"/>
        <v>0.28552321177394557</v>
      </c>
      <c r="AK16" s="117">
        <f t="shared" si="14"/>
        <v>0.13066362328601877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220539050</v>
      </c>
      <c r="E17" s="78">
        <v>45670100</v>
      </c>
      <c r="F17" s="79">
        <f t="shared" si="0"/>
        <v>266209150</v>
      </c>
      <c r="G17" s="77">
        <v>220539050</v>
      </c>
      <c r="H17" s="78">
        <v>45670100</v>
      </c>
      <c r="I17" s="79">
        <f t="shared" si="1"/>
        <v>266209150</v>
      </c>
      <c r="J17" s="77">
        <v>80653993</v>
      </c>
      <c r="K17" s="78">
        <v>13202158</v>
      </c>
      <c r="L17" s="78">
        <f t="shared" si="2"/>
        <v>93856151</v>
      </c>
      <c r="M17" s="95">
        <f t="shared" si="3"/>
        <v>0.35256545839990849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80653993</v>
      </c>
      <c r="AA17" s="78">
        <v>13202158</v>
      </c>
      <c r="AB17" s="78">
        <f t="shared" si="10"/>
        <v>93856151</v>
      </c>
      <c r="AC17" s="95">
        <f t="shared" si="11"/>
        <v>0.35256545839990849</v>
      </c>
      <c r="AD17" s="77">
        <v>68787172</v>
      </c>
      <c r="AE17" s="78">
        <v>8985051</v>
      </c>
      <c r="AF17" s="78">
        <f t="shared" si="12"/>
        <v>77772223</v>
      </c>
      <c r="AG17" s="78">
        <v>235813418</v>
      </c>
      <c r="AH17" s="78">
        <v>271398229</v>
      </c>
      <c r="AI17" s="79">
        <v>77772223</v>
      </c>
      <c r="AJ17" s="114">
        <f t="shared" si="13"/>
        <v>0.32980406144657975</v>
      </c>
      <c r="AK17" s="115">
        <f t="shared" si="14"/>
        <v>0.20680812994120013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571897112</v>
      </c>
      <c r="E18" s="78">
        <v>83817650</v>
      </c>
      <c r="F18" s="79">
        <f t="shared" si="0"/>
        <v>655714762</v>
      </c>
      <c r="G18" s="77">
        <v>571897112</v>
      </c>
      <c r="H18" s="78">
        <v>83817650</v>
      </c>
      <c r="I18" s="79">
        <f t="shared" si="1"/>
        <v>655714762</v>
      </c>
      <c r="J18" s="77">
        <v>147701641</v>
      </c>
      <c r="K18" s="78">
        <v>958843</v>
      </c>
      <c r="L18" s="78">
        <f t="shared" si="2"/>
        <v>148660484</v>
      </c>
      <c r="M18" s="95">
        <f t="shared" si="3"/>
        <v>0.22671517039904615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147701641</v>
      </c>
      <c r="AA18" s="78">
        <v>958843</v>
      </c>
      <c r="AB18" s="78">
        <f t="shared" si="10"/>
        <v>148660484</v>
      </c>
      <c r="AC18" s="95">
        <f t="shared" si="11"/>
        <v>0.22671517039904615</v>
      </c>
      <c r="AD18" s="77">
        <v>131005812</v>
      </c>
      <c r="AE18" s="78">
        <v>217289</v>
      </c>
      <c r="AF18" s="78">
        <f t="shared" si="12"/>
        <v>131223101</v>
      </c>
      <c r="AG18" s="78">
        <v>579389724</v>
      </c>
      <c r="AH18" s="78">
        <v>590099237</v>
      </c>
      <c r="AI18" s="79">
        <v>131223101</v>
      </c>
      <c r="AJ18" s="114">
        <f t="shared" si="13"/>
        <v>0.2264850334142274</v>
      </c>
      <c r="AK18" s="115">
        <f t="shared" si="14"/>
        <v>0.13288348520280735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200217036</v>
      </c>
      <c r="E19" s="78">
        <v>20827860</v>
      </c>
      <c r="F19" s="79">
        <f t="shared" si="0"/>
        <v>221044896</v>
      </c>
      <c r="G19" s="77">
        <v>200217036</v>
      </c>
      <c r="H19" s="78">
        <v>20827860</v>
      </c>
      <c r="I19" s="79">
        <f t="shared" si="1"/>
        <v>221044896</v>
      </c>
      <c r="J19" s="77">
        <v>42884811</v>
      </c>
      <c r="K19" s="78">
        <v>1692598</v>
      </c>
      <c r="L19" s="78">
        <f t="shared" si="2"/>
        <v>44577409</v>
      </c>
      <c r="M19" s="95">
        <f t="shared" si="3"/>
        <v>0.20166676456533067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42884811</v>
      </c>
      <c r="AA19" s="78">
        <v>1692598</v>
      </c>
      <c r="AB19" s="78">
        <f t="shared" si="10"/>
        <v>44577409</v>
      </c>
      <c r="AC19" s="95">
        <f t="shared" si="11"/>
        <v>0.20166676456533067</v>
      </c>
      <c r="AD19" s="77">
        <v>40334227</v>
      </c>
      <c r="AE19" s="78">
        <v>5690486</v>
      </c>
      <c r="AF19" s="78">
        <f t="shared" si="12"/>
        <v>46024713</v>
      </c>
      <c r="AG19" s="78">
        <v>185438638</v>
      </c>
      <c r="AH19" s="78">
        <v>215667211</v>
      </c>
      <c r="AI19" s="79">
        <v>46024713</v>
      </c>
      <c r="AJ19" s="114">
        <f t="shared" si="13"/>
        <v>0.24819376100033694</v>
      </c>
      <c r="AK19" s="115">
        <f t="shared" si="14"/>
        <v>-3.1446236286144846E-2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64447835</v>
      </c>
      <c r="E20" s="78">
        <v>13368750</v>
      </c>
      <c r="F20" s="79">
        <f t="shared" si="0"/>
        <v>77816585</v>
      </c>
      <c r="G20" s="77">
        <v>64447835</v>
      </c>
      <c r="H20" s="78">
        <v>13368750</v>
      </c>
      <c r="I20" s="79">
        <f t="shared" si="1"/>
        <v>77816585</v>
      </c>
      <c r="J20" s="77">
        <v>24537609</v>
      </c>
      <c r="K20" s="78">
        <v>4514672</v>
      </c>
      <c r="L20" s="78">
        <f t="shared" si="2"/>
        <v>29052281</v>
      </c>
      <c r="M20" s="95">
        <f t="shared" si="3"/>
        <v>0.37334304762924253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24537609</v>
      </c>
      <c r="AA20" s="78">
        <v>4514672</v>
      </c>
      <c r="AB20" s="78">
        <f t="shared" si="10"/>
        <v>29052281</v>
      </c>
      <c r="AC20" s="95">
        <f t="shared" si="11"/>
        <v>0.37334304762924253</v>
      </c>
      <c r="AD20" s="77">
        <v>22268366</v>
      </c>
      <c r="AE20" s="78">
        <v>5008325</v>
      </c>
      <c r="AF20" s="78">
        <f t="shared" si="12"/>
        <v>27276691</v>
      </c>
      <c r="AG20" s="78">
        <v>73227820</v>
      </c>
      <c r="AH20" s="78">
        <v>76348997</v>
      </c>
      <c r="AI20" s="79">
        <v>27276691</v>
      </c>
      <c r="AJ20" s="114">
        <f t="shared" si="13"/>
        <v>0.37249082384263249</v>
      </c>
      <c r="AK20" s="115">
        <f t="shared" si="14"/>
        <v>6.5095505902823758E-2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8120726123</v>
      </c>
      <c r="E21" s="78">
        <v>768760054</v>
      </c>
      <c r="F21" s="79">
        <f t="shared" si="0"/>
        <v>8889486177</v>
      </c>
      <c r="G21" s="77">
        <v>8120726123</v>
      </c>
      <c r="H21" s="78">
        <v>768760054</v>
      </c>
      <c r="I21" s="79">
        <f t="shared" si="1"/>
        <v>8889486177</v>
      </c>
      <c r="J21" s="77">
        <v>2006217766</v>
      </c>
      <c r="K21" s="78">
        <v>61514685</v>
      </c>
      <c r="L21" s="78">
        <f t="shared" si="2"/>
        <v>2067732451</v>
      </c>
      <c r="M21" s="95">
        <f t="shared" si="3"/>
        <v>0.23260427091386882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2006217766</v>
      </c>
      <c r="AA21" s="78">
        <v>61514685</v>
      </c>
      <c r="AB21" s="78">
        <f t="shared" si="10"/>
        <v>2067732451</v>
      </c>
      <c r="AC21" s="95">
        <f t="shared" si="11"/>
        <v>0.23260427091386882</v>
      </c>
      <c r="AD21" s="77">
        <v>1771025106</v>
      </c>
      <c r="AE21" s="78">
        <v>60968762</v>
      </c>
      <c r="AF21" s="78">
        <f t="shared" si="12"/>
        <v>1831993868</v>
      </c>
      <c r="AG21" s="78">
        <v>7886688727</v>
      </c>
      <c r="AH21" s="78">
        <v>7522621863</v>
      </c>
      <c r="AI21" s="79">
        <v>1831993868</v>
      </c>
      <c r="AJ21" s="114">
        <f t="shared" si="13"/>
        <v>0.23228935886973545</v>
      </c>
      <c r="AK21" s="115">
        <f t="shared" si="14"/>
        <v>0.12867869653808262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126921640</v>
      </c>
      <c r="E22" s="78">
        <v>22922001</v>
      </c>
      <c r="F22" s="79">
        <f t="shared" si="0"/>
        <v>149843641</v>
      </c>
      <c r="G22" s="77">
        <v>126921640</v>
      </c>
      <c r="H22" s="78">
        <v>22922001</v>
      </c>
      <c r="I22" s="79">
        <f t="shared" si="1"/>
        <v>149843641</v>
      </c>
      <c r="J22" s="77">
        <v>46940705</v>
      </c>
      <c r="K22" s="78">
        <v>9024082</v>
      </c>
      <c r="L22" s="78">
        <f t="shared" si="2"/>
        <v>55964787</v>
      </c>
      <c r="M22" s="95">
        <f t="shared" si="3"/>
        <v>0.3734879012983941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46940705</v>
      </c>
      <c r="AA22" s="78">
        <v>9024082</v>
      </c>
      <c r="AB22" s="78">
        <f t="shared" si="10"/>
        <v>55964787</v>
      </c>
      <c r="AC22" s="95">
        <f t="shared" si="11"/>
        <v>0.3734879012983941</v>
      </c>
      <c r="AD22" s="77">
        <v>50227960</v>
      </c>
      <c r="AE22" s="78">
        <v>11894895</v>
      </c>
      <c r="AF22" s="78">
        <f t="shared" si="12"/>
        <v>62122855</v>
      </c>
      <c r="AG22" s="78">
        <v>136886079</v>
      </c>
      <c r="AH22" s="78">
        <v>161543204</v>
      </c>
      <c r="AI22" s="79">
        <v>62122855</v>
      </c>
      <c r="AJ22" s="114">
        <f t="shared" si="13"/>
        <v>0.45382887327790283</v>
      </c>
      <c r="AK22" s="115">
        <f t="shared" si="14"/>
        <v>-9.9127253568754958E-2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154499204</v>
      </c>
      <c r="E23" s="78">
        <v>24324415</v>
      </c>
      <c r="F23" s="79">
        <f t="shared" si="0"/>
        <v>178823619</v>
      </c>
      <c r="G23" s="77">
        <v>154499204</v>
      </c>
      <c r="H23" s="78">
        <v>24324415</v>
      </c>
      <c r="I23" s="79">
        <f t="shared" si="1"/>
        <v>178823619</v>
      </c>
      <c r="J23" s="77">
        <v>60569316</v>
      </c>
      <c r="K23" s="78">
        <v>7920842</v>
      </c>
      <c r="L23" s="78">
        <f t="shared" si="2"/>
        <v>68490158</v>
      </c>
      <c r="M23" s="95">
        <f t="shared" si="3"/>
        <v>0.38300398114636075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60569316</v>
      </c>
      <c r="AA23" s="78">
        <v>7920842</v>
      </c>
      <c r="AB23" s="78">
        <f t="shared" si="10"/>
        <v>68490158</v>
      </c>
      <c r="AC23" s="95">
        <f t="shared" si="11"/>
        <v>0.38300398114636075</v>
      </c>
      <c r="AD23" s="77">
        <v>55787131</v>
      </c>
      <c r="AE23" s="78">
        <v>4884092</v>
      </c>
      <c r="AF23" s="78">
        <f t="shared" si="12"/>
        <v>60671223</v>
      </c>
      <c r="AG23" s="78">
        <v>187803968</v>
      </c>
      <c r="AH23" s="78">
        <v>182313863</v>
      </c>
      <c r="AI23" s="79">
        <v>60671223</v>
      </c>
      <c r="AJ23" s="114">
        <f t="shared" si="13"/>
        <v>0.32305612946367568</v>
      </c>
      <c r="AK23" s="115">
        <f t="shared" si="14"/>
        <v>0.12887386496230668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1405803546</v>
      </c>
      <c r="E24" s="78">
        <v>184314976</v>
      </c>
      <c r="F24" s="79">
        <f t="shared" si="0"/>
        <v>1590118522</v>
      </c>
      <c r="G24" s="77">
        <v>1405803546</v>
      </c>
      <c r="H24" s="78">
        <v>184314976</v>
      </c>
      <c r="I24" s="79">
        <f t="shared" si="1"/>
        <v>1590118522</v>
      </c>
      <c r="J24" s="77">
        <v>453467153</v>
      </c>
      <c r="K24" s="78">
        <v>43565745</v>
      </c>
      <c r="L24" s="78">
        <f t="shared" si="2"/>
        <v>497032898</v>
      </c>
      <c r="M24" s="95">
        <f t="shared" si="3"/>
        <v>0.31257600683428804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453467153</v>
      </c>
      <c r="AA24" s="78">
        <v>43565745</v>
      </c>
      <c r="AB24" s="78">
        <f t="shared" si="10"/>
        <v>497032898</v>
      </c>
      <c r="AC24" s="95">
        <f t="shared" si="11"/>
        <v>0.31257600683428804</v>
      </c>
      <c r="AD24" s="77">
        <v>382675611</v>
      </c>
      <c r="AE24" s="78">
        <v>-142185781</v>
      </c>
      <c r="AF24" s="78">
        <f t="shared" si="12"/>
        <v>240489830</v>
      </c>
      <c r="AG24" s="78">
        <v>1520677549</v>
      </c>
      <c r="AH24" s="78">
        <v>1645357766</v>
      </c>
      <c r="AI24" s="79">
        <v>240489830</v>
      </c>
      <c r="AJ24" s="114">
        <f t="shared" si="13"/>
        <v>0.15814649868287101</v>
      </c>
      <c r="AK24" s="115">
        <f t="shared" si="14"/>
        <v>1.0667522530994344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10865051546</v>
      </c>
      <c r="E25" s="81">
        <f>SUM(E17:E24)</f>
        <v>1164005806</v>
      </c>
      <c r="F25" s="82">
        <f t="shared" si="0"/>
        <v>12029057352</v>
      </c>
      <c r="G25" s="80">
        <f>SUM(G17:G24)</f>
        <v>10865051546</v>
      </c>
      <c r="H25" s="81">
        <f>SUM(H17:H24)</f>
        <v>1164005806</v>
      </c>
      <c r="I25" s="82">
        <f t="shared" si="1"/>
        <v>12029057352</v>
      </c>
      <c r="J25" s="80">
        <f>SUM(J17:J24)</f>
        <v>2862972994</v>
      </c>
      <c r="K25" s="81">
        <f>SUM(K17:K24)</f>
        <v>142393625</v>
      </c>
      <c r="L25" s="81">
        <f t="shared" si="2"/>
        <v>3005366619</v>
      </c>
      <c r="M25" s="96">
        <f t="shared" si="3"/>
        <v>0.24984223876032277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2862972994</v>
      </c>
      <c r="AA25" s="81">
        <v>142393625</v>
      </c>
      <c r="AB25" s="81">
        <f t="shared" si="10"/>
        <v>3005366619</v>
      </c>
      <c r="AC25" s="96">
        <f t="shared" si="11"/>
        <v>0.24984223876032277</v>
      </c>
      <c r="AD25" s="80">
        <f>SUM(AD17:AD24)</f>
        <v>2522111385</v>
      </c>
      <c r="AE25" s="81">
        <f>SUM(AE17:AE24)</f>
        <v>-44536881</v>
      </c>
      <c r="AF25" s="81">
        <f t="shared" si="12"/>
        <v>2477574504</v>
      </c>
      <c r="AG25" s="81">
        <f>SUM(AG17:AG24)</f>
        <v>10805925923</v>
      </c>
      <c r="AH25" s="81">
        <f>SUM(AH17:AH24)</f>
        <v>10665350370</v>
      </c>
      <c r="AI25" s="82">
        <f>SUM(AI17:AI24)</f>
        <v>2477574504</v>
      </c>
      <c r="AJ25" s="116">
        <f t="shared" si="13"/>
        <v>0.22927924193211222</v>
      </c>
      <c r="AK25" s="117">
        <f t="shared" si="14"/>
        <v>0.21302774715670059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213040353</v>
      </c>
      <c r="E26" s="78">
        <v>34233750</v>
      </c>
      <c r="F26" s="79">
        <f t="shared" si="0"/>
        <v>247274103</v>
      </c>
      <c r="G26" s="77">
        <v>213040353</v>
      </c>
      <c r="H26" s="78">
        <v>34233750</v>
      </c>
      <c r="I26" s="79">
        <f t="shared" si="1"/>
        <v>247274103</v>
      </c>
      <c r="J26" s="77">
        <v>83807597</v>
      </c>
      <c r="K26" s="78">
        <v>14901742</v>
      </c>
      <c r="L26" s="78">
        <f t="shared" si="2"/>
        <v>98709339</v>
      </c>
      <c r="M26" s="95">
        <f t="shared" si="3"/>
        <v>0.39918995884498265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83807597</v>
      </c>
      <c r="AA26" s="78">
        <v>14901742</v>
      </c>
      <c r="AB26" s="78">
        <f t="shared" si="10"/>
        <v>98709339</v>
      </c>
      <c r="AC26" s="95">
        <f t="shared" si="11"/>
        <v>0.39918995884498265</v>
      </c>
      <c r="AD26" s="77">
        <v>75792972</v>
      </c>
      <c r="AE26" s="78">
        <v>18200132</v>
      </c>
      <c r="AF26" s="78">
        <f t="shared" si="12"/>
        <v>93993104</v>
      </c>
      <c r="AG26" s="78">
        <v>266980168</v>
      </c>
      <c r="AH26" s="78">
        <v>278315291</v>
      </c>
      <c r="AI26" s="79">
        <v>93993104</v>
      </c>
      <c r="AJ26" s="114">
        <f t="shared" si="13"/>
        <v>0.35206024741133579</v>
      </c>
      <c r="AK26" s="115">
        <f t="shared" si="14"/>
        <v>5.017639379161265E-2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718037637</v>
      </c>
      <c r="E27" s="78">
        <v>54003956</v>
      </c>
      <c r="F27" s="79">
        <f t="shared" si="0"/>
        <v>772041593</v>
      </c>
      <c r="G27" s="77">
        <v>718037637</v>
      </c>
      <c r="H27" s="78">
        <v>54003956</v>
      </c>
      <c r="I27" s="79">
        <f t="shared" si="1"/>
        <v>772041593</v>
      </c>
      <c r="J27" s="77">
        <v>245901193</v>
      </c>
      <c r="K27" s="78">
        <v>32589738</v>
      </c>
      <c r="L27" s="78">
        <f t="shared" si="2"/>
        <v>278490931</v>
      </c>
      <c r="M27" s="95">
        <f t="shared" si="3"/>
        <v>0.360720113430469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245901193</v>
      </c>
      <c r="AA27" s="78">
        <v>32589738</v>
      </c>
      <c r="AB27" s="78">
        <f t="shared" si="10"/>
        <v>278490931</v>
      </c>
      <c r="AC27" s="95">
        <f t="shared" si="11"/>
        <v>0.360720113430469</v>
      </c>
      <c r="AD27" s="77">
        <v>241394908</v>
      </c>
      <c r="AE27" s="78">
        <v>19768418</v>
      </c>
      <c r="AF27" s="78">
        <f t="shared" si="12"/>
        <v>261163326</v>
      </c>
      <c r="AG27" s="78">
        <v>777364689</v>
      </c>
      <c r="AH27" s="78">
        <v>839032358</v>
      </c>
      <c r="AI27" s="79">
        <v>261163326</v>
      </c>
      <c r="AJ27" s="114">
        <f t="shared" si="13"/>
        <v>0.33595985217177776</v>
      </c>
      <c r="AK27" s="115">
        <f t="shared" si="14"/>
        <v>6.6347772734369315E-2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1289873364</v>
      </c>
      <c r="E28" s="78">
        <v>131661450</v>
      </c>
      <c r="F28" s="79">
        <f t="shared" si="0"/>
        <v>1421534814</v>
      </c>
      <c r="G28" s="77">
        <v>1289873364</v>
      </c>
      <c r="H28" s="78">
        <v>131661450</v>
      </c>
      <c r="I28" s="79">
        <f t="shared" si="1"/>
        <v>1421534814</v>
      </c>
      <c r="J28" s="77">
        <v>414585325</v>
      </c>
      <c r="K28" s="78">
        <v>20030637</v>
      </c>
      <c r="L28" s="78">
        <f t="shared" si="2"/>
        <v>434615962</v>
      </c>
      <c r="M28" s="95">
        <f t="shared" si="3"/>
        <v>0.30573712139842113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414585325</v>
      </c>
      <c r="AA28" s="78">
        <v>20030637</v>
      </c>
      <c r="AB28" s="78">
        <f t="shared" si="10"/>
        <v>434615962</v>
      </c>
      <c r="AC28" s="95">
        <f t="shared" si="11"/>
        <v>0.30573712139842113</v>
      </c>
      <c r="AD28" s="77">
        <v>357996121</v>
      </c>
      <c r="AE28" s="78">
        <v>6025102</v>
      </c>
      <c r="AF28" s="78">
        <f t="shared" si="12"/>
        <v>364021223</v>
      </c>
      <c r="AG28" s="78">
        <v>1245474239</v>
      </c>
      <c r="AH28" s="78">
        <v>1359750371</v>
      </c>
      <c r="AI28" s="79">
        <v>364021223</v>
      </c>
      <c r="AJ28" s="114">
        <f t="shared" si="13"/>
        <v>0.29227519253411072</v>
      </c>
      <c r="AK28" s="115">
        <f t="shared" si="14"/>
        <v>0.1939302835648129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882330680</v>
      </c>
      <c r="E29" s="78">
        <v>308395356</v>
      </c>
      <c r="F29" s="79">
        <f t="shared" si="0"/>
        <v>1190726036</v>
      </c>
      <c r="G29" s="77">
        <v>882330680</v>
      </c>
      <c r="H29" s="78">
        <v>308395356</v>
      </c>
      <c r="I29" s="79">
        <f t="shared" si="1"/>
        <v>1190726036</v>
      </c>
      <c r="J29" s="77">
        <v>325067275</v>
      </c>
      <c r="K29" s="78">
        <v>25017659</v>
      </c>
      <c r="L29" s="78">
        <f t="shared" si="2"/>
        <v>350084934</v>
      </c>
      <c r="M29" s="95">
        <f t="shared" si="3"/>
        <v>0.29400964068614688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325067275</v>
      </c>
      <c r="AA29" s="78">
        <v>25017659</v>
      </c>
      <c r="AB29" s="78">
        <f t="shared" si="10"/>
        <v>350084934</v>
      </c>
      <c r="AC29" s="95">
        <f t="shared" si="11"/>
        <v>0.29400964068614688</v>
      </c>
      <c r="AD29" s="77">
        <v>298668985</v>
      </c>
      <c r="AE29" s="78">
        <v>5767232</v>
      </c>
      <c r="AF29" s="78">
        <f t="shared" si="12"/>
        <v>304436217</v>
      </c>
      <c r="AG29" s="78">
        <v>1169711437</v>
      </c>
      <c r="AH29" s="78">
        <v>1168246535</v>
      </c>
      <c r="AI29" s="79">
        <v>304436217</v>
      </c>
      <c r="AJ29" s="114">
        <f t="shared" si="13"/>
        <v>0.26026608560894149</v>
      </c>
      <c r="AK29" s="115">
        <f t="shared" si="14"/>
        <v>0.14994509342493889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3103282034</v>
      </c>
      <c r="E30" s="81">
        <f>SUM(E26:E29)</f>
        <v>528294512</v>
      </c>
      <c r="F30" s="82">
        <f t="shared" si="0"/>
        <v>3631576546</v>
      </c>
      <c r="G30" s="80">
        <f>SUM(G26:G29)</f>
        <v>3103282034</v>
      </c>
      <c r="H30" s="81">
        <f>SUM(H26:H29)</f>
        <v>528294512</v>
      </c>
      <c r="I30" s="82">
        <f t="shared" si="1"/>
        <v>3631576546</v>
      </c>
      <c r="J30" s="80">
        <f>SUM(J26:J29)</f>
        <v>1069361390</v>
      </c>
      <c r="K30" s="81">
        <f>SUM(K26:K29)</f>
        <v>92539776</v>
      </c>
      <c r="L30" s="81">
        <f t="shared" si="2"/>
        <v>1161901166</v>
      </c>
      <c r="M30" s="96">
        <f t="shared" si="3"/>
        <v>0.31994401089515134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1069361390</v>
      </c>
      <c r="AA30" s="81">
        <v>92539776</v>
      </c>
      <c r="AB30" s="81">
        <f t="shared" si="10"/>
        <v>1161901166</v>
      </c>
      <c r="AC30" s="96">
        <f t="shared" si="11"/>
        <v>0.31994401089515134</v>
      </c>
      <c r="AD30" s="80">
        <f>SUM(AD26:AD29)</f>
        <v>973852986</v>
      </c>
      <c r="AE30" s="81">
        <f>SUM(AE26:AE29)</f>
        <v>49760884</v>
      </c>
      <c r="AF30" s="81">
        <f t="shared" si="12"/>
        <v>1023613870</v>
      </c>
      <c r="AG30" s="81">
        <f>SUM(AG26:AG29)</f>
        <v>3459530533</v>
      </c>
      <c r="AH30" s="81">
        <f>SUM(AH26:AH29)</f>
        <v>3645344555</v>
      </c>
      <c r="AI30" s="82">
        <f>SUM(AI26:AI29)</f>
        <v>1023613870</v>
      </c>
      <c r="AJ30" s="116">
        <f t="shared" si="13"/>
        <v>0.29588230548506045</v>
      </c>
      <c r="AK30" s="117">
        <f t="shared" si="14"/>
        <v>0.13509712993631084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435205156</v>
      </c>
      <c r="E31" s="78">
        <v>25668700</v>
      </c>
      <c r="F31" s="79">
        <f t="shared" si="0"/>
        <v>460873856</v>
      </c>
      <c r="G31" s="77">
        <v>435205156</v>
      </c>
      <c r="H31" s="78">
        <v>25668700</v>
      </c>
      <c r="I31" s="79">
        <f t="shared" si="1"/>
        <v>460873856</v>
      </c>
      <c r="J31" s="77">
        <v>113754284</v>
      </c>
      <c r="K31" s="78">
        <v>1786732</v>
      </c>
      <c r="L31" s="78">
        <f t="shared" si="2"/>
        <v>115541016</v>
      </c>
      <c r="M31" s="95">
        <f t="shared" si="3"/>
        <v>0.25069987046520598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113754284</v>
      </c>
      <c r="AA31" s="78">
        <v>1786732</v>
      </c>
      <c r="AB31" s="78">
        <f t="shared" si="10"/>
        <v>115541016</v>
      </c>
      <c r="AC31" s="95">
        <f t="shared" si="11"/>
        <v>0.25069987046520598</v>
      </c>
      <c r="AD31" s="77">
        <v>103775428</v>
      </c>
      <c r="AE31" s="78">
        <v>11680986</v>
      </c>
      <c r="AF31" s="78">
        <f t="shared" si="12"/>
        <v>115456414</v>
      </c>
      <c r="AG31" s="78">
        <v>434279834</v>
      </c>
      <c r="AH31" s="78">
        <v>436348565</v>
      </c>
      <c r="AI31" s="79">
        <v>115456414</v>
      </c>
      <c r="AJ31" s="114">
        <f t="shared" si="13"/>
        <v>0.26585718460968188</v>
      </c>
      <c r="AK31" s="115">
        <f t="shared" si="14"/>
        <v>7.3276136915190193E-4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282002464</v>
      </c>
      <c r="E32" s="78">
        <v>60607733</v>
      </c>
      <c r="F32" s="79">
        <f t="shared" si="0"/>
        <v>342610197</v>
      </c>
      <c r="G32" s="77">
        <v>282002464</v>
      </c>
      <c r="H32" s="78">
        <v>60607733</v>
      </c>
      <c r="I32" s="79">
        <f t="shared" si="1"/>
        <v>342610197</v>
      </c>
      <c r="J32" s="77">
        <v>92570888</v>
      </c>
      <c r="K32" s="78">
        <v>13598976</v>
      </c>
      <c r="L32" s="78">
        <f t="shared" si="2"/>
        <v>106169864</v>
      </c>
      <c r="M32" s="95">
        <f t="shared" si="3"/>
        <v>0.30988530093282657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92570888</v>
      </c>
      <c r="AA32" s="78">
        <v>13598976</v>
      </c>
      <c r="AB32" s="78">
        <f t="shared" si="10"/>
        <v>106169864</v>
      </c>
      <c r="AC32" s="95">
        <f t="shared" si="11"/>
        <v>0.30988530093282657</v>
      </c>
      <c r="AD32" s="77">
        <v>13947116</v>
      </c>
      <c r="AE32" s="78">
        <v>6904248</v>
      </c>
      <c r="AF32" s="78">
        <f t="shared" si="12"/>
        <v>20851364</v>
      </c>
      <c r="AG32" s="78">
        <v>315513663</v>
      </c>
      <c r="AH32" s="78">
        <v>338021033</v>
      </c>
      <c r="AI32" s="79">
        <v>20851364</v>
      </c>
      <c r="AJ32" s="114">
        <f t="shared" si="13"/>
        <v>6.608703978692676E-2</v>
      </c>
      <c r="AK32" s="115">
        <f t="shared" si="14"/>
        <v>4.0917467077933125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281927640</v>
      </c>
      <c r="E33" s="78">
        <v>57968220</v>
      </c>
      <c r="F33" s="79">
        <f t="shared" si="0"/>
        <v>339895860</v>
      </c>
      <c r="G33" s="77">
        <v>281927640</v>
      </c>
      <c r="H33" s="78">
        <v>57968220</v>
      </c>
      <c r="I33" s="79">
        <f t="shared" si="1"/>
        <v>339895860</v>
      </c>
      <c r="J33" s="77">
        <v>103725531</v>
      </c>
      <c r="K33" s="78">
        <v>9735236</v>
      </c>
      <c r="L33" s="78">
        <f t="shared" si="2"/>
        <v>113460767</v>
      </c>
      <c r="M33" s="95">
        <f t="shared" si="3"/>
        <v>0.33381038239183025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103725531</v>
      </c>
      <c r="AA33" s="78">
        <v>9735236</v>
      </c>
      <c r="AB33" s="78">
        <f t="shared" si="10"/>
        <v>113460767</v>
      </c>
      <c r="AC33" s="95">
        <f t="shared" si="11"/>
        <v>0.33381038239183025</v>
      </c>
      <c r="AD33" s="77">
        <v>7310549</v>
      </c>
      <c r="AE33" s="78">
        <v>12832353</v>
      </c>
      <c r="AF33" s="78">
        <f t="shared" si="12"/>
        <v>20142902</v>
      </c>
      <c r="AG33" s="78">
        <v>361417480</v>
      </c>
      <c r="AH33" s="78">
        <v>321675948</v>
      </c>
      <c r="AI33" s="79">
        <v>20142902</v>
      </c>
      <c r="AJ33" s="114">
        <f t="shared" si="13"/>
        <v>5.5733059729153114E-2</v>
      </c>
      <c r="AK33" s="115">
        <f t="shared" si="14"/>
        <v>4.6327914915139834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380693741</v>
      </c>
      <c r="E34" s="78">
        <v>39697803</v>
      </c>
      <c r="F34" s="79">
        <f t="shared" si="0"/>
        <v>420391544</v>
      </c>
      <c r="G34" s="77">
        <v>380693741</v>
      </c>
      <c r="H34" s="78">
        <v>39697803</v>
      </c>
      <c r="I34" s="79">
        <f t="shared" si="1"/>
        <v>420391544</v>
      </c>
      <c r="J34" s="77">
        <v>116106368</v>
      </c>
      <c r="K34" s="78">
        <v>11065747</v>
      </c>
      <c r="L34" s="78">
        <f t="shared" si="2"/>
        <v>127172115</v>
      </c>
      <c r="M34" s="95">
        <f t="shared" si="3"/>
        <v>0.30250873695023706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116106368</v>
      </c>
      <c r="AA34" s="78">
        <v>11065747</v>
      </c>
      <c r="AB34" s="78">
        <f t="shared" si="10"/>
        <v>127172115</v>
      </c>
      <c r="AC34" s="95">
        <f t="shared" si="11"/>
        <v>0.30250873695023706</v>
      </c>
      <c r="AD34" s="77">
        <v>105956284</v>
      </c>
      <c r="AE34" s="78">
        <v>12599508</v>
      </c>
      <c r="AF34" s="78">
        <f t="shared" si="12"/>
        <v>118555792</v>
      </c>
      <c r="AG34" s="78">
        <v>379864849</v>
      </c>
      <c r="AH34" s="78">
        <v>394737026</v>
      </c>
      <c r="AI34" s="79">
        <v>118555792</v>
      </c>
      <c r="AJ34" s="114">
        <f t="shared" si="13"/>
        <v>0.3120999279404239</v>
      </c>
      <c r="AK34" s="115">
        <f t="shared" si="14"/>
        <v>7.2677368643448537E-2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665972100</v>
      </c>
      <c r="E35" s="78">
        <v>371252703</v>
      </c>
      <c r="F35" s="79">
        <f t="shared" si="0"/>
        <v>1037224803</v>
      </c>
      <c r="G35" s="77">
        <v>665972100</v>
      </c>
      <c r="H35" s="78">
        <v>371252703</v>
      </c>
      <c r="I35" s="79">
        <f t="shared" si="1"/>
        <v>1037224803</v>
      </c>
      <c r="J35" s="77">
        <v>237695481</v>
      </c>
      <c r="K35" s="78">
        <v>43201781</v>
      </c>
      <c r="L35" s="78">
        <f t="shared" si="2"/>
        <v>280897262</v>
      </c>
      <c r="M35" s="95">
        <f t="shared" si="3"/>
        <v>0.27081618294081616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237695481</v>
      </c>
      <c r="AA35" s="78">
        <v>43201781</v>
      </c>
      <c r="AB35" s="78">
        <f t="shared" si="10"/>
        <v>280897262</v>
      </c>
      <c r="AC35" s="95">
        <f t="shared" si="11"/>
        <v>0.27081618294081616</v>
      </c>
      <c r="AD35" s="77">
        <v>207086855</v>
      </c>
      <c r="AE35" s="78">
        <v>53094285</v>
      </c>
      <c r="AF35" s="78">
        <f t="shared" si="12"/>
        <v>260181140</v>
      </c>
      <c r="AG35" s="78">
        <v>844816897</v>
      </c>
      <c r="AH35" s="78">
        <v>853028619</v>
      </c>
      <c r="AI35" s="79">
        <v>260181140</v>
      </c>
      <c r="AJ35" s="114">
        <f t="shared" si="13"/>
        <v>0.3079734092960501</v>
      </c>
      <c r="AK35" s="115">
        <f t="shared" si="14"/>
        <v>7.9621920328275975E-2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2045801101</v>
      </c>
      <c r="E36" s="81">
        <f>SUM(E31:E35)</f>
        <v>555195159</v>
      </c>
      <c r="F36" s="82">
        <f t="shared" si="0"/>
        <v>2600996260</v>
      </c>
      <c r="G36" s="80">
        <f>SUM(G31:G35)</f>
        <v>2045801101</v>
      </c>
      <c r="H36" s="81">
        <f>SUM(H31:H35)</f>
        <v>555195159</v>
      </c>
      <c r="I36" s="82">
        <f t="shared" si="1"/>
        <v>2600996260</v>
      </c>
      <c r="J36" s="80">
        <f>SUM(J31:J35)</f>
        <v>663852552</v>
      </c>
      <c r="K36" s="81">
        <f>SUM(K31:K35)</f>
        <v>79388472</v>
      </c>
      <c r="L36" s="81">
        <f t="shared" si="2"/>
        <v>743241024</v>
      </c>
      <c r="M36" s="96">
        <f t="shared" si="3"/>
        <v>0.28575243856752025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663852552</v>
      </c>
      <c r="AA36" s="81">
        <v>79388472</v>
      </c>
      <c r="AB36" s="81">
        <f t="shared" si="10"/>
        <v>743241024</v>
      </c>
      <c r="AC36" s="96">
        <f t="shared" si="11"/>
        <v>0.28575243856752025</v>
      </c>
      <c r="AD36" s="80">
        <f>SUM(AD31:AD35)</f>
        <v>438076232</v>
      </c>
      <c r="AE36" s="81">
        <f>SUM(AE31:AE35)</f>
        <v>97111380</v>
      </c>
      <c r="AF36" s="81">
        <f t="shared" si="12"/>
        <v>535187612</v>
      </c>
      <c r="AG36" s="81">
        <f>SUM(AG31:AG35)</f>
        <v>2335892723</v>
      </c>
      <c r="AH36" s="81">
        <f>SUM(AH31:AH35)</f>
        <v>2343811191</v>
      </c>
      <c r="AI36" s="82">
        <f>SUM(AI31:AI35)</f>
        <v>535187612</v>
      </c>
      <c r="AJ36" s="116">
        <f t="shared" si="13"/>
        <v>0.22911480768374309</v>
      </c>
      <c r="AK36" s="117">
        <f t="shared" si="14"/>
        <v>0.3887485572068885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2355467910</v>
      </c>
      <c r="E37" s="78">
        <v>255337696</v>
      </c>
      <c r="F37" s="79">
        <f t="shared" si="0"/>
        <v>2610805606</v>
      </c>
      <c r="G37" s="77">
        <v>2355467910</v>
      </c>
      <c r="H37" s="78">
        <v>255337696</v>
      </c>
      <c r="I37" s="79">
        <f t="shared" si="1"/>
        <v>2610805606</v>
      </c>
      <c r="J37" s="77">
        <v>690715981</v>
      </c>
      <c r="K37" s="78">
        <v>26731453</v>
      </c>
      <c r="L37" s="78">
        <f t="shared" si="2"/>
        <v>717447434</v>
      </c>
      <c r="M37" s="95">
        <f t="shared" si="3"/>
        <v>0.27479925443365238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690715981</v>
      </c>
      <c r="AA37" s="78">
        <v>26731453</v>
      </c>
      <c r="AB37" s="78">
        <f t="shared" si="10"/>
        <v>717447434</v>
      </c>
      <c r="AC37" s="95">
        <f t="shared" si="11"/>
        <v>0.27479925443365238</v>
      </c>
      <c r="AD37" s="77">
        <v>626760659</v>
      </c>
      <c r="AE37" s="78">
        <v>35565592</v>
      </c>
      <c r="AF37" s="78">
        <f t="shared" si="12"/>
        <v>662326251</v>
      </c>
      <c r="AG37" s="78">
        <v>2902640143</v>
      </c>
      <c r="AH37" s="78">
        <v>2462612399</v>
      </c>
      <c r="AI37" s="79">
        <v>662326251</v>
      </c>
      <c r="AJ37" s="114">
        <f t="shared" si="13"/>
        <v>0.22818062810757456</v>
      </c>
      <c r="AK37" s="115">
        <f t="shared" si="14"/>
        <v>8.3223612104723843E-2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124666566</v>
      </c>
      <c r="E38" s="78">
        <v>39050601</v>
      </c>
      <c r="F38" s="79">
        <f t="shared" si="0"/>
        <v>163717167</v>
      </c>
      <c r="G38" s="77">
        <v>124666566</v>
      </c>
      <c r="H38" s="78">
        <v>39050601</v>
      </c>
      <c r="I38" s="79">
        <f t="shared" si="1"/>
        <v>163717167</v>
      </c>
      <c r="J38" s="77">
        <v>49758032</v>
      </c>
      <c r="K38" s="78">
        <v>9067420</v>
      </c>
      <c r="L38" s="78">
        <f t="shared" si="2"/>
        <v>58825452</v>
      </c>
      <c r="M38" s="95">
        <f t="shared" si="3"/>
        <v>0.3593114459401805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49758032</v>
      </c>
      <c r="AA38" s="78">
        <v>9067420</v>
      </c>
      <c r="AB38" s="78">
        <f t="shared" si="10"/>
        <v>58825452</v>
      </c>
      <c r="AC38" s="95">
        <f t="shared" si="11"/>
        <v>0.3593114459401805</v>
      </c>
      <c r="AD38" s="77">
        <v>31176080</v>
      </c>
      <c r="AE38" s="78">
        <v>6901756</v>
      </c>
      <c r="AF38" s="78">
        <f t="shared" si="12"/>
        <v>38077836</v>
      </c>
      <c r="AG38" s="78">
        <v>140020084</v>
      </c>
      <c r="AH38" s="78">
        <v>136430382</v>
      </c>
      <c r="AI38" s="79">
        <v>38077836</v>
      </c>
      <c r="AJ38" s="114">
        <f t="shared" si="13"/>
        <v>0.27194553032834917</v>
      </c>
      <c r="AK38" s="115">
        <f t="shared" si="14"/>
        <v>0.54487382108584104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199869460</v>
      </c>
      <c r="E39" s="78">
        <v>52996000</v>
      </c>
      <c r="F39" s="79">
        <f t="shared" si="0"/>
        <v>252865460</v>
      </c>
      <c r="G39" s="77">
        <v>199869460</v>
      </c>
      <c r="H39" s="78">
        <v>52996000</v>
      </c>
      <c r="I39" s="79">
        <f t="shared" si="1"/>
        <v>252865460</v>
      </c>
      <c r="J39" s="77">
        <v>60954052</v>
      </c>
      <c r="K39" s="78">
        <v>5326300</v>
      </c>
      <c r="L39" s="78">
        <f t="shared" si="2"/>
        <v>66280352</v>
      </c>
      <c r="M39" s="95">
        <f t="shared" si="3"/>
        <v>0.2621170641494493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60954052</v>
      </c>
      <c r="AA39" s="78">
        <v>5326300</v>
      </c>
      <c r="AB39" s="78">
        <f t="shared" si="10"/>
        <v>66280352</v>
      </c>
      <c r="AC39" s="95">
        <f t="shared" si="11"/>
        <v>0.2621170641494493</v>
      </c>
      <c r="AD39" s="77">
        <v>61529012</v>
      </c>
      <c r="AE39" s="78">
        <v>10456286</v>
      </c>
      <c r="AF39" s="78">
        <f t="shared" si="12"/>
        <v>71985298</v>
      </c>
      <c r="AG39" s="78">
        <v>267325956</v>
      </c>
      <c r="AH39" s="78">
        <v>259581391</v>
      </c>
      <c r="AI39" s="79">
        <v>71985298</v>
      </c>
      <c r="AJ39" s="114">
        <f t="shared" si="13"/>
        <v>0.26927911930856424</v>
      </c>
      <c r="AK39" s="115">
        <f t="shared" si="14"/>
        <v>-7.9251543836076133E-2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284392176</v>
      </c>
      <c r="E40" s="78">
        <v>83693201</v>
      </c>
      <c r="F40" s="79">
        <f t="shared" si="0"/>
        <v>368085377</v>
      </c>
      <c r="G40" s="77">
        <v>284392176</v>
      </c>
      <c r="H40" s="78">
        <v>83693201</v>
      </c>
      <c r="I40" s="79">
        <f t="shared" si="1"/>
        <v>368085377</v>
      </c>
      <c r="J40" s="77">
        <v>109247160</v>
      </c>
      <c r="K40" s="78">
        <v>7984581</v>
      </c>
      <c r="L40" s="78">
        <f t="shared" si="2"/>
        <v>117231741</v>
      </c>
      <c r="M40" s="95">
        <f t="shared" si="3"/>
        <v>0.31849062289698077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109247160</v>
      </c>
      <c r="AA40" s="78">
        <v>7984581</v>
      </c>
      <c r="AB40" s="78">
        <f t="shared" si="10"/>
        <v>117231741</v>
      </c>
      <c r="AC40" s="95">
        <f t="shared" si="11"/>
        <v>0.31849062289698077</v>
      </c>
      <c r="AD40" s="77">
        <v>94409896</v>
      </c>
      <c r="AE40" s="78">
        <v>13593539</v>
      </c>
      <c r="AF40" s="78">
        <f t="shared" si="12"/>
        <v>108003435</v>
      </c>
      <c r="AG40" s="78">
        <v>374364496</v>
      </c>
      <c r="AH40" s="78">
        <v>388565362</v>
      </c>
      <c r="AI40" s="79">
        <v>108003435</v>
      </c>
      <c r="AJ40" s="114">
        <f t="shared" si="13"/>
        <v>0.28849807114187453</v>
      </c>
      <c r="AK40" s="115">
        <f t="shared" si="14"/>
        <v>8.5444560166072492E-2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2964396112</v>
      </c>
      <c r="E41" s="81">
        <f>SUM(E37:E40)</f>
        <v>431077498</v>
      </c>
      <c r="F41" s="82">
        <f t="shared" si="0"/>
        <v>3395473610</v>
      </c>
      <c r="G41" s="80">
        <f>SUM(G37:G40)</f>
        <v>2964396112</v>
      </c>
      <c r="H41" s="81">
        <f>SUM(H37:H40)</f>
        <v>431077498</v>
      </c>
      <c r="I41" s="82">
        <f t="shared" si="1"/>
        <v>3395473610</v>
      </c>
      <c r="J41" s="80">
        <f>SUM(J37:J40)</f>
        <v>910675225</v>
      </c>
      <c r="K41" s="81">
        <f>SUM(K37:K40)</f>
        <v>49109754</v>
      </c>
      <c r="L41" s="81">
        <f t="shared" si="2"/>
        <v>959784979</v>
      </c>
      <c r="M41" s="96">
        <f t="shared" si="3"/>
        <v>0.28266601047151124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910675225</v>
      </c>
      <c r="AA41" s="81">
        <v>49109754</v>
      </c>
      <c r="AB41" s="81">
        <f t="shared" si="10"/>
        <v>959784979</v>
      </c>
      <c r="AC41" s="96">
        <f t="shared" si="11"/>
        <v>0.28266601047151124</v>
      </c>
      <c r="AD41" s="80">
        <f>SUM(AD37:AD40)</f>
        <v>813875647</v>
      </c>
      <c r="AE41" s="81">
        <f>SUM(AE37:AE40)</f>
        <v>66517173</v>
      </c>
      <c r="AF41" s="81">
        <f t="shared" si="12"/>
        <v>880392820</v>
      </c>
      <c r="AG41" s="81">
        <f>SUM(AG37:AG40)</f>
        <v>3684350679</v>
      </c>
      <c r="AH41" s="81">
        <f>SUM(AH37:AH40)</f>
        <v>3247189534</v>
      </c>
      <c r="AI41" s="82">
        <f>SUM(AI37:AI40)</f>
        <v>880392820</v>
      </c>
      <c r="AJ41" s="116">
        <f t="shared" si="13"/>
        <v>0.23895467524794753</v>
      </c>
      <c r="AK41" s="117">
        <f t="shared" si="14"/>
        <v>9.0178108222191078E-2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210761300</v>
      </c>
      <c r="E42" s="78">
        <v>36938065</v>
      </c>
      <c r="F42" s="79">
        <f t="shared" ref="F42:F74" si="15">$D42      +$E42</f>
        <v>247699365</v>
      </c>
      <c r="G42" s="77">
        <v>210761300</v>
      </c>
      <c r="H42" s="78">
        <v>36938065</v>
      </c>
      <c r="I42" s="79">
        <f t="shared" ref="I42:I74" si="16">$G42      +$H42</f>
        <v>247699365</v>
      </c>
      <c r="J42" s="77">
        <v>94613936</v>
      </c>
      <c r="K42" s="78">
        <v>15781291</v>
      </c>
      <c r="L42" s="78">
        <f t="shared" ref="L42:L74" si="17">$J42      +$K42</f>
        <v>110395227</v>
      </c>
      <c r="M42" s="95">
        <f t="shared" ref="M42:M74" si="18">IF(($F42      =0),0,($L42      /$F42      ))</f>
        <v>0.44568231735273123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94613936</v>
      </c>
      <c r="AA42" s="78">
        <v>15781291</v>
      </c>
      <c r="AB42" s="78">
        <f t="shared" ref="AB42:AB74" si="25">$Z42      +$AA42</f>
        <v>110395227</v>
      </c>
      <c r="AC42" s="95">
        <f t="shared" ref="AC42:AC74" si="26">IF(($F42      =0),0,($AB42      /$F42      ))</f>
        <v>0.44568231735273123</v>
      </c>
      <c r="AD42" s="77">
        <v>49023161</v>
      </c>
      <c r="AE42" s="78">
        <v>19108988</v>
      </c>
      <c r="AF42" s="78">
        <f t="shared" ref="AF42:AF74" si="27">$AD42      +$AE42</f>
        <v>68132149</v>
      </c>
      <c r="AG42" s="78">
        <v>252716281</v>
      </c>
      <c r="AH42" s="78">
        <v>250737002</v>
      </c>
      <c r="AI42" s="79">
        <v>68132149</v>
      </c>
      <c r="AJ42" s="114">
        <f t="shared" ref="AJ42:AJ74" si="28">IF(($AG42      =0),0,($AI42      /$AG42      ))</f>
        <v>0.26959936546391328</v>
      </c>
      <c r="AK42" s="115">
        <f t="shared" ref="AK42:AK74" si="29">IF(($AF42      =0),0,(($L42      /$AF42      )-1))</f>
        <v>0.62031036185281629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314936084</v>
      </c>
      <c r="E43" s="78">
        <v>43124000</v>
      </c>
      <c r="F43" s="79">
        <f t="shared" si="15"/>
        <v>358060084</v>
      </c>
      <c r="G43" s="77">
        <v>314936084</v>
      </c>
      <c r="H43" s="78">
        <v>43124000</v>
      </c>
      <c r="I43" s="79">
        <f t="shared" si="16"/>
        <v>358060084</v>
      </c>
      <c r="J43" s="77">
        <v>104494294</v>
      </c>
      <c r="K43" s="78">
        <v>6213696</v>
      </c>
      <c r="L43" s="78">
        <f t="shared" si="17"/>
        <v>110707990</v>
      </c>
      <c r="M43" s="95">
        <f t="shared" si="18"/>
        <v>0.30918830371497091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104494294</v>
      </c>
      <c r="AA43" s="78">
        <v>6213696</v>
      </c>
      <c r="AB43" s="78">
        <f t="shared" si="25"/>
        <v>110707990</v>
      </c>
      <c r="AC43" s="95">
        <f t="shared" si="26"/>
        <v>0.30918830371497091</v>
      </c>
      <c r="AD43" s="77">
        <v>90355443</v>
      </c>
      <c r="AE43" s="78">
        <v>8900949</v>
      </c>
      <c r="AF43" s="78">
        <f t="shared" si="27"/>
        <v>99256392</v>
      </c>
      <c r="AG43" s="78">
        <v>326481243</v>
      </c>
      <c r="AH43" s="78">
        <v>365246871</v>
      </c>
      <c r="AI43" s="79">
        <v>99256392</v>
      </c>
      <c r="AJ43" s="114">
        <f t="shared" si="28"/>
        <v>0.30401866608918787</v>
      </c>
      <c r="AK43" s="115">
        <f t="shared" si="29"/>
        <v>0.11537390962186089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786412430</v>
      </c>
      <c r="E44" s="78">
        <v>83440000</v>
      </c>
      <c r="F44" s="79">
        <f t="shared" si="15"/>
        <v>869852430</v>
      </c>
      <c r="G44" s="77">
        <v>786412430</v>
      </c>
      <c r="H44" s="78">
        <v>83440000</v>
      </c>
      <c r="I44" s="79">
        <f t="shared" si="16"/>
        <v>869852430</v>
      </c>
      <c r="J44" s="77">
        <v>220400463</v>
      </c>
      <c r="K44" s="78">
        <v>5509578</v>
      </c>
      <c r="L44" s="78">
        <f t="shared" si="17"/>
        <v>225910041</v>
      </c>
      <c r="M44" s="95">
        <f t="shared" si="18"/>
        <v>0.25971076611236232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220400463</v>
      </c>
      <c r="AA44" s="78">
        <v>5509578</v>
      </c>
      <c r="AB44" s="78">
        <f t="shared" si="25"/>
        <v>225910041</v>
      </c>
      <c r="AC44" s="95">
        <f t="shared" si="26"/>
        <v>0.25971076611236232</v>
      </c>
      <c r="AD44" s="77">
        <v>196355743</v>
      </c>
      <c r="AE44" s="78">
        <v>7350653</v>
      </c>
      <c r="AF44" s="78">
        <f t="shared" si="27"/>
        <v>203706396</v>
      </c>
      <c r="AG44" s="78">
        <v>771447591</v>
      </c>
      <c r="AH44" s="78">
        <v>766897711</v>
      </c>
      <c r="AI44" s="79">
        <v>203706396</v>
      </c>
      <c r="AJ44" s="114">
        <f t="shared" si="28"/>
        <v>0.26405733633303935</v>
      </c>
      <c r="AK44" s="115">
        <f t="shared" si="29"/>
        <v>0.10899827121775796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245246650</v>
      </c>
      <c r="E45" s="78">
        <v>49623456</v>
      </c>
      <c r="F45" s="79">
        <f t="shared" si="15"/>
        <v>294870106</v>
      </c>
      <c r="G45" s="77">
        <v>245246650</v>
      </c>
      <c r="H45" s="78">
        <v>49623456</v>
      </c>
      <c r="I45" s="79">
        <f t="shared" si="16"/>
        <v>294870106</v>
      </c>
      <c r="J45" s="77">
        <v>108094650</v>
      </c>
      <c r="K45" s="78">
        <v>9294878</v>
      </c>
      <c r="L45" s="78">
        <f t="shared" si="17"/>
        <v>117389528</v>
      </c>
      <c r="M45" s="95">
        <f t="shared" si="18"/>
        <v>0.39810589683852182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108094650</v>
      </c>
      <c r="AA45" s="78">
        <v>9294878</v>
      </c>
      <c r="AB45" s="78">
        <f t="shared" si="25"/>
        <v>117389528</v>
      </c>
      <c r="AC45" s="95">
        <f t="shared" si="26"/>
        <v>0.39810589683852182</v>
      </c>
      <c r="AD45" s="77">
        <v>96823329</v>
      </c>
      <c r="AE45" s="78">
        <v>20019932</v>
      </c>
      <c r="AF45" s="78">
        <f t="shared" si="27"/>
        <v>116843261</v>
      </c>
      <c r="AG45" s="78">
        <v>273517307</v>
      </c>
      <c r="AH45" s="78">
        <v>275390698</v>
      </c>
      <c r="AI45" s="79">
        <v>116843261</v>
      </c>
      <c r="AJ45" s="114">
        <f t="shared" si="28"/>
        <v>0.42718781594321564</v>
      </c>
      <c r="AK45" s="115">
        <f t="shared" si="29"/>
        <v>4.6752118635238205E-3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466128665</v>
      </c>
      <c r="E46" s="78">
        <v>40775831</v>
      </c>
      <c r="F46" s="79">
        <f t="shared" si="15"/>
        <v>506904496</v>
      </c>
      <c r="G46" s="77">
        <v>466128665</v>
      </c>
      <c r="H46" s="78">
        <v>40775831</v>
      </c>
      <c r="I46" s="79">
        <f t="shared" si="16"/>
        <v>506904496</v>
      </c>
      <c r="J46" s="77">
        <v>178704623</v>
      </c>
      <c r="K46" s="78">
        <v>13841273</v>
      </c>
      <c r="L46" s="78">
        <f t="shared" si="17"/>
        <v>192545896</v>
      </c>
      <c r="M46" s="95">
        <f t="shared" si="18"/>
        <v>0.37984649479218663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178704623</v>
      </c>
      <c r="AA46" s="78">
        <v>13841273</v>
      </c>
      <c r="AB46" s="78">
        <f t="shared" si="25"/>
        <v>192545896</v>
      </c>
      <c r="AC46" s="95">
        <f t="shared" si="26"/>
        <v>0.37984649479218663</v>
      </c>
      <c r="AD46" s="77">
        <v>174612253</v>
      </c>
      <c r="AE46" s="78">
        <v>20713399</v>
      </c>
      <c r="AF46" s="78">
        <f t="shared" si="27"/>
        <v>195325652</v>
      </c>
      <c r="AG46" s="78">
        <v>439180153</v>
      </c>
      <c r="AH46" s="78">
        <v>468406544</v>
      </c>
      <c r="AI46" s="79">
        <v>195325652</v>
      </c>
      <c r="AJ46" s="114">
        <f t="shared" si="28"/>
        <v>0.44475063516816071</v>
      </c>
      <c r="AK46" s="115">
        <f t="shared" si="29"/>
        <v>-1.4231392403082799E-2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718247500</v>
      </c>
      <c r="E47" s="78">
        <v>790424351</v>
      </c>
      <c r="F47" s="79">
        <f t="shared" si="15"/>
        <v>1508671851</v>
      </c>
      <c r="G47" s="77">
        <v>718247500</v>
      </c>
      <c r="H47" s="78">
        <v>790424351</v>
      </c>
      <c r="I47" s="79">
        <f t="shared" si="16"/>
        <v>1508671851</v>
      </c>
      <c r="J47" s="77">
        <v>333112038</v>
      </c>
      <c r="K47" s="78">
        <v>107187839</v>
      </c>
      <c r="L47" s="78">
        <f t="shared" si="17"/>
        <v>440299877</v>
      </c>
      <c r="M47" s="95">
        <f t="shared" si="18"/>
        <v>0.29184602119284853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333112038</v>
      </c>
      <c r="AA47" s="78">
        <v>107187839</v>
      </c>
      <c r="AB47" s="78">
        <f t="shared" si="25"/>
        <v>440299877</v>
      </c>
      <c r="AC47" s="95">
        <f t="shared" si="26"/>
        <v>0.29184602119284853</v>
      </c>
      <c r="AD47" s="77">
        <v>243843535</v>
      </c>
      <c r="AE47" s="78">
        <v>52770875</v>
      </c>
      <c r="AF47" s="78">
        <f t="shared" si="27"/>
        <v>296614410</v>
      </c>
      <c r="AG47" s="78">
        <v>1021096724</v>
      </c>
      <c r="AH47" s="78">
        <v>1248776314</v>
      </c>
      <c r="AI47" s="79">
        <v>296614410</v>
      </c>
      <c r="AJ47" s="114">
        <f t="shared" si="28"/>
        <v>0.29048610482076132</v>
      </c>
      <c r="AK47" s="115">
        <f t="shared" si="29"/>
        <v>0.48441836322112608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2741732629</v>
      </c>
      <c r="E48" s="81">
        <f>SUM(E42:E47)</f>
        <v>1044325703</v>
      </c>
      <c r="F48" s="82">
        <f t="shared" si="15"/>
        <v>3786058332</v>
      </c>
      <c r="G48" s="80">
        <f>SUM(G42:G47)</f>
        <v>2741732629</v>
      </c>
      <c r="H48" s="81">
        <f>SUM(H42:H47)</f>
        <v>1044325703</v>
      </c>
      <c r="I48" s="82">
        <f t="shared" si="16"/>
        <v>3786058332</v>
      </c>
      <c r="J48" s="80">
        <f>SUM(J42:J47)</f>
        <v>1039420004</v>
      </c>
      <c r="K48" s="81">
        <f>SUM(K42:K47)</f>
        <v>157828555</v>
      </c>
      <c r="L48" s="81">
        <f t="shared" si="17"/>
        <v>1197248559</v>
      </c>
      <c r="M48" s="96">
        <f t="shared" si="18"/>
        <v>0.31622559770957065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1039420004</v>
      </c>
      <c r="AA48" s="81">
        <v>157828555</v>
      </c>
      <c r="AB48" s="81">
        <f t="shared" si="25"/>
        <v>1197248559</v>
      </c>
      <c r="AC48" s="96">
        <f t="shared" si="26"/>
        <v>0.31622559770957065</v>
      </c>
      <c r="AD48" s="80">
        <f>SUM(AD42:AD47)</f>
        <v>851013464</v>
      </c>
      <c r="AE48" s="81">
        <f>SUM(AE42:AE47)</f>
        <v>128864796</v>
      </c>
      <c r="AF48" s="81">
        <f t="shared" si="27"/>
        <v>979878260</v>
      </c>
      <c r="AG48" s="81">
        <f>SUM(AG42:AG47)</f>
        <v>3084439299</v>
      </c>
      <c r="AH48" s="81">
        <f>SUM(AH42:AH47)</f>
        <v>3375455140</v>
      </c>
      <c r="AI48" s="82">
        <f>SUM(AI42:AI47)</f>
        <v>979878260</v>
      </c>
      <c r="AJ48" s="116">
        <f t="shared" si="28"/>
        <v>0.31768440387777591</v>
      </c>
      <c r="AK48" s="117">
        <f t="shared" si="29"/>
        <v>0.22183398476459715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276688729</v>
      </c>
      <c r="E49" s="78">
        <v>58828795</v>
      </c>
      <c r="F49" s="79">
        <f t="shared" si="15"/>
        <v>335517524</v>
      </c>
      <c r="G49" s="77">
        <v>276688729</v>
      </c>
      <c r="H49" s="78">
        <v>58828795</v>
      </c>
      <c r="I49" s="79">
        <f t="shared" si="16"/>
        <v>335517524</v>
      </c>
      <c r="J49" s="77">
        <v>109033972</v>
      </c>
      <c r="K49" s="78">
        <v>3639498</v>
      </c>
      <c r="L49" s="78">
        <f t="shared" si="17"/>
        <v>112673470</v>
      </c>
      <c r="M49" s="95">
        <f t="shared" si="18"/>
        <v>0.33581992575743974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109033972</v>
      </c>
      <c r="AA49" s="78">
        <v>3639498</v>
      </c>
      <c r="AB49" s="78">
        <f t="shared" si="25"/>
        <v>112673470</v>
      </c>
      <c r="AC49" s="95">
        <f t="shared" si="26"/>
        <v>0.33581992575743974</v>
      </c>
      <c r="AD49" s="77">
        <v>91599294</v>
      </c>
      <c r="AE49" s="78">
        <v>12798711</v>
      </c>
      <c r="AF49" s="78">
        <f t="shared" si="27"/>
        <v>104398005</v>
      </c>
      <c r="AG49" s="78">
        <v>301572637</v>
      </c>
      <c r="AH49" s="78">
        <v>313919914</v>
      </c>
      <c r="AI49" s="79">
        <v>104398005</v>
      </c>
      <c r="AJ49" s="114">
        <f t="shared" si="28"/>
        <v>0.34617863887962752</v>
      </c>
      <c r="AK49" s="115">
        <f t="shared" si="29"/>
        <v>7.9268420886012159E-2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318514389</v>
      </c>
      <c r="E50" s="78">
        <v>44865268</v>
      </c>
      <c r="F50" s="79">
        <f t="shared" si="15"/>
        <v>363379657</v>
      </c>
      <c r="G50" s="77">
        <v>318514389</v>
      </c>
      <c r="H50" s="78">
        <v>44865268</v>
      </c>
      <c r="I50" s="79">
        <f t="shared" si="16"/>
        <v>363379657</v>
      </c>
      <c r="J50" s="77">
        <v>123221896</v>
      </c>
      <c r="K50" s="78">
        <v>12194633</v>
      </c>
      <c r="L50" s="78">
        <f t="shared" si="17"/>
        <v>135416529</v>
      </c>
      <c r="M50" s="95">
        <f t="shared" si="18"/>
        <v>0.37265853052417847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123221896</v>
      </c>
      <c r="AA50" s="78">
        <v>12194633</v>
      </c>
      <c r="AB50" s="78">
        <f t="shared" si="25"/>
        <v>135416529</v>
      </c>
      <c r="AC50" s="95">
        <f t="shared" si="26"/>
        <v>0.37265853052417847</v>
      </c>
      <c r="AD50" s="77">
        <v>109392805</v>
      </c>
      <c r="AE50" s="78">
        <v>14466576</v>
      </c>
      <c r="AF50" s="78">
        <f t="shared" si="27"/>
        <v>123859381</v>
      </c>
      <c r="AG50" s="78">
        <v>340680630</v>
      </c>
      <c r="AH50" s="78">
        <v>357828612</v>
      </c>
      <c r="AI50" s="79">
        <v>123859381</v>
      </c>
      <c r="AJ50" s="114">
        <f t="shared" si="28"/>
        <v>0.36356449440638877</v>
      </c>
      <c r="AK50" s="115">
        <f t="shared" si="29"/>
        <v>9.3308620684936283E-2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337007597</v>
      </c>
      <c r="E51" s="78">
        <v>47556437</v>
      </c>
      <c r="F51" s="79">
        <f t="shared" si="15"/>
        <v>384564034</v>
      </c>
      <c r="G51" s="77">
        <v>337007597</v>
      </c>
      <c r="H51" s="78">
        <v>47556437</v>
      </c>
      <c r="I51" s="79">
        <f t="shared" si="16"/>
        <v>384564034</v>
      </c>
      <c r="J51" s="77">
        <v>133552055</v>
      </c>
      <c r="K51" s="78">
        <v>8326460</v>
      </c>
      <c r="L51" s="78">
        <f t="shared" si="17"/>
        <v>141878515</v>
      </c>
      <c r="M51" s="95">
        <f t="shared" si="18"/>
        <v>0.36893339588797841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133552055</v>
      </c>
      <c r="AA51" s="78">
        <v>8326460</v>
      </c>
      <c r="AB51" s="78">
        <f t="shared" si="25"/>
        <v>141878515</v>
      </c>
      <c r="AC51" s="95">
        <f t="shared" si="26"/>
        <v>0.36893339588797841</v>
      </c>
      <c r="AD51" s="77">
        <v>117776833</v>
      </c>
      <c r="AE51" s="78">
        <v>13227041</v>
      </c>
      <c r="AF51" s="78">
        <f t="shared" si="27"/>
        <v>131003874</v>
      </c>
      <c r="AG51" s="78">
        <v>385422571</v>
      </c>
      <c r="AH51" s="78">
        <v>391136769</v>
      </c>
      <c r="AI51" s="79">
        <v>131003874</v>
      </c>
      <c r="AJ51" s="114">
        <f t="shared" si="28"/>
        <v>0.33989673635382395</v>
      </c>
      <c r="AK51" s="115">
        <f t="shared" si="29"/>
        <v>8.3010071900621707E-2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196503529</v>
      </c>
      <c r="E52" s="78">
        <v>35190077</v>
      </c>
      <c r="F52" s="79">
        <f t="shared" si="15"/>
        <v>231693606</v>
      </c>
      <c r="G52" s="77">
        <v>196503529</v>
      </c>
      <c r="H52" s="78">
        <v>35190077</v>
      </c>
      <c r="I52" s="79">
        <f t="shared" si="16"/>
        <v>231693606</v>
      </c>
      <c r="J52" s="77">
        <v>81239641</v>
      </c>
      <c r="K52" s="78">
        <v>4555351</v>
      </c>
      <c r="L52" s="78">
        <f t="shared" si="17"/>
        <v>85794992</v>
      </c>
      <c r="M52" s="95">
        <f t="shared" si="18"/>
        <v>0.37029503524581514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81239641</v>
      </c>
      <c r="AA52" s="78">
        <v>4555351</v>
      </c>
      <c r="AB52" s="78">
        <f t="shared" si="25"/>
        <v>85794992</v>
      </c>
      <c r="AC52" s="95">
        <f t="shared" si="26"/>
        <v>0.37029503524581514</v>
      </c>
      <c r="AD52" s="77">
        <v>75017866</v>
      </c>
      <c r="AE52" s="78">
        <v>2498878</v>
      </c>
      <c r="AF52" s="78">
        <f t="shared" si="27"/>
        <v>77516744</v>
      </c>
      <c r="AG52" s="78">
        <v>242697610</v>
      </c>
      <c r="AH52" s="78">
        <v>213488379</v>
      </c>
      <c r="AI52" s="79">
        <v>77516744</v>
      </c>
      <c r="AJ52" s="114">
        <f t="shared" si="28"/>
        <v>0.3193964044392526</v>
      </c>
      <c r="AK52" s="115">
        <f t="shared" si="29"/>
        <v>0.10679303041933763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671896206</v>
      </c>
      <c r="E53" s="78">
        <v>233671204</v>
      </c>
      <c r="F53" s="79">
        <f t="shared" si="15"/>
        <v>905567410</v>
      </c>
      <c r="G53" s="77">
        <v>671896206</v>
      </c>
      <c r="H53" s="78">
        <v>233671204</v>
      </c>
      <c r="I53" s="79">
        <f t="shared" si="16"/>
        <v>905567410</v>
      </c>
      <c r="J53" s="77">
        <v>273393434</v>
      </c>
      <c r="K53" s="78">
        <v>40601974</v>
      </c>
      <c r="L53" s="78">
        <f t="shared" si="17"/>
        <v>313995408</v>
      </c>
      <c r="M53" s="95">
        <f t="shared" si="18"/>
        <v>0.34673885624925482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273393434</v>
      </c>
      <c r="AA53" s="78">
        <v>40601974</v>
      </c>
      <c r="AB53" s="78">
        <f t="shared" si="25"/>
        <v>313995408</v>
      </c>
      <c r="AC53" s="95">
        <f t="shared" si="26"/>
        <v>0.34673885624925482</v>
      </c>
      <c r="AD53" s="77">
        <v>244646055</v>
      </c>
      <c r="AE53" s="78">
        <v>14259604</v>
      </c>
      <c r="AF53" s="78">
        <f t="shared" si="27"/>
        <v>258905659</v>
      </c>
      <c r="AG53" s="78">
        <v>891196887</v>
      </c>
      <c r="AH53" s="78">
        <v>841145588</v>
      </c>
      <c r="AI53" s="79">
        <v>258905659</v>
      </c>
      <c r="AJ53" s="114">
        <f t="shared" si="28"/>
        <v>0.29051454597372262</v>
      </c>
      <c r="AK53" s="115">
        <f t="shared" si="29"/>
        <v>0.21277923863379122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1800610450</v>
      </c>
      <c r="E54" s="81">
        <f>SUM(E49:E53)</f>
        <v>420111781</v>
      </c>
      <c r="F54" s="82">
        <f t="shared" si="15"/>
        <v>2220722231</v>
      </c>
      <c r="G54" s="80">
        <f>SUM(G49:G53)</f>
        <v>1800610450</v>
      </c>
      <c r="H54" s="81">
        <f>SUM(H49:H53)</f>
        <v>420111781</v>
      </c>
      <c r="I54" s="82">
        <f t="shared" si="16"/>
        <v>2220722231</v>
      </c>
      <c r="J54" s="80">
        <f>SUM(J49:J53)</f>
        <v>720440998</v>
      </c>
      <c r="K54" s="81">
        <f>SUM(K49:K53)</f>
        <v>69317916</v>
      </c>
      <c r="L54" s="81">
        <f t="shared" si="17"/>
        <v>789758914</v>
      </c>
      <c r="M54" s="96">
        <f t="shared" si="18"/>
        <v>0.35563156119906469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720440998</v>
      </c>
      <c r="AA54" s="81">
        <v>69317916</v>
      </c>
      <c r="AB54" s="81">
        <f t="shared" si="25"/>
        <v>789758914</v>
      </c>
      <c r="AC54" s="96">
        <f t="shared" si="26"/>
        <v>0.35563156119906469</v>
      </c>
      <c r="AD54" s="80">
        <f>SUM(AD49:AD53)</f>
        <v>638432853</v>
      </c>
      <c r="AE54" s="81">
        <f>SUM(AE49:AE53)</f>
        <v>57250810</v>
      </c>
      <c r="AF54" s="81">
        <f t="shared" si="27"/>
        <v>695683663</v>
      </c>
      <c r="AG54" s="81">
        <f>SUM(AG49:AG53)</f>
        <v>2161570335</v>
      </c>
      <c r="AH54" s="81">
        <f>SUM(AH49:AH53)</f>
        <v>2117519262</v>
      </c>
      <c r="AI54" s="82">
        <f>SUM(AI49:AI53)</f>
        <v>695683663</v>
      </c>
      <c r="AJ54" s="116">
        <f t="shared" si="28"/>
        <v>0.32184178869201591</v>
      </c>
      <c r="AK54" s="117">
        <f t="shared" si="29"/>
        <v>0.13522705218391762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223196452</v>
      </c>
      <c r="E55" s="78">
        <v>40310623</v>
      </c>
      <c r="F55" s="79">
        <f t="shared" si="15"/>
        <v>263507075</v>
      </c>
      <c r="G55" s="77">
        <v>223196452</v>
      </c>
      <c r="H55" s="78">
        <v>40310623</v>
      </c>
      <c r="I55" s="79">
        <f t="shared" si="16"/>
        <v>263507075</v>
      </c>
      <c r="J55" s="77">
        <v>83924089</v>
      </c>
      <c r="K55" s="78">
        <v>10494785</v>
      </c>
      <c r="L55" s="78">
        <f t="shared" si="17"/>
        <v>94418874</v>
      </c>
      <c r="M55" s="95">
        <f t="shared" si="18"/>
        <v>0.35831627670718141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83924089</v>
      </c>
      <c r="AA55" s="78">
        <v>10494785</v>
      </c>
      <c r="AB55" s="78">
        <f t="shared" si="25"/>
        <v>94418874</v>
      </c>
      <c r="AC55" s="95">
        <f t="shared" si="26"/>
        <v>0.35831627670718141</v>
      </c>
      <c r="AD55" s="77">
        <v>70807974</v>
      </c>
      <c r="AE55" s="78">
        <v>10549762</v>
      </c>
      <c r="AF55" s="78">
        <f t="shared" si="27"/>
        <v>81357736</v>
      </c>
      <c r="AG55" s="78">
        <v>242340116</v>
      </c>
      <c r="AH55" s="78">
        <v>250944727</v>
      </c>
      <c r="AI55" s="79">
        <v>81357736</v>
      </c>
      <c r="AJ55" s="114">
        <f t="shared" si="28"/>
        <v>0.33571716207315838</v>
      </c>
      <c r="AK55" s="115">
        <f t="shared" si="29"/>
        <v>0.16053959515294269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4931450700</v>
      </c>
      <c r="E56" s="78">
        <v>802941100</v>
      </c>
      <c r="F56" s="79">
        <f t="shared" si="15"/>
        <v>5734391800</v>
      </c>
      <c r="G56" s="77">
        <v>4931450700</v>
      </c>
      <c r="H56" s="78">
        <v>802941100</v>
      </c>
      <c r="I56" s="79">
        <f t="shared" si="16"/>
        <v>5734391800</v>
      </c>
      <c r="J56" s="77">
        <v>1479474431</v>
      </c>
      <c r="K56" s="78">
        <v>193901025</v>
      </c>
      <c r="L56" s="78">
        <f t="shared" si="17"/>
        <v>1673375456</v>
      </c>
      <c r="M56" s="95">
        <f t="shared" si="18"/>
        <v>0.29181393848951864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1479474431</v>
      </c>
      <c r="AA56" s="78">
        <v>193901025</v>
      </c>
      <c r="AB56" s="78">
        <f t="shared" si="25"/>
        <v>1673375456</v>
      </c>
      <c r="AC56" s="95">
        <f t="shared" si="26"/>
        <v>0.29181393848951864</v>
      </c>
      <c r="AD56" s="77">
        <v>1312780484</v>
      </c>
      <c r="AE56" s="78">
        <v>208626072</v>
      </c>
      <c r="AF56" s="78">
        <f t="shared" si="27"/>
        <v>1521406556</v>
      </c>
      <c r="AG56" s="78">
        <v>5303352100</v>
      </c>
      <c r="AH56" s="78">
        <v>5555283515</v>
      </c>
      <c r="AI56" s="79">
        <v>1521406556</v>
      </c>
      <c r="AJ56" s="114">
        <f t="shared" si="28"/>
        <v>0.28687639955114425</v>
      </c>
      <c r="AK56" s="115">
        <f t="shared" si="29"/>
        <v>9.9887107361722238E-2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472479310</v>
      </c>
      <c r="E57" s="78">
        <v>110154690</v>
      </c>
      <c r="F57" s="79">
        <f t="shared" si="15"/>
        <v>582634000</v>
      </c>
      <c r="G57" s="77">
        <v>472479310</v>
      </c>
      <c r="H57" s="78">
        <v>110154690</v>
      </c>
      <c r="I57" s="79">
        <f t="shared" si="16"/>
        <v>582634000</v>
      </c>
      <c r="J57" s="77">
        <v>183126240</v>
      </c>
      <c r="K57" s="78">
        <v>6466597</v>
      </c>
      <c r="L57" s="78">
        <f t="shared" si="17"/>
        <v>189592837</v>
      </c>
      <c r="M57" s="95">
        <f t="shared" si="18"/>
        <v>0.32540640779631808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183126240</v>
      </c>
      <c r="AA57" s="78">
        <v>6466597</v>
      </c>
      <c r="AB57" s="78">
        <f t="shared" si="25"/>
        <v>189592837</v>
      </c>
      <c r="AC57" s="95">
        <f t="shared" si="26"/>
        <v>0.32540640779631808</v>
      </c>
      <c r="AD57" s="77">
        <v>212166659</v>
      </c>
      <c r="AE57" s="78">
        <v>6230751</v>
      </c>
      <c r="AF57" s="78">
        <f t="shared" si="27"/>
        <v>218397410</v>
      </c>
      <c r="AG57" s="78">
        <v>525624160</v>
      </c>
      <c r="AH57" s="78">
        <v>536170230</v>
      </c>
      <c r="AI57" s="79">
        <v>218397410</v>
      </c>
      <c r="AJ57" s="114">
        <f t="shared" si="28"/>
        <v>0.41550108731683871</v>
      </c>
      <c r="AK57" s="115">
        <f t="shared" si="29"/>
        <v>-0.13189063460047445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191859610</v>
      </c>
      <c r="E58" s="78">
        <v>35933045</v>
      </c>
      <c r="F58" s="79">
        <f t="shared" si="15"/>
        <v>227792655</v>
      </c>
      <c r="G58" s="77">
        <v>191859610</v>
      </c>
      <c r="H58" s="78">
        <v>35933045</v>
      </c>
      <c r="I58" s="79">
        <f t="shared" si="16"/>
        <v>227792655</v>
      </c>
      <c r="J58" s="77">
        <v>65101047</v>
      </c>
      <c r="K58" s="78">
        <v>9968883</v>
      </c>
      <c r="L58" s="78">
        <f t="shared" si="17"/>
        <v>75069930</v>
      </c>
      <c r="M58" s="95">
        <f t="shared" si="18"/>
        <v>0.32955377775459882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65101047</v>
      </c>
      <c r="AA58" s="78">
        <v>9968883</v>
      </c>
      <c r="AB58" s="78">
        <f t="shared" si="25"/>
        <v>75069930</v>
      </c>
      <c r="AC58" s="95">
        <f t="shared" si="26"/>
        <v>0.32955377775459882</v>
      </c>
      <c r="AD58" s="77">
        <v>59907111</v>
      </c>
      <c r="AE58" s="78">
        <v>10823269</v>
      </c>
      <c r="AF58" s="78">
        <f t="shared" si="27"/>
        <v>70730380</v>
      </c>
      <c r="AG58" s="78">
        <v>230740220</v>
      </c>
      <c r="AH58" s="78">
        <v>245546247</v>
      </c>
      <c r="AI58" s="79">
        <v>70730380</v>
      </c>
      <c r="AJ58" s="114">
        <f t="shared" si="28"/>
        <v>0.30653684910242351</v>
      </c>
      <c r="AK58" s="115">
        <f t="shared" si="29"/>
        <v>6.1353409949161941E-2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237575268</v>
      </c>
      <c r="E59" s="78">
        <v>43469339</v>
      </c>
      <c r="F59" s="79">
        <f t="shared" si="15"/>
        <v>281044607</v>
      </c>
      <c r="G59" s="77">
        <v>237575268</v>
      </c>
      <c r="H59" s="78">
        <v>43469339</v>
      </c>
      <c r="I59" s="79">
        <f t="shared" si="16"/>
        <v>281044607</v>
      </c>
      <c r="J59" s="77">
        <v>72630900</v>
      </c>
      <c r="K59" s="78">
        <v>8845979</v>
      </c>
      <c r="L59" s="78">
        <f t="shared" si="17"/>
        <v>81476879</v>
      </c>
      <c r="M59" s="95">
        <f t="shared" si="18"/>
        <v>0.28990728507378899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72630900</v>
      </c>
      <c r="AA59" s="78">
        <v>8845979</v>
      </c>
      <c r="AB59" s="78">
        <f t="shared" si="25"/>
        <v>81476879</v>
      </c>
      <c r="AC59" s="95">
        <f t="shared" si="26"/>
        <v>0.28990728507378899</v>
      </c>
      <c r="AD59" s="77">
        <v>69236085</v>
      </c>
      <c r="AE59" s="78">
        <v>1325532</v>
      </c>
      <c r="AF59" s="78">
        <f t="shared" si="27"/>
        <v>70561617</v>
      </c>
      <c r="AG59" s="78">
        <v>237047405</v>
      </c>
      <c r="AH59" s="78">
        <v>248936804</v>
      </c>
      <c r="AI59" s="79">
        <v>70561617</v>
      </c>
      <c r="AJ59" s="114">
        <f t="shared" si="28"/>
        <v>0.29766880173187299</v>
      </c>
      <c r="AK59" s="115">
        <f t="shared" si="29"/>
        <v>0.15469121122890361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875156549</v>
      </c>
      <c r="E60" s="78">
        <v>452537631</v>
      </c>
      <c r="F60" s="79">
        <f t="shared" si="15"/>
        <v>1327694180</v>
      </c>
      <c r="G60" s="77">
        <v>875156549</v>
      </c>
      <c r="H60" s="78">
        <v>457354134</v>
      </c>
      <c r="I60" s="79">
        <f t="shared" si="16"/>
        <v>1332510683</v>
      </c>
      <c r="J60" s="77">
        <v>338565461</v>
      </c>
      <c r="K60" s="78">
        <v>91783692</v>
      </c>
      <c r="L60" s="78">
        <f t="shared" si="17"/>
        <v>430349153</v>
      </c>
      <c r="M60" s="95">
        <f t="shared" si="18"/>
        <v>0.32413274041767659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338565461</v>
      </c>
      <c r="AA60" s="78">
        <v>91783692</v>
      </c>
      <c r="AB60" s="78">
        <f t="shared" si="25"/>
        <v>430349153</v>
      </c>
      <c r="AC60" s="95">
        <f t="shared" si="26"/>
        <v>0.32413274041767659</v>
      </c>
      <c r="AD60" s="77">
        <v>302259090</v>
      </c>
      <c r="AE60" s="78">
        <v>50894175</v>
      </c>
      <c r="AF60" s="78">
        <f t="shared" si="27"/>
        <v>353153265</v>
      </c>
      <c r="AG60" s="78">
        <v>1325443994</v>
      </c>
      <c r="AH60" s="78">
        <v>1343763082</v>
      </c>
      <c r="AI60" s="79">
        <v>353153265</v>
      </c>
      <c r="AJ60" s="114">
        <f t="shared" si="28"/>
        <v>0.26644148421106356</v>
      </c>
      <c r="AK60" s="115">
        <f t="shared" si="29"/>
        <v>0.2185903279132928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6931717889</v>
      </c>
      <c r="E61" s="81">
        <f>SUM(E55:E60)</f>
        <v>1485346428</v>
      </c>
      <c r="F61" s="82">
        <f t="shared" si="15"/>
        <v>8417064317</v>
      </c>
      <c r="G61" s="80">
        <f>SUM(G55:G60)</f>
        <v>6931717889</v>
      </c>
      <c r="H61" s="81">
        <f>SUM(H55:H60)</f>
        <v>1490162931</v>
      </c>
      <c r="I61" s="82">
        <f t="shared" si="16"/>
        <v>8421880820</v>
      </c>
      <c r="J61" s="80">
        <f>SUM(J55:J60)</f>
        <v>2222822168</v>
      </c>
      <c r="K61" s="81">
        <f>SUM(K55:K60)</f>
        <v>321460961</v>
      </c>
      <c r="L61" s="81">
        <f t="shared" si="17"/>
        <v>2544283129</v>
      </c>
      <c r="M61" s="96">
        <f t="shared" si="18"/>
        <v>0.30227678358846499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2222822168</v>
      </c>
      <c r="AA61" s="81">
        <v>321460961</v>
      </c>
      <c r="AB61" s="81">
        <f t="shared" si="25"/>
        <v>2544283129</v>
      </c>
      <c r="AC61" s="96">
        <f t="shared" si="26"/>
        <v>0.30227678358846499</v>
      </c>
      <c r="AD61" s="80">
        <f>SUM(AD55:AD60)</f>
        <v>2027157403</v>
      </c>
      <c r="AE61" s="81">
        <f>SUM(AE55:AE60)</f>
        <v>288449561</v>
      </c>
      <c r="AF61" s="81">
        <f t="shared" si="27"/>
        <v>2315606964</v>
      </c>
      <c r="AG61" s="81">
        <f>SUM(AG55:AG60)</f>
        <v>7864547995</v>
      </c>
      <c r="AH61" s="81">
        <f>SUM(AH55:AH60)</f>
        <v>8180644605</v>
      </c>
      <c r="AI61" s="82">
        <f>SUM(AI55:AI60)</f>
        <v>2315606964</v>
      </c>
      <c r="AJ61" s="116">
        <f t="shared" si="28"/>
        <v>0.29443611577832324</v>
      </c>
      <c r="AK61" s="117">
        <f t="shared" si="29"/>
        <v>9.8754308721279216E-2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382368862</v>
      </c>
      <c r="E62" s="78">
        <v>143944633</v>
      </c>
      <c r="F62" s="79">
        <f t="shared" si="15"/>
        <v>526313495</v>
      </c>
      <c r="G62" s="77">
        <v>382368862</v>
      </c>
      <c r="H62" s="78">
        <v>143944633</v>
      </c>
      <c r="I62" s="79">
        <f t="shared" si="16"/>
        <v>526313495</v>
      </c>
      <c r="J62" s="77">
        <v>142573193</v>
      </c>
      <c r="K62" s="78">
        <v>15262839</v>
      </c>
      <c r="L62" s="78">
        <f t="shared" si="17"/>
        <v>157836032</v>
      </c>
      <c r="M62" s="95">
        <f t="shared" si="18"/>
        <v>0.29988976816944435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142573193</v>
      </c>
      <c r="AA62" s="78">
        <v>15262839</v>
      </c>
      <c r="AB62" s="78">
        <f t="shared" si="25"/>
        <v>157836032</v>
      </c>
      <c r="AC62" s="95">
        <f t="shared" si="26"/>
        <v>0.29988976816944435</v>
      </c>
      <c r="AD62" s="77">
        <v>138288308</v>
      </c>
      <c r="AE62" s="78">
        <v>10703785</v>
      </c>
      <c r="AF62" s="78">
        <f t="shared" si="27"/>
        <v>148992093</v>
      </c>
      <c r="AG62" s="78">
        <v>406903161</v>
      </c>
      <c r="AH62" s="78">
        <v>430989780</v>
      </c>
      <c r="AI62" s="79">
        <v>148992093</v>
      </c>
      <c r="AJ62" s="114">
        <f t="shared" si="28"/>
        <v>0.36616106061658243</v>
      </c>
      <c r="AK62" s="115">
        <f t="shared" si="29"/>
        <v>5.9358445283401728E-2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2573013910</v>
      </c>
      <c r="E63" s="78">
        <v>950898017</v>
      </c>
      <c r="F63" s="79">
        <f t="shared" si="15"/>
        <v>3523911927</v>
      </c>
      <c r="G63" s="77">
        <v>2573013910</v>
      </c>
      <c r="H63" s="78">
        <v>950898017</v>
      </c>
      <c r="I63" s="79">
        <f t="shared" si="16"/>
        <v>3523911927</v>
      </c>
      <c r="J63" s="77">
        <v>562643197</v>
      </c>
      <c r="K63" s="78">
        <v>61769764</v>
      </c>
      <c r="L63" s="78">
        <f t="shared" si="17"/>
        <v>624412961</v>
      </c>
      <c r="M63" s="95">
        <f t="shared" si="18"/>
        <v>0.17719312341939811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562643197</v>
      </c>
      <c r="AA63" s="78">
        <v>61769764</v>
      </c>
      <c r="AB63" s="78">
        <f t="shared" si="25"/>
        <v>624412961</v>
      </c>
      <c r="AC63" s="95">
        <f t="shared" si="26"/>
        <v>0.17719312341939811</v>
      </c>
      <c r="AD63" s="77">
        <v>478983815</v>
      </c>
      <c r="AE63" s="78">
        <v>63475206</v>
      </c>
      <c r="AF63" s="78">
        <f t="shared" si="27"/>
        <v>542459021</v>
      </c>
      <c r="AG63" s="78">
        <v>2647998072</v>
      </c>
      <c r="AH63" s="78">
        <v>3268078686</v>
      </c>
      <c r="AI63" s="79">
        <v>542459021</v>
      </c>
      <c r="AJ63" s="114">
        <f t="shared" si="28"/>
        <v>0.20485627491045999</v>
      </c>
      <c r="AK63" s="115">
        <f t="shared" si="29"/>
        <v>0.15107858257923601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232076319</v>
      </c>
      <c r="E64" s="78">
        <v>74984786</v>
      </c>
      <c r="F64" s="79">
        <f t="shared" si="15"/>
        <v>307061105</v>
      </c>
      <c r="G64" s="77">
        <v>232076319</v>
      </c>
      <c r="H64" s="78">
        <v>74984786</v>
      </c>
      <c r="I64" s="79">
        <f t="shared" si="16"/>
        <v>307061105</v>
      </c>
      <c r="J64" s="77">
        <v>105537676</v>
      </c>
      <c r="K64" s="78">
        <v>27828258</v>
      </c>
      <c r="L64" s="78">
        <f t="shared" si="17"/>
        <v>133365934</v>
      </c>
      <c r="M64" s="95">
        <f t="shared" si="18"/>
        <v>0.43433027442534605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105537676</v>
      </c>
      <c r="AA64" s="78">
        <v>27828258</v>
      </c>
      <c r="AB64" s="78">
        <f t="shared" si="25"/>
        <v>133365934</v>
      </c>
      <c r="AC64" s="95">
        <f t="shared" si="26"/>
        <v>0.43433027442534605</v>
      </c>
      <c r="AD64" s="77">
        <v>93166477</v>
      </c>
      <c r="AE64" s="78">
        <v>20584480</v>
      </c>
      <c r="AF64" s="78">
        <f t="shared" si="27"/>
        <v>113750957</v>
      </c>
      <c r="AG64" s="78">
        <v>297165173</v>
      </c>
      <c r="AH64" s="78">
        <v>303280628</v>
      </c>
      <c r="AI64" s="79">
        <v>113750957</v>
      </c>
      <c r="AJ64" s="114">
        <f t="shared" si="28"/>
        <v>0.38278697281932161</v>
      </c>
      <c r="AK64" s="115">
        <f t="shared" si="29"/>
        <v>0.17243790748942889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145397531</v>
      </c>
      <c r="E65" s="78">
        <v>26314871</v>
      </c>
      <c r="F65" s="79">
        <f t="shared" si="15"/>
        <v>171712402</v>
      </c>
      <c r="G65" s="77">
        <v>145397531</v>
      </c>
      <c r="H65" s="78">
        <v>26314871</v>
      </c>
      <c r="I65" s="79">
        <f t="shared" si="16"/>
        <v>171712402</v>
      </c>
      <c r="J65" s="77">
        <v>59974987</v>
      </c>
      <c r="K65" s="78">
        <v>4554070</v>
      </c>
      <c r="L65" s="78">
        <f t="shared" si="17"/>
        <v>64529057</v>
      </c>
      <c r="M65" s="95">
        <f t="shared" si="18"/>
        <v>0.37579729971979542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59974987</v>
      </c>
      <c r="AA65" s="78">
        <v>4554070</v>
      </c>
      <c r="AB65" s="78">
        <f t="shared" si="25"/>
        <v>64529057</v>
      </c>
      <c r="AC65" s="95">
        <f t="shared" si="26"/>
        <v>0.37579729971979542</v>
      </c>
      <c r="AD65" s="77">
        <v>66669189</v>
      </c>
      <c r="AE65" s="78">
        <v>10951323</v>
      </c>
      <c r="AF65" s="78">
        <f t="shared" si="27"/>
        <v>77620512</v>
      </c>
      <c r="AG65" s="78">
        <v>175885318</v>
      </c>
      <c r="AH65" s="78">
        <v>175482155</v>
      </c>
      <c r="AI65" s="79">
        <v>77620512</v>
      </c>
      <c r="AJ65" s="114">
        <f t="shared" si="28"/>
        <v>0.44131319704581595</v>
      </c>
      <c r="AK65" s="115">
        <f t="shared" si="29"/>
        <v>-0.16865973519989153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1518509253</v>
      </c>
      <c r="E66" s="78">
        <v>452464959</v>
      </c>
      <c r="F66" s="79">
        <f t="shared" si="15"/>
        <v>1970974212</v>
      </c>
      <c r="G66" s="77">
        <v>1518509253</v>
      </c>
      <c r="H66" s="78">
        <v>452464959</v>
      </c>
      <c r="I66" s="79">
        <f t="shared" si="16"/>
        <v>1970974212</v>
      </c>
      <c r="J66" s="77">
        <v>447619746</v>
      </c>
      <c r="K66" s="78">
        <v>21831273</v>
      </c>
      <c r="L66" s="78">
        <f t="shared" si="17"/>
        <v>469451019</v>
      </c>
      <c r="M66" s="95">
        <f t="shared" si="18"/>
        <v>0.23818222285294924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447619746</v>
      </c>
      <c r="AA66" s="78">
        <v>21831273</v>
      </c>
      <c r="AB66" s="78">
        <f t="shared" si="25"/>
        <v>469451019</v>
      </c>
      <c r="AC66" s="95">
        <f t="shared" si="26"/>
        <v>0.23818222285294924</v>
      </c>
      <c r="AD66" s="77">
        <v>377598218</v>
      </c>
      <c r="AE66" s="78">
        <v>75492949</v>
      </c>
      <c r="AF66" s="78">
        <f t="shared" si="27"/>
        <v>453091167</v>
      </c>
      <c r="AG66" s="78">
        <v>1590597708</v>
      </c>
      <c r="AH66" s="78">
        <v>1779322529</v>
      </c>
      <c r="AI66" s="79">
        <v>453091167</v>
      </c>
      <c r="AJ66" s="114">
        <f t="shared" si="28"/>
        <v>0.28485591593723081</v>
      </c>
      <c r="AK66" s="115">
        <f t="shared" si="29"/>
        <v>3.6107196942994024E-2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4851365875</v>
      </c>
      <c r="E67" s="81">
        <f>SUM(E62:E66)</f>
        <v>1648607266</v>
      </c>
      <c r="F67" s="82">
        <f t="shared" si="15"/>
        <v>6499973141</v>
      </c>
      <c r="G67" s="80">
        <f>SUM(G62:G66)</f>
        <v>4851365875</v>
      </c>
      <c r="H67" s="81">
        <f>SUM(H62:H66)</f>
        <v>1648607266</v>
      </c>
      <c r="I67" s="82">
        <f t="shared" si="16"/>
        <v>6499973141</v>
      </c>
      <c r="J67" s="80">
        <f>SUM(J62:J66)</f>
        <v>1318348799</v>
      </c>
      <c r="K67" s="81">
        <f>SUM(K62:K66)</f>
        <v>131246204</v>
      </c>
      <c r="L67" s="81">
        <f t="shared" si="17"/>
        <v>1449595003</v>
      </c>
      <c r="M67" s="96">
        <f t="shared" si="18"/>
        <v>0.22301553738066437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1318348799</v>
      </c>
      <c r="AA67" s="81">
        <v>131246204</v>
      </c>
      <c r="AB67" s="81">
        <f t="shared" si="25"/>
        <v>1449595003</v>
      </c>
      <c r="AC67" s="96">
        <f t="shared" si="26"/>
        <v>0.22301553738066437</v>
      </c>
      <c r="AD67" s="80">
        <f>SUM(AD62:AD66)</f>
        <v>1154706007</v>
      </c>
      <c r="AE67" s="81">
        <f>SUM(AE62:AE66)</f>
        <v>181207743</v>
      </c>
      <c r="AF67" s="81">
        <f t="shared" si="27"/>
        <v>1335913750</v>
      </c>
      <c r="AG67" s="81">
        <f>SUM(AG62:AG66)</f>
        <v>5118549432</v>
      </c>
      <c r="AH67" s="81">
        <f>SUM(AH62:AH66)</f>
        <v>5957153778</v>
      </c>
      <c r="AI67" s="82">
        <f>SUM(AI62:AI66)</f>
        <v>1335913750</v>
      </c>
      <c r="AJ67" s="116">
        <f t="shared" si="28"/>
        <v>0.26099459773665035</v>
      </c>
      <c r="AK67" s="117">
        <f t="shared" si="29"/>
        <v>8.5096251909975384E-2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471842451</v>
      </c>
      <c r="E68" s="78">
        <v>111109115</v>
      </c>
      <c r="F68" s="79">
        <f t="shared" si="15"/>
        <v>582951566</v>
      </c>
      <c r="G68" s="77">
        <v>471842451</v>
      </c>
      <c r="H68" s="78">
        <v>111109115</v>
      </c>
      <c r="I68" s="79">
        <f t="shared" si="16"/>
        <v>582951566</v>
      </c>
      <c r="J68" s="77">
        <v>172539363</v>
      </c>
      <c r="K68" s="78">
        <v>26790717</v>
      </c>
      <c r="L68" s="78">
        <f t="shared" si="17"/>
        <v>199330080</v>
      </c>
      <c r="M68" s="95">
        <f t="shared" si="18"/>
        <v>0.34193248912208946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172539363</v>
      </c>
      <c r="AA68" s="78">
        <v>26790717</v>
      </c>
      <c r="AB68" s="78">
        <f t="shared" si="25"/>
        <v>199330080</v>
      </c>
      <c r="AC68" s="95">
        <f t="shared" si="26"/>
        <v>0.34193248912208946</v>
      </c>
      <c r="AD68" s="77">
        <v>144340355</v>
      </c>
      <c r="AE68" s="78">
        <v>9025432</v>
      </c>
      <c r="AF68" s="78">
        <f t="shared" si="27"/>
        <v>153365787</v>
      </c>
      <c r="AG68" s="78">
        <v>577779529</v>
      </c>
      <c r="AH68" s="78">
        <v>599872145</v>
      </c>
      <c r="AI68" s="79">
        <v>153365787</v>
      </c>
      <c r="AJ68" s="114">
        <f t="shared" si="28"/>
        <v>0.26543998065393554</v>
      </c>
      <c r="AK68" s="115">
        <f t="shared" si="29"/>
        <v>0.29970369467083291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227089004</v>
      </c>
      <c r="E69" s="78">
        <v>59604599</v>
      </c>
      <c r="F69" s="79">
        <f t="shared" si="15"/>
        <v>286693603</v>
      </c>
      <c r="G69" s="77">
        <v>227089004</v>
      </c>
      <c r="H69" s="78">
        <v>59604599</v>
      </c>
      <c r="I69" s="79">
        <f t="shared" si="16"/>
        <v>286693603</v>
      </c>
      <c r="J69" s="77">
        <v>90878780</v>
      </c>
      <c r="K69" s="78">
        <v>10301413</v>
      </c>
      <c r="L69" s="78">
        <f t="shared" si="17"/>
        <v>101180193</v>
      </c>
      <c r="M69" s="95">
        <f t="shared" si="18"/>
        <v>0.35292099977549901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90878780</v>
      </c>
      <c r="AA69" s="78">
        <v>10301413</v>
      </c>
      <c r="AB69" s="78">
        <f t="shared" si="25"/>
        <v>101180193</v>
      </c>
      <c r="AC69" s="95">
        <f t="shared" si="26"/>
        <v>0.35292099977549901</v>
      </c>
      <c r="AD69" s="77">
        <v>63679714</v>
      </c>
      <c r="AE69" s="78">
        <v>3200376</v>
      </c>
      <c r="AF69" s="78">
        <f t="shared" si="27"/>
        <v>66880090</v>
      </c>
      <c r="AG69" s="78">
        <v>235228632</v>
      </c>
      <c r="AH69" s="78">
        <v>237122925</v>
      </c>
      <c r="AI69" s="79">
        <v>66880090</v>
      </c>
      <c r="AJ69" s="114">
        <f t="shared" si="28"/>
        <v>0.28431951260082999</v>
      </c>
      <c r="AK69" s="115">
        <f t="shared" si="29"/>
        <v>0.51285970159430105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278224748</v>
      </c>
      <c r="E70" s="78">
        <v>108906083</v>
      </c>
      <c r="F70" s="79">
        <f t="shared" si="15"/>
        <v>387130831</v>
      </c>
      <c r="G70" s="77">
        <v>278224748</v>
      </c>
      <c r="H70" s="78">
        <v>108906083</v>
      </c>
      <c r="I70" s="79">
        <f t="shared" si="16"/>
        <v>387130831</v>
      </c>
      <c r="J70" s="77">
        <v>116323054</v>
      </c>
      <c r="K70" s="78">
        <v>18402510</v>
      </c>
      <c r="L70" s="78">
        <f t="shared" si="17"/>
        <v>134725564</v>
      </c>
      <c r="M70" s="95">
        <f t="shared" si="18"/>
        <v>0.34801042234737434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116323054</v>
      </c>
      <c r="AA70" s="78">
        <v>18402510</v>
      </c>
      <c r="AB70" s="78">
        <f t="shared" si="25"/>
        <v>134725564</v>
      </c>
      <c r="AC70" s="95">
        <f t="shared" si="26"/>
        <v>0.34801042234737434</v>
      </c>
      <c r="AD70" s="77">
        <v>103572038</v>
      </c>
      <c r="AE70" s="78">
        <v>19044816</v>
      </c>
      <c r="AF70" s="78">
        <f t="shared" si="27"/>
        <v>122616854</v>
      </c>
      <c r="AG70" s="78">
        <v>394551491</v>
      </c>
      <c r="AH70" s="78">
        <v>408693538</v>
      </c>
      <c r="AI70" s="79">
        <v>122616854</v>
      </c>
      <c r="AJ70" s="114">
        <f t="shared" si="28"/>
        <v>0.31077528991013242</v>
      </c>
      <c r="AK70" s="115">
        <f t="shared" si="29"/>
        <v>9.8752411312069688E-2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244798546</v>
      </c>
      <c r="E71" s="78">
        <v>91794000</v>
      </c>
      <c r="F71" s="79">
        <f t="shared" si="15"/>
        <v>336592546</v>
      </c>
      <c r="G71" s="77">
        <v>244798546</v>
      </c>
      <c r="H71" s="78">
        <v>91794000</v>
      </c>
      <c r="I71" s="79">
        <f t="shared" si="16"/>
        <v>336592546</v>
      </c>
      <c r="J71" s="77">
        <v>77134584</v>
      </c>
      <c r="K71" s="78">
        <v>7446534</v>
      </c>
      <c r="L71" s="78">
        <f t="shared" si="17"/>
        <v>84581118</v>
      </c>
      <c r="M71" s="95">
        <f t="shared" si="18"/>
        <v>0.25128636687040595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77134584</v>
      </c>
      <c r="AA71" s="78">
        <v>7446534</v>
      </c>
      <c r="AB71" s="78">
        <f t="shared" si="25"/>
        <v>84581118</v>
      </c>
      <c r="AC71" s="95">
        <f t="shared" si="26"/>
        <v>0.25128636687040595</v>
      </c>
      <c r="AD71" s="77">
        <v>77218768</v>
      </c>
      <c r="AE71" s="78">
        <v>8294684</v>
      </c>
      <c r="AF71" s="78">
        <f t="shared" si="27"/>
        <v>85513452</v>
      </c>
      <c r="AG71" s="78">
        <v>315277461</v>
      </c>
      <c r="AH71" s="78">
        <v>324133336</v>
      </c>
      <c r="AI71" s="79">
        <v>85513452</v>
      </c>
      <c r="AJ71" s="114">
        <f t="shared" si="28"/>
        <v>0.27123236697215092</v>
      </c>
      <c r="AK71" s="115">
        <f t="shared" si="29"/>
        <v>-1.0902775858001812E-2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588969746</v>
      </c>
      <c r="E72" s="78">
        <v>306141124</v>
      </c>
      <c r="F72" s="79">
        <f t="shared" si="15"/>
        <v>895110870</v>
      </c>
      <c r="G72" s="77">
        <v>588969746</v>
      </c>
      <c r="H72" s="78">
        <v>306141124</v>
      </c>
      <c r="I72" s="79">
        <f t="shared" si="16"/>
        <v>895110870</v>
      </c>
      <c r="J72" s="77">
        <v>223083577</v>
      </c>
      <c r="K72" s="78">
        <v>78335194</v>
      </c>
      <c r="L72" s="78">
        <f t="shared" si="17"/>
        <v>301418771</v>
      </c>
      <c r="M72" s="95">
        <f t="shared" si="18"/>
        <v>0.33673903546719303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223083577</v>
      </c>
      <c r="AA72" s="78">
        <v>78335194</v>
      </c>
      <c r="AB72" s="78">
        <f t="shared" si="25"/>
        <v>301418771</v>
      </c>
      <c r="AC72" s="95">
        <f t="shared" si="26"/>
        <v>0.33673903546719303</v>
      </c>
      <c r="AD72" s="77">
        <v>201727236</v>
      </c>
      <c r="AE72" s="78">
        <v>28298127</v>
      </c>
      <c r="AF72" s="78">
        <f t="shared" si="27"/>
        <v>230025363</v>
      </c>
      <c r="AG72" s="78">
        <v>843708160</v>
      </c>
      <c r="AH72" s="78">
        <v>835748180</v>
      </c>
      <c r="AI72" s="79">
        <v>230025363</v>
      </c>
      <c r="AJ72" s="114">
        <f t="shared" si="28"/>
        <v>0.27263617196733053</v>
      </c>
      <c r="AK72" s="115">
        <f t="shared" si="29"/>
        <v>0.31037189581568003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1810924495</v>
      </c>
      <c r="E73" s="81">
        <f>SUM(E68:E72)</f>
        <v>677554921</v>
      </c>
      <c r="F73" s="82">
        <f t="shared" si="15"/>
        <v>2488479416</v>
      </c>
      <c r="G73" s="80">
        <f>SUM(G68:G72)</f>
        <v>1810924495</v>
      </c>
      <c r="H73" s="81">
        <f>SUM(H68:H72)</f>
        <v>677554921</v>
      </c>
      <c r="I73" s="82">
        <f t="shared" si="16"/>
        <v>2488479416</v>
      </c>
      <c r="J73" s="80">
        <f>SUM(J68:J72)</f>
        <v>679959358</v>
      </c>
      <c r="K73" s="81">
        <f>SUM(K68:K72)</f>
        <v>141276368</v>
      </c>
      <c r="L73" s="81">
        <f t="shared" si="17"/>
        <v>821235726</v>
      </c>
      <c r="M73" s="96">
        <f t="shared" si="18"/>
        <v>0.33001507696618215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679959358</v>
      </c>
      <c r="AA73" s="81">
        <v>141276368</v>
      </c>
      <c r="AB73" s="81">
        <f t="shared" si="25"/>
        <v>821235726</v>
      </c>
      <c r="AC73" s="96">
        <f t="shared" si="26"/>
        <v>0.33001507696618215</v>
      </c>
      <c r="AD73" s="80">
        <f>SUM(AD68:AD72)</f>
        <v>590538111</v>
      </c>
      <c r="AE73" s="81">
        <f>SUM(AE68:AE72)</f>
        <v>67863435</v>
      </c>
      <c r="AF73" s="81">
        <f t="shared" si="27"/>
        <v>658401546</v>
      </c>
      <c r="AG73" s="81">
        <f>SUM(AG68:AG72)</f>
        <v>2366545273</v>
      </c>
      <c r="AH73" s="81">
        <f>SUM(AH68:AH72)</f>
        <v>2405570124</v>
      </c>
      <c r="AI73" s="82">
        <f>SUM(AI68:AI72)</f>
        <v>658401546</v>
      </c>
      <c r="AJ73" s="116">
        <f t="shared" si="28"/>
        <v>0.27821210669904645</v>
      </c>
      <c r="AK73" s="117">
        <f t="shared" si="29"/>
        <v>0.2473174326355545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93008825586</v>
      </c>
      <c r="E74" s="84">
        <f>SUM(E9,E11:E15,E17:E24,E26:E29,E31:E35,E37:E40,E42:E47,E49:E53,E55:E60,E62:E66,E68:E72)</f>
        <v>16899157051</v>
      </c>
      <c r="F74" s="85">
        <f t="shared" si="15"/>
        <v>109907982637</v>
      </c>
      <c r="G74" s="83">
        <f>SUM(G9,G11:G15,G17:G24,G26:G29,G31:G35,G37:G40,G42:G47,G49:G53,G55:G60,G62:G66,G68:G72)</f>
        <v>93008825586</v>
      </c>
      <c r="H74" s="84">
        <f>SUM(H9,H11:H15,H17:H24,H26:H29,H31:H35,H37:H40,H42:H47,H49:H53,H55:H60,H62:H66,H68:H72)</f>
        <v>16903973554</v>
      </c>
      <c r="I74" s="85">
        <f t="shared" si="16"/>
        <v>109912799140</v>
      </c>
      <c r="J74" s="83">
        <f>SUM(J9,J11:J15,J17:J24,J26:J29,J31:J35,J37:J40,J42:J47,J49:J53,J55:J60,J62:J66,J68:J72)</f>
        <v>27005068285</v>
      </c>
      <c r="K74" s="84">
        <f>SUM(K9,K11:K15,K17:K24,K26:K29,K31:K35,K37:K40,K42:K47,K49:K53,K55:K60,K62:K66,K68:K72)</f>
        <v>1848622121</v>
      </c>
      <c r="L74" s="84">
        <f t="shared" si="17"/>
        <v>28853690406</v>
      </c>
      <c r="M74" s="97">
        <f t="shared" si="18"/>
        <v>0.26252588496048457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27005068285</v>
      </c>
      <c r="AA74" s="84">
        <v>1848622121</v>
      </c>
      <c r="AB74" s="84">
        <f t="shared" si="25"/>
        <v>28853690406</v>
      </c>
      <c r="AC74" s="97">
        <f t="shared" si="26"/>
        <v>0.26252588496048457</v>
      </c>
      <c r="AD74" s="83">
        <f>SUM(AD9,AD11:AD15,AD17:AD24,AD26:AD29,AD31:AD35,AD37:AD40,AD42:AD47,AD49:AD53,AD55:AD60,AD62:AD66,AD68:AD72)</f>
        <v>24240435495</v>
      </c>
      <c r="AE74" s="84">
        <f>SUM(AE9,AE11:AE15,AE17:AE24,AE26:AE29,AE31:AE35,AE37:AE40,AE42:AE47,AE49:AE53,AE55:AE60,AE62:AE66,AE68:AE72)</f>
        <v>1385409570</v>
      </c>
      <c r="AF74" s="84">
        <f t="shared" si="27"/>
        <v>25625845065</v>
      </c>
      <c r="AG74" s="84">
        <f>SUM(AG9,AG11:AG15,AG17:AG24,AG26:AG29,AG31:AG35,AG37:AG40,AG42:AG47,AG49:AG53,AG55:AG60,AG62:AG66,AG68:AG72)</f>
        <v>96516831479</v>
      </c>
      <c r="AH74" s="84">
        <f>SUM(AH9,AH11:AH15,AH17:AH24,AH26:AH29,AH31:AH35,AH37:AH40,AH42:AH47,AH49:AH53,AH55:AH60,AH62:AH66,AH68:AH72)</f>
        <v>99116997424</v>
      </c>
      <c r="AI74" s="85">
        <f>SUM(AI9,AI11:AI15,AI17:AI24,AI26:AI29,AI31:AI35,AI37:AI40,AI42:AI47,AI49:AI53,AI55:AI60,AI62:AI66,AI68:AI72)</f>
        <v>25625845065</v>
      </c>
      <c r="AJ74" s="118">
        <f t="shared" si="28"/>
        <v>0.26550648909952701</v>
      </c>
      <c r="AK74" s="119">
        <f t="shared" si="29"/>
        <v>0.1259605422889496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9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539824575</v>
      </c>
      <c r="E9" s="78">
        <v>214990539</v>
      </c>
      <c r="F9" s="79">
        <f>$D9       +$E9</f>
        <v>754815114</v>
      </c>
      <c r="G9" s="77">
        <v>539824575</v>
      </c>
      <c r="H9" s="78">
        <v>214990539</v>
      </c>
      <c r="I9" s="79">
        <f>$G9       +$H9</f>
        <v>754815114</v>
      </c>
      <c r="J9" s="77">
        <v>41935621</v>
      </c>
      <c r="K9" s="78">
        <v>53324662</v>
      </c>
      <c r="L9" s="78">
        <f>$J9       +$K9</f>
        <v>95260283</v>
      </c>
      <c r="M9" s="95">
        <f>IF(($F9       =0),0,($L9       /$F9       ))</f>
        <v>0.12620346523691894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41935621</v>
      </c>
      <c r="AA9" s="78">
        <v>53324662</v>
      </c>
      <c r="AB9" s="78">
        <f>$Z9       +$AA9</f>
        <v>95260283</v>
      </c>
      <c r="AC9" s="95">
        <f>IF(($F9       =0),0,($AB9       /$F9       ))</f>
        <v>0.12620346523691894</v>
      </c>
      <c r="AD9" s="77">
        <v>177029138</v>
      </c>
      <c r="AE9" s="78">
        <v>18160070</v>
      </c>
      <c r="AF9" s="78">
        <f>$AD9       +$AE9</f>
        <v>195189208</v>
      </c>
      <c r="AG9" s="78">
        <v>679074631</v>
      </c>
      <c r="AH9" s="78">
        <v>679706072</v>
      </c>
      <c r="AI9" s="79">
        <v>195189208</v>
      </c>
      <c r="AJ9" s="114">
        <f>IF(($AG9       =0),0,($AI9       /$AG9       ))</f>
        <v>0.28743410383710832</v>
      </c>
      <c r="AK9" s="115">
        <f>IF(($AF9       =0),0,(($L9       /$AF9       )-1))</f>
        <v>-0.51195927287127474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467049010</v>
      </c>
      <c r="E10" s="78">
        <v>110032249</v>
      </c>
      <c r="F10" s="79">
        <f t="shared" ref="F10:F41" si="0">$D10      +$E10</f>
        <v>577081259</v>
      </c>
      <c r="G10" s="77">
        <v>467049010</v>
      </c>
      <c r="H10" s="78">
        <v>110032249</v>
      </c>
      <c r="I10" s="79">
        <f t="shared" ref="I10:I41" si="1">$G10      +$H10</f>
        <v>577081259</v>
      </c>
      <c r="J10" s="77">
        <v>184389788</v>
      </c>
      <c r="K10" s="78">
        <v>24124042</v>
      </c>
      <c r="L10" s="78">
        <f t="shared" ref="L10:L41" si="2">$J10      +$K10</f>
        <v>208513830</v>
      </c>
      <c r="M10" s="95">
        <f t="shared" ref="M10:M41" si="3">IF(($F10      =0),0,($L10      /$F10      ))</f>
        <v>0.36132490311905968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184389788</v>
      </c>
      <c r="AA10" s="78">
        <v>24124042</v>
      </c>
      <c r="AB10" s="78">
        <f t="shared" ref="AB10:AB41" si="10">$Z10      +$AA10</f>
        <v>208513830</v>
      </c>
      <c r="AC10" s="95">
        <f t="shared" ref="AC10:AC41" si="11">IF(($F10      =0),0,($AB10      /$F10      ))</f>
        <v>0.36132490311905968</v>
      </c>
      <c r="AD10" s="77">
        <v>151518031</v>
      </c>
      <c r="AE10" s="78">
        <v>39962182</v>
      </c>
      <c r="AF10" s="78">
        <f t="shared" ref="AF10:AF41" si="12">$AD10      +$AE10</f>
        <v>191480213</v>
      </c>
      <c r="AG10" s="78">
        <v>600964428</v>
      </c>
      <c r="AH10" s="78">
        <v>568486430</v>
      </c>
      <c r="AI10" s="79">
        <v>191480213</v>
      </c>
      <c r="AJ10" s="114">
        <f t="shared" ref="AJ10:AJ41" si="13">IF(($AG10      =0),0,($AI10      /$AG10      ))</f>
        <v>0.31862154243844865</v>
      </c>
      <c r="AK10" s="115">
        <f t="shared" ref="AK10:AK41" si="14">IF(($AF10      =0),0,(($L10      /$AF10      )-1))</f>
        <v>8.8957583309143384E-2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1613783285</v>
      </c>
      <c r="E11" s="78">
        <v>190704744</v>
      </c>
      <c r="F11" s="79">
        <f t="shared" si="0"/>
        <v>1804488029</v>
      </c>
      <c r="G11" s="77">
        <v>1613783285</v>
      </c>
      <c r="H11" s="78">
        <v>190704744</v>
      </c>
      <c r="I11" s="79">
        <f t="shared" si="1"/>
        <v>1804488029</v>
      </c>
      <c r="J11" s="77">
        <v>560420549</v>
      </c>
      <c r="K11" s="78">
        <v>21030392</v>
      </c>
      <c r="L11" s="78">
        <f t="shared" si="2"/>
        <v>581450941</v>
      </c>
      <c r="M11" s="95">
        <f t="shared" si="3"/>
        <v>0.3222248813267134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560420549</v>
      </c>
      <c r="AA11" s="78">
        <v>21030392</v>
      </c>
      <c r="AB11" s="78">
        <f t="shared" si="10"/>
        <v>581450941</v>
      </c>
      <c r="AC11" s="95">
        <f t="shared" si="11"/>
        <v>0.3222248813267134</v>
      </c>
      <c r="AD11" s="77">
        <v>104135287</v>
      </c>
      <c r="AE11" s="78">
        <v>20269894</v>
      </c>
      <c r="AF11" s="78">
        <f t="shared" si="12"/>
        <v>124405181</v>
      </c>
      <c r="AG11" s="78">
        <v>1769571434</v>
      </c>
      <c r="AH11" s="78">
        <v>1771707554</v>
      </c>
      <c r="AI11" s="79">
        <v>124405181</v>
      </c>
      <c r="AJ11" s="114">
        <f t="shared" si="13"/>
        <v>7.0302435160128157E-2</v>
      </c>
      <c r="AK11" s="115">
        <f t="shared" si="14"/>
        <v>3.6738482780713131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676345538</v>
      </c>
      <c r="E12" s="78">
        <v>64766000</v>
      </c>
      <c r="F12" s="79">
        <f t="shared" si="0"/>
        <v>741111538</v>
      </c>
      <c r="G12" s="77">
        <v>676345538</v>
      </c>
      <c r="H12" s="78">
        <v>64766000</v>
      </c>
      <c r="I12" s="79">
        <f t="shared" si="1"/>
        <v>741111538</v>
      </c>
      <c r="J12" s="77">
        <v>170351781</v>
      </c>
      <c r="K12" s="78">
        <v>11286103</v>
      </c>
      <c r="L12" s="78">
        <f t="shared" si="2"/>
        <v>181637884</v>
      </c>
      <c r="M12" s="95">
        <f t="shared" si="3"/>
        <v>0.24508845792655842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170351781</v>
      </c>
      <c r="AA12" s="78">
        <v>11286103</v>
      </c>
      <c r="AB12" s="78">
        <f t="shared" si="10"/>
        <v>181637884</v>
      </c>
      <c r="AC12" s="95">
        <f t="shared" si="11"/>
        <v>0.24508845792655842</v>
      </c>
      <c r="AD12" s="77">
        <v>171838451</v>
      </c>
      <c r="AE12" s="78">
        <v>3585476</v>
      </c>
      <c r="AF12" s="78">
        <f t="shared" si="12"/>
        <v>175423927</v>
      </c>
      <c r="AG12" s="78">
        <v>672646257</v>
      </c>
      <c r="AH12" s="78">
        <v>672271485</v>
      </c>
      <c r="AI12" s="79">
        <v>175423927</v>
      </c>
      <c r="AJ12" s="114">
        <f t="shared" si="13"/>
        <v>0.26079670432180818</v>
      </c>
      <c r="AK12" s="115">
        <f t="shared" si="14"/>
        <v>3.5422516792706471E-2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348971064</v>
      </c>
      <c r="E13" s="78">
        <v>167915976</v>
      </c>
      <c r="F13" s="79">
        <f t="shared" si="0"/>
        <v>516887040</v>
      </c>
      <c r="G13" s="77">
        <v>348971064</v>
      </c>
      <c r="H13" s="78">
        <v>167915976</v>
      </c>
      <c r="I13" s="79">
        <f t="shared" si="1"/>
        <v>516887040</v>
      </c>
      <c r="J13" s="77">
        <v>123869089</v>
      </c>
      <c r="K13" s="78">
        <v>46842056</v>
      </c>
      <c r="L13" s="78">
        <f t="shared" si="2"/>
        <v>170711145</v>
      </c>
      <c r="M13" s="95">
        <f t="shared" si="3"/>
        <v>0.33026779893726876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123869089</v>
      </c>
      <c r="AA13" s="78">
        <v>46842056</v>
      </c>
      <c r="AB13" s="78">
        <f t="shared" si="10"/>
        <v>170711145</v>
      </c>
      <c r="AC13" s="95">
        <f t="shared" si="11"/>
        <v>0.33026779893726876</v>
      </c>
      <c r="AD13" s="77">
        <v>103122228</v>
      </c>
      <c r="AE13" s="78">
        <v>23917481</v>
      </c>
      <c r="AF13" s="78">
        <f t="shared" si="12"/>
        <v>127039709</v>
      </c>
      <c r="AG13" s="78">
        <v>468557059</v>
      </c>
      <c r="AH13" s="78">
        <v>477772362</v>
      </c>
      <c r="AI13" s="79">
        <v>127039709</v>
      </c>
      <c r="AJ13" s="114">
        <f t="shared" si="13"/>
        <v>0.27112964485292279</v>
      </c>
      <c r="AK13" s="115">
        <f t="shared" si="14"/>
        <v>0.34376209095378196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1690321682</v>
      </c>
      <c r="E14" s="78">
        <v>450742250</v>
      </c>
      <c r="F14" s="79">
        <f t="shared" si="0"/>
        <v>2141063932</v>
      </c>
      <c r="G14" s="77">
        <v>1690321682</v>
      </c>
      <c r="H14" s="78">
        <v>450742250</v>
      </c>
      <c r="I14" s="79">
        <f t="shared" si="1"/>
        <v>2141063932</v>
      </c>
      <c r="J14" s="77">
        <v>535663280</v>
      </c>
      <c r="K14" s="78">
        <v>91793328</v>
      </c>
      <c r="L14" s="78">
        <f t="shared" si="2"/>
        <v>627456608</v>
      </c>
      <c r="M14" s="95">
        <f t="shared" si="3"/>
        <v>0.29305832423877382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535663280</v>
      </c>
      <c r="AA14" s="78">
        <v>91793328</v>
      </c>
      <c r="AB14" s="78">
        <f t="shared" si="10"/>
        <v>627456608</v>
      </c>
      <c r="AC14" s="95">
        <f t="shared" si="11"/>
        <v>0.29305832423877382</v>
      </c>
      <c r="AD14" s="77">
        <v>500901599</v>
      </c>
      <c r="AE14" s="78">
        <v>42724423</v>
      </c>
      <c r="AF14" s="78">
        <f t="shared" si="12"/>
        <v>543626022</v>
      </c>
      <c r="AG14" s="78">
        <v>2138468396</v>
      </c>
      <c r="AH14" s="78">
        <v>2067048867</v>
      </c>
      <c r="AI14" s="79">
        <v>543626022</v>
      </c>
      <c r="AJ14" s="114">
        <f t="shared" si="13"/>
        <v>0.25421279220999998</v>
      </c>
      <c r="AK14" s="115">
        <f t="shared" si="14"/>
        <v>0.15420635254285164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5336295154</v>
      </c>
      <c r="E15" s="81">
        <f>SUM(E9:E14)</f>
        <v>1199151758</v>
      </c>
      <c r="F15" s="82">
        <f t="shared" si="0"/>
        <v>6535446912</v>
      </c>
      <c r="G15" s="80">
        <f>SUM(G9:G14)</f>
        <v>5336295154</v>
      </c>
      <c r="H15" s="81">
        <f>SUM(H9:H14)</f>
        <v>1199151758</v>
      </c>
      <c r="I15" s="82">
        <f t="shared" si="1"/>
        <v>6535446912</v>
      </c>
      <c r="J15" s="80">
        <f>SUM(J9:J14)</f>
        <v>1616630108</v>
      </c>
      <c r="K15" s="81">
        <f>SUM(K9:K14)</f>
        <v>248400583</v>
      </c>
      <c r="L15" s="81">
        <f t="shared" si="2"/>
        <v>1865030691</v>
      </c>
      <c r="M15" s="96">
        <f t="shared" si="3"/>
        <v>0.28537156159520494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1616630108</v>
      </c>
      <c r="AA15" s="81">
        <v>248400583</v>
      </c>
      <c r="AB15" s="81">
        <f t="shared" si="10"/>
        <v>1865030691</v>
      </c>
      <c r="AC15" s="96">
        <f t="shared" si="11"/>
        <v>0.28537156159520494</v>
      </c>
      <c r="AD15" s="80">
        <f>SUM(AD9:AD14)</f>
        <v>1208544734</v>
      </c>
      <c r="AE15" s="81">
        <f>SUM(AE9:AE14)</f>
        <v>148619526</v>
      </c>
      <c r="AF15" s="81">
        <f t="shared" si="12"/>
        <v>1357164260</v>
      </c>
      <c r="AG15" s="81">
        <f>SUM(AG9:AG14)</f>
        <v>6329282205</v>
      </c>
      <c r="AH15" s="81">
        <f>SUM(AH9:AH14)</f>
        <v>6236992770</v>
      </c>
      <c r="AI15" s="82">
        <f>SUM(AI9:AI14)</f>
        <v>1357164260</v>
      </c>
      <c r="AJ15" s="116">
        <f t="shared" si="13"/>
        <v>0.21442625183119007</v>
      </c>
      <c r="AK15" s="117">
        <f t="shared" si="14"/>
        <v>0.37421146869871147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530867674</v>
      </c>
      <c r="E16" s="78">
        <v>80036000</v>
      </c>
      <c r="F16" s="79">
        <f t="shared" si="0"/>
        <v>610903674</v>
      </c>
      <c r="G16" s="77">
        <v>530867674</v>
      </c>
      <c r="H16" s="78">
        <v>80036000</v>
      </c>
      <c r="I16" s="79">
        <f t="shared" si="1"/>
        <v>610903674</v>
      </c>
      <c r="J16" s="77">
        <v>175219177</v>
      </c>
      <c r="K16" s="78">
        <v>5723342</v>
      </c>
      <c r="L16" s="78">
        <f t="shared" si="2"/>
        <v>180942519</v>
      </c>
      <c r="M16" s="95">
        <f t="shared" si="3"/>
        <v>0.29618829727319662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175219177</v>
      </c>
      <c r="AA16" s="78">
        <v>5723342</v>
      </c>
      <c r="AB16" s="78">
        <f t="shared" si="10"/>
        <v>180942519</v>
      </c>
      <c r="AC16" s="95">
        <f t="shared" si="11"/>
        <v>0.29618829727319662</v>
      </c>
      <c r="AD16" s="77">
        <v>146883052</v>
      </c>
      <c r="AE16" s="78">
        <v>5937915</v>
      </c>
      <c r="AF16" s="78">
        <f t="shared" si="12"/>
        <v>152820967</v>
      </c>
      <c r="AG16" s="78">
        <v>488756550</v>
      </c>
      <c r="AH16" s="78">
        <v>588113970</v>
      </c>
      <c r="AI16" s="79">
        <v>152820967</v>
      </c>
      <c r="AJ16" s="114">
        <f t="shared" si="13"/>
        <v>0.31267298003474325</v>
      </c>
      <c r="AK16" s="115">
        <f t="shared" si="14"/>
        <v>0.18401632022129522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897697200</v>
      </c>
      <c r="E17" s="78">
        <v>343557697</v>
      </c>
      <c r="F17" s="79">
        <f t="shared" si="0"/>
        <v>1241254897</v>
      </c>
      <c r="G17" s="77">
        <v>897697200</v>
      </c>
      <c r="H17" s="78">
        <v>371557697</v>
      </c>
      <c r="I17" s="79">
        <f t="shared" si="1"/>
        <v>1269254897</v>
      </c>
      <c r="J17" s="77">
        <v>321166808</v>
      </c>
      <c r="K17" s="78">
        <v>38267413</v>
      </c>
      <c r="L17" s="78">
        <f t="shared" si="2"/>
        <v>359434221</v>
      </c>
      <c r="M17" s="95">
        <f t="shared" si="3"/>
        <v>0.28957325515389287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321166808</v>
      </c>
      <c r="AA17" s="78">
        <v>38267413</v>
      </c>
      <c r="AB17" s="78">
        <f t="shared" si="10"/>
        <v>359434221</v>
      </c>
      <c r="AC17" s="95">
        <f t="shared" si="11"/>
        <v>0.28957325515389287</v>
      </c>
      <c r="AD17" s="77">
        <v>274328239</v>
      </c>
      <c r="AE17" s="78">
        <v>44527063</v>
      </c>
      <c r="AF17" s="78">
        <f t="shared" si="12"/>
        <v>318855302</v>
      </c>
      <c r="AG17" s="78">
        <v>1206513517</v>
      </c>
      <c r="AH17" s="78">
        <v>1177610403</v>
      </c>
      <c r="AI17" s="79">
        <v>318855302</v>
      </c>
      <c r="AJ17" s="114">
        <f t="shared" si="13"/>
        <v>0.26427826750986994</v>
      </c>
      <c r="AK17" s="115">
        <f t="shared" si="14"/>
        <v>0.1272643695916964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1395876579</v>
      </c>
      <c r="E18" s="78">
        <v>503876925</v>
      </c>
      <c r="F18" s="79">
        <f t="shared" si="0"/>
        <v>1899753504</v>
      </c>
      <c r="G18" s="77">
        <v>1395876579</v>
      </c>
      <c r="H18" s="78">
        <v>503876925</v>
      </c>
      <c r="I18" s="79">
        <f t="shared" si="1"/>
        <v>1899753504</v>
      </c>
      <c r="J18" s="77">
        <v>360094489</v>
      </c>
      <c r="K18" s="78">
        <v>92491085</v>
      </c>
      <c r="L18" s="78">
        <f t="shared" si="2"/>
        <v>452585574</v>
      </c>
      <c r="M18" s="95">
        <f t="shared" si="3"/>
        <v>0.23823384088886512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360094489</v>
      </c>
      <c r="AA18" s="78">
        <v>92491085</v>
      </c>
      <c r="AB18" s="78">
        <f t="shared" si="10"/>
        <v>452585574</v>
      </c>
      <c r="AC18" s="95">
        <f t="shared" si="11"/>
        <v>0.23823384088886512</v>
      </c>
      <c r="AD18" s="77">
        <v>214480614</v>
      </c>
      <c r="AE18" s="78">
        <v>34504009</v>
      </c>
      <c r="AF18" s="78">
        <f t="shared" si="12"/>
        <v>248984623</v>
      </c>
      <c r="AG18" s="78">
        <v>1684116640</v>
      </c>
      <c r="AH18" s="78">
        <v>1669283982</v>
      </c>
      <c r="AI18" s="79">
        <v>248984623</v>
      </c>
      <c r="AJ18" s="114">
        <f t="shared" si="13"/>
        <v>0.14784286140655911</v>
      </c>
      <c r="AK18" s="115">
        <f t="shared" si="14"/>
        <v>0.81772500063186637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662484333</v>
      </c>
      <c r="E19" s="78">
        <v>325650000</v>
      </c>
      <c r="F19" s="79">
        <f t="shared" si="0"/>
        <v>988134333</v>
      </c>
      <c r="G19" s="77">
        <v>662484333</v>
      </c>
      <c r="H19" s="78">
        <v>325650000</v>
      </c>
      <c r="I19" s="79">
        <f t="shared" si="1"/>
        <v>988134333</v>
      </c>
      <c r="J19" s="77">
        <v>199855714</v>
      </c>
      <c r="K19" s="78">
        <v>106153423</v>
      </c>
      <c r="L19" s="78">
        <f t="shared" si="2"/>
        <v>306009137</v>
      </c>
      <c r="M19" s="95">
        <f t="shared" si="3"/>
        <v>0.30968374114777369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199855714</v>
      </c>
      <c r="AA19" s="78">
        <v>106153423</v>
      </c>
      <c r="AB19" s="78">
        <f t="shared" si="10"/>
        <v>306009137</v>
      </c>
      <c r="AC19" s="95">
        <f t="shared" si="11"/>
        <v>0.30968374114777369</v>
      </c>
      <c r="AD19" s="77">
        <v>202583939</v>
      </c>
      <c r="AE19" s="78">
        <v>75324733</v>
      </c>
      <c r="AF19" s="78">
        <f t="shared" si="12"/>
        <v>277908672</v>
      </c>
      <c r="AG19" s="78">
        <v>889227204</v>
      </c>
      <c r="AH19" s="78">
        <v>961089202</v>
      </c>
      <c r="AI19" s="79">
        <v>277908672</v>
      </c>
      <c r="AJ19" s="114">
        <f t="shared" si="13"/>
        <v>0.31252830632023715</v>
      </c>
      <c r="AK19" s="115">
        <f t="shared" si="14"/>
        <v>0.1011140271290274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2439118454</v>
      </c>
      <c r="E20" s="78">
        <v>896188979</v>
      </c>
      <c r="F20" s="79">
        <f t="shared" si="0"/>
        <v>3335307433</v>
      </c>
      <c r="G20" s="77">
        <v>2439118454</v>
      </c>
      <c r="H20" s="78">
        <v>896188979</v>
      </c>
      <c r="I20" s="79">
        <f t="shared" si="1"/>
        <v>3335307433</v>
      </c>
      <c r="J20" s="77">
        <v>631316210</v>
      </c>
      <c r="K20" s="78">
        <v>126139657</v>
      </c>
      <c r="L20" s="78">
        <f t="shared" si="2"/>
        <v>757455867</v>
      </c>
      <c r="M20" s="95">
        <f t="shared" si="3"/>
        <v>0.22710226334928688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631316210</v>
      </c>
      <c r="AA20" s="78">
        <v>126139657</v>
      </c>
      <c r="AB20" s="78">
        <f t="shared" si="10"/>
        <v>757455867</v>
      </c>
      <c r="AC20" s="95">
        <f t="shared" si="11"/>
        <v>0.22710226334928688</v>
      </c>
      <c r="AD20" s="77">
        <v>650486121</v>
      </c>
      <c r="AE20" s="78">
        <v>111213020</v>
      </c>
      <c r="AF20" s="78">
        <f t="shared" si="12"/>
        <v>761699141</v>
      </c>
      <c r="AG20" s="78">
        <v>2510242195</v>
      </c>
      <c r="AH20" s="78">
        <v>2741458010</v>
      </c>
      <c r="AI20" s="79">
        <v>761699141</v>
      </c>
      <c r="AJ20" s="114">
        <f t="shared" si="13"/>
        <v>0.30343651402130939</v>
      </c>
      <c r="AK20" s="115">
        <f t="shared" si="14"/>
        <v>-5.5708005583795517E-3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5926044240</v>
      </c>
      <c r="E21" s="81">
        <f>SUM(E16:E20)</f>
        <v>2149309601</v>
      </c>
      <c r="F21" s="82">
        <f t="shared" si="0"/>
        <v>8075353841</v>
      </c>
      <c r="G21" s="80">
        <f>SUM(G16:G20)</f>
        <v>5926044240</v>
      </c>
      <c r="H21" s="81">
        <f>SUM(H16:H20)</f>
        <v>2177309601</v>
      </c>
      <c r="I21" s="82">
        <f t="shared" si="1"/>
        <v>8103353841</v>
      </c>
      <c r="J21" s="80">
        <f>SUM(J16:J20)</f>
        <v>1687652398</v>
      </c>
      <c r="K21" s="81">
        <f>SUM(K16:K20)</f>
        <v>368774920</v>
      </c>
      <c r="L21" s="81">
        <f t="shared" si="2"/>
        <v>2056427318</v>
      </c>
      <c r="M21" s="96">
        <f t="shared" si="3"/>
        <v>0.25465476293548334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1687652398</v>
      </c>
      <c r="AA21" s="81">
        <v>368774920</v>
      </c>
      <c r="AB21" s="81">
        <f t="shared" si="10"/>
        <v>2056427318</v>
      </c>
      <c r="AC21" s="96">
        <f t="shared" si="11"/>
        <v>0.25465476293548334</v>
      </c>
      <c r="AD21" s="80">
        <f>SUM(AD16:AD20)</f>
        <v>1488761965</v>
      </c>
      <c r="AE21" s="81">
        <f>SUM(AE16:AE20)</f>
        <v>271506740</v>
      </c>
      <c r="AF21" s="81">
        <f t="shared" si="12"/>
        <v>1760268705</v>
      </c>
      <c r="AG21" s="81">
        <f>SUM(AG16:AG20)</f>
        <v>6778856106</v>
      </c>
      <c r="AH21" s="81">
        <f>SUM(AH16:AH20)</f>
        <v>7137555567</v>
      </c>
      <c r="AI21" s="82">
        <f>SUM(AI16:AI20)</f>
        <v>1760268705</v>
      </c>
      <c r="AJ21" s="116">
        <f t="shared" si="13"/>
        <v>0.25967046319835246</v>
      </c>
      <c r="AK21" s="117">
        <f t="shared" si="14"/>
        <v>0.16824625249472924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352990326</v>
      </c>
      <c r="E22" s="78">
        <v>86892000</v>
      </c>
      <c r="F22" s="79">
        <f t="shared" si="0"/>
        <v>439882326</v>
      </c>
      <c r="G22" s="77">
        <v>352990326</v>
      </c>
      <c r="H22" s="78">
        <v>86892000</v>
      </c>
      <c r="I22" s="79">
        <f t="shared" si="1"/>
        <v>439882326</v>
      </c>
      <c r="J22" s="77">
        <v>175063728</v>
      </c>
      <c r="K22" s="78">
        <v>7813008</v>
      </c>
      <c r="L22" s="78">
        <f t="shared" si="2"/>
        <v>182876736</v>
      </c>
      <c r="M22" s="95">
        <f t="shared" si="3"/>
        <v>0.41574013137322546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175063728</v>
      </c>
      <c r="AA22" s="78">
        <v>7813008</v>
      </c>
      <c r="AB22" s="78">
        <f t="shared" si="10"/>
        <v>182876736</v>
      </c>
      <c r="AC22" s="95">
        <f t="shared" si="11"/>
        <v>0.41574013137322546</v>
      </c>
      <c r="AD22" s="77">
        <v>134662088</v>
      </c>
      <c r="AE22" s="78">
        <v>8906984</v>
      </c>
      <c r="AF22" s="78">
        <f t="shared" si="12"/>
        <v>143569072</v>
      </c>
      <c r="AG22" s="78">
        <v>404598840</v>
      </c>
      <c r="AH22" s="78">
        <v>429317351</v>
      </c>
      <c r="AI22" s="79">
        <v>143569072</v>
      </c>
      <c r="AJ22" s="114">
        <f t="shared" si="13"/>
        <v>0.35484301437937882</v>
      </c>
      <c r="AK22" s="115">
        <f t="shared" si="14"/>
        <v>0.27378921833526926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274776804</v>
      </c>
      <c r="E23" s="78">
        <v>72380350</v>
      </c>
      <c r="F23" s="79">
        <f t="shared" si="0"/>
        <v>347157154</v>
      </c>
      <c r="G23" s="77">
        <v>274776804</v>
      </c>
      <c r="H23" s="78">
        <v>72380350</v>
      </c>
      <c r="I23" s="79">
        <f t="shared" si="1"/>
        <v>347157154</v>
      </c>
      <c r="J23" s="77">
        <v>89653783</v>
      </c>
      <c r="K23" s="78">
        <v>16972194</v>
      </c>
      <c r="L23" s="78">
        <f t="shared" si="2"/>
        <v>106625977</v>
      </c>
      <c r="M23" s="95">
        <f t="shared" si="3"/>
        <v>0.30714037078435086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89653783</v>
      </c>
      <c r="AA23" s="78">
        <v>16972194</v>
      </c>
      <c r="AB23" s="78">
        <f t="shared" si="10"/>
        <v>106625977</v>
      </c>
      <c r="AC23" s="95">
        <f t="shared" si="11"/>
        <v>0.30714037078435086</v>
      </c>
      <c r="AD23" s="77">
        <v>14989887</v>
      </c>
      <c r="AE23" s="78">
        <v>6803674</v>
      </c>
      <c r="AF23" s="78">
        <f t="shared" si="12"/>
        <v>21793561</v>
      </c>
      <c r="AG23" s="78">
        <v>322948256</v>
      </c>
      <c r="AH23" s="78">
        <v>321467319</v>
      </c>
      <c r="AI23" s="79">
        <v>21793561</v>
      </c>
      <c r="AJ23" s="114">
        <f t="shared" si="13"/>
        <v>6.748313575039093E-2</v>
      </c>
      <c r="AK23" s="115">
        <f t="shared" si="14"/>
        <v>3.8925449585774441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4945302348</v>
      </c>
      <c r="E24" s="78">
        <v>797238842</v>
      </c>
      <c r="F24" s="79">
        <f t="shared" si="0"/>
        <v>5742541190</v>
      </c>
      <c r="G24" s="77">
        <v>4945302348</v>
      </c>
      <c r="H24" s="78">
        <v>797238842</v>
      </c>
      <c r="I24" s="79">
        <f t="shared" si="1"/>
        <v>5742541190</v>
      </c>
      <c r="J24" s="77">
        <v>1327697595</v>
      </c>
      <c r="K24" s="78">
        <v>184109206</v>
      </c>
      <c r="L24" s="78">
        <f t="shared" si="2"/>
        <v>1511806801</v>
      </c>
      <c r="M24" s="95">
        <f t="shared" si="3"/>
        <v>0.26326442440371944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1327697595</v>
      </c>
      <c r="AA24" s="78">
        <v>184109206</v>
      </c>
      <c r="AB24" s="78">
        <f t="shared" si="10"/>
        <v>1511806801</v>
      </c>
      <c r="AC24" s="95">
        <f t="shared" si="11"/>
        <v>0.26326442440371944</v>
      </c>
      <c r="AD24" s="77">
        <v>1153007396</v>
      </c>
      <c r="AE24" s="78">
        <v>45531054</v>
      </c>
      <c r="AF24" s="78">
        <f t="shared" si="12"/>
        <v>1198538450</v>
      </c>
      <c r="AG24" s="78">
        <v>5186148229</v>
      </c>
      <c r="AH24" s="78">
        <v>5103430268</v>
      </c>
      <c r="AI24" s="79">
        <v>1198538450</v>
      </c>
      <c r="AJ24" s="114">
        <f t="shared" si="13"/>
        <v>0.23110377819476705</v>
      </c>
      <c r="AK24" s="115">
        <f t="shared" si="14"/>
        <v>0.26137530339556481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713725841</v>
      </c>
      <c r="E25" s="78">
        <v>299562774</v>
      </c>
      <c r="F25" s="79">
        <f t="shared" si="0"/>
        <v>1013288615</v>
      </c>
      <c r="G25" s="77">
        <v>713725841</v>
      </c>
      <c r="H25" s="78">
        <v>299562774</v>
      </c>
      <c r="I25" s="79">
        <f t="shared" si="1"/>
        <v>1013288615</v>
      </c>
      <c r="J25" s="77">
        <v>161252413</v>
      </c>
      <c r="K25" s="78">
        <v>14342919</v>
      </c>
      <c r="L25" s="78">
        <f t="shared" si="2"/>
        <v>175595332</v>
      </c>
      <c r="M25" s="95">
        <f t="shared" si="3"/>
        <v>0.17329251449252689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161252413</v>
      </c>
      <c r="AA25" s="78">
        <v>14342919</v>
      </c>
      <c r="AB25" s="78">
        <f t="shared" si="10"/>
        <v>175595332</v>
      </c>
      <c r="AC25" s="95">
        <f t="shared" si="11"/>
        <v>0.17329251449252689</v>
      </c>
      <c r="AD25" s="77">
        <v>158863484</v>
      </c>
      <c r="AE25" s="78">
        <v>4457701</v>
      </c>
      <c r="AF25" s="78">
        <f t="shared" si="12"/>
        <v>163321185</v>
      </c>
      <c r="AG25" s="78">
        <v>756642032</v>
      </c>
      <c r="AH25" s="78">
        <v>820383916</v>
      </c>
      <c r="AI25" s="79">
        <v>163321185</v>
      </c>
      <c r="AJ25" s="114">
        <f t="shared" si="13"/>
        <v>0.21585000316239369</v>
      </c>
      <c r="AK25" s="115">
        <f t="shared" si="14"/>
        <v>7.5153428503473174E-2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967645000</v>
      </c>
      <c r="E26" s="78">
        <v>420353000</v>
      </c>
      <c r="F26" s="79">
        <f t="shared" si="0"/>
        <v>1387998000</v>
      </c>
      <c r="G26" s="77">
        <v>967645000</v>
      </c>
      <c r="H26" s="78">
        <v>420353000</v>
      </c>
      <c r="I26" s="79">
        <f t="shared" si="1"/>
        <v>1387998000</v>
      </c>
      <c r="J26" s="77">
        <v>368371474</v>
      </c>
      <c r="K26" s="78">
        <v>182473658</v>
      </c>
      <c r="L26" s="78">
        <f t="shared" si="2"/>
        <v>550845132</v>
      </c>
      <c r="M26" s="95">
        <f t="shared" si="3"/>
        <v>0.39686305888048828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368371474</v>
      </c>
      <c r="AA26" s="78">
        <v>182473658</v>
      </c>
      <c r="AB26" s="78">
        <f t="shared" si="10"/>
        <v>550845132</v>
      </c>
      <c r="AC26" s="95">
        <f t="shared" si="11"/>
        <v>0.39686305888048828</v>
      </c>
      <c r="AD26" s="77">
        <v>310801164</v>
      </c>
      <c r="AE26" s="78">
        <v>76789326</v>
      </c>
      <c r="AF26" s="78">
        <f t="shared" si="12"/>
        <v>387590490</v>
      </c>
      <c r="AG26" s="78">
        <v>1277137000</v>
      </c>
      <c r="AH26" s="78">
        <v>1394715000</v>
      </c>
      <c r="AI26" s="79">
        <v>387590490</v>
      </c>
      <c r="AJ26" s="114">
        <f t="shared" si="13"/>
        <v>0.30348387839362573</v>
      </c>
      <c r="AK26" s="115">
        <f t="shared" si="14"/>
        <v>0.42120394130413263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7254440319</v>
      </c>
      <c r="E27" s="81">
        <f>SUM(E22:E26)</f>
        <v>1676426966</v>
      </c>
      <c r="F27" s="82">
        <f t="shared" si="0"/>
        <v>8930867285</v>
      </c>
      <c r="G27" s="80">
        <f>SUM(G22:G26)</f>
        <v>7254440319</v>
      </c>
      <c r="H27" s="81">
        <f>SUM(H22:H26)</f>
        <v>1676426966</v>
      </c>
      <c r="I27" s="82">
        <f t="shared" si="1"/>
        <v>8930867285</v>
      </c>
      <c r="J27" s="80">
        <f>SUM(J22:J26)</f>
        <v>2122038993</v>
      </c>
      <c r="K27" s="81">
        <f>SUM(K22:K26)</f>
        <v>405710985</v>
      </c>
      <c r="L27" s="81">
        <f t="shared" si="2"/>
        <v>2527749978</v>
      </c>
      <c r="M27" s="96">
        <f t="shared" si="3"/>
        <v>0.2830352190145663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2122038993</v>
      </c>
      <c r="AA27" s="81">
        <v>405710985</v>
      </c>
      <c r="AB27" s="81">
        <f t="shared" si="10"/>
        <v>2527749978</v>
      </c>
      <c r="AC27" s="96">
        <f t="shared" si="11"/>
        <v>0.2830352190145663</v>
      </c>
      <c r="AD27" s="80">
        <f>SUM(AD22:AD26)</f>
        <v>1772324019</v>
      </c>
      <c r="AE27" s="81">
        <f>SUM(AE22:AE26)</f>
        <v>142488739</v>
      </c>
      <c r="AF27" s="81">
        <f t="shared" si="12"/>
        <v>1914812758</v>
      </c>
      <c r="AG27" s="81">
        <f>SUM(AG22:AG26)</f>
        <v>7947474357</v>
      </c>
      <c r="AH27" s="81">
        <f>SUM(AH22:AH26)</f>
        <v>8069313854</v>
      </c>
      <c r="AI27" s="82">
        <f>SUM(AI22:AI26)</f>
        <v>1914812758</v>
      </c>
      <c r="AJ27" s="116">
        <f t="shared" si="13"/>
        <v>0.24093349308053641</v>
      </c>
      <c r="AK27" s="117">
        <f t="shared" si="14"/>
        <v>0.32010295389937027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550933503</v>
      </c>
      <c r="E28" s="78">
        <v>108462550</v>
      </c>
      <c r="F28" s="79">
        <f t="shared" si="0"/>
        <v>659396053</v>
      </c>
      <c r="G28" s="77">
        <v>550933503</v>
      </c>
      <c r="H28" s="78">
        <v>108462550</v>
      </c>
      <c r="I28" s="79">
        <f t="shared" si="1"/>
        <v>659396053</v>
      </c>
      <c r="J28" s="77">
        <v>53952583</v>
      </c>
      <c r="K28" s="78">
        <v>2456000</v>
      </c>
      <c r="L28" s="78">
        <f t="shared" si="2"/>
        <v>56408583</v>
      </c>
      <c r="M28" s="95">
        <f t="shared" si="3"/>
        <v>8.5545830526832109E-2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53952583</v>
      </c>
      <c r="AA28" s="78">
        <v>2456000</v>
      </c>
      <c r="AB28" s="78">
        <f t="shared" si="10"/>
        <v>56408583</v>
      </c>
      <c r="AC28" s="95">
        <f t="shared" si="11"/>
        <v>8.5545830526832109E-2</v>
      </c>
      <c r="AD28" s="77">
        <v>124659462</v>
      </c>
      <c r="AE28" s="78">
        <v>10187763</v>
      </c>
      <c r="AF28" s="78">
        <f t="shared" si="12"/>
        <v>134847225</v>
      </c>
      <c r="AG28" s="78">
        <v>580101588</v>
      </c>
      <c r="AH28" s="78">
        <v>567900667</v>
      </c>
      <c r="AI28" s="79">
        <v>134847225</v>
      </c>
      <c r="AJ28" s="114">
        <f t="shared" si="13"/>
        <v>0.23245450071065829</v>
      </c>
      <c r="AK28" s="115">
        <f t="shared" si="14"/>
        <v>-0.58168525158749096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789635014</v>
      </c>
      <c r="E29" s="78">
        <v>106396650</v>
      </c>
      <c r="F29" s="79">
        <f t="shared" si="0"/>
        <v>896031664</v>
      </c>
      <c r="G29" s="77">
        <v>789635014</v>
      </c>
      <c r="H29" s="78">
        <v>106396650</v>
      </c>
      <c r="I29" s="79">
        <f t="shared" si="1"/>
        <v>896031664</v>
      </c>
      <c r="J29" s="77">
        <v>261711064</v>
      </c>
      <c r="K29" s="78">
        <v>16508994</v>
      </c>
      <c r="L29" s="78">
        <f t="shared" si="2"/>
        <v>278220058</v>
      </c>
      <c r="M29" s="95">
        <f t="shared" si="3"/>
        <v>0.31050248465326558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261711064</v>
      </c>
      <c r="AA29" s="78">
        <v>16508994</v>
      </c>
      <c r="AB29" s="78">
        <f t="shared" si="10"/>
        <v>278220058</v>
      </c>
      <c r="AC29" s="95">
        <f t="shared" si="11"/>
        <v>0.31050248465326558</v>
      </c>
      <c r="AD29" s="77">
        <v>68957476</v>
      </c>
      <c r="AE29" s="78">
        <v>2425910</v>
      </c>
      <c r="AF29" s="78">
        <f t="shared" si="12"/>
        <v>71383386</v>
      </c>
      <c r="AG29" s="78">
        <v>924696961</v>
      </c>
      <c r="AH29" s="78">
        <v>973607088</v>
      </c>
      <c r="AI29" s="79">
        <v>71383386</v>
      </c>
      <c r="AJ29" s="114">
        <f t="shared" si="13"/>
        <v>7.7196518438649872E-2</v>
      </c>
      <c r="AK29" s="115">
        <f t="shared" si="14"/>
        <v>2.8975463842524927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555868844</v>
      </c>
      <c r="E30" s="78">
        <v>92692900</v>
      </c>
      <c r="F30" s="79">
        <f t="shared" si="0"/>
        <v>648561744</v>
      </c>
      <c r="G30" s="77">
        <v>555868844</v>
      </c>
      <c r="H30" s="78">
        <v>92692900</v>
      </c>
      <c r="I30" s="79">
        <f t="shared" si="1"/>
        <v>648561744</v>
      </c>
      <c r="J30" s="77">
        <v>146776276</v>
      </c>
      <c r="K30" s="78">
        <v>16768353</v>
      </c>
      <c r="L30" s="78">
        <f t="shared" si="2"/>
        <v>163544629</v>
      </c>
      <c r="M30" s="95">
        <f t="shared" si="3"/>
        <v>0.25216508761577527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146776276</v>
      </c>
      <c r="AA30" s="78">
        <v>16768353</v>
      </c>
      <c r="AB30" s="78">
        <f t="shared" si="10"/>
        <v>163544629</v>
      </c>
      <c r="AC30" s="95">
        <f t="shared" si="11"/>
        <v>0.25216508761577527</v>
      </c>
      <c r="AD30" s="77">
        <v>131272828</v>
      </c>
      <c r="AE30" s="78">
        <v>12373006</v>
      </c>
      <c r="AF30" s="78">
        <f t="shared" si="12"/>
        <v>143645834</v>
      </c>
      <c r="AG30" s="78">
        <v>603156199</v>
      </c>
      <c r="AH30" s="78">
        <v>605444135</v>
      </c>
      <c r="AI30" s="79">
        <v>143645834</v>
      </c>
      <c r="AJ30" s="114">
        <f t="shared" si="13"/>
        <v>0.23815693884628383</v>
      </c>
      <c r="AK30" s="115">
        <f t="shared" si="14"/>
        <v>0.13852678108297933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1418182584</v>
      </c>
      <c r="E31" s="78">
        <v>311598550</v>
      </c>
      <c r="F31" s="79">
        <f t="shared" si="0"/>
        <v>1729781134</v>
      </c>
      <c r="G31" s="77">
        <v>1418182584</v>
      </c>
      <c r="H31" s="78">
        <v>311598550</v>
      </c>
      <c r="I31" s="79">
        <f t="shared" si="1"/>
        <v>1729781134</v>
      </c>
      <c r="J31" s="77">
        <v>362011039</v>
      </c>
      <c r="K31" s="78">
        <v>64375123</v>
      </c>
      <c r="L31" s="78">
        <f t="shared" si="2"/>
        <v>426386162</v>
      </c>
      <c r="M31" s="95">
        <f t="shared" si="3"/>
        <v>0.24649717448010969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362011039</v>
      </c>
      <c r="AA31" s="78">
        <v>64375123</v>
      </c>
      <c r="AB31" s="78">
        <f t="shared" si="10"/>
        <v>426386162</v>
      </c>
      <c r="AC31" s="95">
        <f t="shared" si="11"/>
        <v>0.24649717448010969</v>
      </c>
      <c r="AD31" s="77">
        <v>365930872</v>
      </c>
      <c r="AE31" s="78">
        <v>14846043</v>
      </c>
      <c r="AF31" s="78">
        <f t="shared" si="12"/>
        <v>380776915</v>
      </c>
      <c r="AG31" s="78">
        <v>1504665668</v>
      </c>
      <c r="AH31" s="78">
        <v>1511365668</v>
      </c>
      <c r="AI31" s="79">
        <v>380776915</v>
      </c>
      <c r="AJ31" s="114">
        <f t="shared" si="13"/>
        <v>0.25306413451044463</v>
      </c>
      <c r="AK31" s="115">
        <f t="shared" si="14"/>
        <v>0.11977944356211823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868609038</v>
      </c>
      <c r="E32" s="78">
        <v>219833258</v>
      </c>
      <c r="F32" s="79">
        <f t="shared" si="0"/>
        <v>1088442296</v>
      </c>
      <c r="G32" s="77">
        <v>868609038</v>
      </c>
      <c r="H32" s="78">
        <v>219833258</v>
      </c>
      <c r="I32" s="79">
        <f t="shared" si="1"/>
        <v>1088442296</v>
      </c>
      <c r="J32" s="77">
        <v>232846022</v>
      </c>
      <c r="K32" s="78">
        <v>32041405</v>
      </c>
      <c r="L32" s="78">
        <f t="shared" si="2"/>
        <v>264887427</v>
      </c>
      <c r="M32" s="95">
        <f t="shared" si="3"/>
        <v>0.24336377589648536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232846022</v>
      </c>
      <c r="AA32" s="78">
        <v>32041405</v>
      </c>
      <c r="AB32" s="78">
        <f t="shared" si="10"/>
        <v>264887427</v>
      </c>
      <c r="AC32" s="95">
        <f t="shared" si="11"/>
        <v>0.24336377589648536</v>
      </c>
      <c r="AD32" s="77">
        <v>158820482</v>
      </c>
      <c r="AE32" s="78">
        <v>7639489</v>
      </c>
      <c r="AF32" s="78">
        <f t="shared" si="12"/>
        <v>166459971</v>
      </c>
      <c r="AG32" s="78">
        <v>878335685</v>
      </c>
      <c r="AH32" s="78">
        <v>995315053</v>
      </c>
      <c r="AI32" s="79">
        <v>166459971</v>
      </c>
      <c r="AJ32" s="114">
        <f t="shared" si="13"/>
        <v>0.18951748613060165</v>
      </c>
      <c r="AK32" s="115">
        <f t="shared" si="14"/>
        <v>0.59129804846595824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159511601</v>
      </c>
      <c r="E33" s="78">
        <v>150000</v>
      </c>
      <c r="F33" s="79">
        <f t="shared" si="0"/>
        <v>159661601</v>
      </c>
      <c r="G33" s="77">
        <v>159511601</v>
      </c>
      <c r="H33" s="78">
        <v>150000</v>
      </c>
      <c r="I33" s="79">
        <f t="shared" si="1"/>
        <v>159661601</v>
      </c>
      <c r="J33" s="77">
        <v>64858620</v>
      </c>
      <c r="K33" s="78">
        <v>0</v>
      </c>
      <c r="L33" s="78">
        <f t="shared" si="2"/>
        <v>64858620</v>
      </c>
      <c r="M33" s="95">
        <f t="shared" si="3"/>
        <v>0.4062255394770844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64858620</v>
      </c>
      <c r="AA33" s="78">
        <v>0</v>
      </c>
      <c r="AB33" s="78">
        <f t="shared" si="10"/>
        <v>64858620</v>
      </c>
      <c r="AC33" s="95">
        <f t="shared" si="11"/>
        <v>0.4062255394770844</v>
      </c>
      <c r="AD33" s="77">
        <v>58234432</v>
      </c>
      <c r="AE33" s="78">
        <v>0</v>
      </c>
      <c r="AF33" s="78">
        <f t="shared" si="12"/>
        <v>58234432</v>
      </c>
      <c r="AG33" s="78">
        <v>152991589</v>
      </c>
      <c r="AH33" s="78">
        <v>153870743</v>
      </c>
      <c r="AI33" s="79">
        <v>58234432</v>
      </c>
      <c r="AJ33" s="114">
        <f t="shared" si="13"/>
        <v>0.38063812776008227</v>
      </c>
      <c r="AK33" s="115">
        <f t="shared" si="14"/>
        <v>0.11375036679330885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4342740584</v>
      </c>
      <c r="E34" s="81">
        <f>SUM(E28:E33)</f>
        <v>839133908</v>
      </c>
      <c r="F34" s="82">
        <f t="shared" si="0"/>
        <v>5181874492</v>
      </c>
      <c r="G34" s="80">
        <f>SUM(G28:G33)</f>
        <v>4342740584</v>
      </c>
      <c r="H34" s="81">
        <f>SUM(H28:H33)</f>
        <v>839133908</v>
      </c>
      <c r="I34" s="82">
        <f t="shared" si="1"/>
        <v>5181874492</v>
      </c>
      <c r="J34" s="80">
        <f>SUM(J28:J33)</f>
        <v>1122155604</v>
      </c>
      <c r="K34" s="81">
        <f>SUM(K28:K33)</f>
        <v>132149875</v>
      </c>
      <c r="L34" s="81">
        <f t="shared" si="2"/>
        <v>1254305479</v>
      </c>
      <c r="M34" s="96">
        <f t="shared" si="3"/>
        <v>0.24205632169139768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1122155604</v>
      </c>
      <c r="AA34" s="81">
        <v>132149875</v>
      </c>
      <c r="AB34" s="81">
        <f t="shared" si="10"/>
        <v>1254305479</v>
      </c>
      <c r="AC34" s="96">
        <f t="shared" si="11"/>
        <v>0.24205632169139768</v>
      </c>
      <c r="AD34" s="80">
        <f>SUM(AD28:AD33)</f>
        <v>907875552</v>
      </c>
      <c r="AE34" s="81">
        <f>SUM(AE28:AE33)</f>
        <v>47472211</v>
      </c>
      <c r="AF34" s="81">
        <f t="shared" si="12"/>
        <v>955347763</v>
      </c>
      <c r="AG34" s="81">
        <f>SUM(AG28:AG33)</f>
        <v>4643947690</v>
      </c>
      <c r="AH34" s="81">
        <f>SUM(AH28:AH33)</f>
        <v>4807503354</v>
      </c>
      <c r="AI34" s="82">
        <f>SUM(AI28:AI33)</f>
        <v>955347763</v>
      </c>
      <c r="AJ34" s="116">
        <f t="shared" si="13"/>
        <v>0.20571888978361855</v>
      </c>
      <c r="AK34" s="117">
        <f t="shared" si="14"/>
        <v>0.3129307751359649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375826571</v>
      </c>
      <c r="E35" s="78">
        <v>79359008</v>
      </c>
      <c r="F35" s="79">
        <f t="shared" si="0"/>
        <v>455185579</v>
      </c>
      <c r="G35" s="77">
        <v>375826571</v>
      </c>
      <c r="H35" s="78">
        <v>79359008</v>
      </c>
      <c r="I35" s="79">
        <f t="shared" si="1"/>
        <v>455185579</v>
      </c>
      <c r="J35" s="77">
        <v>28724969</v>
      </c>
      <c r="K35" s="78">
        <v>6189533</v>
      </c>
      <c r="L35" s="78">
        <f t="shared" si="2"/>
        <v>34914502</v>
      </c>
      <c r="M35" s="95">
        <f t="shared" si="3"/>
        <v>7.6703884329340763E-2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28724969</v>
      </c>
      <c r="AA35" s="78">
        <v>6189533</v>
      </c>
      <c r="AB35" s="78">
        <f t="shared" si="10"/>
        <v>34914502</v>
      </c>
      <c r="AC35" s="95">
        <f t="shared" si="11"/>
        <v>7.6703884329340763E-2</v>
      </c>
      <c r="AD35" s="77">
        <v>101793894</v>
      </c>
      <c r="AE35" s="78">
        <v>17202722</v>
      </c>
      <c r="AF35" s="78">
        <f t="shared" si="12"/>
        <v>118996616</v>
      </c>
      <c r="AG35" s="78">
        <v>408007143</v>
      </c>
      <c r="AH35" s="78">
        <v>410249709</v>
      </c>
      <c r="AI35" s="79">
        <v>118996616</v>
      </c>
      <c r="AJ35" s="114">
        <f t="shared" si="13"/>
        <v>0.29165326647234702</v>
      </c>
      <c r="AK35" s="115">
        <f t="shared" si="14"/>
        <v>-0.70659247990715968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680763743</v>
      </c>
      <c r="E36" s="78">
        <v>84156000</v>
      </c>
      <c r="F36" s="79">
        <f t="shared" si="0"/>
        <v>764919743</v>
      </c>
      <c r="G36" s="77">
        <v>680763743</v>
      </c>
      <c r="H36" s="78">
        <v>84156000</v>
      </c>
      <c r="I36" s="79">
        <f t="shared" si="1"/>
        <v>764919743</v>
      </c>
      <c r="J36" s="77">
        <v>199600964</v>
      </c>
      <c r="K36" s="78">
        <v>6825293</v>
      </c>
      <c r="L36" s="78">
        <f t="shared" si="2"/>
        <v>206426257</v>
      </c>
      <c r="M36" s="95">
        <f t="shared" si="3"/>
        <v>0.26986655644473279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199600964</v>
      </c>
      <c r="AA36" s="78">
        <v>6825293</v>
      </c>
      <c r="AB36" s="78">
        <f t="shared" si="10"/>
        <v>206426257</v>
      </c>
      <c r="AC36" s="95">
        <f t="shared" si="11"/>
        <v>0.26986655644473279</v>
      </c>
      <c r="AD36" s="77">
        <v>178715592</v>
      </c>
      <c r="AE36" s="78">
        <v>22693103</v>
      </c>
      <c r="AF36" s="78">
        <f t="shared" si="12"/>
        <v>201408695</v>
      </c>
      <c r="AG36" s="78">
        <v>699391986</v>
      </c>
      <c r="AH36" s="78">
        <v>733638762</v>
      </c>
      <c r="AI36" s="79">
        <v>201408695</v>
      </c>
      <c r="AJ36" s="114">
        <f t="shared" si="13"/>
        <v>0.28797684135888857</v>
      </c>
      <c r="AK36" s="115">
        <f t="shared" si="14"/>
        <v>2.4912340552129653E-2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457809000</v>
      </c>
      <c r="E37" s="78">
        <v>236116080</v>
      </c>
      <c r="F37" s="79">
        <f t="shared" si="0"/>
        <v>693925080</v>
      </c>
      <c r="G37" s="77">
        <v>457809000</v>
      </c>
      <c r="H37" s="78">
        <v>236116080</v>
      </c>
      <c r="I37" s="79">
        <f t="shared" si="1"/>
        <v>693925080</v>
      </c>
      <c r="J37" s="77">
        <v>163163941</v>
      </c>
      <c r="K37" s="78">
        <v>46469830</v>
      </c>
      <c r="L37" s="78">
        <f t="shared" si="2"/>
        <v>209633771</v>
      </c>
      <c r="M37" s="95">
        <f t="shared" si="3"/>
        <v>0.30209856516498873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163163941</v>
      </c>
      <c r="AA37" s="78">
        <v>46469830</v>
      </c>
      <c r="AB37" s="78">
        <f t="shared" si="10"/>
        <v>209633771</v>
      </c>
      <c r="AC37" s="95">
        <f t="shared" si="11"/>
        <v>0.30209856516498873</v>
      </c>
      <c r="AD37" s="77">
        <v>144971670</v>
      </c>
      <c r="AE37" s="78">
        <v>27006194</v>
      </c>
      <c r="AF37" s="78">
        <f t="shared" si="12"/>
        <v>171977864</v>
      </c>
      <c r="AG37" s="78">
        <v>586175151</v>
      </c>
      <c r="AH37" s="78">
        <v>619860105</v>
      </c>
      <c r="AI37" s="79">
        <v>171977864</v>
      </c>
      <c r="AJ37" s="114">
        <f t="shared" si="13"/>
        <v>0.29338989158208106</v>
      </c>
      <c r="AK37" s="115">
        <f t="shared" si="14"/>
        <v>0.21895787122928789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915421905</v>
      </c>
      <c r="E38" s="78">
        <v>299863484</v>
      </c>
      <c r="F38" s="79">
        <f t="shared" si="0"/>
        <v>1215285389</v>
      </c>
      <c r="G38" s="77">
        <v>915421905</v>
      </c>
      <c r="H38" s="78">
        <v>299863484</v>
      </c>
      <c r="I38" s="79">
        <f t="shared" si="1"/>
        <v>1215285389</v>
      </c>
      <c r="J38" s="77">
        <v>329255530</v>
      </c>
      <c r="K38" s="78">
        <v>99143597</v>
      </c>
      <c r="L38" s="78">
        <f t="shared" si="2"/>
        <v>428399127</v>
      </c>
      <c r="M38" s="95">
        <f t="shared" si="3"/>
        <v>0.35250907389951347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329255530</v>
      </c>
      <c r="AA38" s="78">
        <v>99143597</v>
      </c>
      <c r="AB38" s="78">
        <f t="shared" si="10"/>
        <v>428399127</v>
      </c>
      <c r="AC38" s="95">
        <f t="shared" si="11"/>
        <v>0.35250907389951347</v>
      </c>
      <c r="AD38" s="77">
        <v>225522710</v>
      </c>
      <c r="AE38" s="78">
        <v>15932555</v>
      </c>
      <c r="AF38" s="78">
        <f t="shared" si="12"/>
        <v>241455265</v>
      </c>
      <c r="AG38" s="78">
        <v>1253649216</v>
      </c>
      <c r="AH38" s="78">
        <v>1204228253</v>
      </c>
      <c r="AI38" s="79">
        <v>241455265</v>
      </c>
      <c r="AJ38" s="114">
        <f t="shared" si="13"/>
        <v>0.19260193514929777</v>
      </c>
      <c r="AK38" s="115">
        <f t="shared" si="14"/>
        <v>0.77423808505480296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1273051732</v>
      </c>
      <c r="E39" s="78">
        <v>593743325</v>
      </c>
      <c r="F39" s="79">
        <f t="shared" si="0"/>
        <v>1866795057</v>
      </c>
      <c r="G39" s="77">
        <v>1273051732</v>
      </c>
      <c r="H39" s="78">
        <v>593743325</v>
      </c>
      <c r="I39" s="79">
        <f t="shared" si="1"/>
        <v>1866795057</v>
      </c>
      <c r="J39" s="77">
        <v>486800429</v>
      </c>
      <c r="K39" s="78">
        <v>33707763</v>
      </c>
      <c r="L39" s="78">
        <f t="shared" si="2"/>
        <v>520508192</v>
      </c>
      <c r="M39" s="95">
        <f t="shared" si="3"/>
        <v>0.27882449658746872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486800429</v>
      </c>
      <c r="AA39" s="78">
        <v>33707763</v>
      </c>
      <c r="AB39" s="78">
        <f t="shared" si="10"/>
        <v>520508192</v>
      </c>
      <c r="AC39" s="95">
        <f t="shared" si="11"/>
        <v>0.27882449658746872</v>
      </c>
      <c r="AD39" s="77">
        <v>431387918</v>
      </c>
      <c r="AE39" s="78">
        <v>33483532</v>
      </c>
      <c r="AF39" s="78">
        <f t="shared" si="12"/>
        <v>464871450</v>
      </c>
      <c r="AG39" s="78">
        <v>1720155590</v>
      </c>
      <c r="AH39" s="78">
        <v>1807116384</v>
      </c>
      <c r="AI39" s="79">
        <v>464871450</v>
      </c>
      <c r="AJ39" s="114">
        <f t="shared" si="13"/>
        <v>0.27024965224221376</v>
      </c>
      <c r="AK39" s="115">
        <f t="shared" si="14"/>
        <v>0.1196819938071052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3702872951</v>
      </c>
      <c r="E40" s="81">
        <f>SUM(E35:E39)</f>
        <v>1293237897</v>
      </c>
      <c r="F40" s="82">
        <f t="shared" si="0"/>
        <v>4996110848</v>
      </c>
      <c r="G40" s="80">
        <f>SUM(G35:G39)</f>
        <v>3702872951</v>
      </c>
      <c r="H40" s="81">
        <f>SUM(H35:H39)</f>
        <v>1293237897</v>
      </c>
      <c r="I40" s="82">
        <f t="shared" si="1"/>
        <v>4996110848</v>
      </c>
      <c r="J40" s="80">
        <f>SUM(J35:J39)</f>
        <v>1207545833</v>
      </c>
      <c r="K40" s="81">
        <f>SUM(K35:K39)</f>
        <v>192336016</v>
      </c>
      <c r="L40" s="81">
        <f t="shared" si="2"/>
        <v>1399881849</v>
      </c>
      <c r="M40" s="96">
        <f t="shared" si="3"/>
        <v>0.28019431345491236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1207545833</v>
      </c>
      <c r="AA40" s="81">
        <v>192336016</v>
      </c>
      <c r="AB40" s="81">
        <f t="shared" si="10"/>
        <v>1399881849</v>
      </c>
      <c r="AC40" s="96">
        <f t="shared" si="11"/>
        <v>0.28019431345491236</v>
      </c>
      <c r="AD40" s="80">
        <f>SUM(AD35:AD39)</f>
        <v>1082391784</v>
      </c>
      <c r="AE40" s="81">
        <f>SUM(AE35:AE39)</f>
        <v>116318106</v>
      </c>
      <c r="AF40" s="81">
        <f t="shared" si="12"/>
        <v>1198709890</v>
      </c>
      <c r="AG40" s="81">
        <f>SUM(AG35:AG39)</f>
        <v>4667379086</v>
      </c>
      <c r="AH40" s="81">
        <f>SUM(AH35:AH39)</f>
        <v>4775093213</v>
      </c>
      <c r="AI40" s="82">
        <f>SUM(AI35:AI39)</f>
        <v>1198709890</v>
      </c>
      <c r="AJ40" s="116">
        <f t="shared" si="13"/>
        <v>0.25682719742983395</v>
      </c>
      <c r="AK40" s="117">
        <f t="shared" si="14"/>
        <v>0.16782372505494214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26562393248</v>
      </c>
      <c r="E41" s="84">
        <f>SUM(E9:E14,E16:E20,E22:E26,E28:E33,E35:E39)</f>
        <v>7157260130</v>
      </c>
      <c r="F41" s="85">
        <f t="shared" si="0"/>
        <v>33719653378</v>
      </c>
      <c r="G41" s="83">
        <f>SUM(G9:G14,G16:G20,G22:G26,G28:G33,G35:G39)</f>
        <v>26562393248</v>
      </c>
      <c r="H41" s="84">
        <f>SUM(H9:H14,H16:H20,H22:H26,H28:H33,H35:H39)</f>
        <v>7185260130</v>
      </c>
      <c r="I41" s="85">
        <f t="shared" si="1"/>
        <v>33747653378</v>
      </c>
      <c r="J41" s="83">
        <f>SUM(J9:J14,J16:J20,J22:J26,J28:J33,J35:J39)</f>
        <v>7756022936</v>
      </c>
      <c r="K41" s="84">
        <f>SUM(K9:K14,K16:K20,K22:K26,K28:K33,K35:K39)</f>
        <v>1347372379</v>
      </c>
      <c r="L41" s="84">
        <f t="shared" si="2"/>
        <v>9103395315</v>
      </c>
      <c r="M41" s="97">
        <f t="shared" si="3"/>
        <v>0.26997298023648741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7756022936</v>
      </c>
      <c r="AA41" s="84">
        <v>1347372379</v>
      </c>
      <c r="AB41" s="84">
        <f t="shared" si="10"/>
        <v>9103395315</v>
      </c>
      <c r="AC41" s="97">
        <f t="shared" si="11"/>
        <v>0.26997298023648741</v>
      </c>
      <c r="AD41" s="83">
        <f>SUM(AD9:AD14,AD16:AD20,AD22:AD26,AD28:AD33,AD35:AD39)</f>
        <v>6459898054</v>
      </c>
      <c r="AE41" s="84">
        <f>SUM(AE9:AE14,AE16:AE20,AE22:AE26,AE28:AE33,AE35:AE39)</f>
        <v>726405322</v>
      </c>
      <c r="AF41" s="84">
        <f t="shared" si="12"/>
        <v>7186303376</v>
      </c>
      <c r="AG41" s="84">
        <f>SUM(AG9:AG14,AG16:AG20,AG22:AG26,AG28:AG33,AG35:AG39)</f>
        <v>30366939444</v>
      </c>
      <c r="AH41" s="84">
        <f>SUM(AH9:AH14,AH16:AH20,AH22:AH26,AH28:AH33,AH35:AH39)</f>
        <v>31026458758</v>
      </c>
      <c r="AI41" s="85">
        <f>SUM(AI9:AI14,AI16:AI20,AI22:AI26,AI28:AI33,AI35:AI39)</f>
        <v>7186303376</v>
      </c>
      <c r="AJ41" s="118">
        <f t="shared" si="13"/>
        <v>0.23664891844804906</v>
      </c>
      <c r="AK41" s="119">
        <f t="shared" si="14"/>
        <v>0.26677024872098865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42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724446335</v>
      </c>
      <c r="E9" s="78">
        <v>20500000</v>
      </c>
      <c r="F9" s="79">
        <f>$D9       +$E9</f>
        <v>744946335</v>
      </c>
      <c r="G9" s="77">
        <v>724446335</v>
      </c>
      <c r="H9" s="78">
        <v>20500000</v>
      </c>
      <c r="I9" s="79">
        <f>$G9       +$H9</f>
        <v>744946335</v>
      </c>
      <c r="J9" s="77">
        <v>15729875</v>
      </c>
      <c r="K9" s="78">
        <v>30199976</v>
      </c>
      <c r="L9" s="78">
        <f>$J9       +$K9</f>
        <v>45929851</v>
      </c>
      <c r="M9" s="95">
        <f>IF(($F9       =0),0,($L9       /$F9       ))</f>
        <v>6.1655247958230443E-2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15729875</v>
      </c>
      <c r="AA9" s="78">
        <v>30199976</v>
      </c>
      <c r="AB9" s="78">
        <f>$Z9       +$AA9</f>
        <v>45929851</v>
      </c>
      <c r="AC9" s="95">
        <f>IF(($F9       =0),0,($AB9       /$F9       ))</f>
        <v>6.1655247958230443E-2</v>
      </c>
      <c r="AD9" s="77">
        <v>163182861</v>
      </c>
      <c r="AE9" s="78">
        <v>68623855</v>
      </c>
      <c r="AF9" s="78">
        <f>$AD9       +$AE9</f>
        <v>231806716</v>
      </c>
      <c r="AG9" s="78">
        <v>1014569177</v>
      </c>
      <c r="AH9" s="78">
        <v>1039458009</v>
      </c>
      <c r="AI9" s="79">
        <v>231806716</v>
      </c>
      <c r="AJ9" s="114">
        <f>IF(($AG9       =0),0,($AI9       /$AG9       ))</f>
        <v>0.2284779798706619</v>
      </c>
      <c r="AK9" s="115">
        <f>IF(($AF9       =0),0,(($L9       /$AF9       )-1))</f>
        <v>-0.80186143096906648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1070077655</v>
      </c>
      <c r="E10" s="78">
        <v>166448450</v>
      </c>
      <c r="F10" s="79">
        <f t="shared" ref="F10:F32" si="0">$D10      +$E10</f>
        <v>1236526105</v>
      </c>
      <c r="G10" s="77">
        <v>1070077655</v>
      </c>
      <c r="H10" s="78">
        <v>166448450</v>
      </c>
      <c r="I10" s="79">
        <f t="shared" ref="I10:I32" si="1">$G10      +$H10</f>
        <v>1236526105</v>
      </c>
      <c r="J10" s="77">
        <v>292680123</v>
      </c>
      <c r="K10" s="78">
        <v>42795928</v>
      </c>
      <c r="L10" s="78">
        <f t="shared" ref="L10:L32" si="2">$J10      +$K10</f>
        <v>335476051</v>
      </c>
      <c r="M10" s="95">
        <f t="shared" ref="M10:M32" si="3">IF(($F10      =0),0,($L10      /$F10      ))</f>
        <v>0.2713052717961017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292680123</v>
      </c>
      <c r="AA10" s="78">
        <v>42795928</v>
      </c>
      <c r="AB10" s="78">
        <f t="shared" ref="AB10:AB32" si="10">$Z10      +$AA10</f>
        <v>335476051</v>
      </c>
      <c r="AC10" s="95">
        <f t="shared" ref="AC10:AC32" si="11">IF(($F10      =0),0,($AB10      /$F10      ))</f>
        <v>0.2713052717961017</v>
      </c>
      <c r="AD10" s="77">
        <v>175064286</v>
      </c>
      <c r="AE10" s="78">
        <v>27175157</v>
      </c>
      <c r="AF10" s="78">
        <f t="shared" ref="AF10:AF32" si="12">$AD10      +$AE10</f>
        <v>202239443</v>
      </c>
      <c r="AG10" s="78">
        <v>1208480174</v>
      </c>
      <c r="AH10" s="78">
        <v>1281491124</v>
      </c>
      <c r="AI10" s="79">
        <v>202239443</v>
      </c>
      <c r="AJ10" s="114">
        <f t="shared" ref="AJ10:AJ32" si="13">IF(($AG10      =0),0,($AI10      /$AG10      ))</f>
        <v>0.1673502365625073</v>
      </c>
      <c r="AK10" s="115">
        <f t="shared" ref="AK10:AK32" si="14">IF(($AF10      =0),0,(($L10      /$AF10      )-1))</f>
        <v>0.65880624483325945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762711513</v>
      </c>
      <c r="E11" s="78">
        <v>82001634</v>
      </c>
      <c r="F11" s="79">
        <f t="shared" si="0"/>
        <v>844713147</v>
      </c>
      <c r="G11" s="77">
        <v>762711513</v>
      </c>
      <c r="H11" s="78">
        <v>82001634</v>
      </c>
      <c r="I11" s="79">
        <f t="shared" si="1"/>
        <v>844713147</v>
      </c>
      <c r="J11" s="77">
        <v>61413691</v>
      </c>
      <c r="K11" s="78">
        <v>27961234</v>
      </c>
      <c r="L11" s="78">
        <f t="shared" si="2"/>
        <v>89374925</v>
      </c>
      <c r="M11" s="95">
        <f t="shared" si="3"/>
        <v>0.10580505976190281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61413691</v>
      </c>
      <c r="AA11" s="78">
        <v>27961234</v>
      </c>
      <c r="AB11" s="78">
        <f t="shared" si="10"/>
        <v>89374925</v>
      </c>
      <c r="AC11" s="95">
        <f t="shared" si="11"/>
        <v>0.10580505976190281</v>
      </c>
      <c r="AD11" s="77">
        <v>197858371</v>
      </c>
      <c r="AE11" s="78">
        <v>11738092</v>
      </c>
      <c r="AF11" s="78">
        <f t="shared" si="12"/>
        <v>209596463</v>
      </c>
      <c r="AG11" s="78">
        <v>807107758</v>
      </c>
      <c r="AH11" s="78">
        <v>820945293</v>
      </c>
      <c r="AI11" s="79">
        <v>209596463</v>
      </c>
      <c r="AJ11" s="114">
        <f t="shared" si="13"/>
        <v>0.25968832652454815</v>
      </c>
      <c r="AK11" s="115">
        <f t="shared" si="14"/>
        <v>-0.57358571933534974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525612438</v>
      </c>
      <c r="E12" s="78">
        <v>52356900</v>
      </c>
      <c r="F12" s="79">
        <f t="shared" si="0"/>
        <v>577969338</v>
      </c>
      <c r="G12" s="77">
        <v>525612438</v>
      </c>
      <c r="H12" s="78">
        <v>52356900</v>
      </c>
      <c r="I12" s="79">
        <f t="shared" si="1"/>
        <v>577969338</v>
      </c>
      <c r="J12" s="77">
        <v>134046168</v>
      </c>
      <c r="K12" s="78">
        <v>9556885</v>
      </c>
      <c r="L12" s="78">
        <f t="shared" si="2"/>
        <v>143603053</v>
      </c>
      <c r="M12" s="95">
        <f t="shared" si="3"/>
        <v>0.24846136907006647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134046168</v>
      </c>
      <c r="AA12" s="78">
        <v>9556885</v>
      </c>
      <c r="AB12" s="78">
        <f t="shared" si="10"/>
        <v>143603053</v>
      </c>
      <c r="AC12" s="95">
        <f t="shared" si="11"/>
        <v>0.24846136907006647</v>
      </c>
      <c r="AD12" s="77">
        <v>125076799</v>
      </c>
      <c r="AE12" s="78">
        <v>1241535</v>
      </c>
      <c r="AF12" s="78">
        <f t="shared" si="12"/>
        <v>126318334</v>
      </c>
      <c r="AG12" s="78">
        <v>459190613</v>
      </c>
      <c r="AH12" s="78">
        <v>535526025</v>
      </c>
      <c r="AI12" s="79">
        <v>126318334</v>
      </c>
      <c r="AJ12" s="114">
        <f t="shared" si="13"/>
        <v>0.27508910335673609</v>
      </c>
      <c r="AK12" s="115">
        <f t="shared" si="14"/>
        <v>0.13683460233096478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1133122559</v>
      </c>
      <c r="E13" s="78">
        <v>75686600</v>
      </c>
      <c r="F13" s="79">
        <f t="shared" si="0"/>
        <v>1208809159</v>
      </c>
      <c r="G13" s="77">
        <v>1133122559</v>
      </c>
      <c r="H13" s="78">
        <v>75686600</v>
      </c>
      <c r="I13" s="79">
        <f t="shared" si="1"/>
        <v>1208809159</v>
      </c>
      <c r="J13" s="77">
        <v>291032272</v>
      </c>
      <c r="K13" s="78">
        <v>17322438</v>
      </c>
      <c r="L13" s="78">
        <f t="shared" si="2"/>
        <v>308354710</v>
      </c>
      <c r="M13" s="95">
        <f t="shared" si="3"/>
        <v>0.25508965389961941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291032272</v>
      </c>
      <c r="AA13" s="78">
        <v>17322438</v>
      </c>
      <c r="AB13" s="78">
        <f t="shared" si="10"/>
        <v>308354710</v>
      </c>
      <c r="AC13" s="95">
        <f t="shared" si="11"/>
        <v>0.25508965389961941</v>
      </c>
      <c r="AD13" s="77">
        <v>251979484</v>
      </c>
      <c r="AE13" s="78">
        <v>926458</v>
      </c>
      <c r="AF13" s="78">
        <f t="shared" si="12"/>
        <v>252905942</v>
      </c>
      <c r="AG13" s="78">
        <v>1234434029</v>
      </c>
      <c r="AH13" s="78">
        <v>1234434029</v>
      </c>
      <c r="AI13" s="79">
        <v>252905942</v>
      </c>
      <c r="AJ13" s="114">
        <f t="shared" si="13"/>
        <v>0.20487602906157409</v>
      </c>
      <c r="AK13" s="115">
        <f t="shared" si="14"/>
        <v>0.21924660038236676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354211358</v>
      </c>
      <c r="E14" s="78">
        <v>36500000</v>
      </c>
      <c r="F14" s="79">
        <f t="shared" si="0"/>
        <v>390711358</v>
      </c>
      <c r="G14" s="77">
        <v>354211358</v>
      </c>
      <c r="H14" s="78">
        <v>36500000</v>
      </c>
      <c r="I14" s="79">
        <f t="shared" si="1"/>
        <v>390711358</v>
      </c>
      <c r="J14" s="77">
        <v>94742950</v>
      </c>
      <c r="K14" s="78">
        <v>6920026</v>
      </c>
      <c r="L14" s="78">
        <f t="shared" si="2"/>
        <v>101662976</v>
      </c>
      <c r="M14" s="95">
        <f t="shared" si="3"/>
        <v>0.2601996945274368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94742950</v>
      </c>
      <c r="AA14" s="78">
        <v>6920026</v>
      </c>
      <c r="AB14" s="78">
        <f t="shared" si="10"/>
        <v>101662976</v>
      </c>
      <c r="AC14" s="95">
        <f t="shared" si="11"/>
        <v>0.2601996945274368</v>
      </c>
      <c r="AD14" s="77">
        <v>89697134</v>
      </c>
      <c r="AE14" s="78">
        <v>1072065</v>
      </c>
      <c r="AF14" s="78">
        <f t="shared" si="12"/>
        <v>90769199</v>
      </c>
      <c r="AG14" s="78">
        <v>369124475</v>
      </c>
      <c r="AH14" s="78">
        <v>369124475</v>
      </c>
      <c r="AI14" s="79">
        <v>90769199</v>
      </c>
      <c r="AJ14" s="114">
        <f t="shared" si="13"/>
        <v>0.24590403819741294</v>
      </c>
      <c r="AK14" s="115">
        <f t="shared" si="14"/>
        <v>0.12001622929381583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3087553471</v>
      </c>
      <c r="E15" s="78">
        <v>123426550</v>
      </c>
      <c r="F15" s="79">
        <f t="shared" si="0"/>
        <v>3210980021</v>
      </c>
      <c r="G15" s="77">
        <v>3087553471</v>
      </c>
      <c r="H15" s="78">
        <v>123426550</v>
      </c>
      <c r="I15" s="79">
        <f t="shared" si="1"/>
        <v>3210980021</v>
      </c>
      <c r="J15" s="77">
        <v>639774770</v>
      </c>
      <c r="K15" s="78">
        <v>46548322</v>
      </c>
      <c r="L15" s="78">
        <f t="shared" si="2"/>
        <v>686323092</v>
      </c>
      <c r="M15" s="95">
        <f t="shared" si="3"/>
        <v>0.21374256068596073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639774770</v>
      </c>
      <c r="AA15" s="78">
        <v>46548322</v>
      </c>
      <c r="AB15" s="78">
        <f t="shared" si="10"/>
        <v>686323092</v>
      </c>
      <c r="AC15" s="95">
        <f t="shared" si="11"/>
        <v>0.21374256068596073</v>
      </c>
      <c r="AD15" s="77">
        <v>620920384</v>
      </c>
      <c r="AE15" s="78">
        <v>16932158</v>
      </c>
      <c r="AF15" s="78">
        <f t="shared" si="12"/>
        <v>637852542</v>
      </c>
      <c r="AG15" s="78">
        <v>2992489743</v>
      </c>
      <c r="AH15" s="78">
        <v>3031222433</v>
      </c>
      <c r="AI15" s="79">
        <v>637852542</v>
      </c>
      <c r="AJ15" s="114">
        <f t="shared" si="13"/>
        <v>0.21315112056509394</v>
      </c>
      <c r="AK15" s="115">
        <f t="shared" si="14"/>
        <v>7.5990212170385929E-2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391721230</v>
      </c>
      <c r="E16" s="78">
        <v>0</v>
      </c>
      <c r="F16" s="79">
        <f t="shared" si="0"/>
        <v>391721230</v>
      </c>
      <c r="G16" s="77">
        <v>391721230</v>
      </c>
      <c r="H16" s="78">
        <v>0</v>
      </c>
      <c r="I16" s="79">
        <f t="shared" si="1"/>
        <v>391721230</v>
      </c>
      <c r="J16" s="77">
        <v>249974116</v>
      </c>
      <c r="K16" s="78">
        <v>0</v>
      </c>
      <c r="L16" s="78">
        <f t="shared" si="2"/>
        <v>249974116</v>
      </c>
      <c r="M16" s="95">
        <f t="shared" si="3"/>
        <v>0.63814288543921915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249974116</v>
      </c>
      <c r="AA16" s="78">
        <v>0</v>
      </c>
      <c r="AB16" s="78">
        <f t="shared" si="10"/>
        <v>249974116</v>
      </c>
      <c r="AC16" s="95">
        <f t="shared" si="11"/>
        <v>0.63814288543921915</v>
      </c>
      <c r="AD16" s="77">
        <v>132903982</v>
      </c>
      <c r="AE16" s="78">
        <v>0</v>
      </c>
      <c r="AF16" s="78">
        <f t="shared" si="12"/>
        <v>132903982</v>
      </c>
      <c r="AG16" s="78">
        <v>359911270</v>
      </c>
      <c r="AH16" s="78">
        <v>366830880</v>
      </c>
      <c r="AI16" s="79">
        <v>132903982</v>
      </c>
      <c r="AJ16" s="114">
        <f t="shared" si="13"/>
        <v>0.36926874226528111</v>
      </c>
      <c r="AK16" s="115">
        <f t="shared" si="14"/>
        <v>0.88086250117020581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8049456559</v>
      </c>
      <c r="E17" s="81">
        <f>SUM(E9:E16)</f>
        <v>556920134</v>
      </c>
      <c r="F17" s="82">
        <f t="shared" si="0"/>
        <v>8606376693</v>
      </c>
      <c r="G17" s="80">
        <f>SUM(G9:G16)</f>
        <v>8049456559</v>
      </c>
      <c r="H17" s="81">
        <f>SUM(H9:H16)</f>
        <v>556920134</v>
      </c>
      <c r="I17" s="82">
        <f t="shared" si="1"/>
        <v>8606376693</v>
      </c>
      <c r="J17" s="80">
        <f>SUM(J9:J16)</f>
        <v>1779393965</v>
      </c>
      <c r="K17" s="81">
        <f>SUM(K9:K16)</f>
        <v>181304809</v>
      </c>
      <c r="L17" s="81">
        <f t="shared" si="2"/>
        <v>1960698774</v>
      </c>
      <c r="M17" s="96">
        <f t="shared" si="3"/>
        <v>0.22781930700229924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1779393965</v>
      </c>
      <c r="AA17" s="81">
        <v>181304809</v>
      </c>
      <c r="AB17" s="81">
        <f t="shared" si="10"/>
        <v>1960698774</v>
      </c>
      <c r="AC17" s="96">
        <f t="shared" si="11"/>
        <v>0.22781930700229924</v>
      </c>
      <c r="AD17" s="80">
        <f>SUM(AD9:AD16)</f>
        <v>1756683301</v>
      </c>
      <c r="AE17" s="81">
        <f>SUM(AE9:AE16)</f>
        <v>127709320</v>
      </c>
      <c r="AF17" s="81">
        <f t="shared" si="12"/>
        <v>1884392621</v>
      </c>
      <c r="AG17" s="81">
        <f>SUM(AG9:AG16)</f>
        <v>8445307239</v>
      </c>
      <c r="AH17" s="81">
        <f>SUM(AH9:AH16)</f>
        <v>8679032268</v>
      </c>
      <c r="AI17" s="82">
        <f>SUM(AI9:AI16)</f>
        <v>1884392621</v>
      </c>
      <c r="AJ17" s="116">
        <f t="shared" si="13"/>
        <v>0.22312895998596363</v>
      </c>
      <c r="AK17" s="117">
        <f t="shared" si="14"/>
        <v>4.0493765550571048E-2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808580320</v>
      </c>
      <c r="E18" s="78">
        <v>67531000</v>
      </c>
      <c r="F18" s="79">
        <f t="shared" si="0"/>
        <v>876111320</v>
      </c>
      <c r="G18" s="77">
        <v>808580320</v>
      </c>
      <c r="H18" s="78">
        <v>67531000</v>
      </c>
      <c r="I18" s="79">
        <f t="shared" si="1"/>
        <v>876111320</v>
      </c>
      <c r="J18" s="77">
        <v>182437567</v>
      </c>
      <c r="K18" s="78">
        <v>9544920</v>
      </c>
      <c r="L18" s="78">
        <f t="shared" si="2"/>
        <v>191982487</v>
      </c>
      <c r="M18" s="95">
        <f t="shared" si="3"/>
        <v>0.21913024363159694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182437567</v>
      </c>
      <c r="AA18" s="78">
        <v>9544920</v>
      </c>
      <c r="AB18" s="78">
        <f t="shared" si="10"/>
        <v>191982487</v>
      </c>
      <c r="AC18" s="95">
        <f t="shared" si="11"/>
        <v>0.21913024363159694</v>
      </c>
      <c r="AD18" s="77">
        <v>148312473</v>
      </c>
      <c r="AE18" s="78">
        <v>2042936</v>
      </c>
      <c r="AF18" s="78">
        <f t="shared" si="12"/>
        <v>150355409</v>
      </c>
      <c r="AG18" s="78">
        <v>755513553</v>
      </c>
      <c r="AH18" s="78">
        <v>839185945</v>
      </c>
      <c r="AI18" s="79">
        <v>150355409</v>
      </c>
      <c r="AJ18" s="114">
        <f t="shared" si="13"/>
        <v>0.19901086936556914</v>
      </c>
      <c r="AK18" s="115">
        <f t="shared" si="14"/>
        <v>0.27685786814626678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4709689752</v>
      </c>
      <c r="E19" s="78">
        <v>241268500</v>
      </c>
      <c r="F19" s="79">
        <f t="shared" si="0"/>
        <v>4950958252</v>
      </c>
      <c r="G19" s="77">
        <v>4709689752</v>
      </c>
      <c r="H19" s="78">
        <v>241268500</v>
      </c>
      <c r="I19" s="79">
        <f t="shared" si="1"/>
        <v>4950958252</v>
      </c>
      <c r="J19" s="77">
        <v>1124692747</v>
      </c>
      <c r="K19" s="78">
        <v>40340107</v>
      </c>
      <c r="L19" s="78">
        <f t="shared" si="2"/>
        <v>1165032854</v>
      </c>
      <c r="M19" s="95">
        <f t="shared" si="3"/>
        <v>0.23531461884764848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1124692747</v>
      </c>
      <c r="AA19" s="78">
        <v>40340107</v>
      </c>
      <c r="AB19" s="78">
        <f t="shared" si="10"/>
        <v>1165032854</v>
      </c>
      <c r="AC19" s="95">
        <f t="shared" si="11"/>
        <v>0.23531461884764848</v>
      </c>
      <c r="AD19" s="77">
        <v>980603492</v>
      </c>
      <c r="AE19" s="78">
        <v>18332374</v>
      </c>
      <c r="AF19" s="78">
        <f t="shared" si="12"/>
        <v>998935866</v>
      </c>
      <c r="AG19" s="78">
        <v>4217419872</v>
      </c>
      <c r="AH19" s="78">
        <v>4119748840</v>
      </c>
      <c r="AI19" s="79">
        <v>998935866</v>
      </c>
      <c r="AJ19" s="114">
        <f t="shared" si="13"/>
        <v>0.23685947719648814</v>
      </c>
      <c r="AK19" s="115">
        <f t="shared" si="14"/>
        <v>0.16627392573769084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2361424406</v>
      </c>
      <c r="E20" s="78">
        <v>234740664</v>
      </c>
      <c r="F20" s="79">
        <f t="shared" si="0"/>
        <v>2596165070</v>
      </c>
      <c r="G20" s="77">
        <v>2361424406</v>
      </c>
      <c r="H20" s="78">
        <v>277673381</v>
      </c>
      <c r="I20" s="79">
        <f t="shared" si="1"/>
        <v>2639097787</v>
      </c>
      <c r="J20" s="77">
        <v>570042868</v>
      </c>
      <c r="K20" s="78">
        <v>22558051</v>
      </c>
      <c r="L20" s="78">
        <f t="shared" si="2"/>
        <v>592600919</v>
      </c>
      <c r="M20" s="95">
        <f t="shared" si="3"/>
        <v>0.22826010789830092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570042868</v>
      </c>
      <c r="AA20" s="78">
        <v>22558051</v>
      </c>
      <c r="AB20" s="78">
        <f t="shared" si="10"/>
        <v>592600919</v>
      </c>
      <c r="AC20" s="95">
        <f t="shared" si="11"/>
        <v>0.22826010789830092</v>
      </c>
      <c r="AD20" s="77">
        <v>535938335</v>
      </c>
      <c r="AE20" s="78">
        <v>86203382</v>
      </c>
      <c r="AF20" s="78">
        <f t="shared" si="12"/>
        <v>622141717</v>
      </c>
      <c r="AG20" s="78">
        <v>2781823677</v>
      </c>
      <c r="AH20" s="78">
        <v>2765496392</v>
      </c>
      <c r="AI20" s="79">
        <v>622141717</v>
      </c>
      <c r="AJ20" s="114">
        <f t="shared" si="13"/>
        <v>0.22364527347431876</v>
      </c>
      <c r="AK20" s="115">
        <f t="shared" si="14"/>
        <v>-4.7482425937368844E-2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357858637</v>
      </c>
      <c r="E21" s="78">
        <v>58090950</v>
      </c>
      <c r="F21" s="79">
        <f t="shared" si="0"/>
        <v>415949587</v>
      </c>
      <c r="G21" s="77">
        <v>357858637</v>
      </c>
      <c r="H21" s="78">
        <v>58090950</v>
      </c>
      <c r="I21" s="79">
        <f t="shared" si="1"/>
        <v>415949587</v>
      </c>
      <c r="J21" s="77">
        <v>104752210</v>
      </c>
      <c r="K21" s="78">
        <v>3772823</v>
      </c>
      <c r="L21" s="78">
        <f t="shared" si="2"/>
        <v>108525033</v>
      </c>
      <c r="M21" s="95">
        <f t="shared" si="3"/>
        <v>0.26090910146762569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104752210</v>
      </c>
      <c r="AA21" s="78">
        <v>3772823</v>
      </c>
      <c r="AB21" s="78">
        <f t="shared" si="10"/>
        <v>108525033</v>
      </c>
      <c r="AC21" s="95">
        <f t="shared" si="11"/>
        <v>0.26090910146762569</v>
      </c>
      <c r="AD21" s="77">
        <v>92453398</v>
      </c>
      <c r="AE21" s="78">
        <v>7689809</v>
      </c>
      <c r="AF21" s="78">
        <f t="shared" si="12"/>
        <v>100143207</v>
      </c>
      <c r="AG21" s="78">
        <v>387523244</v>
      </c>
      <c r="AH21" s="78">
        <v>360260166</v>
      </c>
      <c r="AI21" s="79">
        <v>100143207</v>
      </c>
      <c r="AJ21" s="114">
        <f t="shared" si="13"/>
        <v>0.25841858146707714</v>
      </c>
      <c r="AK21" s="115">
        <f t="shared" si="14"/>
        <v>8.3698398035125798E-2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894127927</v>
      </c>
      <c r="E22" s="78">
        <v>274269047</v>
      </c>
      <c r="F22" s="79">
        <f t="shared" si="0"/>
        <v>1168396974</v>
      </c>
      <c r="G22" s="77">
        <v>894127927</v>
      </c>
      <c r="H22" s="78">
        <v>274269047</v>
      </c>
      <c r="I22" s="79">
        <f t="shared" si="1"/>
        <v>1168396974</v>
      </c>
      <c r="J22" s="77">
        <v>343718654</v>
      </c>
      <c r="K22" s="78">
        <v>53582724</v>
      </c>
      <c r="L22" s="78">
        <f t="shared" si="2"/>
        <v>397301378</v>
      </c>
      <c r="M22" s="95">
        <f t="shared" si="3"/>
        <v>0.34003971838427577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343718654</v>
      </c>
      <c r="AA22" s="78">
        <v>53582724</v>
      </c>
      <c r="AB22" s="78">
        <f t="shared" si="10"/>
        <v>397301378</v>
      </c>
      <c r="AC22" s="95">
        <f t="shared" si="11"/>
        <v>0.34003971838427577</v>
      </c>
      <c r="AD22" s="77">
        <v>304504700</v>
      </c>
      <c r="AE22" s="78">
        <v>33757392</v>
      </c>
      <c r="AF22" s="78">
        <f t="shared" si="12"/>
        <v>338262092</v>
      </c>
      <c r="AG22" s="78">
        <v>1011150616</v>
      </c>
      <c r="AH22" s="78">
        <v>1024976622</v>
      </c>
      <c r="AI22" s="79">
        <v>338262092</v>
      </c>
      <c r="AJ22" s="114">
        <f t="shared" si="13"/>
        <v>0.3345318557369103</v>
      </c>
      <c r="AK22" s="115">
        <f t="shared" si="14"/>
        <v>0.17453710420498436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717376685</v>
      </c>
      <c r="E23" s="78">
        <v>160610054</v>
      </c>
      <c r="F23" s="79">
        <f t="shared" si="0"/>
        <v>877986739</v>
      </c>
      <c r="G23" s="77">
        <v>717376685</v>
      </c>
      <c r="H23" s="78">
        <v>160610054</v>
      </c>
      <c r="I23" s="79">
        <f t="shared" si="1"/>
        <v>877986739</v>
      </c>
      <c r="J23" s="77">
        <v>252934799</v>
      </c>
      <c r="K23" s="78">
        <v>13188579</v>
      </c>
      <c r="L23" s="78">
        <f t="shared" si="2"/>
        <v>266123378</v>
      </c>
      <c r="M23" s="95">
        <f t="shared" si="3"/>
        <v>0.30310637527749723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252934799</v>
      </c>
      <c r="AA23" s="78">
        <v>13188579</v>
      </c>
      <c r="AB23" s="78">
        <f t="shared" si="10"/>
        <v>266123378</v>
      </c>
      <c r="AC23" s="95">
        <f t="shared" si="11"/>
        <v>0.30310637527749723</v>
      </c>
      <c r="AD23" s="77">
        <v>234007359</v>
      </c>
      <c r="AE23" s="78">
        <v>14700525</v>
      </c>
      <c r="AF23" s="78">
        <f t="shared" si="12"/>
        <v>248707884</v>
      </c>
      <c r="AG23" s="78">
        <v>812458008</v>
      </c>
      <c r="AH23" s="78">
        <v>827970539</v>
      </c>
      <c r="AI23" s="79">
        <v>248707884</v>
      </c>
      <c r="AJ23" s="114">
        <f t="shared" si="13"/>
        <v>0.30611783200000164</v>
      </c>
      <c r="AK23" s="115">
        <f t="shared" si="14"/>
        <v>7.0023891964759777E-2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926128500</v>
      </c>
      <c r="E24" s="78">
        <v>55195000</v>
      </c>
      <c r="F24" s="79">
        <f t="shared" si="0"/>
        <v>981323500</v>
      </c>
      <c r="G24" s="77">
        <v>926128500</v>
      </c>
      <c r="H24" s="78">
        <v>55195000</v>
      </c>
      <c r="I24" s="79">
        <f t="shared" si="1"/>
        <v>981323500</v>
      </c>
      <c r="J24" s="77">
        <v>260639341</v>
      </c>
      <c r="K24" s="78">
        <v>2220382</v>
      </c>
      <c r="L24" s="78">
        <f t="shared" si="2"/>
        <v>262859723</v>
      </c>
      <c r="M24" s="95">
        <f t="shared" si="3"/>
        <v>0.2678624561625193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260639341</v>
      </c>
      <c r="AA24" s="78">
        <v>2220382</v>
      </c>
      <c r="AB24" s="78">
        <f t="shared" si="10"/>
        <v>262859723</v>
      </c>
      <c r="AC24" s="95">
        <f t="shared" si="11"/>
        <v>0.2678624561625193</v>
      </c>
      <c r="AD24" s="77">
        <v>154726598</v>
      </c>
      <c r="AE24" s="78">
        <v>983857</v>
      </c>
      <c r="AF24" s="78">
        <f t="shared" si="12"/>
        <v>155710455</v>
      </c>
      <c r="AG24" s="78">
        <v>649535400</v>
      </c>
      <c r="AH24" s="78">
        <v>761086997</v>
      </c>
      <c r="AI24" s="79">
        <v>155710455</v>
      </c>
      <c r="AJ24" s="114">
        <f t="shared" si="13"/>
        <v>0.23972589484730161</v>
      </c>
      <c r="AK24" s="115">
        <f t="shared" si="14"/>
        <v>0.68813149380367555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10775186227</v>
      </c>
      <c r="E25" s="81">
        <f>SUM(E18:E24)</f>
        <v>1091705215</v>
      </c>
      <c r="F25" s="82">
        <f t="shared" si="0"/>
        <v>11866891442</v>
      </c>
      <c r="G25" s="80">
        <f>SUM(G18:G24)</f>
        <v>10775186227</v>
      </c>
      <c r="H25" s="81">
        <f>SUM(H18:H24)</f>
        <v>1134637932</v>
      </c>
      <c r="I25" s="82">
        <f t="shared" si="1"/>
        <v>11909824159</v>
      </c>
      <c r="J25" s="80">
        <f>SUM(J18:J24)</f>
        <v>2839218186</v>
      </c>
      <c r="K25" s="81">
        <f>SUM(K18:K24)</f>
        <v>145207586</v>
      </c>
      <c r="L25" s="81">
        <f t="shared" si="2"/>
        <v>2984425772</v>
      </c>
      <c r="M25" s="96">
        <f t="shared" si="3"/>
        <v>0.25149179012772838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2839218186</v>
      </c>
      <c r="AA25" s="81">
        <v>145207586</v>
      </c>
      <c r="AB25" s="81">
        <f t="shared" si="10"/>
        <v>2984425772</v>
      </c>
      <c r="AC25" s="96">
        <f t="shared" si="11"/>
        <v>0.25149179012772838</v>
      </c>
      <c r="AD25" s="80">
        <f>SUM(AD18:AD24)</f>
        <v>2450546355</v>
      </c>
      <c r="AE25" s="81">
        <f>SUM(AE18:AE24)</f>
        <v>163710275</v>
      </c>
      <c r="AF25" s="81">
        <f t="shared" si="12"/>
        <v>2614256630</v>
      </c>
      <c r="AG25" s="81">
        <f>SUM(AG18:AG24)</f>
        <v>10615424370</v>
      </c>
      <c r="AH25" s="81">
        <f>SUM(AH18:AH24)</f>
        <v>10698725501</v>
      </c>
      <c r="AI25" s="82">
        <f>SUM(AI18:AI24)</f>
        <v>2614256630</v>
      </c>
      <c r="AJ25" s="116">
        <f t="shared" si="13"/>
        <v>0.2462696298216856</v>
      </c>
      <c r="AK25" s="117">
        <f t="shared" si="14"/>
        <v>0.14159632904899633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754209999</v>
      </c>
      <c r="E26" s="78">
        <v>164615600</v>
      </c>
      <c r="F26" s="79">
        <f t="shared" si="0"/>
        <v>918825599</v>
      </c>
      <c r="G26" s="77">
        <v>754209999</v>
      </c>
      <c r="H26" s="78">
        <v>164615600</v>
      </c>
      <c r="I26" s="79">
        <f t="shared" si="1"/>
        <v>918825599</v>
      </c>
      <c r="J26" s="77">
        <v>206091532</v>
      </c>
      <c r="K26" s="78">
        <v>11323922</v>
      </c>
      <c r="L26" s="78">
        <f t="shared" si="2"/>
        <v>217415454</v>
      </c>
      <c r="M26" s="95">
        <f t="shared" si="3"/>
        <v>0.23662320056888184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206091532</v>
      </c>
      <c r="AA26" s="78">
        <v>11323922</v>
      </c>
      <c r="AB26" s="78">
        <f t="shared" si="10"/>
        <v>217415454</v>
      </c>
      <c r="AC26" s="95">
        <f t="shared" si="11"/>
        <v>0.23662320056888184</v>
      </c>
      <c r="AD26" s="77">
        <v>191279195</v>
      </c>
      <c r="AE26" s="78">
        <v>2105736</v>
      </c>
      <c r="AF26" s="78">
        <f t="shared" si="12"/>
        <v>193384931</v>
      </c>
      <c r="AG26" s="78">
        <v>838738728</v>
      </c>
      <c r="AH26" s="78">
        <v>838738738</v>
      </c>
      <c r="AI26" s="79">
        <v>193384931</v>
      </c>
      <c r="AJ26" s="114">
        <f t="shared" si="13"/>
        <v>0.23056635462765945</v>
      </c>
      <c r="AK26" s="115">
        <f t="shared" si="14"/>
        <v>0.12426264484899296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1238052527</v>
      </c>
      <c r="E27" s="78">
        <v>390121492</v>
      </c>
      <c r="F27" s="79">
        <f t="shared" si="0"/>
        <v>1628174019</v>
      </c>
      <c r="G27" s="77">
        <v>1243177527</v>
      </c>
      <c r="H27" s="78">
        <v>417901960</v>
      </c>
      <c r="I27" s="79">
        <f t="shared" si="1"/>
        <v>1661079487</v>
      </c>
      <c r="J27" s="77">
        <v>432256248</v>
      </c>
      <c r="K27" s="78">
        <v>59086050</v>
      </c>
      <c r="L27" s="78">
        <f t="shared" si="2"/>
        <v>491342298</v>
      </c>
      <c r="M27" s="95">
        <f t="shared" si="3"/>
        <v>0.30177505123302178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432256248</v>
      </c>
      <c r="AA27" s="78">
        <v>59086050</v>
      </c>
      <c r="AB27" s="78">
        <f t="shared" si="10"/>
        <v>491342298</v>
      </c>
      <c r="AC27" s="95">
        <f t="shared" si="11"/>
        <v>0.30177505123302178</v>
      </c>
      <c r="AD27" s="77">
        <v>369369075</v>
      </c>
      <c r="AE27" s="78">
        <v>90072019</v>
      </c>
      <c r="AF27" s="78">
        <f t="shared" si="12"/>
        <v>459441094</v>
      </c>
      <c r="AG27" s="78">
        <v>1744525492</v>
      </c>
      <c r="AH27" s="78">
        <v>1703879947</v>
      </c>
      <c r="AI27" s="79">
        <v>459441094</v>
      </c>
      <c r="AJ27" s="114">
        <f t="shared" si="13"/>
        <v>0.26336163965897497</v>
      </c>
      <c r="AK27" s="115">
        <f t="shared" si="14"/>
        <v>6.9434807675257781E-2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1461920996</v>
      </c>
      <c r="E28" s="78">
        <v>751483000</v>
      </c>
      <c r="F28" s="79">
        <f t="shared" si="0"/>
        <v>2213403996</v>
      </c>
      <c r="G28" s="77">
        <v>1461920996</v>
      </c>
      <c r="H28" s="78">
        <v>751483000</v>
      </c>
      <c r="I28" s="79">
        <f t="shared" si="1"/>
        <v>2213403996</v>
      </c>
      <c r="J28" s="77">
        <v>544897005</v>
      </c>
      <c r="K28" s="78">
        <v>127891273</v>
      </c>
      <c r="L28" s="78">
        <f t="shared" si="2"/>
        <v>672788278</v>
      </c>
      <c r="M28" s="95">
        <f t="shared" si="3"/>
        <v>0.30396090330361902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544897005</v>
      </c>
      <c r="AA28" s="78">
        <v>127891273</v>
      </c>
      <c r="AB28" s="78">
        <f t="shared" si="10"/>
        <v>672788278</v>
      </c>
      <c r="AC28" s="95">
        <f t="shared" si="11"/>
        <v>0.30396090330361902</v>
      </c>
      <c r="AD28" s="77">
        <v>90663801</v>
      </c>
      <c r="AE28" s="78">
        <v>39629761</v>
      </c>
      <c r="AF28" s="78">
        <f t="shared" si="12"/>
        <v>130293562</v>
      </c>
      <c r="AG28" s="78">
        <v>2367847606</v>
      </c>
      <c r="AH28" s="78">
        <v>2523888937</v>
      </c>
      <c r="AI28" s="79">
        <v>130293562</v>
      </c>
      <c r="AJ28" s="114">
        <f t="shared" si="13"/>
        <v>5.5026160327988606E-2</v>
      </c>
      <c r="AK28" s="115">
        <f t="shared" si="14"/>
        <v>4.1636340865406689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4154810494</v>
      </c>
      <c r="E29" s="78">
        <v>645473997</v>
      </c>
      <c r="F29" s="79">
        <f t="shared" si="0"/>
        <v>4800284491</v>
      </c>
      <c r="G29" s="77">
        <v>4154810494</v>
      </c>
      <c r="H29" s="78">
        <v>645473997</v>
      </c>
      <c r="I29" s="79">
        <f t="shared" si="1"/>
        <v>4800284491</v>
      </c>
      <c r="J29" s="77">
        <v>1218113658</v>
      </c>
      <c r="K29" s="78">
        <v>143059158</v>
      </c>
      <c r="L29" s="78">
        <f t="shared" si="2"/>
        <v>1361172816</v>
      </c>
      <c r="M29" s="95">
        <f t="shared" si="3"/>
        <v>0.28356086364298777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1218113658</v>
      </c>
      <c r="AA29" s="78">
        <v>143059158</v>
      </c>
      <c r="AB29" s="78">
        <f t="shared" si="10"/>
        <v>1361172816</v>
      </c>
      <c r="AC29" s="95">
        <f t="shared" si="11"/>
        <v>0.28356086364298777</v>
      </c>
      <c r="AD29" s="77">
        <v>1032934320</v>
      </c>
      <c r="AE29" s="78">
        <v>49801303</v>
      </c>
      <c r="AF29" s="78">
        <f t="shared" si="12"/>
        <v>1082735623</v>
      </c>
      <c r="AG29" s="78">
        <v>4556352414</v>
      </c>
      <c r="AH29" s="78">
        <v>4654617952</v>
      </c>
      <c r="AI29" s="79">
        <v>1082735623</v>
      </c>
      <c r="AJ29" s="114">
        <f t="shared" si="13"/>
        <v>0.23763210669858426</v>
      </c>
      <c r="AK29" s="115">
        <f t="shared" si="14"/>
        <v>0.25716083140269963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312986735</v>
      </c>
      <c r="E30" s="78">
        <v>34613750</v>
      </c>
      <c r="F30" s="79">
        <f t="shared" si="0"/>
        <v>347600485</v>
      </c>
      <c r="G30" s="77">
        <v>312986735</v>
      </c>
      <c r="H30" s="78">
        <v>34613750</v>
      </c>
      <c r="I30" s="79">
        <f t="shared" si="1"/>
        <v>347600485</v>
      </c>
      <c r="J30" s="77">
        <v>126549365</v>
      </c>
      <c r="K30" s="78">
        <v>6065599</v>
      </c>
      <c r="L30" s="78">
        <f t="shared" si="2"/>
        <v>132614964</v>
      </c>
      <c r="M30" s="95">
        <f t="shared" si="3"/>
        <v>0.38151547458283896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126549365</v>
      </c>
      <c r="AA30" s="78">
        <v>6065599</v>
      </c>
      <c r="AB30" s="78">
        <f t="shared" si="10"/>
        <v>132614964</v>
      </c>
      <c r="AC30" s="95">
        <f t="shared" si="11"/>
        <v>0.38151547458283896</v>
      </c>
      <c r="AD30" s="77">
        <v>112440115</v>
      </c>
      <c r="AE30" s="78">
        <v>2587294</v>
      </c>
      <c r="AF30" s="78">
        <f t="shared" si="12"/>
        <v>115027409</v>
      </c>
      <c r="AG30" s="78">
        <v>326606513</v>
      </c>
      <c r="AH30" s="78">
        <v>337221276</v>
      </c>
      <c r="AI30" s="79">
        <v>115027409</v>
      </c>
      <c r="AJ30" s="114">
        <f t="shared" si="13"/>
        <v>0.35218957498254178</v>
      </c>
      <c r="AK30" s="115">
        <f t="shared" si="14"/>
        <v>0.15289881909797698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7921980751</v>
      </c>
      <c r="E31" s="81">
        <f>SUM(E26:E30)</f>
        <v>1986307839</v>
      </c>
      <c r="F31" s="82">
        <f t="shared" si="0"/>
        <v>9908288590</v>
      </c>
      <c r="G31" s="80">
        <f>SUM(G26:G30)</f>
        <v>7927105751</v>
      </c>
      <c r="H31" s="81">
        <f>SUM(H26:H30)</f>
        <v>2014088307</v>
      </c>
      <c r="I31" s="82">
        <f t="shared" si="1"/>
        <v>9941194058</v>
      </c>
      <c r="J31" s="80">
        <f>SUM(J26:J30)</f>
        <v>2527907808</v>
      </c>
      <c r="K31" s="81">
        <f>SUM(K26:K30)</f>
        <v>347426002</v>
      </c>
      <c r="L31" s="81">
        <f t="shared" si="2"/>
        <v>2875333810</v>
      </c>
      <c r="M31" s="96">
        <f t="shared" si="3"/>
        <v>0.29019479841371881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2527907808</v>
      </c>
      <c r="AA31" s="81">
        <v>347426002</v>
      </c>
      <c r="AB31" s="81">
        <f t="shared" si="10"/>
        <v>2875333810</v>
      </c>
      <c r="AC31" s="96">
        <f t="shared" si="11"/>
        <v>0.29019479841371881</v>
      </c>
      <c r="AD31" s="80">
        <f>SUM(AD26:AD30)</f>
        <v>1796686506</v>
      </c>
      <c r="AE31" s="81">
        <f>SUM(AE26:AE30)</f>
        <v>184196113</v>
      </c>
      <c r="AF31" s="81">
        <f t="shared" si="12"/>
        <v>1980882619</v>
      </c>
      <c r="AG31" s="81">
        <f>SUM(AG26:AG30)</f>
        <v>9834070753</v>
      </c>
      <c r="AH31" s="81">
        <f>SUM(AH26:AH30)</f>
        <v>10058346850</v>
      </c>
      <c r="AI31" s="82">
        <f>SUM(AI26:AI30)</f>
        <v>1980882619</v>
      </c>
      <c r="AJ31" s="116">
        <f t="shared" si="13"/>
        <v>0.20143058441955058</v>
      </c>
      <c r="AK31" s="117">
        <f t="shared" si="14"/>
        <v>0.45154174327176522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26746623537</v>
      </c>
      <c r="E32" s="84">
        <f>SUM(E9:E16,E18:E24,E26:E30)</f>
        <v>3634933188</v>
      </c>
      <c r="F32" s="85">
        <f t="shared" si="0"/>
        <v>30381556725</v>
      </c>
      <c r="G32" s="83">
        <f>SUM(G9:G16,G18:G24,G26:G30)</f>
        <v>26751748537</v>
      </c>
      <c r="H32" s="84">
        <f>SUM(H9:H16,H18:H24,H26:H30)</f>
        <v>3705646373</v>
      </c>
      <c r="I32" s="85">
        <f t="shared" si="1"/>
        <v>30457394910</v>
      </c>
      <c r="J32" s="83">
        <f>SUM(J9:J16,J18:J24,J26:J30)</f>
        <v>7146519959</v>
      </c>
      <c r="K32" s="84">
        <f>SUM(K9:K16,K18:K24,K26:K30)</f>
        <v>673938397</v>
      </c>
      <c r="L32" s="84">
        <f t="shared" si="2"/>
        <v>7820458356</v>
      </c>
      <c r="M32" s="97">
        <f t="shared" si="3"/>
        <v>0.25740808566154866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7146519959</v>
      </c>
      <c r="AA32" s="84">
        <v>673938397</v>
      </c>
      <c r="AB32" s="84">
        <f t="shared" si="10"/>
        <v>7820458356</v>
      </c>
      <c r="AC32" s="97">
        <f t="shared" si="11"/>
        <v>0.25740808566154866</v>
      </c>
      <c r="AD32" s="83">
        <f>SUM(AD9:AD16,AD18:AD24,AD26:AD30)</f>
        <v>6003916162</v>
      </c>
      <c r="AE32" s="84">
        <f>SUM(AE9:AE16,AE18:AE24,AE26:AE30)</f>
        <v>475615708</v>
      </c>
      <c r="AF32" s="84">
        <f t="shared" si="12"/>
        <v>6479531870</v>
      </c>
      <c r="AG32" s="84">
        <f>SUM(AG9:AG16,AG18:AG24,AG26:AG30)</f>
        <v>28894802362</v>
      </c>
      <c r="AH32" s="84">
        <f>SUM(AH9:AH16,AH18:AH24,AH26:AH30)</f>
        <v>29436104619</v>
      </c>
      <c r="AI32" s="85">
        <f>SUM(AI9:AI16,AI18:AI24,AI26:AI30)</f>
        <v>6479531870</v>
      </c>
      <c r="AJ32" s="118">
        <f t="shared" si="13"/>
        <v>0.22424558537632819</v>
      </c>
      <c r="AK32" s="119">
        <f t="shared" si="14"/>
        <v>0.2069480500911558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3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12A306-429D-44FE-970A-F65F207628E0}"/>
</file>

<file path=customXml/itemProps2.xml><?xml version="1.0" encoding="utf-8"?>
<ds:datastoreItem xmlns:ds="http://schemas.openxmlformats.org/officeDocument/2006/customXml" ds:itemID="{3CC624D7-F9A4-4657-8A11-CF46040BC11F}"/>
</file>

<file path=customXml/itemProps3.xml><?xml version="1.0" encoding="utf-8"?>
<ds:datastoreItem xmlns:ds="http://schemas.openxmlformats.org/officeDocument/2006/customXml" ds:itemID="{5CBFDE6B-7209-4FA4-B586-DD9A7FAA7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2023-11-21T12:53:02Z</cp:lastPrinted>
  <dcterms:created xsi:type="dcterms:W3CDTF">2023-10-18T18:39:19Z</dcterms:created>
  <dcterms:modified xsi:type="dcterms:W3CDTF">2023-11-21T12:54:29Z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