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13_ncr:1_{4FAA8302-C4ED-42CB-8089-E6432CC294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EC!$A$1:$AK$57</definedName>
    <definedName name="_xlnm.Print_Area" localSheetId="4">FS!$A$1:$AK$39</definedName>
    <definedName name="_xlnm.Print_Area" localSheetId="5">GT!$A$1:$AK$24</definedName>
    <definedName name="_xlnm.Print_Area" localSheetId="6">KZ!$A$1:$AK$75</definedName>
    <definedName name="_xlnm.Print_Area" localSheetId="7">LP!$A$1:$AK$42</definedName>
    <definedName name="_xlnm.Print_Area" localSheetId="8">MP!$A$1:$AK$34</definedName>
    <definedName name="_xlnm.Print_Area" localSheetId="9">NC!$A$1:$AK$47</definedName>
    <definedName name="_xlnm.Print_Area" localSheetId="10">NW!$A$1:$AK$36</definedName>
    <definedName name="_xlnm.Print_Area" localSheetId="1">'Summary per Metro'!$A$1:$AK$19</definedName>
    <definedName name="_xlnm.Print_Area" localSheetId="0">'Summary per Province'!$A$1:$AK$20</definedName>
    <definedName name="_xlnm.Print_Area" localSheetId="2">'Summary per Top 19'!$A$1:$AK$31</definedName>
    <definedName name="_xlnm.Print_Area" localSheetId="11">WC!$A$1:$AK$46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E45" i="12"/>
  <c r="AF45" i="12" s="1"/>
  <c r="AD45" i="12"/>
  <c r="AB45" i="12"/>
  <c r="W45" i="12"/>
  <c r="V45" i="12"/>
  <c r="X45" i="12" s="1"/>
  <c r="T45" i="12"/>
  <c r="S45" i="12"/>
  <c r="R45" i="12"/>
  <c r="O45" i="12"/>
  <c r="N45" i="12"/>
  <c r="K45" i="12"/>
  <c r="J45" i="12"/>
  <c r="H45" i="12"/>
  <c r="G45" i="12"/>
  <c r="E45" i="12"/>
  <c r="F45" i="12" s="1"/>
  <c r="D45" i="12"/>
  <c r="AI44" i="12"/>
  <c r="AH44" i="12"/>
  <c r="AG44" i="12"/>
  <c r="AJ44" i="12" s="1"/>
  <c r="AE44" i="12"/>
  <c r="AF44" i="12" s="1"/>
  <c r="AK44" i="12" s="1"/>
  <c r="AD44" i="12"/>
  <c r="AB44" i="12"/>
  <c r="W44" i="12"/>
  <c r="V44" i="12"/>
  <c r="X44" i="12" s="1"/>
  <c r="S44" i="12"/>
  <c r="R44" i="12"/>
  <c r="T44" i="12" s="1"/>
  <c r="O44" i="12"/>
  <c r="N44" i="12"/>
  <c r="K44" i="12"/>
  <c r="J44" i="12"/>
  <c r="L44" i="12" s="1"/>
  <c r="H44" i="12"/>
  <c r="G44" i="12"/>
  <c r="I44" i="12" s="1"/>
  <c r="E44" i="12"/>
  <c r="D44" i="12"/>
  <c r="AJ43" i="12"/>
  <c r="AF43" i="12"/>
  <c r="AB43" i="12"/>
  <c r="X43" i="12"/>
  <c r="T43" i="12"/>
  <c r="P43" i="12"/>
  <c r="L43" i="12"/>
  <c r="I43" i="12"/>
  <c r="Y43" i="12" s="1"/>
  <c r="F43" i="12"/>
  <c r="AJ42" i="12"/>
  <c r="AF42" i="12"/>
  <c r="AB42" i="12"/>
  <c r="X42" i="12"/>
  <c r="T42" i="12"/>
  <c r="U42" i="12" s="1"/>
  <c r="P42" i="12"/>
  <c r="L42" i="12"/>
  <c r="AK42" i="12" s="1"/>
  <c r="I42" i="12"/>
  <c r="F42" i="12"/>
  <c r="AJ41" i="12"/>
  <c r="AF41" i="12"/>
  <c r="AK41" i="12" s="1"/>
  <c r="AB41" i="12"/>
  <c r="X41" i="12"/>
  <c r="T41" i="12"/>
  <c r="U41" i="12" s="1"/>
  <c r="P41" i="12"/>
  <c r="L41" i="12"/>
  <c r="I41" i="12"/>
  <c r="F41" i="12"/>
  <c r="AJ40" i="12"/>
  <c r="AF40" i="12"/>
  <c r="AK40" i="12" s="1"/>
  <c r="AB40" i="12"/>
  <c r="X40" i="12"/>
  <c r="T40" i="12"/>
  <c r="P40" i="12"/>
  <c r="L40" i="12"/>
  <c r="I40" i="12"/>
  <c r="Y40" i="12" s="1"/>
  <c r="F40" i="12"/>
  <c r="AI39" i="12"/>
  <c r="AJ39" i="12" s="1"/>
  <c r="AH39" i="12"/>
  <c r="AG39" i="12"/>
  <c r="AE39" i="12"/>
  <c r="AD39" i="12"/>
  <c r="AB39" i="12"/>
  <c r="X39" i="12"/>
  <c r="W39" i="12"/>
  <c r="V39" i="12"/>
  <c r="S39" i="12"/>
  <c r="R39" i="12"/>
  <c r="T39" i="12" s="1"/>
  <c r="O39" i="12"/>
  <c r="N39" i="12"/>
  <c r="P39" i="12" s="1"/>
  <c r="K39" i="12"/>
  <c r="J39" i="12"/>
  <c r="L39" i="12" s="1"/>
  <c r="I39" i="12"/>
  <c r="H39" i="12"/>
  <c r="G39" i="12"/>
  <c r="E39" i="12"/>
  <c r="D39" i="12"/>
  <c r="AJ38" i="12"/>
  <c r="AF38" i="12"/>
  <c r="AK38" i="12" s="1"/>
  <c r="AC38" i="12"/>
  <c r="AB38" i="12"/>
  <c r="X38" i="12"/>
  <c r="T38" i="12"/>
  <c r="P38" i="12"/>
  <c r="L38" i="12"/>
  <c r="I38" i="12"/>
  <c r="Y38" i="12" s="1"/>
  <c r="F38" i="12"/>
  <c r="M38" i="12" s="1"/>
  <c r="AJ37" i="12"/>
  <c r="AF37" i="12"/>
  <c r="AB37" i="12"/>
  <c r="X37" i="12"/>
  <c r="T37" i="12"/>
  <c r="U37" i="12" s="1"/>
  <c r="P37" i="12"/>
  <c r="Q37" i="12" s="1"/>
  <c r="M37" i="12"/>
  <c r="L37" i="12"/>
  <c r="I37" i="12"/>
  <c r="F37" i="12"/>
  <c r="AC37" i="12" s="1"/>
  <c r="AJ36" i="12"/>
  <c r="AF36" i="12"/>
  <c r="AK36" i="12" s="1"/>
  <c r="AB36" i="12"/>
  <c r="AC36" i="12" s="1"/>
  <c r="X36" i="12"/>
  <c r="T36" i="12"/>
  <c r="P36" i="12"/>
  <c r="Q36" i="12" s="1"/>
  <c r="L36" i="12"/>
  <c r="I36" i="12"/>
  <c r="F36" i="12"/>
  <c r="AJ35" i="12"/>
  <c r="AF35" i="12"/>
  <c r="AK35" i="12" s="1"/>
  <c r="AB35" i="12"/>
  <c r="AC35" i="12" s="1"/>
  <c r="X35" i="12"/>
  <c r="T35" i="12"/>
  <c r="P35" i="12"/>
  <c r="L35" i="12"/>
  <c r="M35" i="12" s="1"/>
  <c r="I35" i="12"/>
  <c r="F35" i="12"/>
  <c r="Q35" i="12" s="1"/>
  <c r="AJ34" i="12"/>
  <c r="AF34" i="12"/>
  <c r="AK34" i="12" s="1"/>
  <c r="AB34" i="12"/>
  <c r="X34" i="12"/>
  <c r="T34" i="12"/>
  <c r="P34" i="12"/>
  <c r="L34" i="12"/>
  <c r="I34" i="12"/>
  <c r="F34" i="12"/>
  <c r="Q34" i="12" s="1"/>
  <c r="AJ33" i="12"/>
  <c r="AF33" i="12"/>
  <c r="AB33" i="12"/>
  <c r="X33" i="12"/>
  <c r="T33" i="12"/>
  <c r="P33" i="12"/>
  <c r="L33" i="12"/>
  <c r="I33" i="12"/>
  <c r="F33" i="12"/>
  <c r="Q33" i="12" s="1"/>
  <c r="AJ32" i="12"/>
  <c r="AF32" i="12"/>
  <c r="AB32" i="12"/>
  <c r="X32" i="12"/>
  <c r="T32" i="12"/>
  <c r="U32" i="12" s="1"/>
  <c r="P32" i="12"/>
  <c r="L32" i="12"/>
  <c r="AK32" i="12" s="1"/>
  <c r="I32" i="12"/>
  <c r="Y32" i="12" s="1"/>
  <c r="F32" i="12"/>
  <c r="AJ31" i="12"/>
  <c r="AF31" i="12"/>
  <c r="AB31" i="12"/>
  <c r="X31" i="12"/>
  <c r="T31" i="12"/>
  <c r="U31" i="12" s="1"/>
  <c r="Q31" i="12"/>
  <c r="P31" i="12"/>
  <c r="L31" i="12"/>
  <c r="AK31" i="12" s="1"/>
  <c r="I31" i="12"/>
  <c r="F31" i="12"/>
  <c r="AI30" i="12"/>
  <c r="AH30" i="12"/>
  <c r="AG30" i="12"/>
  <c r="AE30" i="12"/>
  <c r="AD30" i="12"/>
  <c r="AB30" i="12"/>
  <c r="W30" i="12"/>
  <c r="V30" i="12"/>
  <c r="X30" i="12" s="1"/>
  <c r="S30" i="12"/>
  <c r="R30" i="12"/>
  <c r="P30" i="12"/>
  <c r="O30" i="12"/>
  <c r="N30" i="12"/>
  <c r="K30" i="12"/>
  <c r="J30" i="12"/>
  <c r="H30" i="12"/>
  <c r="G30" i="12"/>
  <c r="E30" i="12"/>
  <c r="D30" i="12"/>
  <c r="AJ29" i="12"/>
  <c r="AF29" i="12"/>
  <c r="AB29" i="12"/>
  <c r="X29" i="12"/>
  <c r="T29" i="12"/>
  <c r="U29" i="12" s="1"/>
  <c r="P29" i="12"/>
  <c r="Q29" i="12" s="1"/>
  <c r="L29" i="12"/>
  <c r="I29" i="12"/>
  <c r="F29" i="12"/>
  <c r="M29" i="12" s="1"/>
  <c r="AJ28" i="12"/>
  <c r="AF28" i="12"/>
  <c r="AK28" i="12" s="1"/>
  <c r="AB28" i="12"/>
  <c r="X28" i="12"/>
  <c r="T28" i="12"/>
  <c r="P28" i="12"/>
  <c r="L28" i="12"/>
  <c r="I28" i="12"/>
  <c r="Y28" i="12" s="1"/>
  <c r="F28" i="12"/>
  <c r="M28" i="12" s="1"/>
  <c r="AJ27" i="12"/>
  <c r="AF27" i="12"/>
  <c r="AB27" i="12"/>
  <c r="X27" i="12"/>
  <c r="T27" i="12"/>
  <c r="P27" i="12"/>
  <c r="Q27" i="12" s="1"/>
  <c r="L27" i="12"/>
  <c r="M27" i="12" s="1"/>
  <c r="I27" i="12"/>
  <c r="U27" i="12" s="1"/>
  <c r="F27" i="12"/>
  <c r="AJ26" i="12"/>
  <c r="AF26" i="12"/>
  <c r="AB26" i="12"/>
  <c r="AC26" i="12" s="1"/>
  <c r="X26" i="12"/>
  <c r="T26" i="12"/>
  <c r="P26" i="12"/>
  <c r="L26" i="12"/>
  <c r="M26" i="12" s="1"/>
  <c r="I26" i="12"/>
  <c r="F26" i="12"/>
  <c r="AJ25" i="12"/>
  <c r="AF25" i="12"/>
  <c r="AB25" i="12"/>
  <c r="X25" i="12"/>
  <c r="T25" i="12"/>
  <c r="P25" i="12"/>
  <c r="L25" i="12"/>
  <c r="I25" i="12"/>
  <c r="F25" i="12"/>
  <c r="AI24" i="12"/>
  <c r="AH24" i="12"/>
  <c r="AG24" i="12"/>
  <c r="AJ24" i="12" s="1"/>
  <c r="AE24" i="12"/>
  <c r="AD24" i="12"/>
  <c r="AF24" i="12" s="1"/>
  <c r="AK24" i="12" s="1"/>
  <c r="AB24" i="12"/>
  <c r="W24" i="12"/>
  <c r="V24" i="12"/>
  <c r="X24" i="12" s="1"/>
  <c r="S24" i="12"/>
  <c r="R24" i="12"/>
  <c r="T24" i="12" s="1"/>
  <c r="O24" i="12"/>
  <c r="N24" i="12"/>
  <c r="P24" i="12" s="1"/>
  <c r="L24" i="12"/>
  <c r="K24" i="12"/>
  <c r="J24" i="12"/>
  <c r="H24" i="12"/>
  <c r="G24" i="12"/>
  <c r="E24" i="12"/>
  <c r="D24" i="12"/>
  <c r="F24" i="12" s="1"/>
  <c r="AJ23" i="12"/>
  <c r="AF23" i="12"/>
  <c r="AB23" i="12"/>
  <c r="X23" i="12"/>
  <c r="T23" i="12"/>
  <c r="P23" i="12"/>
  <c r="L23" i="12"/>
  <c r="AK23" i="12" s="1"/>
  <c r="I23" i="12"/>
  <c r="F23" i="12"/>
  <c r="AJ22" i="12"/>
  <c r="AF22" i="12"/>
  <c r="AK22" i="12" s="1"/>
  <c r="AB22" i="12"/>
  <c r="X22" i="12"/>
  <c r="T22" i="12"/>
  <c r="U22" i="12" s="1"/>
  <c r="P22" i="12"/>
  <c r="L22" i="12"/>
  <c r="I22" i="12"/>
  <c r="F22" i="12"/>
  <c r="AC22" i="12" s="1"/>
  <c r="AJ21" i="12"/>
  <c r="AF21" i="12"/>
  <c r="AK21" i="12" s="1"/>
  <c r="AB21" i="12"/>
  <c r="X21" i="12"/>
  <c r="T21" i="12"/>
  <c r="U21" i="12" s="1"/>
  <c r="P21" i="12"/>
  <c r="L21" i="12"/>
  <c r="I21" i="12"/>
  <c r="F21" i="12"/>
  <c r="AJ20" i="12"/>
  <c r="AF20" i="12"/>
  <c r="AB20" i="12"/>
  <c r="X20" i="12"/>
  <c r="T20" i="12"/>
  <c r="P20" i="12"/>
  <c r="L20" i="12"/>
  <c r="M20" i="12" s="1"/>
  <c r="I20" i="12"/>
  <c r="Y20" i="12" s="1"/>
  <c r="F20" i="12"/>
  <c r="AC20" i="12" s="1"/>
  <c r="AJ19" i="12"/>
  <c r="AF19" i="12"/>
  <c r="AK19" i="12" s="1"/>
  <c r="AB19" i="12"/>
  <c r="X19" i="12"/>
  <c r="T19" i="12"/>
  <c r="U19" i="12" s="1"/>
  <c r="P19" i="12"/>
  <c r="Q19" i="12" s="1"/>
  <c r="M19" i="12"/>
  <c r="L19" i="12"/>
  <c r="I19" i="12"/>
  <c r="F19" i="12"/>
  <c r="AC19" i="12" s="1"/>
  <c r="AJ18" i="12"/>
  <c r="AF18" i="12"/>
  <c r="AK18" i="12" s="1"/>
  <c r="AB18" i="12"/>
  <c r="AC18" i="12" s="1"/>
  <c r="X18" i="12"/>
  <c r="T18" i="12"/>
  <c r="P18" i="12"/>
  <c r="L18" i="12"/>
  <c r="M18" i="12" s="1"/>
  <c r="I18" i="12"/>
  <c r="F18" i="12"/>
  <c r="AI17" i="12"/>
  <c r="AH17" i="12"/>
  <c r="AG17" i="12"/>
  <c r="AJ17" i="12" s="1"/>
  <c r="AF17" i="12"/>
  <c r="AE17" i="12"/>
  <c r="AD17" i="12"/>
  <c r="AB17" i="12"/>
  <c r="W17" i="12"/>
  <c r="V17" i="12"/>
  <c r="X17" i="12" s="1"/>
  <c r="S17" i="12"/>
  <c r="R17" i="12"/>
  <c r="T17" i="12" s="1"/>
  <c r="O17" i="12"/>
  <c r="N17" i="12"/>
  <c r="K17" i="12"/>
  <c r="J17" i="12"/>
  <c r="L17" i="12" s="1"/>
  <c r="H17" i="12"/>
  <c r="G17" i="12"/>
  <c r="I17" i="12" s="1"/>
  <c r="E17" i="12"/>
  <c r="F17" i="12" s="1"/>
  <c r="AC17" i="12" s="1"/>
  <c r="D17" i="12"/>
  <c r="AJ16" i="12"/>
  <c r="AF16" i="12"/>
  <c r="AB16" i="12"/>
  <c r="X16" i="12"/>
  <c r="T16" i="12"/>
  <c r="P16" i="12"/>
  <c r="L16" i="12"/>
  <c r="M16" i="12" s="1"/>
  <c r="I16" i="12"/>
  <c r="Y16" i="12" s="1"/>
  <c r="F16" i="12"/>
  <c r="AJ15" i="12"/>
  <c r="AF15" i="12"/>
  <c r="AB15" i="12"/>
  <c r="X15" i="12"/>
  <c r="T15" i="12"/>
  <c r="P15" i="12"/>
  <c r="L15" i="12"/>
  <c r="I15" i="12"/>
  <c r="F15" i="12"/>
  <c r="AJ14" i="12"/>
  <c r="AF14" i="12"/>
  <c r="AK14" i="12" s="1"/>
  <c r="AB14" i="12"/>
  <c r="X14" i="12"/>
  <c r="T14" i="12"/>
  <c r="P14" i="12"/>
  <c r="L14" i="12"/>
  <c r="I14" i="12"/>
  <c r="F14" i="12"/>
  <c r="Q14" i="12" s="1"/>
  <c r="AK13" i="12"/>
  <c r="AJ13" i="12"/>
  <c r="AF13" i="12"/>
  <c r="AB13" i="12"/>
  <c r="X13" i="12"/>
  <c r="T13" i="12"/>
  <c r="P13" i="12"/>
  <c r="L13" i="12"/>
  <c r="I13" i="12"/>
  <c r="Y13" i="12" s="1"/>
  <c r="F13" i="12"/>
  <c r="AC13" i="12" s="1"/>
  <c r="AJ12" i="12"/>
  <c r="AF12" i="12"/>
  <c r="AK12" i="12" s="1"/>
  <c r="AB12" i="12"/>
  <c r="X12" i="12"/>
  <c r="T12" i="12"/>
  <c r="U12" i="12" s="1"/>
  <c r="Q12" i="12"/>
  <c r="P12" i="12"/>
  <c r="L12" i="12"/>
  <c r="I12" i="12"/>
  <c r="F12" i="12"/>
  <c r="AC12" i="12" s="1"/>
  <c r="AJ11" i="12"/>
  <c r="AF11" i="12"/>
  <c r="AK11" i="12" s="1"/>
  <c r="AB11" i="12"/>
  <c r="X11" i="12"/>
  <c r="T11" i="12"/>
  <c r="P11" i="12"/>
  <c r="L11" i="12"/>
  <c r="I11" i="12"/>
  <c r="Y11" i="12" s="1"/>
  <c r="F11" i="12"/>
  <c r="AI10" i="12"/>
  <c r="AJ10" i="12" s="1"/>
  <c r="AH10" i="12"/>
  <c r="AG10" i="12"/>
  <c r="AE10" i="12"/>
  <c r="AD10" i="12"/>
  <c r="AB10" i="12"/>
  <c r="W10" i="12"/>
  <c r="X10" i="12" s="1"/>
  <c r="V10" i="12"/>
  <c r="S10" i="12"/>
  <c r="R10" i="12"/>
  <c r="O10" i="12"/>
  <c r="P10" i="12" s="1"/>
  <c r="N10" i="12"/>
  <c r="K10" i="12"/>
  <c r="J10" i="12"/>
  <c r="H10" i="12"/>
  <c r="I10" i="12" s="1"/>
  <c r="G10" i="12"/>
  <c r="E10" i="12"/>
  <c r="D10" i="12"/>
  <c r="F10" i="12" s="1"/>
  <c r="AJ9" i="12"/>
  <c r="AF9" i="12"/>
  <c r="AC9" i="12"/>
  <c r="AB9" i="12"/>
  <c r="X9" i="12"/>
  <c r="T9" i="12"/>
  <c r="U9" i="12" s="1"/>
  <c r="P9" i="12"/>
  <c r="L9" i="12"/>
  <c r="I9" i="12"/>
  <c r="F9" i="12"/>
  <c r="M9" i="12" s="1"/>
  <c r="AI35" i="11"/>
  <c r="AJ35" i="11" s="1"/>
  <c r="AH35" i="11"/>
  <c r="AG35" i="11"/>
  <c r="AE35" i="11"/>
  <c r="AD35" i="11"/>
  <c r="AF35" i="11" s="1"/>
  <c r="AB35" i="11"/>
  <c r="W35" i="11"/>
  <c r="V35" i="11"/>
  <c r="X35" i="11" s="1"/>
  <c r="S35" i="11"/>
  <c r="R35" i="11"/>
  <c r="T35" i="11" s="1"/>
  <c r="O35" i="11"/>
  <c r="N35" i="11"/>
  <c r="P35" i="11" s="1"/>
  <c r="K35" i="11"/>
  <c r="J35" i="11"/>
  <c r="H35" i="11"/>
  <c r="G35" i="11"/>
  <c r="I35" i="11" s="1"/>
  <c r="E35" i="11"/>
  <c r="D35" i="11"/>
  <c r="F35" i="11" s="1"/>
  <c r="AI34" i="11"/>
  <c r="AJ34" i="11" s="1"/>
  <c r="AH34" i="11"/>
  <c r="AG34" i="11"/>
  <c r="AF34" i="11"/>
  <c r="AE34" i="11"/>
  <c r="AD34" i="11"/>
  <c r="AB34" i="11"/>
  <c r="X34" i="11"/>
  <c r="W34" i="11"/>
  <c r="V34" i="11"/>
  <c r="S34" i="11"/>
  <c r="R34" i="11"/>
  <c r="O34" i="11"/>
  <c r="N34" i="11"/>
  <c r="P34" i="11" s="1"/>
  <c r="K34" i="11"/>
  <c r="J34" i="11"/>
  <c r="I34" i="11"/>
  <c r="H34" i="11"/>
  <c r="G34" i="11"/>
  <c r="E34" i="11"/>
  <c r="D34" i="11"/>
  <c r="F34" i="11" s="1"/>
  <c r="AJ33" i="11"/>
  <c r="AF33" i="11"/>
  <c r="AB33" i="11"/>
  <c r="X33" i="11"/>
  <c r="T33" i="11"/>
  <c r="P33" i="11"/>
  <c r="Q33" i="11" s="1"/>
  <c r="L33" i="11"/>
  <c r="M33" i="11" s="1"/>
  <c r="I33" i="11"/>
  <c r="U33" i="11" s="1"/>
  <c r="F33" i="11"/>
  <c r="AC33" i="11" s="1"/>
  <c r="AJ32" i="11"/>
  <c r="AF32" i="11"/>
  <c r="AB32" i="11"/>
  <c r="X32" i="11"/>
  <c r="T32" i="11"/>
  <c r="P32" i="11"/>
  <c r="L32" i="11"/>
  <c r="I32" i="11"/>
  <c r="F32" i="11"/>
  <c r="AJ31" i="11"/>
  <c r="AF31" i="11"/>
  <c r="AK31" i="11" s="1"/>
  <c r="AB31" i="11"/>
  <c r="X31" i="11"/>
  <c r="T31" i="11"/>
  <c r="P31" i="11"/>
  <c r="L31" i="11"/>
  <c r="I31" i="11"/>
  <c r="Y31" i="11" s="1"/>
  <c r="F31" i="11"/>
  <c r="Q31" i="11" s="1"/>
  <c r="AJ30" i="11"/>
  <c r="AF30" i="11"/>
  <c r="AB30" i="11"/>
  <c r="X30" i="11"/>
  <c r="T30" i="11"/>
  <c r="P30" i="11"/>
  <c r="L30" i="11"/>
  <c r="AK30" i="11" s="1"/>
  <c r="I30" i="11"/>
  <c r="Y30" i="11" s="1"/>
  <c r="F30" i="11"/>
  <c r="Q30" i="11" s="1"/>
  <c r="AI29" i="11"/>
  <c r="AH29" i="11"/>
  <c r="AG29" i="11"/>
  <c r="AJ29" i="11" s="1"/>
  <c r="AE29" i="11"/>
  <c r="AD29" i="11"/>
  <c r="AF29" i="11" s="1"/>
  <c r="AB29" i="11"/>
  <c r="W29" i="11"/>
  <c r="V29" i="11"/>
  <c r="X29" i="11" s="1"/>
  <c r="S29" i="11"/>
  <c r="R29" i="11"/>
  <c r="T29" i="11" s="1"/>
  <c r="O29" i="11"/>
  <c r="N29" i="11"/>
  <c r="P29" i="11" s="1"/>
  <c r="K29" i="11"/>
  <c r="L29" i="11" s="1"/>
  <c r="J29" i="11"/>
  <c r="H29" i="11"/>
  <c r="G29" i="11"/>
  <c r="E29" i="11"/>
  <c r="D29" i="11"/>
  <c r="AJ28" i="11"/>
  <c r="AF28" i="11"/>
  <c r="AB28" i="11"/>
  <c r="X28" i="11"/>
  <c r="T28" i="11"/>
  <c r="P28" i="11"/>
  <c r="L28" i="11"/>
  <c r="I28" i="11"/>
  <c r="F28" i="11"/>
  <c r="AJ27" i="11"/>
  <c r="AF27" i="11"/>
  <c r="AB27" i="11"/>
  <c r="X27" i="11"/>
  <c r="T27" i="11"/>
  <c r="P27" i="11"/>
  <c r="L27" i="11"/>
  <c r="AK27" i="11" s="1"/>
  <c r="I27" i="11"/>
  <c r="F27" i="11"/>
  <c r="AC27" i="11" s="1"/>
  <c r="AJ26" i="11"/>
  <c r="AF26" i="11"/>
  <c r="AK26" i="11" s="1"/>
  <c r="AB26" i="11"/>
  <c r="X26" i="11"/>
  <c r="T26" i="11"/>
  <c r="U26" i="11" s="1"/>
  <c r="P26" i="11"/>
  <c r="L26" i="11"/>
  <c r="I26" i="11"/>
  <c r="F26" i="11"/>
  <c r="AJ25" i="11"/>
  <c r="AF25" i="11"/>
  <c r="AB25" i="11"/>
  <c r="X25" i="11"/>
  <c r="T25" i="11"/>
  <c r="P25" i="11"/>
  <c r="L25" i="11"/>
  <c r="I25" i="11"/>
  <c r="F25" i="11"/>
  <c r="AC25" i="11" s="1"/>
  <c r="AJ24" i="11"/>
  <c r="AF24" i="11"/>
  <c r="AB24" i="11"/>
  <c r="X24" i="11"/>
  <c r="T24" i="11"/>
  <c r="P24" i="11"/>
  <c r="Q24" i="11" s="1"/>
  <c r="M24" i="11"/>
  <c r="L24" i="11"/>
  <c r="I24" i="11"/>
  <c r="F24" i="11"/>
  <c r="AC24" i="11" s="1"/>
  <c r="AJ23" i="11"/>
  <c r="AF23" i="11"/>
  <c r="AC23" i="11"/>
  <c r="AB23" i="11"/>
  <c r="X23" i="11"/>
  <c r="T23" i="11"/>
  <c r="P23" i="11"/>
  <c r="L23" i="11"/>
  <c r="I23" i="11"/>
  <c r="U23" i="11" s="1"/>
  <c r="F23" i="11"/>
  <c r="AI22" i="11"/>
  <c r="AH22" i="11"/>
  <c r="AG22" i="11"/>
  <c r="AE22" i="11"/>
  <c r="AD22" i="11"/>
  <c r="AF22" i="11" s="1"/>
  <c r="AB22" i="11"/>
  <c r="W22" i="11"/>
  <c r="V22" i="11"/>
  <c r="T22" i="11"/>
  <c r="S22" i="11"/>
  <c r="R22" i="11"/>
  <c r="O22" i="11"/>
  <c r="N22" i="11"/>
  <c r="P22" i="11" s="1"/>
  <c r="K22" i="11"/>
  <c r="J22" i="11"/>
  <c r="L22" i="11" s="1"/>
  <c r="H22" i="11"/>
  <c r="G22" i="11"/>
  <c r="I22" i="11" s="1"/>
  <c r="E22" i="11"/>
  <c r="D22" i="11"/>
  <c r="F22" i="11" s="1"/>
  <c r="AJ21" i="11"/>
  <c r="AF21" i="11"/>
  <c r="AK21" i="11" s="1"/>
  <c r="AB21" i="11"/>
  <c r="AC21" i="11" s="1"/>
  <c r="X21" i="11"/>
  <c r="T21" i="11"/>
  <c r="P21" i="11"/>
  <c r="L21" i="11"/>
  <c r="I21" i="11"/>
  <c r="Y21" i="11" s="1"/>
  <c r="F21" i="11"/>
  <c r="Q21" i="11" s="1"/>
  <c r="AJ20" i="11"/>
  <c r="AF20" i="11"/>
  <c r="AB20" i="11"/>
  <c r="X20" i="11"/>
  <c r="T20" i="11"/>
  <c r="P20" i="11"/>
  <c r="L20" i="11"/>
  <c r="I20" i="11"/>
  <c r="Y20" i="11" s="1"/>
  <c r="F20" i="11"/>
  <c r="AK19" i="11"/>
  <c r="AJ19" i="11"/>
  <c r="AF19" i="11"/>
  <c r="AB19" i="11"/>
  <c r="X19" i="11"/>
  <c r="T19" i="11"/>
  <c r="P19" i="11"/>
  <c r="L19" i="11"/>
  <c r="I19" i="11"/>
  <c r="F19" i="11"/>
  <c r="AC19" i="11" s="1"/>
  <c r="AJ18" i="11"/>
  <c r="AF18" i="11"/>
  <c r="AK18" i="11" s="1"/>
  <c r="AB18" i="11"/>
  <c r="X18" i="11"/>
  <c r="U18" i="11"/>
  <c r="T18" i="11"/>
  <c r="P18" i="11"/>
  <c r="L18" i="11"/>
  <c r="I18" i="11"/>
  <c r="F18" i="11"/>
  <c r="AJ17" i="11"/>
  <c r="AF17" i="11"/>
  <c r="AK17" i="11" s="1"/>
  <c r="AB17" i="11"/>
  <c r="X17" i="11"/>
  <c r="T17" i="11"/>
  <c r="P17" i="11"/>
  <c r="L17" i="11"/>
  <c r="I17" i="11"/>
  <c r="Y17" i="11" s="1"/>
  <c r="F17" i="11"/>
  <c r="Q17" i="11" s="1"/>
  <c r="AJ16" i="11"/>
  <c r="AF16" i="11"/>
  <c r="AB16" i="11"/>
  <c r="X16" i="11"/>
  <c r="T16" i="11"/>
  <c r="U16" i="11" s="1"/>
  <c r="P16" i="11"/>
  <c r="Q16" i="11" s="1"/>
  <c r="M16" i="11"/>
  <c r="L16" i="11"/>
  <c r="I16" i="11"/>
  <c r="Y16" i="11" s="1"/>
  <c r="F16" i="11"/>
  <c r="AC16" i="11" s="1"/>
  <c r="AI15" i="11"/>
  <c r="AH15" i="11"/>
  <c r="AG15" i="11"/>
  <c r="AF15" i="11"/>
  <c r="AE15" i="11"/>
  <c r="AD15" i="11"/>
  <c r="AB15" i="11"/>
  <c r="W15" i="11"/>
  <c r="V15" i="11"/>
  <c r="S15" i="11"/>
  <c r="R15" i="11"/>
  <c r="O15" i="11"/>
  <c r="N15" i="11"/>
  <c r="P15" i="11" s="1"/>
  <c r="K15" i="11"/>
  <c r="J15" i="11"/>
  <c r="L15" i="11" s="1"/>
  <c r="AK15" i="11" s="1"/>
  <c r="I15" i="11"/>
  <c r="H15" i="11"/>
  <c r="G15" i="11"/>
  <c r="E15" i="11"/>
  <c r="D15" i="11"/>
  <c r="F15" i="11" s="1"/>
  <c r="AJ14" i="11"/>
  <c r="AF14" i="11"/>
  <c r="AK14" i="11" s="1"/>
  <c r="AC14" i="11"/>
  <c r="AB14" i="11"/>
  <c r="X14" i="11"/>
  <c r="T14" i="11"/>
  <c r="P14" i="11"/>
  <c r="L14" i="11"/>
  <c r="I14" i="11"/>
  <c r="U14" i="11" s="1"/>
  <c r="F14" i="11"/>
  <c r="M14" i="11" s="1"/>
  <c r="AJ13" i="11"/>
  <c r="AF13" i="11"/>
  <c r="AB13" i="11"/>
  <c r="X13" i="11"/>
  <c r="T13" i="11"/>
  <c r="P13" i="11"/>
  <c r="Q13" i="11" s="1"/>
  <c r="L13" i="11"/>
  <c r="I13" i="11"/>
  <c r="F13" i="11"/>
  <c r="M13" i="11" s="1"/>
  <c r="AJ12" i="11"/>
  <c r="AF12" i="11"/>
  <c r="AK12" i="11" s="1"/>
  <c r="AB12" i="11"/>
  <c r="AC12" i="11" s="1"/>
  <c r="X12" i="11"/>
  <c r="T12" i="11"/>
  <c r="P12" i="11"/>
  <c r="L12" i="11"/>
  <c r="M12" i="11" s="1"/>
  <c r="I12" i="11"/>
  <c r="F12" i="11"/>
  <c r="Q12" i="11" s="1"/>
  <c r="AJ11" i="11"/>
  <c r="AF11" i="11"/>
  <c r="AB11" i="11"/>
  <c r="X11" i="11"/>
  <c r="T11" i="11"/>
  <c r="P11" i="11"/>
  <c r="L11" i="11"/>
  <c r="I11" i="11"/>
  <c r="Y11" i="11" s="1"/>
  <c r="F11" i="11"/>
  <c r="AJ10" i="11"/>
  <c r="AF10" i="11"/>
  <c r="AB10" i="11"/>
  <c r="X10" i="11"/>
  <c r="T10" i="11"/>
  <c r="P10" i="11"/>
  <c r="L10" i="11"/>
  <c r="AK10" i="11" s="1"/>
  <c r="I10" i="11"/>
  <c r="Y10" i="11" s="1"/>
  <c r="F10" i="11"/>
  <c r="AC10" i="11" s="1"/>
  <c r="AJ9" i="11"/>
  <c r="AF9" i="11"/>
  <c r="AK9" i="11" s="1"/>
  <c r="AB9" i="11"/>
  <c r="X9" i="11"/>
  <c r="U9" i="11"/>
  <c r="T9" i="11"/>
  <c r="P9" i="11"/>
  <c r="L9" i="11"/>
  <c r="I9" i="11"/>
  <c r="Y9" i="11" s="1"/>
  <c r="F9" i="11"/>
  <c r="AC9" i="11" s="1"/>
  <c r="AI45" i="10"/>
  <c r="AH45" i="10"/>
  <c r="AG45" i="10"/>
  <c r="AE45" i="10"/>
  <c r="AD45" i="10"/>
  <c r="AF45" i="10" s="1"/>
  <c r="AB45" i="10"/>
  <c r="W45" i="10"/>
  <c r="V45" i="10"/>
  <c r="X45" i="10" s="1"/>
  <c r="S45" i="10"/>
  <c r="R45" i="10"/>
  <c r="T45" i="10" s="1"/>
  <c r="O45" i="10"/>
  <c r="N45" i="10"/>
  <c r="K45" i="10"/>
  <c r="J45" i="10"/>
  <c r="H45" i="10"/>
  <c r="G45" i="10"/>
  <c r="I45" i="10" s="1"/>
  <c r="E45" i="10"/>
  <c r="D45" i="10"/>
  <c r="F45" i="10" s="1"/>
  <c r="AI44" i="10"/>
  <c r="AJ44" i="10" s="1"/>
  <c r="AH44" i="10"/>
  <c r="AG44" i="10"/>
  <c r="AE44" i="10"/>
  <c r="AF44" i="10" s="1"/>
  <c r="AD44" i="10"/>
  <c r="AB44" i="10"/>
  <c r="W44" i="10"/>
  <c r="V44" i="10"/>
  <c r="X44" i="10" s="1"/>
  <c r="S44" i="10"/>
  <c r="R44" i="10"/>
  <c r="T44" i="10" s="1"/>
  <c r="O44" i="10"/>
  <c r="N44" i="10"/>
  <c r="P44" i="10" s="1"/>
  <c r="K44" i="10"/>
  <c r="J44" i="10"/>
  <c r="L44" i="10" s="1"/>
  <c r="H44" i="10"/>
  <c r="I44" i="10" s="1"/>
  <c r="U44" i="10" s="1"/>
  <c r="G44" i="10"/>
  <c r="E44" i="10"/>
  <c r="D44" i="10"/>
  <c r="F44" i="10" s="1"/>
  <c r="AJ43" i="10"/>
  <c r="AF43" i="10"/>
  <c r="AK43" i="10" s="1"/>
  <c r="AB43" i="10"/>
  <c r="AC43" i="10" s="1"/>
  <c r="X43" i="10"/>
  <c r="T43" i="10"/>
  <c r="P43" i="10"/>
  <c r="L43" i="10"/>
  <c r="I43" i="10"/>
  <c r="Y43" i="10" s="1"/>
  <c r="F43" i="10"/>
  <c r="M43" i="10" s="1"/>
  <c r="AJ42" i="10"/>
  <c r="AF42" i="10"/>
  <c r="AB42" i="10"/>
  <c r="X42" i="10"/>
  <c r="T42" i="10"/>
  <c r="P42" i="10"/>
  <c r="Q42" i="10" s="1"/>
  <c r="L42" i="10"/>
  <c r="M42" i="10" s="1"/>
  <c r="I42" i="10"/>
  <c r="F42" i="10"/>
  <c r="AC42" i="10" s="1"/>
  <c r="AJ41" i="10"/>
  <c r="AF41" i="10"/>
  <c r="AK41" i="10" s="1"/>
  <c r="AB41" i="10"/>
  <c r="X41" i="10"/>
  <c r="T41" i="10"/>
  <c r="U41" i="10" s="1"/>
  <c r="P41" i="10"/>
  <c r="L41" i="10"/>
  <c r="I41" i="10"/>
  <c r="F41" i="10"/>
  <c r="AJ40" i="10"/>
  <c r="AF40" i="10"/>
  <c r="AK40" i="10" s="1"/>
  <c r="AB40" i="10"/>
  <c r="AC40" i="10" s="1"/>
  <c r="X40" i="10"/>
  <c r="T40" i="10"/>
  <c r="P40" i="10"/>
  <c r="L40" i="10"/>
  <c r="M40" i="10" s="1"/>
  <c r="I40" i="10"/>
  <c r="U40" i="10" s="1"/>
  <c r="F40" i="10"/>
  <c r="Q40" i="10" s="1"/>
  <c r="AJ39" i="10"/>
  <c r="AF39" i="10"/>
  <c r="AK39" i="10" s="1"/>
  <c r="AB39" i="10"/>
  <c r="X39" i="10"/>
  <c r="T39" i="10"/>
  <c r="P39" i="10"/>
  <c r="L39" i="10"/>
  <c r="I39" i="10"/>
  <c r="Y39" i="10" s="1"/>
  <c r="F39" i="10"/>
  <c r="Q39" i="10" s="1"/>
  <c r="AI38" i="10"/>
  <c r="AH38" i="10"/>
  <c r="AG38" i="10"/>
  <c r="AE38" i="10"/>
  <c r="AD38" i="10"/>
  <c r="AF38" i="10" s="1"/>
  <c r="AB38" i="10"/>
  <c r="W38" i="10"/>
  <c r="V38" i="10"/>
  <c r="X38" i="10" s="1"/>
  <c r="S38" i="10"/>
  <c r="T38" i="10" s="1"/>
  <c r="R38" i="10"/>
  <c r="O38" i="10"/>
  <c r="N38" i="10"/>
  <c r="P38" i="10" s="1"/>
  <c r="K38" i="10"/>
  <c r="J38" i="10"/>
  <c r="L38" i="10" s="1"/>
  <c r="H38" i="10"/>
  <c r="G38" i="10"/>
  <c r="E38" i="10"/>
  <c r="D38" i="10"/>
  <c r="AJ37" i="10"/>
  <c r="AF37" i="10"/>
  <c r="AK37" i="10" s="1"/>
  <c r="AB37" i="10"/>
  <c r="X37" i="10"/>
  <c r="U37" i="10"/>
  <c r="T37" i="10"/>
  <c r="P37" i="10"/>
  <c r="L37" i="10"/>
  <c r="I37" i="10"/>
  <c r="F37" i="10"/>
  <c r="Q37" i="10" s="1"/>
  <c r="AJ36" i="10"/>
  <c r="AF36" i="10"/>
  <c r="AK36" i="10" s="1"/>
  <c r="AB36" i="10"/>
  <c r="X36" i="10"/>
  <c r="T36" i="10"/>
  <c r="P36" i="10"/>
  <c r="L36" i="10"/>
  <c r="I36" i="10"/>
  <c r="Y36" i="10" s="1"/>
  <c r="F36" i="10"/>
  <c r="AC36" i="10" s="1"/>
  <c r="AJ35" i="10"/>
  <c r="AF35" i="10"/>
  <c r="AB35" i="10"/>
  <c r="X35" i="10"/>
  <c r="T35" i="10"/>
  <c r="P35" i="10"/>
  <c r="Q35" i="10" s="1"/>
  <c r="L35" i="10"/>
  <c r="AK35" i="10" s="1"/>
  <c r="I35" i="10"/>
  <c r="Y35" i="10" s="1"/>
  <c r="F35" i="10"/>
  <c r="AC35" i="10" s="1"/>
  <c r="AJ34" i="10"/>
  <c r="AF34" i="10"/>
  <c r="AK34" i="10" s="1"/>
  <c r="AB34" i="10"/>
  <c r="X34" i="10"/>
  <c r="T34" i="10"/>
  <c r="P34" i="10"/>
  <c r="Q34" i="10" s="1"/>
  <c r="L34" i="10"/>
  <c r="I34" i="10"/>
  <c r="F34" i="10"/>
  <c r="M34" i="10" s="1"/>
  <c r="AJ33" i="10"/>
  <c r="AF33" i="10"/>
  <c r="AK33" i="10" s="1"/>
  <c r="AB33" i="10"/>
  <c r="X33" i="10"/>
  <c r="T33" i="10"/>
  <c r="P33" i="10"/>
  <c r="L33" i="10"/>
  <c r="I33" i="10"/>
  <c r="Y33" i="10" s="1"/>
  <c r="F33" i="10"/>
  <c r="M33" i="10" s="1"/>
  <c r="AJ32" i="10"/>
  <c r="AF32" i="10"/>
  <c r="AB32" i="10"/>
  <c r="X32" i="10"/>
  <c r="U32" i="10"/>
  <c r="T32" i="10"/>
  <c r="P32" i="10"/>
  <c r="Q32" i="10" s="1"/>
  <c r="L32" i="10"/>
  <c r="M32" i="10" s="1"/>
  <c r="I32" i="10"/>
  <c r="F32" i="10"/>
  <c r="AI31" i="10"/>
  <c r="AH31" i="10"/>
  <c r="AG31" i="10"/>
  <c r="AE31" i="10"/>
  <c r="AD31" i="10"/>
  <c r="AF31" i="10" s="1"/>
  <c r="AB31" i="10"/>
  <c r="W31" i="10"/>
  <c r="V31" i="10"/>
  <c r="X31" i="10" s="1"/>
  <c r="S31" i="10"/>
  <c r="R31" i="10"/>
  <c r="O31" i="10"/>
  <c r="N31" i="10"/>
  <c r="K31" i="10"/>
  <c r="J31" i="10"/>
  <c r="H31" i="10"/>
  <c r="G31" i="10"/>
  <c r="I31" i="10" s="1"/>
  <c r="E31" i="10"/>
  <c r="D31" i="10"/>
  <c r="F31" i="10" s="1"/>
  <c r="AC31" i="10" s="1"/>
  <c r="AJ30" i="10"/>
  <c r="AF30" i="10"/>
  <c r="AK30" i="10" s="1"/>
  <c r="AB30" i="10"/>
  <c r="X30" i="10"/>
  <c r="T30" i="10"/>
  <c r="P30" i="10"/>
  <c r="L30" i="10"/>
  <c r="I30" i="10"/>
  <c r="U30" i="10" s="1"/>
  <c r="F30" i="10"/>
  <c r="Q30" i="10" s="1"/>
  <c r="AJ29" i="10"/>
  <c r="AF29" i="10"/>
  <c r="AB29" i="10"/>
  <c r="X29" i="10"/>
  <c r="T29" i="10"/>
  <c r="P29" i="10"/>
  <c r="L29" i="10"/>
  <c r="I29" i="10"/>
  <c r="Y29" i="10" s="1"/>
  <c r="F29" i="10"/>
  <c r="Q29" i="10" s="1"/>
  <c r="AJ28" i="10"/>
  <c r="AF28" i="10"/>
  <c r="AB28" i="10"/>
  <c r="X28" i="10"/>
  <c r="T28" i="10"/>
  <c r="P28" i="10"/>
  <c r="L28" i="10"/>
  <c r="I28" i="10"/>
  <c r="F28" i="10"/>
  <c r="AJ27" i="10"/>
  <c r="AF27" i="10"/>
  <c r="AB27" i="10"/>
  <c r="X27" i="10"/>
  <c r="T27" i="10"/>
  <c r="U27" i="10" s="1"/>
  <c r="P27" i="10"/>
  <c r="L27" i="10"/>
  <c r="AK27" i="10" s="1"/>
  <c r="I27" i="10"/>
  <c r="F27" i="10"/>
  <c r="AK26" i="10"/>
  <c r="AJ26" i="10"/>
  <c r="AF26" i="10"/>
  <c r="AB26" i="10"/>
  <c r="X26" i="10"/>
  <c r="T26" i="10"/>
  <c r="P26" i="10"/>
  <c r="L26" i="10"/>
  <c r="I26" i="10"/>
  <c r="Y26" i="10" s="1"/>
  <c r="F26" i="10"/>
  <c r="AJ25" i="10"/>
  <c r="AF25" i="10"/>
  <c r="AB25" i="10"/>
  <c r="X25" i="10"/>
  <c r="T25" i="10"/>
  <c r="P25" i="10"/>
  <c r="Q25" i="10" s="1"/>
  <c r="M25" i="10"/>
  <c r="L25" i="10"/>
  <c r="I25" i="10"/>
  <c r="F25" i="10"/>
  <c r="AC25" i="10" s="1"/>
  <c r="AJ24" i="10"/>
  <c r="AF24" i="10"/>
  <c r="AB24" i="10"/>
  <c r="X24" i="10"/>
  <c r="T24" i="10"/>
  <c r="P24" i="10"/>
  <c r="L24" i="10"/>
  <c r="I24" i="10"/>
  <c r="F24" i="10"/>
  <c r="AC24" i="10" s="1"/>
  <c r="AJ23" i="10"/>
  <c r="AF23" i="10"/>
  <c r="AK23" i="10" s="1"/>
  <c r="AB23" i="10"/>
  <c r="X23" i="10"/>
  <c r="T23" i="10"/>
  <c r="P23" i="10"/>
  <c r="L23" i="10"/>
  <c r="I23" i="10"/>
  <c r="F23" i="10"/>
  <c r="AJ22" i="10"/>
  <c r="AF22" i="10"/>
  <c r="AB22" i="10"/>
  <c r="AC22" i="10" s="1"/>
  <c r="X22" i="10"/>
  <c r="T22" i="10"/>
  <c r="P22" i="10"/>
  <c r="L22" i="10"/>
  <c r="AK22" i="10" s="1"/>
  <c r="I22" i="10"/>
  <c r="U22" i="10" s="1"/>
  <c r="F22" i="10"/>
  <c r="AI21" i="10"/>
  <c r="AH21" i="10"/>
  <c r="AG21" i="10"/>
  <c r="AJ21" i="10" s="1"/>
  <c r="AE21" i="10"/>
  <c r="AF21" i="10" s="1"/>
  <c r="AD21" i="10"/>
  <c r="AB21" i="10"/>
  <c r="W21" i="10"/>
  <c r="V21" i="10"/>
  <c r="S21" i="10"/>
  <c r="R21" i="10"/>
  <c r="O21" i="10"/>
  <c r="N21" i="10"/>
  <c r="P21" i="10" s="1"/>
  <c r="K21" i="10"/>
  <c r="J21" i="10"/>
  <c r="H21" i="10"/>
  <c r="G21" i="10"/>
  <c r="E21" i="10"/>
  <c r="F21" i="10" s="1"/>
  <c r="D21" i="10"/>
  <c r="AJ20" i="10"/>
  <c r="AF20" i="10"/>
  <c r="AK20" i="10" s="1"/>
  <c r="AB20" i="10"/>
  <c r="X20" i="10"/>
  <c r="T20" i="10"/>
  <c r="P20" i="10"/>
  <c r="L20" i="10"/>
  <c r="I20" i="10"/>
  <c r="F20" i="10"/>
  <c r="Q20" i="10" s="1"/>
  <c r="AJ19" i="10"/>
  <c r="AF19" i="10"/>
  <c r="AK19" i="10" s="1"/>
  <c r="AB19" i="10"/>
  <c r="X19" i="10"/>
  <c r="T19" i="10"/>
  <c r="P19" i="10"/>
  <c r="L19" i="10"/>
  <c r="I19" i="10"/>
  <c r="F19" i="10"/>
  <c r="Q19" i="10" s="1"/>
  <c r="AK18" i="10"/>
  <c r="AJ18" i="10"/>
  <c r="AF18" i="10"/>
  <c r="AB18" i="10"/>
  <c r="X18" i="10"/>
  <c r="T18" i="10"/>
  <c r="U18" i="10" s="1"/>
  <c r="P18" i="10"/>
  <c r="M18" i="10"/>
  <c r="L18" i="10"/>
  <c r="I18" i="10"/>
  <c r="F18" i="10"/>
  <c r="AJ17" i="10"/>
  <c r="AF17" i="10"/>
  <c r="AK17" i="10" s="1"/>
  <c r="AB17" i="10"/>
  <c r="X17" i="10"/>
  <c r="T17" i="10"/>
  <c r="P17" i="10"/>
  <c r="L17" i="10"/>
  <c r="I17" i="10"/>
  <c r="F17" i="10"/>
  <c r="AJ16" i="10"/>
  <c r="AF16" i="10"/>
  <c r="AK16" i="10" s="1"/>
  <c r="AB16" i="10"/>
  <c r="X16" i="10"/>
  <c r="T16" i="10"/>
  <c r="P16" i="10"/>
  <c r="Q16" i="10" s="1"/>
  <c r="L16" i="10"/>
  <c r="M16" i="10" s="1"/>
  <c r="I16" i="10"/>
  <c r="Y16" i="10" s="1"/>
  <c r="F16" i="10"/>
  <c r="AC16" i="10" s="1"/>
  <c r="AJ15" i="10"/>
  <c r="AF15" i="10"/>
  <c r="AK15" i="10" s="1"/>
  <c r="AB15" i="10"/>
  <c r="X15" i="10"/>
  <c r="T15" i="10"/>
  <c r="U15" i="10" s="1"/>
  <c r="P15" i="10"/>
  <c r="L15" i="10"/>
  <c r="I15" i="10"/>
  <c r="F15" i="10"/>
  <c r="AJ14" i="10"/>
  <c r="AF14" i="10"/>
  <c r="AK14" i="10" s="1"/>
  <c r="AB14" i="10"/>
  <c r="X14" i="10"/>
  <c r="T14" i="10"/>
  <c r="P14" i="10"/>
  <c r="L14" i="10"/>
  <c r="I14" i="10"/>
  <c r="F14" i="10"/>
  <c r="AI13" i="10"/>
  <c r="AH13" i="10"/>
  <c r="AG13" i="10"/>
  <c r="AE13" i="10"/>
  <c r="AD13" i="10"/>
  <c r="AF13" i="10" s="1"/>
  <c r="AB13" i="10"/>
  <c r="W13" i="10"/>
  <c r="V13" i="10"/>
  <c r="S13" i="10"/>
  <c r="R13" i="10"/>
  <c r="O13" i="10"/>
  <c r="N13" i="10"/>
  <c r="P13" i="10" s="1"/>
  <c r="K13" i="10"/>
  <c r="J13" i="10"/>
  <c r="H13" i="10"/>
  <c r="G13" i="10"/>
  <c r="F13" i="10"/>
  <c r="AC13" i="10" s="1"/>
  <c r="E13" i="10"/>
  <c r="D13" i="10"/>
  <c r="AJ12" i="10"/>
  <c r="AF12" i="10"/>
  <c r="AB12" i="10"/>
  <c r="X12" i="10"/>
  <c r="T12" i="10"/>
  <c r="P12" i="10"/>
  <c r="L12" i="10"/>
  <c r="I12" i="10"/>
  <c r="F12" i="10"/>
  <c r="AJ11" i="10"/>
  <c r="AF11" i="10"/>
  <c r="AK11" i="10" s="1"/>
  <c r="AB11" i="10"/>
  <c r="X11" i="10"/>
  <c r="T11" i="10"/>
  <c r="P11" i="10"/>
  <c r="L11" i="10"/>
  <c r="I11" i="10"/>
  <c r="F11" i="10"/>
  <c r="Q11" i="10" s="1"/>
  <c r="AJ10" i="10"/>
  <c r="AF10" i="10"/>
  <c r="AK10" i="10" s="1"/>
  <c r="AB10" i="10"/>
  <c r="X10" i="10"/>
  <c r="T10" i="10"/>
  <c r="P10" i="10"/>
  <c r="L10" i="10"/>
  <c r="I10" i="10"/>
  <c r="F10" i="10"/>
  <c r="Q10" i="10" s="1"/>
  <c r="AK9" i="10"/>
  <c r="AJ9" i="10"/>
  <c r="AF9" i="10"/>
  <c r="AB9" i="10"/>
  <c r="X9" i="10"/>
  <c r="T9" i="10"/>
  <c r="U9" i="10" s="1"/>
  <c r="P9" i="10"/>
  <c r="L9" i="10"/>
  <c r="M9" i="10" s="1"/>
  <c r="I9" i="10"/>
  <c r="F9" i="10"/>
  <c r="AI32" i="9"/>
  <c r="AH32" i="9"/>
  <c r="AG32" i="9"/>
  <c r="AJ32" i="9" s="1"/>
  <c r="AE32" i="9"/>
  <c r="AD32" i="9"/>
  <c r="AB32" i="9"/>
  <c r="W32" i="9"/>
  <c r="V32" i="9"/>
  <c r="X32" i="9" s="1"/>
  <c r="S32" i="9"/>
  <c r="R32" i="9"/>
  <c r="O32" i="9"/>
  <c r="N32" i="9"/>
  <c r="P32" i="9" s="1"/>
  <c r="K32" i="9"/>
  <c r="J32" i="9"/>
  <c r="H32" i="9"/>
  <c r="G32" i="9"/>
  <c r="I32" i="9" s="1"/>
  <c r="E32" i="9"/>
  <c r="D32" i="9"/>
  <c r="AI31" i="9"/>
  <c r="AJ31" i="9" s="1"/>
  <c r="AH31" i="9"/>
  <c r="AG31" i="9"/>
  <c r="AE31" i="9"/>
  <c r="AD31" i="9"/>
  <c r="AF31" i="9" s="1"/>
  <c r="AB31" i="9"/>
  <c r="W31" i="9"/>
  <c r="V31" i="9"/>
  <c r="X31" i="9" s="1"/>
  <c r="S31" i="9"/>
  <c r="R31" i="9"/>
  <c r="O31" i="9"/>
  <c r="N31" i="9"/>
  <c r="K31" i="9"/>
  <c r="J31" i="9"/>
  <c r="H31" i="9"/>
  <c r="G31" i="9"/>
  <c r="I31" i="9" s="1"/>
  <c r="E31" i="9"/>
  <c r="D31" i="9"/>
  <c r="AJ30" i="9"/>
  <c r="AF30" i="9"/>
  <c r="AB30" i="9"/>
  <c r="X30" i="9"/>
  <c r="T30" i="9"/>
  <c r="U30" i="9" s="1"/>
  <c r="P30" i="9"/>
  <c r="Q30" i="9" s="1"/>
  <c r="L30" i="9"/>
  <c r="AK30" i="9" s="1"/>
  <c r="I30" i="9"/>
  <c r="F30" i="9"/>
  <c r="AC30" i="9" s="1"/>
  <c r="AJ29" i="9"/>
  <c r="AF29" i="9"/>
  <c r="AB29" i="9"/>
  <c r="X29" i="9"/>
  <c r="T29" i="9"/>
  <c r="P29" i="9"/>
  <c r="L29" i="9"/>
  <c r="I29" i="9"/>
  <c r="F29" i="9"/>
  <c r="M29" i="9" s="1"/>
  <c r="AK28" i="9"/>
  <c r="AJ28" i="9"/>
  <c r="AF28" i="9"/>
  <c r="AC28" i="9"/>
  <c r="AB28" i="9"/>
  <c r="X28" i="9"/>
  <c r="T28" i="9"/>
  <c r="U28" i="9" s="1"/>
  <c r="Q28" i="9"/>
  <c r="P28" i="9"/>
  <c r="L28" i="9"/>
  <c r="I28" i="9"/>
  <c r="Y28" i="9" s="1"/>
  <c r="F28" i="9"/>
  <c r="M28" i="9" s="1"/>
  <c r="AJ27" i="9"/>
  <c r="AF27" i="9"/>
  <c r="AK27" i="9" s="1"/>
  <c r="AB27" i="9"/>
  <c r="X27" i="9"/>
  <c r="T27" i="9"/>
  <c r="P27" i="9"/>
  <c r="L27" i="9"/>
  <c r="I27" i="9"/>
  <c r="F27" i="9"/>
  <c r="Q27" i="9" s="1"/>
  <c r="AJ26" i="9"/>
  <c r="AF26" i="9"/>
  <c r="AB26" i="9"/>
  <c r="X26" i="9"/>
  <c r="T26" i="9"/>
  <c r="P26" i="9"/>
  <c r="L26" i="9"/>
  <c r="M26" i="9" s="1"/>
  <c r="I26" i="9"/>
  <c r="F26" i="9"/>
  <c r="AI25" i="9"/>
  <c r="AH25" i="9"/>
  <c r="AG25" i="9"/>
  <c r="AE25" i="9"/>
  <c r="AF25" i="9" s="1"/>
  <c r="AD25" i="9"/>
  <c r="AB25" i="9"/>
  <c r="W25" i="9"/>
  <c r="V25" i="9"/>
  <c r="X25" i="9" s="1"/>
  <c r="S25" i="9"/>
  <c r="R25" i="9"/>
  <c r="T25" i="9" s="1"/>
  <c r="O25" i="9"/>
  <c r="N25" i="9"/>
  <c r="K25" i="9"/>
  <c r="J25" i="9"/>
  <c r="H25" i="9"/>
  <c r="G25" i="9"/>
  <c r="E25" i="9"/>
  <c r="D25" i="9"/>
  <c r="AJ24" i="9"/>
  <c r="AF24" i="9"/>
  <c r="AK24" i="9" s="1"/>
  <c r="AB24" i="9"/>
  <c r="X24" i="9"/>
  <c r="T24" i="9"/>
  <c r="P24" i="9"/>
  <c r="L24" i="9"/>
  <c r="I24" i="9"/>
  <c r="Y24" i="9" s="1"/>
  <c r="F24" i="9"/>
  <c r="Q24" i="9" s="1"/>
  <c r="AJ23" i="9"/>
  <c r="AF23" i="9"/>
  <c r="AB23" i="9"/>
  <c r="X23" i="9"/>
  <c r="T23" i="9"/>
  <c r="P23" i="9"/>
  <c r="L23" i="9"/>
  <c r="I23" i="9"/>
  <c r="F23" i="9"/>
  <c r="AJ22" i="9"/>
  <c r="AF22" i="9"/>
  <c r="AK22" i="9" s="1"/>
  <c r="AB22" i="9"/>
  <c r="X22" i="9"/>
  <c r="T22" i="9"/>
  <c r="P22" i="9"/>
  <c r="L22" i="9"/>
  <c r="I22" i="9"/>
  <c r="F22" i="9"/>
  <c r="M22" i="9" s="1"/>
  <c r="AJ21" i="9"/>
  <c r="AF21" i="9"/>
  <c r="AB21" i="9"/>
  <c r="X21" i="9"/>
  <c r="U21" i="9"/>
  <c r="T21" i="9"/>
  <c r="P21" i="9"/>
  <c r="L21" i="9"/>
  <c r="AK21" i="9" s="1"/>
  <c r="I21" i="9"/>
  <c r="F21" i="9"/>
  <c r="AJ20" i="9"/>
  <c r="AF20" i="9"/>
  <c r="AC20" i="9"/>
  <c r="AB20" i="9"/>
  <c r="X20" i="9"/>
  <c r="U20" i="9"/>
  <c r="T20" i="9"/>
  <c r="P20" i="9"/>
  <c r="Q20" i="9" s="1"/>
  <c r="L20" i="9"/>
  <c r="M20" i="9" s="1"/>
  <c r="I20" i="9"/>
  <c r="F20" i="9"/>
  <c r="AK19" i="9"/>
  <c r="AJ19" i="9"/>
  <c r="AF19" i="9"/>
  <c r="AB19" i="9"/>
  <c r="AC19" i="9" s="1"/>
  <c r="X19" i="9"/>
  <c r="T19" i="9"/>
  <c r="P19" i="9"/>
  <c r="L19" i="9"/>
  <c r="I19" i="9"/>
  <c r="Y19" i="9" s="1"/>
  <c r="F19" i="9"/>
  <c r="AJ18" i="9"/>
  <c r="AF18" i="9"/>
  <c r="AB18" i="9"/>
  <c r="X18" i="9"/>
  <c r="U18" i="9"/>
  <c r="T18" i="9"/>
  <c r="Q18" i="9"/>
  <c r="P18" i="9"/>
  <c r="L18" i="9"/>
  <c r="M18" i="9" s="1"/>
  <c r="I18" i="9"/>
  <c r="F18" i="9"/>
  <c r="AI17" i="9"/>
  <c r="AH17" i="9"/>
  <c r="AG17" i="9"/>
  <c r="AF17" i="9"/>
  <c r="AE17" i="9"/>
  <c r="AD17" i="9"/>
  <c r="AB17" i="9"/>
  <c r="W17" i="9"/>
  <c r="V17" i="9"/>
  <c r="X17" i="9" s="1"/>
  <c r="S17" i="9"/>
  <c r="R17" i="9"/>
  <c r="O17" i="9"/>
  <c r="N17" i="9"/>
  <c r="K17" i="9"/>
  <c r="J17" i="9"/>
  <c r="H17" i="9"/>
  <c r="G17" i="9"/>
  <c r="I17" i="9" s="1"/>
  <c r="Y17" i="9" s="1"/>
  <c r="E17" i="9"/>
  <c r="D17" i="9"/>
  <c r="AJ16" i="9"/>
  <c r="AF16" i="9"/>
  <c r="AB16" i="9"/>
  <c r="X16" i="9"/>
  <c r="T16" i="9"/>
  <c r="P16" i="9"/>
  <c r="M16" i="9"/>
  <c r="L16" i="9"/>
  <c r="I16" i="9"/>
  <c r="U16" i="9" s="1"/>
  <c r="F16" i="9"/>
  <c r="AJ15" i="9"/>
  <c r="AF15" i="9"/>
  <c r="AK15" i="9" s="1"/>
  <c r="AB15" i="9"/>
  <c r="X15" i="9"/>
  <c r="T15" i="9"/>
  <c r="P15" i="9"/>
  <c r="L15" i="9"/>
  <c r="I15" i="9"/>
  <c r="F15" i="9"/>
  <c r="AJ14" i="9"/>
  <c r="AF14" i="9"/>
  <c r="AB14" i="9"/>
  <c r="X14" i="9"/>
  <c r="U14" i="9"/>
  <c r="T14" i="9"/>
  <c r="P14" i="9"/>
  <c r="L14" i="9"/>
  <c r="I14" i="9"/>
  <c r="F14" i="9"/>
  <c r="Q14" i="9" s="1"/>
  <c r="AJ13" i="9"/>
  <c r="AF13" i="9"/>
  <c r="AK13" i="9" s="1"/>
  <c r="AB13" i="9"/>
  <c r="X13" i="9"/>
  <c r="T13" i="9"/>
  <c r="P13" i="9"/>
  <c r="L13" i="9"/>
  <c r="I13" i="9"/>
  <c r="Y13" i="9" s="1"/>
  <c r="F13" i="9"/>
  <c r="AC13" i="9" s="1"/>
  <c r="AJ12" i="9"/>
  <c r="AF12" i="9"/>
  <c r="AB12" i="9"/>
  <c r="X12" i="9"/>
  <c r="U12" i="9"/>
  <c r="T12" i="9"/>
  <c r="P12" i="9"/>
  <c r="Q12" i="9" s="1"/>
  <c r="L12" i="9"/>
  <c r="AK12" i="9" s="1"/>
  <c r="I12" i="9"/>
  <c r="F12" i="9"/>
  <c r="AC12" i="9" s="1"/>
  <c r="AJ11" i="9"/>
  <c r="AF11" i="9"/>
  <c r="AK11" i="9" s="1"/>
  <c r="AB11" i="9"/>
  <c r="X11" i="9"/>
  <c r="Y11" i="9" s="1"/>
  <c r="T11" i="9"/>
  <c r="P11" i="9"/>
  <c r="L11" i="9"/>
  <c r="I11" i="9"/>
  <c r="U11" i="9" s="1"/>
  <c r="F11" i="9"/>
  <c r="AK10" i="9"/>
  <c r="AJ10" i="9"/>
  <c r="AF10" i="9"/>
  <c r="AC10" i="9"/>
  <c r="AB10" i="9"/>
  <c r="X10" i="9"/>
  <c r="T10" i="9"/>
  <c r="U10" i="9" s="1"/>
  <c r="P10" i="9"/>
  <c r="Q10" i="9" s="1"/>
  <c r="L10" i="9"/>
  <c r="I10" i="9"/>
  <c r="Y10" i="9" s="1"/>
  <c r="F10" i="9"/>
  <c r="M10" i="9" s="1"/>
  <c r="AJ9" i="9"/>
  <c r="AF9" i="9"/>
  <c r="AK9" i="9" s="1"/>
  <c r="AB9" i="9"/>
  <c r="X9" i="9"/>
  <c r="T9" i="9"/>
  <c r="P9" i="9"/>
  <c r="L9" i="9"/>
  <c r="I9" i="9"/>
  <c r="F9" i="9"/>
  <c r="AI41" i="8"/>
  <c r="AH41" i="8"/>
  <c r="AG41" i="8"/>
  <c r="AE41" i="8"/>
  <c r="AD41" i="8"/>
  <c r="AB41" i="8"/>
  <c r="W41" i="8"/>
  <c r="V41" i="8"/>
  <c r="S41" i="8"/>
  <c r="R41" i="8"/>
  <c r="O41" i="8"/>
  <c r="N41" i="8"/>
  <c r="K41" i="8"/>
  <c r="J41" i="8"/>
  <c r="H41" i="8"/>
  <c r="G41" i="8"/>
  <c r="I41" i="8" s="1"/>
  <c r="F41" i="8"/>
  <c r="AC41" i="8" s="1"/>
  <c r="E41" i="8"/>
  <c r="D41" i="8"/>
  <c r="AI40" i="8"/>
  <c r="AH40" i="8"/>
  <c r="AG40" i="8"/>
  <c r="AE40" i="8"/>
  <c r="AD40" i="8"/>
  <c r="AB40" i="8"/>
  <c r="W40" i="8"/>
  <c r="V40" i="8"/>
  <c r="S40" i="8"/>
  <c r="T40" i="8" s="1"/>
  <c r="R40" i="8"/>
  <c r="O40" i="8"/>
  <c r="N40" i="8"/>
  <c r="K40" i="8"/>
  <c r="L40" i="8" s="1"/>
  <c r="J40" i="8"/>
  <c r="H40" i="8"/>
  <c r="G40" i="8"/>
  <c r="I40" i="8" s="1"/>
  <c r="E40" i="8"/>
  <c r="D40" i="8"/>
  <c r="F40" i="8" s="1"/>
  <c r="AJ39" i="8"/>
  <c r="AF39" i="8"/>
  <c r="AK39" i="8" s="1"/>
  <c r="AB39" i="8"/>
  <c r="X39" i="8"/>
  <c r="T39" i="8"/>
  <c r="P39" i="8"/>
  <c r="L39" i="8"/>
  <c r="I39" i="8"/>
  <c r="U39" i="8" s="1"/>
  <c r="F39" i="8"/>
  <c r="Q39" i="8" s="1"/>
  <c r="AJ38" i="8"/>
  <c r="AF38" i="8"/>
  <c r="AB38" i="8"/>
  <c r="X38" i="8"/>
  <c r="T38" i="8"/>
  <c r="P38" i="8"/>
  <c r="L38" i="8"/>
  <c r="AK38" i="8" s="1"/>
  <c r="I38" i="8"/>
  <c r="Y38" i="8" s="1"/>
  <c r="F38" i="8"/>
  <c r="Q38" i="8" s="1"/>
  <c r="AJ37" i="8"/>
  <c r="AF37" i="8"/>
  <c r="AB37" i="8"/>
  <c r="X37" i="8"/>
  <c r="T37" i="8"/>
  <c r="P37" i="8"/>
  <c r="L37" i="8"/>
  <c r="I37" i="8"/>
  <c r="Y37" i="8" s="1"/>
  <c r="F37" i="8"/>
  <c r="AJ36" i="8"/>
  <c r="AF36" i="8"/>
  <c r="AB36" i="8"/>
  <c r="X36" i="8"/>
  <c r="U36" i="8"/>
  <c r="T36" i="8"/>
  <c r="P36" i="8"/>
  <c r="L36" i="8"/>
  <c r="AK36" i="8" s="1"/>
  <c r="I36" i="8"/>
  <c r="F36" i="8"/>
  <c r="AJ35" i="8"/>
  <c r="AF35" i="8"/>
  <c r="AK35" i="8" s="1"/>
  <c r="AB35" i="8"/>
  <c r="X35" i="8"/>
  <c r="T35" i="8"/>
  <c r="P35" i="8"/>
  <c r="L35" i="8"/>
  <c r="I35" i="8"/>
  <c r="Y35" i="8" s="1"/>
  <c r="F35" i="8"/>
  <c r="AC35" i="8" s="1"/>
  <c r="AJ34" i="8"/>
  <c r="AI34" i="8"/>
  <c r="AH34" i="8"/>
  <c r="AG34" i="8"/>
  <c r="AE34" i="8"/>
  <c r="AD34" i="8"/>
  <c r="AB34" i="8"/>
  <c r="W34" i="8"/>
  <c r="V34" i="8"/>
  <c r="X34" i="8" s="1"/>
  <c r="S34" i="8"/>
  <c r="R34" i="8"/>
  <c r="O34" i="8"/>
  <c r="N34" i="8"/>
  <c r="K34" i="8"/>
  <c r="J34" i="8"/>
  <c r="L34" i="8" s="1"/>
  <c r="H34" i="8"/>
  <c r="G34" i="8"/>
  <c r="E34" i="8"/>
  <c r="D34" i="8"/>
  <c r="F34" i="8" s="1"/>
  <c r="M34" i="8" s="1"/>
  <c r="AJ33" i="8"/>
  <c r="AF33" i="8"/>
  <c r="AB33" i="8"/>
  <c r="X33" i="8"/>
  <c r="T33" i="8"/>
  <c r="P33" i="8"/>
  <c r="L33" i="8"/>
  <c r="I33" i="8"/>
  <c r="Y33" i="8" s="1"/>
  <c r="F33" i="8"/>
  <c r="AC33" i="8" s="1"/>
  <c r="AJ32" i="8"/>
  <c r="AF32" i="8"/>
  <c r="AB32" i="8"/>
  <c r="X32" i="8"/>
  <c r="T32" i="8"/>
  <c r="P32" i="8"/>
  <c r="L32" i="8"/>
  <c r="I32" i="8"/>
  <c r="Y32" i="8" s="1"/>
  <c r="F32" i="8"/>
  <c r="AJ31" i="8"/>
  <c r="AF31" i="8"/>
  <c r="AK31" i="8" s="1"/>
  <c r="AC31" i="8"/>
  <c r="AB31" i="8"/>
  <c r="X31" i="8"/>
  <c r="U31" i="8"/>
  <c r="T31" i="8"/>
  <c r="P31" i="8"/>
  <c r="L31" i="8"/>
  <c r="I31" i="8"/>
  <c r="F31" i="8"/>
  <c r="M31" i="8" s="1"/>
  <c r="AJ30" i="8"/>
  <c r="AF30" i="8"/>
  <c r="AB30" i="8"/>
  <c r="X30" i="8"/>
  <c r="T30" i="8"/>
  <c r="P30" i="8"/>
  <c r="L30" i="8"/>
  <c r="I30" i="8"/>
  <c r="U30" i="8" s="1"/>
  <c r="F30" i="8"/>
  <c r="Q30" i="8" s="1"/>
  <c r="AJ29" i="8"/>
  <c r="AF29" i="8"/>
  <c r="AB29" i="8"/>
  <c r="X29" i="8"/>
  <c r="T29" i="8"/>
  <c r="P29" i="8"/>
  <c r="L29" i="8"/>
  <c r="AK29" i="8" s="1"/>
  <c r="I29" i="8"/>
  <c r="Y29" i="8" s="1"/>
  <c r="F29" i="8"/>
  <c r="Q29" i="8" s="1"/>
  <c r="AJ28" i="8"/>
  <c r="AF28" i="8"/>
  <c r="AB28" i="8"/>
  <c r="X28" i="8"/>
  <c r="T28" i="8"/>
  <c r="P28" i="8"/>
  <c r="L28" i="8"/>
  <c r="I28" i="8"/>
  <c r="Y28" i="8" s="1"/>
  <c r="F28" i="8"/>
  <c r="AI27" i="8"/>
  <c r="AH27" i="8"/>
  <c r="AG27" i="8"/>
  <c r="AJ27" i="8" s="1"/>
  <c r="AE27" i="8"/>
  <c r="AD27" i="8"/>
  <c r="AB27" i="8"/>
  <c r="X27" i="8"/>
  <c r="W27" i="8"/>
  <c r="V27" i="8"/>
  <c r="S27" i="8"/>
  <c r="R27" i="8"/>
  <c r="T27" i="8" s="1"/>
  <c r="O27" i="8"/>
  <c r="P27" i="8" s="1"/>
  <c r="N27" i="8"/>
  <c r="K27" i="8"/>
  <c r="J27" i="8"/>
  <c r="L27" i="8" s="1"/>
  <c r="H27" i="8"/>
  <c r="G27" i="8"/>
  <c r="E27" i="8"/>
  <c r="D27" i="8"/>
  <c r="F27" i="8" s="1"/>
  <c r="AJ26" i="8"/>
  <c r="AF26" i="8"/>
  <c r="AB26" i="8"/>
  <c r="X26" i="8"/>
  <c r="U26" i="8"/>
  <c r="T26" i="8"/>
  <c r="P26" i="8"/>
  <c r="L26" i="8"/>
  <c r="AK26" i="8" s="1"/>
  <c r="I26" i="8"/>
  <c r="F26" i="8"/>
  <c r="AJ25" i="8"/>
  <c r="AF25" i="8"/>
  <c r="AK25" i="8" s="1"/>
  <c r="AB25" i="8"/>
  <c r="X25" i="8"/>
  <c r="T25" i="8"/>
  <c r="U25" i="8" s="1"/>
  <c r="P25" i="8"/>
  <c r="L25" i="8"/>
  <c r="I25" i="8"/>
  <c r="F25" i="8"/>
  <c r="AJ24" i="8"/>
  <c r="AF24" i="8"/>
  <c r="AK24" i="8" s="1"/>
  <c r="AC24" i="8"/>
  <c r="AB24" i="8"/>
  <c r="X24" i="8"/>
  <c r="T24" i="8"/>
  <c r="P24" i="8"/>
  <c r="Q24" i="8" s="1"/>
  <c r="L24" i="8"/>
  <c r="M24" i="8" s="1"/>
  <c r="I24" i="8"/>
  <c r="Y24" i="8" s="1"/>
  <c r="F24" i="8"/>
  <c r="AJ23" i="8"/>
  <c r="AF23" i="8"/>
  <c r="AB23" i="8"/>
  <c r="X23" i="8"/>
  <c r="T23" i="8"/>
  <c r="P23" i="8"/>
  <c r="Q23" i="8" s="1"/>
  <c r="L23" i="8"/>
  <c r="I23" i="8"/>
  <c r="F23" i="8"/>
  <c r="AJ22" i="8"/>
  <c r="AF22" i="8"/>
  <c r="AC22" i="8"/>
  <c r="AB22" i="8"/>
  <c r="X22" i="8"/>
  <c r="T22" i="8"/>
  <c r="P22" i="8"/>
  <c r="L22" i="8"/>
  <c r="I22" i="8"/>
  <c r="F22" i="8"/>
  <c r="M22" i="8" s="1"/>
  <c r="AI21" i="8"/>
  <c r="AH21" i="8"/>
  <c r="AG21" i="8"/>
  <c r="AE21" i="8"/>
  <c r="AD21" i="8"/>
  <c r="AB21" i="8"/>
  <c r="W21" i="8"/>
  <c r="X21" i="8" s="1"/>
  <c r="V21" i="8"/>
  <c r="S21" i="8"/>
  <c r="T21" i="8" s="1"/>
  <c r="R21" i="8"/>
  <c r="O21" i="8"/>
  <c r="P21" i="8" s="1"/>
  <c r="N21" i="8"/>
  <c r="K21" i="8"/>
  <c r="J21" i="8"/>
  <c r="H21" i="8"/>
  <c r="G21" i="8"/>
  <c r="E21" i="8"/>
  <c r="F21" i="8" s="1"/>
  <c r="D21" i="8"/>
  <c r="AJ20" i="8"/>
  <c r="AF20" i="8"/>
  <c r="AB20" i="8"/>
  <c r="X20" i="8"/>
  <c r="T20" i="8"/>
  <c r="P20" i="8"/>
  <c r="L20" i="8"/>
  <c r="AK20" i="8" s="1"/>
  <c r="I20" i="8"/>
  <c r="F20" i="8"/>
  <c r="AJ19" i="8"/>
  <c r="AF19" i="8"/>
  <c r="AB19" i="8"/>
  <c r="AC19" i="8" s="1"/>
  <c r="X19" i="8"/>
  <c r="T19" i="8"/>
  <c r="Q19" i="8"/>
  <c r="P19" i="8"/>
  <c r="L19" i="8"/>
  <c r="AK19" i="8" s="1"/>
  <c r="I19" i="8"/>
  <c r="F19" i="8"/>
  <c r="AJ18" i="8"/>
  <c r="AF18" i="8"/>
  <c r="AK18" i="8" s="1"/>
  <c r="AB18" i="8"/>
  <c r="X18" i="8"/>
  <c r="T18" i="8"/>
  <c r="P18" i="8"/>
  <c r="L18" i="8"/>
  <c r="I18" i="8"/>
  <c r="F18" i="8"/>
  <c r="Q18" i="8" s="1"/>
  <c r="AJ17" i="8"/>
  <c r="AF17" i="8"/>
  <c r="AK17" i="8" s="1"/>
  <c r="AB17" i="8"/>
  <c r="X17" i="8"/>
  <c r="T17" i="8"/>
  <c r="P17" i="8"/>
  <c r="L17" i="8"/>
  <c r="I17" i="8"/>
  <c r="Y17" i="8" s="1"/>
  <c r="F17" i="8"/>
  <c r="AJ16" i="8"/>
  <c r="AF16" i="8"/>
  <c r="AB16" i="8"/>
  <c r="X16" i="8"/>
  <c r="T16" i="8"/>
  <c r="P16" i="8"/>
  <c r="L16" i="8"/>
  <c r="AK16" i="8" s="1"/>
  <c r="I16" i="8"/>
  <c r="Y16" i="8" s="1"/>
  <c r="F16" i="8"/>
  <c r="AC16" i="8" s="1"/>
  <c r="AI15" i="8"/>
  <c r="AH15" i="8"/>
  <c r="AG15" i="8"/>
  <c r="AJ15" i="8" s="1"/>
  <c r="AF15" i="8"/>
  <c r="AE15" i="8"/>
  <c r="AD15" i="8"/>
  <c r="AB15" i="8"/>
  <c r="W15" i="8"/>
  <c r="V15" i="8"/>
  <c r="X15" i="8" s="1"/>
  <c r="S15" i="8"/>
  <c r="R15" i="8"/>
  <c r="T15" i="8" s="1"/>
  <c r="O15" i="8"/>
  <c r="N15" i="8"/>
  <c r="K15" i="8"/>
  <c r="J15" i="8"/>
  <c r="H15" i="8"/>
  <c r="G15" i="8"/>
  <c r="E15" i="8"/>
  <c r="D15" i="8"/>
  <c r="F15" i="8" s="1"/>
  <c r="AK14" i="8"/>
  <c r="AJ14" i="8"/>
  <c r="AF14" i="8"/>
  <c r="AB14" i="8"/>
  <c r="X14" i="8"/>
  <c r="T14" i="8"/>
  <c r="P14" i="8"/>
  <c r="Q14" i="8" s="1"/>
  <c r="M14" i="8"/>
  <c r="L14" i="8"/>
  <c r="I14" i="8"/>
  <c r="Y14" i="8" s="1"/>
  <c r="F14" i="8"/>
  <c r="AC14" i="8" s="1"/>
  <c r="AJ13" i="8"/>
  <c r="AF13" i="8"/>
  <c r="AK13" i="8" s="1"/>
  <c r="AB13" i="8"/>
  <c r="X13" i="8"/>
  <c r="T13" i="8"/>
  <c r="P13" i="8"/>
  <c r="L13" i="8"/>
  <c r="I13" i="8"/>
  <c r="F13" i="8"/>
  <c r="AJ12" i="8"/>
  <c r="AF12" i="8"/>
  <c r="AC12" i="8"/>
  <c r="AB12" i="8"/>
  <c r="X12" i="8"/>
  <c r="T12" i="8"/>
  <c r="P12" i="8"/>
  <c r="Q12" i="8" s="1"/>
  <c r="M12" i="8"/>
  <c r="L12" i="8"/>
  <c r="I12" i="8"/>
  <c r="F12" i="8"/>
  <c r="AJ11" i="8"/>
  <c r="AF11" i="8"/>
  <c r="AB11" i="8"/>
  <c r="X11" i="8"/>
  <c r="T11" i="8"/>
  <c r="P11" i="8"/>
  <c r="M11" i="8"/>
  <c r="L11" i="8"/>
  <c r="I11" i="8"/>
  <c r="F11" i="8"/>
  <c r="AJ10" i="8"/>
  <c r="AF10" i="8"/>
  <c r="AB10" i="8"/>
  <c r="X10" i="8"/>
  <c r="T10" i="8"/>
  <c r="P10" i="8"/>
  <c r="L10" i="8"/>
  <c r="I10" i="8"/>
  <c r="F10" i="8"/>
  <c r="Q10" i="8" s="1"/>
  <c r="AJ9" i="8"/>
  <c r="AF9" i="8"/>
  <c r="AK9" i="8" s="1"/>
  <c r="AB9" i="8"/>
  <c r="X9" i="8"/>
  <c r="T9" i="8"/>
  <c r="P9" i="8"/>
  <c r="L9" i="8"/>
  <c r="I9" i="8"/>
  <c r="Y9" i="8" s="1"/>
  <c r="F9" i="8"/>
  <c r="Q9" i="8" s="1"/>
  <c r="AJ74" i="7"/>
  <c r="AI74" i="7"/>
  <c r="AH74" i="7"/>
  <c r="AG74" i="7"/>
  <c r="AE74" i="7"/>
  <c r="AF74" i="7" s="1"/>
  <c r="AD74" i="7"/>
  <c r="AB74" i="7"/>
  <c r="W74" i="7"/>
  <c r="V74" i="7"/>
  <c r="X74" i="7" s="1"/>
  <c r="S74" i="7"/>
  <c r="T74" i="7" s="1"/>
  <c r="R74" i="7"/>
  <c r="O74" i="7"/>
  <c r="N74" i="7"/>
  <c r="P74" i="7" s="1"/>
  <c r="K74" i="7"/>
  <c r="J74" i="7"/>
  <c r="H74" i="7"/>
  <c r="G74" i="7"/>
  <c r="I74" i="7" s="1"/>
  <c r="Y74" i="7" s="1"/>
  <c r="E74" i="7"/>
  <c r="F74" i="7" s="1"/>
  <c r="Q74" i="7" s="1"/>
  <c r="D74" i="7"/>
  <c r="AI73" i="7"/>
  <c r="AH73" i="7"/>
  <c r="AG73" i="7"/>
  <c r="AJ73" i="7" s="1"/>
  <c r="AE73" i="7"/>
  <c r="AD73" i="7"/>
  <c r="AB73" i="7"/>
  <c r="W73" i="7"/>
  <c r="V73" i="7"/>
  <c r="S73" i="7"/>
  <c r="T73" i="7" s="1"/>
  <c r="R73" i="7"/>
  <c r="O73" i="7"/>
  <c r="N73" i="7"/>
  <c r="K73" i="7"/>
  <c r="L73" i="7" s="1"/>
  <c r="J73" i="7"/>
  <c r="H73" i="7"/>
  <c r="G73" i="7"/>
  <c r="I73" i="7" s="1"/>
  <c r="E73" i="7"/>
  <c r="D73" i="7"/>
  <c r="F73" i="7" s="1"/>
  <c r="AJ72" i="7"/>
  <c r="AF72" i="7"/>
  <c r="AB72" i="7"/>
  <c r="X72" i="7"/>
  <c r="T72" i="7"/>
  <c r="P72" i="7"/>
  <c r="L72" i="7"/>
  <c r="AK72" i="7" s="1"/>
  <c r="I72" i="7"/>
  <c r="F72" i="7"/>
  <c r="AJ71" i="7"/>
  <c r="AF71" i="7"/>
  <c r="AB71" i="7"/>
  <c r="X71" i="7"/>
  <c r="T71" i="7"/>
  <c r="P71" i="7"/>
  <c r="L71" i="7"/>
  <c r="AK71" i="7" s="1"/>
  <c r="I71" i="7"/>
  <c r="F71" i="7"/>
  <c r="AK70" i="7"/>
  <c r="AJ70" i="7"/>
  <c r="AF70" i="7"/>
  <c r="AC70" i="7"/>
  <c r="AB70" i="7"/>
  <c r="X70" i="7"/>
  <c r="T70" i="7"/>
  <c r="U70" i="7" s="1"/>
  <c r="P70" i="7"/>
  <c r="L70" i="7"/>
  <c r="I70" i="7"/>
  <c r="F70" i="7"/>
  <c r="M70" i="7" s="1"/>
  <c r="AK69" i="7"/>
  <c r="AJ69" i="7"/>
  <c r="AF69" i="7"/>
  <c r="AB69" i="7"/>
  <c r="X69" i="7"/>
  <c r="T69" i="7"/>
  <c r="Q69" i="7"/>
  <c r="P69" i="7"/>
  <c r="M69" i="7"/>
  <c r="L69" i="7"/>
  <c r="I69" i="7"/>
  <c r="Y69" i="7" s="1"/>
  <c r="F69" i="7"/>
  <c r="AC69" i="7" s="1"/>
  <c r="AJ68" i="7"/>
  <c r="AF68" i="7"/>
  <c r="AK68" i="7" s="1"/>
  <c r="AB68" i="7"/>
  <c r="AC68" i="7" s="1"/>
  <c r="X68" i="7"/>
  <c r="U68" i="7"/>
  <c r="T68" i="7"/>
  <c r="P68" i="7"/>
  <c r="L68" i="7"/>
  <c r="I68" i="7"/>
  <c r="F68" i="7"/>
  <c r="Q68" i="7" s="1"/>
  <c r="AI67" i="7"/>
  <c r="AH67" i="7"/>
  <c r="AG67" i="7"/>
  <c r="AE67" i="7"/>
  <c r="AF67" i="7" s="1"/>
  <c r="AD67" i="7"/>
  <c r="AB67" i="7"/>
  <c r="W67" i="7"/>
  <c r="V67" i="7"/>
  <c r="S67" i="7"/>
  <c r="R67" i="7"/>
  <c r="O67" i="7"/>
  <c r="P67" i="7" s="1"/>
  <c r="N67" i="7"/>
  <c r="K67" i="7"/>
  <c r="J67" i="7"/>
  <c r="L67" i="7" s="1"/>
  <c r="H67" i="7"/>
  <c r="I67" i="7" s="1"/>
  <c r="G67" i="7"/>
  <c r="E67" i="7"/>
  <c r="F67" i="7" s="1"/>
  <c r="D67" i="7"/>
  <c r="AJ66" i="7"/>
  <c r="AF66" i="7"/>
  <c r="AK66" i="7" s="1"/>
  <c r="AB66" i="7"/>
  <c r="X66" i="7"/>
  <c r="T66" i="7"/>
  <c r="P66" i="7"/>
  <c r="L66" i="7"/>
  <c r="I66" i="7"/>
  <c r="U66" i="7" s="1"/>
  <c r="F66" i="7"/>
  <c r="Q66" i="7" s="1"/>
  <c r="AJ65" i="7"/>
  <c r="AF65" i="7"/>
  <c r="AB65" i="7"/>
  <c r="X65" i="7"/>
  <c r="T65" i="7"/>
  <c r="P65" i="7"/>
  <c r="M65" i="7"/>
  <c r="L65" i="7"/>
  <c r="I65" i="7"/>
  <c r="Y65" i="7" s="1"/>
  <c r="F65" i="7"/>
  <c r="Q65" i="7" s="1"/>
  <c r="AJ64" i="7"/>
  <c r="AF64" i="7"/>
  <c r="AK64" i="7" s="1"/>
  <c r="AB64" i="7"/>
  <c r="X64" i="7"/>
  <c r="T64" i="7"/>
  <c r="U64" i="7" s="1"/>
  <c r="P64" i="7"/>
  <c r="L64" i="7"/>
  <c r="I64" i="7"/>
  <c r="F64" i="7"/>
  <c r="AJ63" i="7"/>
  <c r="AF63" i="7"/>
  <c r="AK63" i="7" s="1"/>
  <c r="AB63" i="7"/>
  <c r="X63" i="7"/>
  <c r="T63" i="7"/>
  <c r="P63" i="7"/>
  <c r="L63" i="7"/>
  <c r="I63" i="7"/>
  <c r="U63" i="7" s="1"/>
  <c r="F63" i="7"/>
  <c r="AJ62" i="7"/>
  <c r="AF62" i="7"/>
  <c r="AB62" i="7"/>
  <c r="X62" i="7"/>
  <c r="T62" i="7"/>
  <c r="P62" i="7"/>
  <c r="L62" i="7"/>
  <c r="I62" i="7"/>
  <c r="U62" i="7" s="1"/>
  <c r="F62" i="7"/>
  <c r="Q62" i="7" s="1"/>
  <c r="AI61" i="7"/>
  <c r="AJ61" i="7" s="1"/>
  <c r="AH61" i="7"/>
  <c r="AG61" i="7"/>
  <c r="AE61" i="7"/>
  <c r="AD61" i="7"/>
  <c r="AF61" i="7" s="1"/>
  <c r="AB61" i="7"/>
  <c r="W61" i="7"/>
  <c r="V61" i="7"/>
  <c r="S61" i="7"/>
  <c r="T61" i="7" s="1"/>
  <c r="R61" i="7"/>
  <c r="O61" i="7"/>
  <c r="N61" i="7"/>
  <c r="P61" i="7" s="1"/>
  <c r="K61" i="7"/>
  <c r="L61" i="7" s="1"/>
  <c r="J61" i="7"/>
  <c r="H61" i="7"/>
  <c r="I61" i="7" s="1"/>
  <c r="G61" i="7"/>
  <c r="E61" i="7"/>
  <c r="D61" i="7"/>
  <c r="F61" i="7" s="1"/>
  <c r="AJ60" i="7"/>
  <c r="AF60" i="7"/>
  <c r="AB60" i="7"/>
  <c r="X60" i="7"/>
  <c r="T60" i="7"/>
  <c r="P60" i="7"/>
  <c r="Q60" i="7" s="1"/>
  <c r="L60" i="7"/>
  <c r="I60" i="7"/>
  <c r="Y60" i="7" s="1"/>
  <c r="F60" i="7"/>
  <c r="AC60" i="7" s="1"/>
  <c r="AK59" i="7"/>
  <c r="AJ59" i="7"/>
  <c r="AF59" i="7"/>
  <c r="AC59" i="7"/>
  <c r="AB59" i="7"/>
  <c r="X59" i="7"/>
  <c r="T59" i="7"/>
  <c r="P59" i="7"/>
  <c r="L59" i="7"/>
  <c r="I59" i="7"/>
  <c r="F59" i="7"/>
  <c r="Q59" i="7" s="1"/>
  <c r="AJ58" i="7"/>
  <c r="AF58" i="7"/>
  <c r="AB58" i="7"/>
  <c r="X58" i="7"/>
  <c r="T58" i="7"/>
  <c r="Q58" i="7"/>
  <c r="P58" i="7"/>
  <c r="L58" i="7"/>
  <c r="M58" i="7" s="1"/>
  <c r="I58" i="7"/>
  <c r="Y58" i="7" s="1"/>
  <c r="F58" i="7"/>
  <c r="AJ57" i="7"/>
  <c r="AF57" i="7"/>
  <c r="AB57" i="7"/>
  <c r="X57" i="7"/>
  <c r="Y57" i="7" s="1"/>
  <c r="T57" i="7"/>
  <c r="P57" i="7"/>
  <c r="L57" i="7"/>
  <c r="I57" i="7"/>
  <c r="F57" i="7"/>
  <c r="AJ56" i="7"/>
  <c r="AF56" i="7"/>
  <c r="AB56" i="7"/>
  <c r="X56" i="7"/>
  <c r="T56" i="7"/>
  <c r="P56" i="7"/>
  <c r="L56" i="7"/>
  <c r="I56" i="7"/>
  <c r="Y56" i="7" s="1"/>
  <c r="F56" i="7"/>
  <c r="AJ55" i="7"/>
  <c r="AF55" i="7"/>
  <c r="AB55" i="7"/>
  <c r="X55" i="7"/>
  <c r="U55" i="7"/>
  <c r="T55" i="7"/>
  <c r="P55" i="7"/>
  <c r="L55" i="7"/>
  <c r="I55" i="7"/>
  <c r="Y55" i="7" s="1"/>
  <c r="F55" i="7"/>
  <c r="AI54" i="7"/>
  <c r="AH54" i="7"/>
  <c r="AG54" i="7"/>
  <c r="AJ54" i="7" s="1"/>
  <c r="AF54" i="7"/>
  <c r="AK54" i="7" s="1"/>
  <c r="AE54" i="7"/>
  <c r="AD54" i="7"/>
  <c r="AB54" i="7"/>
  <c r="W54" i="7"/>
  <c r="V54" i="7"/>
  <c r="X54" i="7" s="1"/>
  <c r="S54" i="7"/>
  <c r="T54" i="7" s="1"/>
  <c r="R54" i="7"/>
  <c r="O54" i="7"/>
  <c r="N54" i="7"/>
  <c r="K54" i="7"/>
  <c r="L54" i="7" s="1"/>
  <c r="J54" i="7"/>
  <c r="H54" i="7"/>
  <c r="G54" i="7"/>
  <c r="E54" i="7"/>
  <c r="F54" i="7" s="1"/>
  <c r="D54" i="7"/>
  <c r="AJ53" i="7"/>
  <c r="AF53" i="7"/>
  <c r="AK53" i="7" s="1"/>
  <c r="AB53" i="7"/>
  <c r="X53" i="7"/>
  <c r="T53" i="7"/>
  <c r="P53" i="7"/>
  <c r="L53" i="7"/>
  <c r="I53" i="7"/>
  <c r="F53" i="7"/>
  <c r="AJ52" i="7"/>
  <c r="AF52" i="7"/>
  <c r="AB52" i="7"/>
  <c r="X52" i="7"/>
  <c r="T52" i="7"/>
  <c r="P52" i="7"/>
  <c r="L52" i="7"/>
  <c r="I52" i="7"/>
  <c r="U52" i="7" s="1"/>
  <c r="F52" i="7"/>
  <c r="Q52" i="7" s="1"/>
  <c r="AK51" i="7"/>
  <c r="AJ51" i="7"/>
  <c r="AF51" i="7"/>
  <c r="AC51" i="7"/>
  <c r="AB51" i="7"/>
  <c r="X51" i="7"/>
  <c r="Y51" i="7" s="1"/>
  <c r="T51" i="7"/>
  <c r="U51" i="7" s="1"/>
  <c r="P51" i="7"/>
  <c r="Q51" i="7" s="1"/>
  <c r="L51" i="7"/>
  <c r="I51" i="7"/>
  <c r="F51" i="7"/>
  <c r="M51" i="7" s="1"/>
  <c r="AJ50" i="7"/>
  <c r="AF50" i="7"/>
  <c r="AK50" i="7" s="1"/>
  <c r="AB50" i="7"/>
  <c r="X50" i="7"/>
  <c r="T50" i="7"/>
  <c r="P50" i="7"/>
  <c r="M50" i="7"/>
  <c r="L50" i="7"/>
  <c r="I50" i="7"/>
  <c r="Y50" i="7" s="1"/>
  <c r="F50" i="7"/>
  <c r="Q50" i="7" s="1"/>
  <c r="AJ49" i="7"/>
  <c r="AF49" i="7"/>
  <c r="AB49" i="7"/>
  <c r="X49" i="7"/>
  <c r="U49" i="7"/>
  <c r="T49" i="7"/>
  <c r="Q49" i="7"/>
  <c r="P49" i="7"/>
  <c r="L49" i="7"/>
  <c r="I49" i="7"/>
  <c r="Y49" i="7" s="1"/>
  <c r="F49" i="7"/>
  <c r="AI48" i="7"/>
  <c r="AH48" i="7"/>
  <c r="AG48" i="7"/>
  <c r="AF48" i="7"/>
  <c r="AE48" i="7"/>
  <c r="AD48" i="7"/>
  <c r="AB48" i="7"/>
  <c r="X48" i="7"/>
  <c r="W48" i="7"/>
  <c r="V48" i="7"/>
  <c r="S48" i="7"/>
  <c r="R48" i="7"/>
  <c r="O48" i="7"/>
  <c r="N48" i="7"/>
  <c r="K48" i="7"/>
  <c r="J48" i="7"/>
  <c r="H48" i="7"/>
  <c r="I48" i="7" s="1"/>
  <c r="Y48" i="7" s="1"/>
  <c r="G48" i="7"/>
  <c r="E48" i="7"/>
  <c r="D48" i="7"/>
  <c r="F48" i="7" s="1"/>
  <c r="AC48" i="7" s="1"/>
  <c r="AJ47" i="7"/>
  <c r="AF47" i="7"/>
  <c r="AK47" i="7" s="1"/>
  <c r="AC47" i="7"/>
  <c r="AB47" i="7"/>
  <c r="X47" i="7"/>
  <c r="T47" i="7"/>
  <c r="P47" i="7"/>
  <c r="M47" i="7"/>
  <c r="L47" i="7"/>
  <c r="I47" i="7"/>
  <c r="Y47" i="7" s="1"/>
  <c r="F47" i="7"/>
  <c r="AJ46" i="7"/>
  <c r="AF46" i="7"/>
  <c r="AB46" i="7"/>
  <c r="X46" i="7"/>
  <c r="T46" i="7"/>
  <c r="P46" i="7"/>
  <c r="L46" i="7"/>
  <c r="I46" i="7"/>
  <c r="F46" i="7"/>
  <c r="AC46" i="7" s="1"/>
  <c r="AJ45" i="7"/>
  <c r="AF45" i="7"/>
  <c r="AB45" i="7"/>
  <c r="X45" i="7"/>
  <c r="U45" i="7"/>
  <c r="T45" i="7"/>
  <c r="P45" i="7"/>
  <c r="L45" i="7"/>
  <c r="I45" i="7"/>
  <c r="F45" i="7"/>
  <c r="AJ44" i="7"/>
  <c r="AF44" i="7"/>
  <c r="AK44" i="7" s="1"/>
  <c r="AB44" i="7"/>
  <c r="X44" i="7"/>
  <c r="T44" i="7"/>
  <c r="P44" i="7"/>
  <c r="L44" i="7"/>
  <c r="I44" i="7"/>
  <c r="U44" i="7" s="1"/>
  <c r="F44" i="7"/>
  <c r="AJ43" i="7"/>
  <c r="AF43" i="7"/>
  <c r="AB43" i="7"/>
  <c r="X43" i="7"/>
  <c r="T43" i="7"/>
  <c r="P43" i="7"/>
  <c r="Q43" i="7" s="1"/>
  <c r="L43" i="7"/>
  <c r="AK43" i="7" s="1"/>
  <c r="I43" i="7"/>
  <c r="Y43" i="7" s="1"/>
  <c r="F43" i="7"/>
  <c r="AJ42" i="7"/>
  <c r="AF42" i="7"/>
  <c r="AC42" i="7"/>
  <c r="AB42" i="7"/>
  <c r="X42" i="7"/>
  <c r="T42" i="7"/>
  <c r="P42" i="7"/>
  <c r="L42" i="7"/>
  <c r="I42" i="7"/>
  <c r="F42" i="7"/>
  <c r="M42" i="7" s="1"/>
  <c r="AI41" i="7"/>
  <c r="AJ41" i="7" s="1"/>
  <c r="AH41" i="7"/>
  <c r="AG41" i="7"/>
  <c r="AE41" i="7"/>
  <c r="AD41" i="7"/>
  <c r="AB41" i="7"/>
  <c r="W41" i="7"/>
  <c r="V41" i="7"/>
  <c r="X41" i="7" s="1"/>
  <c r="S41" i="7"/>
  <c r="R41" i="7"/>
  <c r="P41" i="7"/>
  <c r="O41" i="7"/>
  <c r="N41" i="7"/>
  <c r="K41" i="7"/>
  <c r="J41" i="7"/>
  <c r="H41" i="7"/>
  <c r="I41" i="7" s="1"/>
  <c r="G41" i="7"/>
  <c r="E41" i="7"/>
  <c r="D41" i="7"/>
  <c r="F41" i="7" s="1"/>
  <c r="Q41" i="7" s="1"/>
  <c r="AJ40" i="7"/>
  <c r="AF40" i="7"/>
  <c r="AK40" i="7" s="1"/>
  <c r="AB40" i="7"/>
  <c r="X40" i="7"/>
  <c r="T40" i="7"/>
  <c r="P40" i="7"/>
  <c r="L40" i="7"/>
  <c r="I40" i="7"/>
  <c r="Y40" i="7" s="1"/>
  <c r="F40" i="7"/>
  <c r="AJ39" i="7"/>
  <c r="AF39" i="7"/>
  <c r="AB39" i="7"/>
  <c r="X39" i="7"/>
  <c r="T39" i="7"/>
  <c r="P39" i="7"/>
  <c r="Q39" i="7" s="1"/>
  <c r="L39" i="7"/>
  <c r="M39" i="7" s="1"/>
  <c r="I39" i="7"/>
  <c r="F39" i="7"/>
  <c r="AJ38" i="7"/>
  <c r="AF38" i="7"/>
  <c r="AK38" i="7" s="1"/>
  <c r="AB38" i="7"/>
  <c r="X38" i="7"/>
  <c r="T38" i="7"/>
  <c r="P38" i="7"/>
  <c r="L38" i="7"/>
  <c r="M38" i="7" s="1"/>
  <c r="I38" i="7"/>
  <c r="F38" i="7"/>
  <c r="AJ37" i="7"/>
  <c r="AF37" i="7"/>
  <c r="AB37" i="7"/>
  <c r="X37" i="7"/>
  <c r="T37" i="7"/>
  <c r="P37" i="7"/>
  <c r="L37" i="7"/>
  <c r="I37" i="7"/>
  <c r="Y37" i="7" s="1"/>
  <c r="F37" i="7"/>
  <c r="AI36" i="7"/>
  <c r="AH36" i="7"/>
  <c r="AG36" i="7"/>
  <c r="AJ36" i="7" s="1"/>
  <c r="AE36" i="7"/>
  <c r="AD36" i="7"/>
  <c r="AF36" i="7" s="1"/>
  <c r="AB36" i="7"/>
  <c r="W36" i="7"/>
  <c r="V36" i="7"/>
  <c r="S36" i="7"/>
  <c r="R36" i="7"/>
  <c r="T36" i="7" s="1"/>
  <c r="O36" i="7"/>
  <c r="N36" i="7"/>
  <c r="K36" i="7"/>
  <c r="L36" i="7" s="1"/>
  <c r="J36" i="7"/>
  <c r="H36" i="7"/>
  <c r="G36" i="7"/>
  <c r="I36" i="7" s="1"/>
  <c r="E36" i="7"/>
  <c r="D36" i="7"/>
  <c r="F36" i="7" s="1"/>
  <c r="AJ35" i="7"/>
  <c r="AF35" i="7"/>
  <c r="AB35" i="7"/>
  <c r="X35" i="7"/>
  <c r="T35" i="7"/>
  <c r="P35" i="7"/>
  <c r="L35" i="7"/>
  <c r="I35" i="7"/>
  <c r="Y35" i="7" s="1"/>
  <c r="F35" i="7"/>
  <c r="Q35" i="7" s="1"/>
  <c r="AJ34" i="7"/>
  <c r="AF34" i="7"/>
  <c r="AK34" i="7" s="1"/>
  <c r="AB34" i="7"/>
  <c r="X34" i="7"/>
  <c r="Y34" i="7" s="1"/>
  <c r="T34" i="7"/>
  <c r="P34" i="7"/>
  <c r="M34" i="7"/>
  <c r="L34" i="7"/>
  <c r="I34" i="7"/>
  <c r="F34" i="7"/>
  <c r="AJ33" i="7"/>
  <c r="AF33" i="7"/>
  <c r="AB33" i="7"/>
  <c r="X33" i="7"/>
  <c r="U33" i="7"/>
  <c r="T33" i="7"/>
  <c r="P33" i="7"/>
  <c r="L33" i="7"/>
  <c r="AK33" i="7" s="1"/>
  <c r="I33" i="7"/>
  <c r="F33" i="7"/>
  <c r="AJ32" i="7"/>
  <c r="AF32" i="7"/>
  <c r="AK32" i="7" s="1"/>
  <c r="AC32" i="7"/>
  <c r="AB32" i="7"/>
  <c r="X32" i="7"/>
  <c r="T32" i="7"/>
  <c r="P32" i="7"/>
  <c r="Q32" i="7" s="1"/>
  <c r="L32" i="7"/>
  <c r="M32" i="7" s="1"/>
  <c r="I32" i="7"/>
  <c r="U32" i="7" s="1"/>
  <c r="F32" i="7"/>
  <c r="AJ31" i="7"/>
  <c r="AF31" i="7"/>
  <c r="AB31" i="7"/>
  <c r="X31" i="7"/>
  <c r="T31" i="7"/>
  <c r="U31" i="7" s="1"/>
  <c r="P31" i="7"/>
  <c r="L31" i="7"/>
  <c r="AK31" i="7" s="1"/>
  <c r="I31" i="7"/>
  <c r="F31" i="7"/>
  <c r="AI30" i="7"/>
  <c r="AH30" i="7"/>
  <c r="AG30" i="7"/>
  <c r="AJ30" i="7" s="1"/>
  <c r="AE30" i="7"/>
  <c r="AD30" i="7"/>
  <c r="AB30" i="7"/>
  <c r="W30" i="7"/>
  <c r="X30" i="7" s="1"/>
  <c r="V30" i="7"/>
  <c r="S30" i="7"/>
  <c r="R30" i="7"/>
  <c r="O30" i="7"/>
  <c r="P30" i="7" s="1"/>
  <c r="N30" i="7"/>
  <c r="K30" i="7"/>
  <c r="J30" i="7"/>
  <c r="H30" i="7"/>
  <c r="G30" i="7"/>
  <c r="E30" i="7"/>
  <c r="D30" i="7"/>
  <c r="AJ29" i="7"/>
  <c r="AF29" i="7"/>
  <c r="AK29" i="7" s="1"/>
  <c r="AB29" i="7"/>
  <c r="X29" i="7"/>
  <c r="U29" i="7"/>
  <c r="T29" i="7"/>
  <c r="P29" i="7"/>
  <c r="Q29" i="7" s="1"/>
  <c r="L29" i="7"/>
  <c r="I29" i="7"/>
  <c r="F29" i="7"/>
  <c r="AJ28" i="7"/>
  <c r="AF28" i="7"/>
  <c r="AK28" i="7" s="1"/>
  <c r="AB28" i="7"/>
  <c r="X28" i="7"/>
  <c r="T28" i="7"/>
  <c r="P28" i="7"/>
  <c r="L28" i="7"/>
  <c r="I28" i="7"/>
  <c r="U28" i="7" s="1"/>
  <c r="F28" i="7"/>
  <c r="M28" i="7" s="1"/>
  <c r="AJ27" i="7"/>
  <c r="AF27" i="7"/>
  <c r="AB27" i="7"/>
  <c r="X27" i="7"/>
  <c r="T27" i="7"/>
  <c r="P27" i="7"/>
  <c r="L27" i="7"/>
  <c r="I27" i="7"/>
  <c r="F27" i="7"/>
  <c r="M27" i="7" s="1"/>
  <c r="AJ26" i="7"/>
  <c r="AF26" i="7"/>
  <c r="AB26" i="7"/>
  <c r="X26" i="7"/>
  <c r="T26" i="7"/>
  <c r="P26" i="7"/>
  <c r="L26" i="7"/>
  <c r="I26" i="7"/>
  <c r="U26" i="7" s="1"/>
  <c r="F26" i="7"/>
  <c r="AI25" i="7"/>
  <c r="AH25" i="7"/>
  <c r="AG25" i="7"/>
  <c r="AJ25" i="7" s="1"/>
  <c r="AE25" i="7"/>
  <c r="AD25" i="7"/>
  <c r="AF25" i="7" s="1"/>
  <c r="AK25" i="7" s="1"/>
  <c r="AB25" i="7"/>
  <c r="W25" i="7"/>
  <c r="V25" i="7"/>
  <c r="X25" i="7" s="1"/>
  <c r="S25" i="7"/>
  <c r="R25" i="7"/>
  <c r="T25" i="7" s="1"/>
  <c r="O25" i="7"/>
  <c r="N25" i="7"/>
  <c r="P25" i="7" s="1"/>
  <c r="K25" i="7"/>
  <c r="J25" i="7"/>
  <c r="L25" i="7" s="1"/>
  <c r="H25" i="7"/>
  <c r="G25" i="7"/>
  <c r="E25" i="7"/>
  <c r="D25" i="7"/>
  <c r="AK24" i="7"/>
  <c r="AJ24" i="7"/>
  <c r="AF24" i="7"/>
  <c r="AC24" i="7"/>
  <c r="AB24" i="7"/>
  <c r="X24" i="7"/>
  <c r="T24" i="7"/>
  <c r="U24" i="7" s="1"/>
  <c r="P24" i="7"/>
  <c r="L24" i="7"/>
  <c r="I24" i="7"/>
  <c r="Y24" i="7" s="1"/>
  <c r="F24" i="7"/>
  <c r="AJ23" i="7"/>
  <c r="AF23" i="7"/>
  <c r="AB23" i="7"/>
  <c r="X23" i="7"/>
  <c r="T23" i="7"/>
  <c r="P23" i="7"/>
  <c r="L23" i="7"/>
  <c r="I23" i="7"/>
  <c r="F23" i="7"/>
  <c r="AK22" i="7"/>
  <c r="AJ22" i="7"/>
  <c r="AF22" i="7"/>
  <c r="AC22" i="7"/>
  <c r="AB22" i="7"/>
  <c r="X22" i="7"/>
  <c r="T22" i="7"/>
  <c r="P22" i="7"/>
  <c r="Q22" i="7" s="1"/>
  <c r="L22" i="7"/>
  <c r="I22" i="7"/>
  <c r="Y22" i="7" s="1"/>
  <c r="F22" i="7"/>
  <c r="M22" i="7" s="1"/>
  <c r="AJ21" i="7"/>
  <c r="AF21" i="7"/>
  <c r="AK21" i="7" s="1"/>
  <c r="AB21" i="7"/>
  <c r="X21" i="7"/>
  <c r="T21" i="7"/>
  <c r="P21" i="7"/>
  <c r="L21" i="7"/>
  <c r="I21" i="7"/>
  <c r="F21" i="7"/>
  <c r="AJ20" i="7"/>
  <c r="AF20" i="7"/>
  <c r="AC20" i="7"/>
  <c r="AB20" i="7"/>
  <c r="X20" i="7"/>
  <c r="U20" i="7"/>
  <c r="T20" i="7"/>
  <c r="Q20" i="7"/>
  <c r="P20" i="7"/>
  <c r="L20" i="7"/>
  <c r="I20" i="7"/>
  <c r="Y20" i="7" s="1"/>
  <c r="F20" i="7"/>
  <c r="M20" i="7" s="1"/>
  <c r="AJ19" i="7"/>
  <c r="AF19" i="7"/>
  <c r="AK19" i="7" s="1"/>
  <c r="AB19" i="7"/>
  <c r="X19" i="7"/>
  <c r="T19" i="7"/>
  <c r="P19" i="7"/>
  <c r="L19" i="7"/>
  <c r="M19" i="7" s="1"/>
  <c r="I19" i="7"/>
  <c r="Y19" i="7" s="1"/>
  <c r="F19" i="7"/>
  <c r="Q19" i="7" s="1"/>
  <c r="AJ18" i="7"/>
  <c r="AF18" i="7"/>
  <c r="AB18" i="7"/>
  <c r="X18" i="7"/>
  <c r="T18" i="7"/>
  <c r="Q18" i="7"/>
  <c r="P18" i="7"/>
  <c r="M18" i="7"/>
  <c r="L18" i="7"/>
  <c r="I18" i="7"/>
  <c r="U18" i="7" s="1"/>
  <c r="F18" i="7"/>
  <c r="AJ17" i="7"/>
  <c r="AF17" i="7"/>
  <c r="AB17" i="7"/>
  <c r="X17" i="7"/>
  <c r="Y17" i="7" s="1"/>
  <c r="U17" i="7"/>
  <c r="T17" i="7"/>
  <c r="P17" i="7"/>
  <c r="L17" i="7"/>
  <c r="I17" i="7"/>
  <c r="F17" i="7"/>
  <c r="AI16" i="7"/>
  <c r="AJ16" i="7" s="1"/>
  <c r="AH16" i="7"/>
  <c r="AG16" i="7"/>
  <c r="AE16" i="7"/>
  <c r="AD16" i="7"/>
  <c r="AB16" i="7"/>
  <c r="W16" i="7"/>
  <c r="V16" i="7"/>
  <c r="X16" i="7" s="1"/>
  <c r="S16" i="7"/>
  <c r="T16" i="7" s="1"/>
  <c r="R16" i="7"/>
  <c r="P16" i="7"/>
  <c r="O16" i="7"/>
  <c r="N16" i="7"/>
  <c r="K16" i="7"/>
  <c r="J16" i="7"/>
  <c r="L16" i="7" s="1"/>
  <c r="H16" i="7"/>
  <c r="G16" i="7"/>
  <c r="E16" i="7"/>
  <c r="F16" i="7" s="1"/>
  <c r="D16" i="7"/>
  <c r="AJ15" i="7"/>
  <c r="AF15" i="7"/>
  <c r="AC15" i="7"/>
  <c r="AB15" i="7"/>
  <c r="X15" i="7"/>
  <c r="T15" i="7"/>
  <c r="P15" i="7"/>
  <c r="L15" i="7"/>
  <c r="I15" i="7"/>
  <c r="U15" i="7" s="1"/>
  <c r="F15" i="7"/>
  <c r="AJ14" i="7"/>
  <c r="AF14" i="7"/>
  <c r="AK14" i="7" s="1"/>
  <c r="AB14" i="7"/>
  <c r="X14" i="7"/>
  <c r="U14" i="7"/>
  <c r="T14" i="7"/>
  <c r="Q14" i="7"/>
  <c r="P14" i="7"/>
  <c r="L14" i="7"/>
  <c r="I14" i="7"/>
  <c r="F14" i="7"/>
  <c r="AJ13" i="7"/>
  <c r="AF13" i="7"/>
  <c r="AK13" i="7" s="1"/>
  <c r="AC13" i="7"/>
  <c r="AB13" i="7"/>
  <c r="X13" i="7"/>
  <c r="T13" i="7"/>
  <c r="P13" i="7"/>
  <c r="M13" i="7"/>
  <c r="L13" i="7"/>
  <c r="I13" i="7"/>
  <c r="Y13" i="7" s="1"/>
  <c r="F13" i="7"/>
  <c r="Q13" i="7" s="1"/>
  <c r="AJ12" i="7"/>
  <c r="AF12" i="7"/>
  <c r="AK12" i="7" s="1"/>
  <c r="AB12" i="7"/>
  <c r="X12" i="7"/>
  <c r="T12" i="7"/>
  <c r="U12" i="7" s="1"/>
  <c r="P12" i="7"/>
  <c r="M12" i="7"/>
  <c r="L12" i="7"/>
  <c r="I12" i="7"/>
  <c r="F12" i="7"/>
  <c r="AJ11" i="7"/>
  <c r="AF11" i="7"/>
  <c r="AB11" i="7"/>
  <c r="X11" i="7"/>
  <c r="T11" i="7"/>
  <c r="P11" i="7"/>
  <c r="L11" i="7"/>
  <c r="I11" i="7"/>
  <c r="F11" i="7"/>
  <c r="AC11" i="7" s="1"/>
  <c r="AI10" i="7"/>
  <c r="AH10" i="7"/>
  <c r="AG10" i="7"/>
  <c r="AF10" i="7"/>
  <c r="AE10" i="7"/>
  <c r="AD10" i="7"/>
  <c r="AC10" i="7"/>
  <c r="AB10" i="7"/>
  <c r="W10" i="7"/>
  <c r="X10" i="7" s="1"/>
  <c r="V10" i="7"/>
  <c r="S10" i="7"/>
  <c r="R10" i="7"/>
  <c r="O10" i="7"/>
  <c r="N10" i="7"/>
  <c r="K10" i="7"/>
  <c r="J10" i="7"/>
  <c r="H10" i="7"/>
  <c r="G10" i="7"/>
  <c r="I10" i="7" s="1"/>
  <c r="E10" i="7"/>
  <c r="D10" i="7"/>
  <c r="F10" i="7" s="1"/>
  <c r="AJ9" i="7"/>
  <c r="AF9" i="7"/>
  <c r="AB9" i="7"/>
  <c r="X9" i="7"/>
  <c r="T9" i="7"/>
  <c r="P9" i="7"/>
  <c r="L9" i="7"/>
  <c r="M9" i="7" s="1"/>
  <c r="I9" i="7"/>
  <c r="Y9" i="7" s="1"/>
  <c r="F9" i="7"/>
  <c r="AI23" i="6"/>
  <c r="AH23" i="6"/>
  <c r="AG23" i="6"/>
  <c r="AJ23" i="6" s="1"/>
  <c r="AE23" i="6"/>
  <c r="AD23" i="6"/>
  <c r="AB23" i="6"/>
  <c r="W23" i="6"/>
  <c r="V23" i="6"/>
  <c r="X23" i="6" s="1"/>
  <c r="S23" i="6"/>
  <c r="R23" i="6"/>
  <c r="O23" i="6"/>
  <c r="N23" i="6"/>
  <c r="P23" i="6" s="1"/>
  <c r="K23" i="6"/>
  <c r="J23" i="6"/>
  <c r="L23" i="6" s="1"/>
  <c r="H23" i="6"/>
  <c r="G23" i="6"/>
  <c r="I23" i="6" s="1"/>
  <c r="F23" i="6"/>
  <c r="E23" i="6"/>
  <c r="D23" i="6"/>
  <c r="AI22" i="6"/>
  <c r="AH22" i="6"/>
  <c r="AG22" i="6"/>
  <c r="AE22" i="6"/>
  <c r="AD22" i="6"/>
  <c r="AF22" i="6" s="1"/>
  <c r="AB22" i="6"/>
  <c r="W22" i="6"/>
  <c r="V22" i="6"/>
  <c r="X22" i="6" s="1"/>
  <c r="S22" i="6"/>
  <c r="R22" i="6"/>
  <c r="T22" i="6" s="1"/>
  <c r="O22" i="6"/>
  <c r="N22" i="6"/>
  <c r="P22" i="6" s="1"/>
  <c r="K22" i="6"/>
  <c r="J22" i="6"/>
  <c r="H22" i="6"/>
  <c r="G22" i="6"/>
  <c r="I22" i="6" s="1"/>
  <c r="E22" i="6"/>
  <c r="F22" i="6" s="1"/>
  <c r="AC22" i="6" s="1"/>
  <c r="D22" i="6"/>
  <c r="AJ21" i="6"/>
  <c r="AF21" i="6"/>
  <c r="AK21" i="6" s="1"/>
  <c r="AB21" i="6"/>
  <c r="X21" i="6"/>
  <c r="T21" i="6"/>
  <c r="P21" i="6"/>
  <c r="L21" i="6"/>
  <c r="I21" i="6"/>
  <c r="Y21" i="6" s="1"/>
  <c r="F21" i="6"/>
  <c r="AJ20" i="6"/>
  <c r="AF20" i="6"/>
  <c r="AB20" i="6"/>
  <c r="X20" i="6"/>
  <c r="T20" i="6"/>
  <c r="P20" i="6"/>
  <c r="L20" i="6"/>
  <c r="I20" i="6"/>
  <c r="Y20" i="6" s="1"/>
  <c r="F20" i="6"/>
  <c r="Q20" i="6" s="1"/>
  <c r="AJ19" i="6"/>
  <c r="AF19" i="6"/>
  <c r="AK19" i="6" s="1"/>
  <c r="AB19" i="6"/>
  <c r="X19" i="6"/>
  <c r="T19" i="6"/>
  <c r="P19" i="6"/>
  <c r="L19" i="6"/>
  <c r="I19" i="6"/>
  <c r="F19" i="6"/>
  <c r="AJ18" i="6"/>
  <c r="AF18" i="6"/>
  <c r="AB18" i="6"/>
  <c r="X18" i="6"/>
  <c r="T18" i="6"/>
  <c r="P18" i="6"/>
  <c r="L18" i="6"/>
  <c r="AK18" i="6" s="1"/>
  <c r="I18" i="6"/>
  <c r="U18" i="6" s="1"/>
  <c r="F18" i="6"/>
  <c r="AI17" i="6"/>
  <c r="AH17" i="6"/>
  <c r="AG17" i="6"/>
  <c r="AJ17" i="6" s="1"/>
  <c r="AE17" i="6"/>
  <c r="AD17" i="6"/>
  <c r="AF17" i="6" s="1"/>
  <c r="AB17" i="6"/>
  <c r="W17" i="6"/>
  <c r="V17" i="6"/>
  <c r="X17" i="6" s="1"/>
  <c r="S17" i="6"/>
  <c r="R17" i="6"/>
  <c r="T17" i="6" s="1"/>
  <c r="O17" i="6"/>
  <c r="N17" i="6"/>
  <c r="K17" i="6"/>
  <c r="J17" i="6"/>
  <c r="H17" i="6"/>
  <c r="G17" i="6"/>
  <c r="I17" i="6" s="1"/>
  <c r="E17" i="6"/>
  <c r="D17" i="6"/>
  <c r="F17" i="6" s="1"/>
  <c r="AK16" i="6"/>
  <c r="AJ16" i="6"/>
  <c r="AF16" i="6"/>
  <c r="AB16" i="6"/>
  <c r="X16" i="6"/>
  <c r="T16" i="6"/>
  <c r="U16" i="6" s="1"/>
  <c r="P16" i="6"/>
  <c r="Q16" i="6" s="1"/>
  <c r="L16" i="6"/>
  <c r="I16" i="6"/>
  <c r="Y16" i="6" s="1"/>
  <c r="F16" i="6"/>
  <c r="M16" i="6" s="1"/>
  <c r="AJ15" i="6"/>
  <c r="AF15" i="6"/>
  <c r="AK15" i="6" s="1"/>
  <c r="AB15" i="6"/>
  <c r="X15" i="6"/>
  <c r="T15" i="6"/>
  <c r="P15" i="6"/>
  <c r="L15" i="6"/>
  <c r="I15" i="6"/>
  <c r="F15" i="6"/>
  <c r="AJ14" i="6"/>
  <c r="AF14" i="6"/>
  <c r="AK14" i="6" s="1"/>
  <c r="AB14" i="6"/>
  <c r="X14" i="6"/>
  <c r="T14" i="6"/>
  <c r="P14" i="6"/>
  <c r="Q14" i="6" s="1"/>
  <c r="L14" i="6"/>
  <c r="M14" i="6" s="1"/>
  <c r="I14" i="6"/>
  <c r="U14" i="6" s="1"/>
  <c r="F14" i="6"/>
  <c r="AC14" i="6" s="1"/>
  <c r="AJ13" i="6"/>
  <c r="AF13" i="6"/>
  <c r="AB13" i="6"/>
  <c r="X13" i="6"/>
  <c r="T13" i="6"/>
  <c r="P13" i="6"/>
  <c r="L13" i="6"/>
  <c r="I13" i="6"/>
  <c r="F13" i="6"/>
  <c r="Q13" i="6" s="1"/>
  <c r="AI12" i="6"/>
  <c r="AH12" i="6"/>
  <c r="AG12" i="6"/>
  <c r="AJ12" i="6" s="1"/>
  <c r="AE12" i="6"/>
  <c r="AD12" i="6"/>
  <c r="AF12" i="6" s="1"/>
  <c r="AB12" i="6"/>
  <c r="W12" i="6"/>
  <c r="V12" i="6"/>
  <c r="X12" i="6" s="1"/>
  <c r="S12" i="6"/>
  <c r="R12" i="6"/>
  <c r="T12" i="6" s="1"/>
  <c r="O12" i="6"/>
  <c r="N12" i="6"/>
  <c r="K12" i="6"/>
  <c r="J12" i="6"/>
  <c r="H12" i="6"/>
  <c r="G12" i="6"/>
  <c r="I12" i="6" s="1"/>
  <c r="E12" i="6"/>
  <c r="F12" i="6" s="1"/>
  <c r="AC12" i="6" s="1"/>
  <c r="D12" i="6"/>
  <c r="AJ11" i="6"/>
  <c r="AF11" i="6"/>
  <c r="AK11" i="6" s="1"/>
  <c r="AB11" i="6"/>
  <c r="X11" i="6"/>
  <c r="T11" i="6"/>
  <c r="P11" i="6"/>
  <c r="L11" i="6"/>
  <c r="I11" i="6"/>
  <c r="F11" i="6"/>
  <c r="Q11" i="6" s="1"/>
  <c r="AJ10" i="6"/>
  <c r="AF10" i="6"/>
  <c r="AB10" i="6"/>
  <c r="X10" i="6"/>
  <c r="T10" i="6"/>
  <c r="P10" i="6"/>
  <c r="L10" i="6"/>
  <c r="I10" i="6"/>
  <c r="Y10" i="6" s="1"/>
  <c r="F10" i="6"/>
  <c r="Q10" i="6" s="1"/>
  <c r="AJ9" i="6"/>
  <c r="AF9" i="6"/>
  <c r="AK9" i="6" s="1"/>
  <c r="AB9" i="6"/>
  <c r="X9" i="6"/>
  <c r="T9" i="6"/>
  <c r="P9" i="6"/>
  <c r="L9" i="6"/>
  <c r="I9" i="6"/>
  <c r="U9" i="6" s="1"/>
  <c r="F9" i="6"/>
  <c r="AI37" i="5"/>
  <c r="AH37" i="5"/>
  <c r="AG37" i="5"/>
  <c r="AE37" i="5"/>
  <c r="AD37" i="5"/>
  <c r="AF37" i="5" s="1"/>
  <c r="AB37" i="5"/>
  <c r="W37" i="5"/>
  <c r="V37" i="5"/>
  <c r="T37" i="5"/>
  <c r="S37" i="5"/>
  <c r="R37" i="5"/>
  <c r="O37" i="5"/>
  <c r="N37" i="5"/>
  <c r="P37" i="5" s="1"/>
  <c r="K37" i="5"/>
  <c r="J37" i="5"/>
  <c r="H37" i="5"/>
  <c r="G37" i="5"/>
  <c r="I37" i="5" s="1"/>
  <c r="E37" i="5"/>
  <c r="D37" i="5"/>
  <c r="F37" i="5" s="1"/>
  <c r="AI36" i="5"/>
  <c r="AH36" i="5"/>
  <c r="AG36" i="5"/>
  <c r="AJ36" i="5" s="1"/>
  <c r="AE36" i="5"/>
  <c r="AD36" i="5"/>
  <c r="AB36" i="5"/>
  <c r="W36" i="5"/>
  <c r="V36" i="5"/>
  <c r="X36" i="5" s="1"/>
  <c r="S36" i="5"/>
  <c r="R36" i="5"/>
  <c r="T36" i="5" s="1"/>
  <c r="O36" i="5"/>
  <c r="N36" i="5"/>
  <c r="L36" i="5"/>
  <c r="K36" i="5"/>
  <c r="J36" i="5"/>
  <c r="H36" i="5"/>
  <c r="G36" i="5"/>
  <c r="I36" i="5" s="1"/>
  <c r="E36" i="5"/>
  <c r="D36" i="5"/>
  <c r="F36" i="5" s="1"/>
  <c r="AJ35" i="5"/>
  <c r="AF35" i="5"/>
  <c r="AB35" i="5"/>
  <c r="X35" i="5"/>
  <c r="T35" i="5"/>
  <c r="U35" i="5" s="1"/>
  <c r="P35" i="5"/>
  <c r="L35" i="5"/>
  <c r="AK35" i="5" s="1"/>
  <c r="I35" i="5"/>
  <c r="Y35" i="5" s="1"/>
  <c r="F35" i="5"/>
  <c r="AC35" i="5" s="1"/>
  <c r="AJ34" i="5"/>
  <c r="AF34" i="5"/>
  <c r="AK34" i="5" s="1"/>
  <c r="AC34" i="5"/>
  <c r="AB34" i="5"/>
  <c r="X34" i="5"/>
  <c r="T34" i="5"/>
  <c r="Q34" i="5"/>
  <c r="P34" i="5"/>
  <c r="L34" i="5"/>
  <c r="I34" i="5"/>
  <c r="U34" i="5" s="1"/>
  <c r="F34" i="5"/>
  <c r="M34" i="5" s="1"/>
  <c r="AJ33" i="5"/>
  <c r="AF33" i="5"/>
  <c r="AK33" i="5" s="1"/>
  <c r="AB33" i="5"/>
  <c r="X33" i="5"/>
  <c r="T33" i="5"/>
  <c r="P33" i="5"/>
  <c r="L33" i="5"/>
  <c r="I33" i="5"/>
  <c r="Y33" i="5" s="1"/>
  <c r="F33" i="5"/>
  <c r="AJ32" i="5"/>
  <c r="AF32" i="5"/>
  <c r="AB32" i="5"/>
  <c r="X32" i="5"/>
  <c r="T32" i="5"/>
  <c r="P32" i="5"/>
  <c r="Q32" i="5" s="1"/>
  <c r="M32" i="5"/>
  <c r="L32" i="5"/>
  <c r="I32" i="5"/>
  <c r="U32" i="5" s="1"/>
  <c r="F32" i="5"/>
  <c r="AC32" i="5" s="1"/>
  <c r="AJ31" i="5"/>
  <c r="AF31" i="5"/>
  <c r="AC31" i="5"/>
  <c r="AB31" i="5"/>
  <c r="X31" i="5"/>
  <c r="T31" i="5"/>
  <c r="P31" i="5"/>
  <c r="L31" i="5"/>
  <c r="M31" i="5" s="1"/>
  <c r="I31" i="5"/>
  <c r="U31" i="5" s="1"/>
  <c r="F31" i="5"/>
  <c r="Q31" i="5" s="1"/>
  <c r="AI30" i="5"/>
  <c r="AH30" i="5"/>
  <c r="AG30" i="5"/>
  <c r="AJ30" i="5" s="1"/>
  <c r="AE30" i="5"/>
  <c r="AD30" i="5"/>
  <c r="AF30" i="5" s="1"/>
  <c r="AK30" i="5" s="1"/>
  <c r="AB30" i="5"/>
  <c r="W30" i="5"/>
  <c r="V30" i="5"/>
  <c r="X30" i="5" s="1"/>
  <c r="S30" i="5"/>
  <c r="R30" i="5"/>
  <c r="T30" i="5" s="1"/>
  <c r="O30" i="5"/>
  <c r="N30" i="5"/>
  <c r="P30" i="5" s="1"/>
  <c r="K30" i="5"/>
  <c r="J30" i="5"/>
  <c r="L30" i="5" s="1"/>
  <c r="H30" i="5"/>
  <c r="G30" i="5"/>
  <c r="I30" i="5" s="1"/>
  <c r="E30" i="5"/>
  <c r="F30" i="5" s="1"/>
  <c r="AC30" i="5" s="1"/>
  <c r="D30" i="5"/>
  <c r="AJ29" i="5"/>
  <c r="AF29" i="5"/>
  <c r="AK29" i="5" s="1"/>
  <c r="AB29" i="5"/>
  <c r="AC29" i="5" s="1"/>
  <c r="X29" i="5"/>
  <c r="T29" i="5"/>
  <c r="P29" i="5"/>
  <c r="Q29" i="5" s="1"/>
  <c r="L29" i="5"/>
  <c r="I29" i="5"/>
  <c r="Y29" i="5" s="1"/>
  <c r="F29" i="5"/>
  <c r="AJ28" i="5"/>
  <c r="AF28" i="5"/>
  <c r="AB28" i="5"/>
  <c r="X28" i="5"/>
  <c r="T28" i="5"/>
  <c r="P28" i="5"/>
  <c r="L28" i="5"/>
  <c r="I28" i="5"/>
  <c r="F28" i="5"/>
  <c r="Q28" i="5" s="1"/>
  <c r="AJ27" i="5"/>
  <c r="AF27" i="5"/>
  <c r="AK27" i="5" s="1"/>
  <c r="AB27" i="5"/>
  <c r="X27" i="5"/>
  <c r="T27" i="5"/>
  <c r="P27" i="5"/>
  <c r="L27" i="5"/>
  <c r="I27" i="5"/>
  <c r="F27" i="5"/>
  <c r="AK26" i="5"/>
  <c r="AJ26" i="5"/>
  <c r="AF26" i="5"/>
  <c r="AB26" i="5"/>
  <c r="X26" i="5"/>
  <c r="T26" i="5"/>
  <c r="P26" i="5"/>
  <c r="L26" i="5"/>
  <c r="I26" i="5"/>
  <c r="Y26" i="5" s="1"/>
  <c r="F26" i="5"/>
  <c r="AJ25" i="5"/>
  <c r="AF25" i="5"/>
  <c r="AK25" i="5" s="1"/>
  <c r="AB25" i="5"/>
  <c r="X25" i="5"/>
  <c r="T25" i="5"/>
  <c r="P25" i="5"/>
  <c r="L25" i="5"/>
  <c r="I25" i="5"/>
  <c r="F25" i="5"/>
  <c r="AJ24" i="5"/>
  <c r="AF24" i="5"/>
  <c r="AK24" i="5" s="1"/>
  <c r="AB24" i="5"/>
  <c r="X24" i="5"/>
  <c r="T24" i="5"/>
  <c r="P24" i="5"/>
  <c r="L24" i="5"/>
  <c r="I24" i="5"/>
  <c r="Y24" i="5" s="1"/>
  <c r="F24" i="5"/>
  <c r="AC24" i="5" s="1"/>
  <c r="AJ23" i="5"/>
  <c r="AF23" i="5"/>
  <c r="AB23" i="5"/>
  <c r="X23" i="5"/>
  <c r="T23" i="5"/>
  <c r="U23" i="5" s="1"/>
  <c r="P23" i="5"/>
  <c r="Q23" i="5" s="1"/>
  <c r="M23" i="5"/>
  <c r="L23" i="5"/>
  <c r="I23" i="5"/>
  <c r="F23" i="5"/>
  <c r="AC23" i="5" s="1"/>
  <c r="AI22" i="5"/>
  <c r="AH22" i="5"/>
  <c r="AG22" i="5"/>
  <c r="AJ22" i="5" s="1"/>
  <c r="AE22" i="5"/>
  <c r="AF22" i="5" s="1"/>
  <c r="AD22" i="5"/>
  <c r="AB22" i="5"/>
  <c r="W22" i="5"/>
  <c r="X22" i="5" s="1"/>
  <c r="V22" i="5"/>
  <c r="S22" i="5"/>
  <c r="T22" i="5" s="1"/>
  <c r="R22" i="5"/>
  <c r="O22" i="5"/>
  <c r="P22" i="5" s="1"/>
  <c r="N22" i="5"/>
  <c r="K22" i="5"/>
  <c r="J22" i="5"/>
  <c r="H22" i="5"/>
  <c r="G22" i="5"/>
  <c r="E22" i="5"/>
  <c r="D22" i="5"/>
  <c r="F22" i="5" s="1"/>
  <c r="AC22" i="5" s="1"/>
  <c r="AJ21" i="5"/>
  <c r="AF21" i="5"/>
  <c r="AB21" i="5"/>
  <c r="AC21" i="5" s="1"/>
  <c r="X21" i="5"/>
  <c r="T21" i="5"/>
  <c r="P21" i="5"/>
  <c r="L21" i="5"/>
  <c r="AK21" i="5" s="1"/>
  <c r="I21" i="5"/>
  <c r="U21" i="5" s="1"/>
  <c r="F21" i="5"/>
  <c r="AJ20" i="5"/>
  <c r="AF20" i="5"/>
  <c r="AB20" i="5"/>
  <c r="X20" i="5"/>
  <c r="T20" i="5"/>
  <c r="P20" i="5"/>
  <c r="Q20" i="5" s="1"/>
  <c r="L20" i="5"/>
  <c r="I20" i="5"/>
  <c r="F20" i="5"/>
  <c r="AJ19" i="5"/>
  <c r="AF19" i="5"/>
  <c r="AK19" i="5" s="1"/>
  <c r="AB19" i="5"/>
  <c r="X19" i="5"/>
  <c r="Y19" i="5" s="1"/>
  <c r="T19" i="5"/>
  <c r="P19" i="5"/>
  <c r="L19" i="5"/>
  <c r="I19" i="5"/>
  <c r="F19" i="5"/>
  <c r="Q19" i="5" s="1"/>
  <c r="AJ18" i="5"/>
  <c r="AF18" i="5"/>
  <c r="AK18" i="5" s="1"/>
  <c r="AB18" i="5"/>
  <c r="X18" i="5"/>
  <c r="T18" i="5"/>
  <c r="P18" i="5"/>
  <c r="L18" i="5"/>
  <c r="I18" i="5"/>
  <c r="F18" i="5"/>
  <c r="AK17" i="5"/>
  <c r="AJ17" i="5"/>
  <c r="AF17" i="5"/>
  <c r="AB17" i="5"/>
  <c r="X17" i="5"/>
  <c r="T17" i="5"/>
  <c r="P17" i="5"/>
  <c r="L17" i="5"/>
  <c r="I17" i="5"/>
  <c r="Y17" i="5" s="1"/>
  <c r="F17" i="5"/>
  <c r="AJ16" i="5"/>
  <c r="AF16" i="5"/>
  <c r="AK16" i="5" s="1"/>
  <c r="AB16" i="5"/>
  <c r="X16" i="5"/>
  <c r="T16" i="5"/>
  <c r="P16" i="5"/>
  <c r="L16" i="5"/>
  <c r="I16" i="5"/>
  <c r="F16" i="5"/>
  <c r="AI15" i="5"/>
  <c r="AJ15" i="5" s="1"/>
  <c r="AH15" i="5"/>
  <c r="AG15" i="5"/>
  <c r="AE15" i="5"/>
  <c r="AD15" i="5"/>
  <c r="AB15" i="5"/>
  <c r="W15" i="5"/>
  <c r="V15" i="5"/>
  <c r="X15" i="5" s="1"/>
  <c r="S15" i="5"/>
  <c r="R15" i="5"/>
  <c r="O15" i="5"/>
  <c r="N15" i="5"/>
  <c r="P15" i="5" s="1"/>
  <c r="K15" i="5"/>
  <c r="J15" i="5"/>
  <c r="L15" i="5" s="1"/>
  <c r="H15" i="5"/>
  <c r="I15" i="5" s="1"/>
  <c r="G15" i="5"/>
  <c r="E15" i="5"/>
  <c r="D15" i="5"/>
  <c r="AJ14" i="5"/>
  <c r="AF14" i="5"/>
  <c r="AK14" i="5" s="1"/>
  <c r="AB14" i="5"/>
  <c r="X14" i="5"/>
  <c r="T14" i="5"/>
  <c r="P14" i="5"/>
  <c r="L14" i="5"/>
  <c r="I14" i="5"/>
  <c r="F14" i="5"/>
  <c r="AJ13" i="5"/>
  <c r="AF13" i="5"/>
  <c r="AB13" i="5"/>
  <c r="X13" i="5"/>
  <c r="T13" i="5"/>
  <c r="P13" i="5"/>
  <c r="L13" i="5"/>
  <c r="I13" i="5"/>
  <c r="Y13" i="5" s="1"/>
  <c r="F13" i="5"/>
  <c r="AJ12" i="5"/>
  <c r="AF12" i="5"/>
  <c r="AB12" i="5"/>
  <c r="AC12" i="5" s="1"/>
  <c r="X12" i="5"/>
  <c r="T12" i="5"/>
  <c r="P12" i="5"/>
  <c r="L12" i="5"/>
  <c r="M12" i="5" s="1"/>
  <c r="I12" i="5"/>
  <c r="U12" i="5" s="1"/>
  <c r="F12" i="5"/>
  <c r="AJ11" i="5"/>
  <c r="AF11" i="5"/>
  <c r="AB11" i="5"/>
  <c r="X11" i="5"/>
  <c r="T11" i="5"/>
  <c r="P11" i="5"/>
  <c r="Q11" i="5" s="1"/>
  <c r="L11" i="5"/>
  <c r="I11" i="5"/>
  <c r="F11" i="5"/>
  <c r="AI10" i="5"/>
  <c r="AH10" i="5"/>
  <c r="AG10" i="5"/>
  <c r="AJ10" i="5" s="1"/>
  <c r="AE10" i="5"/>
  <c r="AD10" i="5"/>
  <c r="AB10" i="5"/>
  <c r="W10" i="5"/>
  <c r="V10" i="5"/>
  <c r="X10" i="5" s="1"/>
  <c r="S10" i="5"/>
  <c r="R10" i="5"/>
  <c r="T10" i="5" s="1"/>
  <c r="O10" i="5"/>
  <c r="N10" i="5"/>
  <c r="K10" i="5"/>
  <c r="J10" i="5"/>
  <c r="L10" i="5" s="1"/>
  <c r="H10" i="5"/>
  <c r="G10" i="5"/>
  <c r="I10" i="5" s="1"/>
  <c r="E10" i="5"/>
  <c r="F10" i="5" s="1"/>
  <c r="D10" i="5"/>
  <c r="AJ9" i="5"/>
  <c r="AF9" i="5"/>
  <c r="AB9" i="5"/>
  <c r="X9" i="5"/>
  <c r="T9" i="5"/>
  <c r="P9" i="5"/>
  <c r="L9" i="5"/>
  <c r="I9" i="5"/>
  <c r="F9" i="5"/>
  <c r="AI55" i="4"/>
  <c r="AH55" i="4"/>
  <c r="AG55" i="4"/>
  <c r="AJ55" i="4" s="1"/>
  <c r="AE55" i="4"/>
  <c r="AF55" i="4" s="1"/>
  <c r="AD55" i="4"/>
  <c r="AB55" i="4"/>
  <c r="W55" i="4"/>
  <c r="V55" i="4"/>
  <c r="X55" i="4" s="1"/>
  <c r="S55" i="4"/>
  <c r="T55" i="4" s="1"/>
  <c r="R55" i="4"/>
  <c r="O55" i="4"/>
  <c r="N55" i="4"/>
  <c r="P55" i="4" s="1"/>
  <c r="K55" i="4"/>
  <c r="L55" i="4" s="1"/>
  <c r="J55" i="4"/>
  <c r="H55" i="4"/>
  <c r="G55" i="4"/>
  <c r="I55" i="4" s="1"/>
  <c r="E55" i="4"/>
  <c r="F55" i="4" s="1"/>
  <c r="D55" i="4"/>
  <c r="AI54" i="4"/>
  <c r="AH54" i="4"/>
  <c r="AG54" i="4"/>
  <c r="AJ54" i="4" s="1"/>
  <c r="AE54" i="4"/>
  <c r="AF54" i="4" s="1"/>
  <c r="AD54" i="4"/>
  <c r="AB54" i="4"/>
  <c r="W54" i="4"/>
  <c r="V54" i="4"/>
  <c r="S54" i="4"/>
  <c r="R54" i="4"/>
  <c r="O54" i="4"/>
  <c r="N54" i="4"/>
  <c r="K54" i="4"/>
  <c r="J54" i="4"/>
  <c r="H54" i="4"/>
  <c r="G54" i="4"/>
  <c r="E54" i="4"/>
  <c r="D54" i="4"/>
  <c r="AJ53" i="4"/>
  <c r="AF53" i="4"/>
  <c r="AB53" i="4"/>
  <c r="X53" i="4"/>
  <c r="Y53" i="4" s="1"/>
  <c r="T53" i="4"/>
  <c r="P53" i="4"/>
  <c r="L53" i="4"/>
  <c r="AK53" i="4" s="1"/>
  <c r="I53" i="4"/>
  <c r="U53" i="4" s="1"/>
  <c r="F53" i="4"/>
  <c r="AC53" i="4" s="1"/>
  <c r="AJ52" i="4"/>
  <c r="AF52" i="4"/>
  <c r="AK52" i="4" s="1"/>
  <c r="AB52" i="4"/>
  <c r="X52" i="4"/>
  <c r="T52" i="4"/>
  <c r="P52" i="4"/>
  <c r="L52" i="4"/>
  <c r="I52" i="4"/>
  <c r="Y52" i="4" s="1"/>
  <c r="F52" i="4"/>
  <c r="Q52" i="4" s="1"/>
  <c r="AJ51" i="4"/>
  <c r="AF51" i="4"/>
  <c r="AB51" i="4"/>
  <c r="X51" i="4"/>
  <c r="T51" i="4"/>
  <c r="P51" i="4"/>
  <c r="L51" i="4"/>
  <c r="I51" i="4"/>
  <c r="Y51" i="4" s="1"/>
  <c r="F51" i="4"/>
  <c r="Q51" i="4" s="1"/>
  <c r="AJ50" i="4"/>
  <c r="AF50" i="4"/>
  <c r="AK50" i="4" s="1"/>
  <c r="AC50" i="4"/>
  <c r="AB50" i="4"/>
  <c r="X50" i="4"/>
  <c r="T50" i="4"/>
  <c r="U50" i="4" s="1"/>
  <c r="Q50" i="4"/>
  <c r="P50" i="4"/>
  <c r="M50" i="4"/>
  <c r="L50" i="4"/>
  <c r="I50" i="4"/>
  <c r="F50" i="4"/>
  <c r="AJ49" i="4"/>
  <c r="AF49" i="4"/>
  <c r="AK49" i="4" s="1"/>
  <c r="AB49" i="4"/>
  <c r="X49" i="4"/>
  <c r="T49" i="4"/>
  <c r="P49" i="4"/>
  <c r="L49" i="4"/>
  <c r="I49" i="4"/>
  <c r="F49" i="4"/>
  <c r="AI48" i="4"/>
  <c r="AJ48" i="4" s="1"/>
  <c r="AH48" i="4"/>
  <c r="AG48" i="4"/>
  <c r="AF48" i="4"/>
  <c r="AE48" i="4"/>
  <c r="AD48" i="4"/>
  <c r="AB48" i="4"/>
  <c r="W48" i="4"/>
  <c r="V48" i="4"/>
  <c r="X48" i="4" s="1"/>
  <c r="S48" i="4"/>
  <c r="R48" i="4"/>
  <c r="O48" i="4"/>
  <c r="N48" i="4"/>
  <c r="K48" i="4"/>
  <c r="J48" i="4"/>
  <c r="H48" i="4"/>
  <c r="G48" i="4"/>
  <c r="E48" i="4"/>
  <c r="D48" i="4"/>
  <c r="F48" i="4" s="1"/>
  <c r="AC48" i="4" s="1"/>
  <c r="AJ47" i="4"/>
  <c r="AF47" i="4"/>
  <c r="AB47" i="4"/>
  <c r="X47" i="4"/>
  <c r="T47" i="4"/>
  <c r="P47" i="4"/>
  <c r="M47" i="4"/>
  <c r="L47" i="4"/>
  <c r="I47" i="4"/>
  <c r="U47" i="4" s="1"/>
  <c r="F47" i="4"/>
  <c r="AC47" i="4" s="1"/>
  <c r="AJ46" i="4"/>
  <c r="AF46" i="4"/>
  <c r="AK46" i="4" s="1"/>
  <c r="AB46" i="4"/>
  <c r="X46" i="4"/>
  <c r="T46" i="4"/>
  <c r="P46" i="4"/>
  <c r="L46" i="4"/>
  <c r="I46" i="4"/>
  <c r="Y46" i="4" s="1"/>
  <c r="F46" i="4"/>
  <c r="M46" i="4" s="1"/>
  <c r="AJ45" i="4"/>
  <c r="AF45" i="4"/>
  <c r="AB45" i="4"/>
  <c r="Y45" i="4"/>
  <c r="X45" i="4"/>
  <c r="U45" i="4"/>
  <c r="T45" i="4"/>
  <c r="P45" i="4"/>
  <c r="L45" i="4"/>
  <c r="M45" i="4" s="1"/>
  <c r="I45" i="4"/>
  <c r="F45" i="4"/>
  <c r="AK44" i="4"/>
  <c r="AJ44" i="4"/>
  <c r="AF44" i="4"/>
  <c r="AB44" i="4"/>
  <c r="X44" i="4"/>
  <c r="T44" i="4"/>
  <c r="P44" i="4"/>
  <c r="L44" i="4"/>
  <c r="I44" i="4"/>
  <c r="F44" i="4"/>
  <c r="AC44" i="4" s="1"/>
  <c r="AJ43" i="4"/>
  <c r="AF43" i="4"/>
  <c r="AK43" i="4" s="1"/>
  <c r="AB43" i="4"/>
  <c r="X43" i="4"/>
  <c r="T43" i="4"/>
  <c r="P43" i="4"/>
  <c r="L43" i="4"/>
  <c r="I43" i="4"/>
  <c r="Y43" i="4" s="1"/>
  <c r="F43" i="4"/>
  <c r="AC43" i="4" s="1"/>
  <c r="AJ42" i="4"/>
  <c r="AF42" i="4"/>
  <c r="AB42" i="4"/>
  <c r="X42" i="4"/>
  <c r="T42" i="4"/>
  <c r="P42" i="4"/>
  <c r="L42" i="4"/>
  <c r="I42" i="4"/>
  <c r="Y42" i="4" s="1"/>
  <c r="F42" i="4"/>
  <c r="AI41" i="4"/>
  <c r="AH41" i="4"/>
  <c r="AG41" i="4"/>
  <c r="AJ41" i="4" s="1"/>
  <c r="AE41" i="4"/>
  <c r="AD41" i="4"/>
  <c r="AF41" i="4" s="1"/>
  <c r="AB41" i="4"/>
  <c r="W41" i="4"/>
  <c r="V41" i="4"/>
  <c r="X41" i="4" s="1"/>
  <c r="S41" i="4"/>
  <c r="R41" i="4"/>
  <c r="O41" i="4"/>
  <c r="N41" i="4"/>
  <c r="P41" i="4" s="1"/>
  <c r="K41" i="4"/>
  <c r="J41" i="4"/>
  <c r="H41" i="4"/>
  <c r="I41" i="4" s="1"/>
  <c r="G41" i="4"/>
  <c r="E41" i="4"/>
  <c r="D41" i="4"/>
  <c r="AK40" i="4"/>
  <c r="AJ40" i="4"/>
  <c r="AF40" i="4"/>
  <c r="AB40" i="4"/>
  <c r="X40" i="4"/>
  <c r="T40" i="4"/>
  <c r="U40" i="4" s="1"/>
  <c r="P40" i="4"/>
  <c r="M40" i="4"/>
  <c r="L40" i="4"/>
  <c r="I40" i="4"/>
  <c r="F40" i="4"/>
  <c r="AC40" i="4" s="1"/>
  <c r="AJ39" i="4"/>
  <c r="AF39" i="4"/>
  <c r="AK39" i="4" s="1"/>
  <c r="AB39" i="4"/>
  <c r="X39" i="4"/>
  <c r="T39" i="4"/>
  <c r="P39" i="4"/>
  <c r="L39" i="4"/>
  <c r="I39" i="4"/>
  <c r="F39" i="4"/>
  <c r="AJ38" i="4"/>
  <c r="AF38" i="4"/>
  <c r="AB38" i="4"/>
  <c r="X38" i="4"/>
  <c r="T38" i="4"/>
  <c r="P38" i="4"/>
  <c r="L38" i="4"/>
  <c r="I38" i="4"/>
  <c r="U38" i="4" s="1"/>
  <c r="F38" i="4"/>
  <c r="AC38" i="4" s="1"/>
  <c r="AJ37" i="4"/>
  <c r="AF37" i="4"/>
  <c r="AB37" i="4"/>
  <c r="X37" i="4"/>
  <c r="T37" i="4"/>
  <c r="P37" i="4"/>
  <c r="L37" i="4"/>
  <c r="I37" i="4"/>
  <c r="Y37" i="4" s="1"/>
  <c r="F37" i="4"/>
  <c r="M37" i="4" s="1"/>
  <c r="AI36" i="4"/>
  <c r="AH36" i="4"/>
  <c r="AG36" i="4"/>
  <c r="AJ36" i="4" s="1"/>
  <c r="AE36" i="4"/>
  <c r="AD36" i="4"/>
  <c r="AB36" i="4"/>
  <c r="W36" i="4"/>
  <c r="V36" i="4"/>
  <c r="X36" i="4" s="1"/>
  <c r="S36" i="4"/>
  <c r="R36" i="4"/>
  <c r="T36" i="4" s="1"/>
  <c r="O36" i="4"/>
  <c r="N36" i="4"/>
  <c r="K36" i="4"/>
  <c r="J36" i="4"/>
  <c r="L36" i="4" s="1"/>
  <c r="H36" i="4"/>
  <c r="G36" i="4"/>
  <c r="E36" i="4"/>
  <c r="D36" i="4"/>
  <c r="AJ35" i="4"/>
  <c r="AF35" i="4"/>
  <c r="AB35" i="4"/>
  <c r="AC35" i="4" s="1"/>
  <c r="Y35" i="4"/>
  <c r="X35" i="4"/>
  <c r="T35" i="4"/>
  <c r="P35" i="4"/>
  <c r="L35" i="4"/>
  <c r="I35" i="4"/>
  <c r="U35" i="4" s="1"/>
  <c r="F35" i="4"/>
  <c r="Q35" i="4" s="1"/>
  <c r="AK34" i="4"/>
  <c r="AJ34" i="4"/>
  <c r="AF34" i="4"/>
  <c r="AB34" i="4"/>
  <c r="X34" i="4"/>
  <c r="T34" i="4"/>
  <c r="P34" i="4"/>
  <c r="L34" i="4"/>
  <c r="I34" i="4"/>
  <c r="Y34" i="4" s="1"/>
  <c r="F34" i="4"/>
  <c r="AJ33" i="4"/>
  <c r="AF33" i="4"/>
  <c r="AK33" i="4" s="1"/>
  <c r="AB33" i="4"/>
  <c r="X33" i="4"/>
  <c r="T33" i="4"/>
  <c r="U33" i="4" s="1"/>
  <c r="P33" i="4"/>
  <c r="L33" i="4"/>
  <c r="I33" i="4"/>
  <c r="Y33" i="4" s="1"/>
  <c r="F33" i="4"/>
  <c r="AC33" i="4" s="1"/>
  <c r="AJ32" i="4"/>
  <c r="AF32" i="4"/>
  <c r="AK32" i="4" s="1"/>
  <c r="AB32" i="4"/>
  <c r="X32" i="4"/>
  <c r="T32" i="4"/>
  <c r="P32" i="4"/>
  <c r="L32" i="4"/>
  <c r="I32" i="4"/>
  <c r="Y32" i="4" s="1"/>
  <c r="F32" i="4"/>
  <c r="AK31" i="4"/>
  <c r="AJ31" i="4"/>
  <c r="AF31" i="4"/>
  <c r="AB31" i="4"/>
  <c r="X31" i="4"/>
  <c r="T31" i="4"/>
  <c r="U31" i="4" s="1"/>
  <c r="P31" i="4"/>
  <c r="M31" i="4"/>
  <c r="L31" i="4"/>
  <c r="I31" i="4"/>
  <c r="F31" i="4"/>
  <c r="AC31" i="4" s="1"/>
  <c r="AJ30" i="4"/>
  <c r="AF30" i="4"/>
  <c r="AK30" i="4" s="1"/>
  <c r="AB30" i="4"/>
  <c r="X30" i="4"/>
  <c r="T30" i="4"/>
  <c r="P30" i="4"/>
  <c r="L30" i="4"/>
  <c r="I30" i="4"/>
  <c r="F30" i="4"/>
  <c r="AJ29" i="4"/>
  <c r="AF29" i="4"/>
  <c r="AB29" i="4"/>
  <c r="X29" i="4"/>
  <c r="T29" i="4"/>
  <c r="P29" i="4"/>
  <c r="L29" i="4"/>
  <c r="I29" i="4"/>
  <c r="U29" i="4" s="1"/>
  <c r="F29" i="4"/>
  <c r="AC29" i="4" s="1"/>
  <c r="AI28" i="4"/>
  <c r="AH28" i="4"/>
  <c r="AG28" i="4"/>
  <c r="AJ28" i="4" s="1"/>
  <c r="AE28" i="4"/>
  <c r="AF28" i="4" s="1"/>
  <c r="AD28" i="4"/>
  <c r="AB28" i="4"/>
  <c r="W28" i="4"/>
  <c r="V28" i="4"/>
  <c r="S28" i="4"/>
  <c r="R28" i="4"/>
  <c r="T28" i="4" s="1"/>
  <c r="O28" i="4"/>
  <c r="P28" i="4" s="1"/>
  <c r="N28" i="4"/>
  <c r="K28" i="4"/>
  <c r="J28" i="4"/>
  <c r="L28" i="4" s="1"/>
  <c r="H28" i="4"/>
  <c r="G28" i="4"/>
  <c r="E28" i="4"/>
  <c r="D28" i="4"/>
  <c r="AJ27" i="4"/>
  <c r="AF27" i="4"/>
  <c r="AB27" i="4"/>
  <c r="X27" i="4"/>
  <c r="T27" i="4"/>
  <c r="P27" i="4"/>
  <c r="L27" i="4"/>
  <c r="I27" i="4"/>
  <c r="F27" i="4"/>
  <c r="AJ26" i="4"/>
  <c r="AF26" i="4"/>
  <c r="AB26" i="4"/>
  <c r="AC26" i="4" s="1"/>
  <c r="X26" i="4"/>
  <c r="T26" i="4"/>
  <c r="P26" i="4"/>
  <c r="L26" i="4"/>
  <c r="I26" i="4"/>
  <c r="Y26" i="4" s="1"/>
  <c r="F26" i="4"/>
  <c r="Q26" i="4" s="1"/>
  <c r="AK25" i="4"/>
  <c r="AJ25" i="4"/>
  <c r="AF25" i="4"/>
  <c r="AB25" i="4"/>
  <c r="X25" i="4"/>
  <c r="T25" i="4"/>
  <c r="P25" i="4"/>
  <c r="L25" i="4"/>
  <c r="I25" i="4"/>
  <c r="U25" i="4" s="1"/>
  <c r="F25" i="4"/>
  <c r="AJ24" i="4"/>
  <c r="AF24" i="4"/>
  <c r="AK24" i="4" s="1"/>
  <c r="AB24" i="4"/>
  <c r="X24" i="4"/>
  <c r="T24" i="4"/>
  <c r="U24" i="4" s="1"/>
  <c r="P24" i="4"/>
  <c r="L24" i="4"/>
  <c r="I24" i="4"/>
  <c r="Y24" i="4" s="1"/>
  <c r="F24" i="4"/>
  <c r="AC24" i="4" s="1"/>
  <c r="AJ23" i="4"/>
  <c r="AF23" i="4"/>
  <c r="AK23" i="4" s="1"/>
  <c r="AB23" i="4"/>
  <c r="X23" i="4"/>
  <c r="T23" i="4"/>
  <c r="P23" i="4"/>
  <c r="L23" i="4"/>
  <c r="I23" i="4"/>
  <c r="Y23" i="4" s="1"/>
  <c r="F23" i="4"/>
  <c r="AK22" i="4"/>
  <c r="AJ22" i="4"/>
  <c r="AF22" i="4"/>
  <c r="AB22" i="4"/>
  <c r="X22" i="4"/>
  <c r="T22" i="4"/>
  <c r="U22" i="4" s="1"/>
  <c r="P22" i="4"/>
  <c r="M22" i="4"/>
  <c r="L22" i="4"/>
  <c r="I22" i="4"/>
  <c r="F22" i="4"/>
  <c r="AC22" i="4" s="1"/>
  <c r="AJ21" i="4"/>
  <c r="AF21" i="4"/>
  <c r="AK21" i="4" s="1"/>
  <c r="AB21" i="4"/>
  <c r="X21" i="4"/>
  <c r="T21" i="4"/>
  <c r="P21" i="4"/>
  <c r="L21" i="4"/>
  <c r="I21" i="4"/>
  <c r="F21" i="4"/>
  <c r="AI20" i="4"/>
  <c r="AH20" i="4"/>
  <c r="AG20" i="4"/>
  <c r="AF20" i="4"/>
  <c r="AK20" i="4" s="1"/>
  <c r="AE20" i="4"/>
  <c r="AD20" i="4"/>
  <c r="AB20" i="4"/>
  <c r="W20" i="4"/>
  <c r="V20" i="4"/>
  <c r="S20" i="4"/>
  <c r="R20" i="4"/>
  <c r="T20" i="4" s="1"/>
  <c r="O20" i="4"/>
  <c r="N20" i="4"/>
  <c r="K20" i="4"/>
  <c r="J20" i="4"/>
  <c r="L20" i="4" s="1"/>
  <c r="H20" i="4"/>
  <c r="I20" i="4" s="1"/>
  <c r="G20" i="4"/>
  <c r="E20" i="4"/>
  <c r="D20" i="4"/>
  <c r="F20" i="4" s="1"/>
  <c r="AJ19" i="4"/>
  <c r="AF19" i="4"/>
  <c r="AB19" i="4"/>
  <c r="X19" i="4"/>
  <c r="T19" i="4"/>
  <c r="P19" i="4"/>
  <c r="Q19" i="4" s="1"/>
  <c r="L19" i="4"/>
  <c r="I19" i="4"/>
  <c r="Y19" i="4" s="1"/>
  <c r="F19" i="4"/>
  <c r="M19" i="4" s="1"/>
  <c r="AJ18" i="4"/>
  <c r="AF18" i="4"/>
  <c r="AB18" i="4"/>
  <c r="X18" i="4"/>
  <c r="T18" i="4"/>
  <c r="P18" i="4"/>
  <c r="L18" i="4"/>
  <c r="I18" i="4"/>
  <c r="F18" i="4"/>
  <c r="Q18" i="4" s="1"/>
  <c r="AJ17" i="4"/>
  <c r="AF17" i="4"/>
  <c r="AK17" i="4" s="1"/>
  <c r="AB17" i="4"/>
  <c r="AC17" i="4" s="1"/>
  <c r="X17" i="4"/>
  <c r="T17" i="4"/>
  <c r="P17" i="4"/>
  <c r="L17" i="4"/>
  <c r="I17" i="4"/>
  <c r="Y17" i="4" s="1"/>
  <c r="F17" i="4"/>
  <c r="Q17" i="4" s="1"/>
  <c r="AJ16" i="4"/>
  <c r="AF16" i="4"/>
  <c r="AK16" i="4" s="1"/>
  <c r="AB16" i="4"/>
  <c r="X16" i="4"/>
  <c r="T16" i="4"/>
  <c r="P16" i="4"/>
  <c r="L16" i="4"/>
  <c r="I16" i="4"/>
  <c r="F16" i="4"/>
  <c r="AJ15" i="4"/>
  <c r="AF15" i="4"/>
  <c r="AB15" i="4"/>
  <c r="X15" i="4"/>
  <c r="U15" i="4"/>
  <c r="T15" i="4"/>
  <c r="P15" i="4"/>
  <c r="L15" i="4"/>
  <c r="AK15" i="4" s="1"/>
  <c r="I15" i="4"/>
  <c r="F15" i="4"/>
  <c r="AC15" i="4" s="1"/>
  <c r="AJ14" i="4"/>
  <c r="AF14" i="4"/>
  <c r="AK14" i="4" s="1"/>
  <c r="AB14" i="4"/>
  <c r="X14" i="4"/>
  <c r="T14" i="4"/>
  <c r="U14" i="4" s="1"/>
  <c r="P14" i="4"/>
  <c r="L14" i="4"/>
  <c r="I14" i="4"/>
  <c r="Y14" i="4" s="1"/>
  <c r="F14" i="4"/>
  <c r="Q14" i="4" s="1"/>
  <c r="AK13" i="4"/>
  <c r="AJ13" i="4"/>
  <c r="AF13" i="4"/>
  <c r="AB13" i="4"/>
  <c r="X13" i="4"/>
  <c r="T13" i="4"/>
  <c r="P13" i="4"/>
  <c r="Q13" i="4" s="1"/>
  <c r="L13" i="4"/>
  <c r="I13" i="4"/>
  <c r="Y13" i="4" s="1"/>
  <c r="F13" i="4"/>
  <c r="M13" i="4" s="1"/>
  <c r="AJ12" i="4"/>
  <c r="AF12" i="4"/>
  <c r="AB12" i="4"/>
  <c r="AC12" i="4" s="1"/>
  <c r="X12" i="4"/>
  <c r="T12" i="4"/>
  <c r="P12" i="4"/>
  <c r="L12" i="4"/>
  <c r="M12" i="4" s="1"/>
  <c r="I12" i="4"/>
  <c r="F12" i="4"/>
  <c r="AI11" i="4"/>
  <c r="AH11" i="4"/>
  <c r="AG11" i="4"/>
  <c r="AE11" i="4"/>
  <c r="AD11" i="4"/>
  <c r="AF11" i="4" s="1"/>
  <c r="AB11" i="4"/>
  <c r="W11" i="4"/>
  <c r="V11" i="4"/>
  <c r="S11" i="4"/>
  <c r="R11" i="4"/>
  <c r="T11" i="4" s="1"/>
  <c r="O11" i="4"/>
  <c r="N11" i="4"/>
  <c r="K11" i="4"/>
  <c r="J11" i="4"/>
  <c r="H11" i="4"/>
  <c r="I11" i="4" s="1"/>
  <c r="G11" i="4"/>
  <c r="E11" i="4"/>
  <c r="F11" i="4" s="1"/>
  <c r="AC11" i="4" s="1"/>
  <c r="D11" i="4"/>
  <c r="AJ10" i="4"/>
  <c r="AF10" i="4"/>
  <c r="AK10" i="4" s="1"/>
  <c r="AB10" i="4"/>
  <c r="X10" i="4"/>
  <c r="T10" i="4"/>
  <c r="P10" i="4"/>
  <c r="Q10" i="4" s="1"/>
  <c r="L10" i="4"/>
  <c r="I10" i="4"/>
  <c r="F10" i="4"/>
  <c r="M10" i="4" s="1"/>
  <c r="AJ9" i="4"/>
  <c r="AF9" i="4"/>
  <c r="AB9" i="4"/>
  <c r="X9" i="4"/>
  <c r="T9" i="4"/>
  <c r="P9" i="4"/>
  <c r="L9" i="4"/>
  <c r="I9" i="4"/>
  <c r="F9" i="4"/>
  <c r="AI28" i="3"/>
  <c r="AH28" i="3"/>
  <c r="AG28" i="3"/>
  <c r="AJ28" i="3" s="1"/>
  <c r="AE28" i="3"/>
  <c r="AD28" i="3"/>
  <c r="AB28" i="3"/>
  <c r="W28" i="3"/>
  <c r="V28" i="3"/>
  <c r="S28" i="3"/>
  <c r="R28" i="3"/>
  <c r="T28" i="3" s="1"/>
  <c r="O28" i="3"/>
  <c r="N28" i="3"/>
  <c r="K28" i="3"/>
  <c r="L28" i="3" s="1"/>
  <c r="J28" i="3"/>
  <c r="H28" i="3"/>
  <c r="G28" i="3"/>
  <c r="I28" i="3" s="1"/>
  <c r="E28" i="3"/>
  <c r="D28" i="3"/>
  <c r="AJ27" i="3"/>
  <c r="AF27" i="3"/>
  <c r="AB27" i="3"/>
  <c r="AC27" i="3" s="1"/>
  <c r="X27" i="3"/>
  <c r="T27" i="3"/>
  <c r="U27" i="3" s="1"/>
  <c r="P27" i="3"/>
  <c r="L27" i="3"/>
  <c r="I27" i="3"/>
  <c r="F27" i="3"/>
  <c r="AJ26" i="3"/>
  <c r="AF26" i="3"/>
  <c r="AB26" i="3"/>
  <c r="X26" i="3"/>
  <c r="T26" i="3"/>
  <c r="P26" i="3"/>
  <c r="L26" i="3"/>
  <c r="AK26" i="3" s="1"/>
  <c r="I26" i="3"/>
  <c r="U26" i="3" s="1"/>
  <c r="F26" i="3"/>
  <c r="AJ25" i="3"/>
  <c r="AF25" i="3"/>
  <c r="AK25" i="3" s="1"/>
  <c r="AB25" i="3"/>
  <c r="X25" i="3"/>
  <c r="T25" i="3"/>
  <c r="Q25" i="3"/>
  <c r="P25" i="3"/>
  <c r="L25" i="3"/>
  <c r="I25" i="3"/>
  <c r="Y25" i="3" s="1"/>
  <c r="F25" i="3"/>
  <c r="AC25" i="3" s="1"/>
  <c r="AJ24" i="3"/>
  <c r="AF24" i="3"/>
  <c r="AB24" i="3"/>
  <c r="X24" i="3"/>
  <c r="T24" i="3"/>
  <c r="U24" i="3" s="1"/>
  <c r="P24" i="3"/>
  <c r="L24" i="3"/>
  <c r="I24" i="3"/>
  <c r="F24" i="3"/>
  <c r="AK23" i="3"/>
  <c r="AJ23" i="3"/>
  <c r="AF23" i="3"/>
  <c r="AB23" i="3"/>
  <c r="X23" i="3"/>
  <c r="T23" i="3"/>
  <c r="P23" i="3"/>
  <c r="L23" i="3"/>
  <c r="I23" i="3"/>
  <c r="F23" i="3"/>
  <c r="Q23" i="3" s="1"/>
  <c r="AJ22" i="3"/>
  <c r="AF22" i="3"/>
  <c r="AB22" i="3"/>
  <c r="X22" i="3"/>
  <c r="T22" i="3"/>
  <c r="P22" i="3"/>
  <c r="L22" i="3"/>
  <c r="I22" i="3"/>
  <c r="U22" i="3" s="1"/>
  <c r="F22" i="3"/>
  <c r="AJ21" i="3"/>
  <c r="AF21" i="3"/>
  <c r="AB21" i="3"/>
  <c r="X21" i="3"/>
  <c r="T21" i="3"/>
  <c r="P21" i="3"/>
  <c r="Q21" i="3" s="1"/>
  <c r="M21" i="3"/>
  <c r="L21" i="3"/>
  <c r="I21" i="3"/>
  <c r="F21" i="3"/>
  <c r="AC21" i="3" s="1"/>
  <c r="AJ20" i="3"/>
  <c r="AF20" i="3"/>
  <c r="AK20" i="3" s="1"/>
  <c r="AB20" i="3"/>
  <c r="X20" i="3"/>
  <c r="T20" i="3"/>
  <c r="P20" i="3"/>
  <c r="L20" i="3"/>
  <c r="I20" i="3"/>
  <c r="F20" i="3"/>
  <c r="AC20" i="3" s="1"/>
  <c r="AJ19" i="3"/>
  <c r="AF19" i="3"/>
  <c r="AB19" i="3"/>
  <c r="AC19" i="3" s="1"/>
  <c r="X19" i="3"/>
  <c r="T19" i="3"/>
  <c r="P19" i="3"/>
  <c r="L19" i="3"/>
  <c r="AK19" i="3" s="1"/>
  <c r="I19" i="3"/>
  <c r="F19" i="3"/>
  <c r="AK18" i="3"/>
  <c r="AJ18" i="3"/>
  <c r="AF18" i="3"/>
  <c r="AB18" i="3"/>
  <c r="X18" i="3"/>
  <c r="T18" i="3"/>
  <c r="P18" i="3"/>
  <c r="L18" i="3"/>
  <c r="I18" i="3"/>
  <c r="U18" i="3" s="1"/>
  <c r="F18" i="3"/>
  <c r="AC18" i="3" s="1"/>
  <c r="AJ17" i="3"/>
  <c r="AF17" i="3"/>
  <c r="AK17" i="3" s="1"/>
  <c r="AB17" i="3"/>
  <c r="X17" i="3"/>
  <c r="T17" i="3"/>
  <c r="Q17" i="3"/>
  <c r="P17" i="3"/>
  <c r="L17" i="3"/>
  <c r="I17" i="3"/>
  <c r="Y17" i="3" s="1"/>
  <c r="F17" i="3"/>
  <c r="AC17" i="3" s="1"/>
  <c r="AJ16" i="3"/>
  <c r="AF16" i="3"/>
  <c r="AB16" i="3"/>
  <c r="X16" i="3"/>
  <c r="T16" i="3"/>
  <c r="P16" i="3"/>
  <c r="L16" i="3"/>
  <c r="I16" i="3"/>
  <c r="F16" i="3"/>
  <c r="Q16" i="3" s="1"/>
  <c r="AJ15" i="3"/>
  <c r="AF15" i="3"/>
  <c r="AK15" i="3" s="1"/>
  <c r="AC15" i="3"/>
  <c r="AB15" i="3"/>
  <c r="X15" i="3"/>
  <c r="T15" i="3"/>
  <c r="U15" i="3" s="1"/>
  <c r="Q15" i="3"/>
  <c r="P15" i="3"/>
  <c r="L15" i="3"/>
  <c r="M15" i="3" s="1"/>
  <c r="I15" i="3"/>
  <c r="F15" i="3"/>
  <c r="AJ14" i="3"/>
  <c r="AF14" i="3"/>
  <c r="AK14" i="3" s="1"/>
  <c r="AB14" i="3"/>
  <c r="X14" i="3"/>
  <c r="T14" i="3"/>
  <c r="P14" i="3"/>
  <c r="Q14" i="3" s="1"/>
  <c r="L14" i="3"/>
  <c r="I14" i="3"/>
  <c r="F14" i="3"/>
  <c r="AJ13" i="3"/>
  <c r="AF13" i="3"/>
  <c r="AB13" i="3"/>
  <c r="Y13" i="3"/>
  <c r="X13" i="3"/>
  <c r="T13" i="3"/>
  <c r="P13" i="3"/>
  <c r="L13" i="3"/>
  <c r="I13" i="3"/>
  <c r="U13" i="3" s="1"/>
  <c r="F13" i="3"/>
  <c r="M13" i="3" s="1"/>
  <c r="AJ12" i="3"/>
  <c r="AF12" i="3"/>
  <c r="AB12" i="3"/>
  <c r="X12" i="3"/>
  <c r="T12" i="3"/>
  <c r="P12" i="3"/>
  <c r="L12" i="3"/>
  <c r="I12" i="3"/>
  <c r="Y12" i="3" s="1"/>
  <c r="F12" i="3"/>
  <c r="M12" i="3" s="1"/>
  <c r="AJ11" i="3"/>
  <c r="AF11" i="3"/>
  <c r="AB11" i="3"/>
  <c r="AC11" i="3" s="1"/>
  <c r="X11" i="3"/>
  <c r="U11" i="3"/>
  <c r="T11" i="3"/>
  <c r="P11" i="3"/>
  <c r="L11" i="3"/>
  <c r="AK11" i="3" s="1"/>
  <c r="I11" i="3"/>
  <c r="F11" i="3"/>
  <c r="AK10" i="3"/>
  <c r="AJ10" i="3"/>
  <c r="AF10" i="3"/>
  <c r="AB10" i="3"/>
  <c r="X10" i="3"/>
  <c r="T10" i="3"/>
  <c r="P10" i="3"/>
  <c r="L10" i="3"/>
  <c r="I10" i="3"/>
  <c r="F10" i="3"/>
  <c r="AC10" i="3" s="1"/>
  <c r="AJ9" i="3"/>
  <c r="AF9" i="3"/>
  <c r="AK9" i="3" s="1"/>
  <c r="AB9" i="3"/>
  <c r="X9" i="3"/>
  <c r="T9" i="3"/>
  <c r="P9" i="3"/>
  <c r="L9" i="3"/>
  <c r="I9" i="3"/>
  <c r="Y9" i="3" s="1"/>
  <c r="F9" i="3"/>
  <c r="AC9" i="3" s="1"/>
  <c r="AI17" i="2"/>
  <c r="AH17" i="2"/>
  <c r="AG17" i="2"/>
  <c r="AE17" i="2"/>
  <c r="AD17" i="2"/>
  <c r="AB17" i="2"/>
  <c r="W17" i="2"/>
  <c r="V17" i="2"/>
  <c r="X17" i="2" s="1"/>
  <c r="S17" i="2"/>
  <c r="T17" i="2" s="1"/>
  <c r="R17" i="2"/>
  <c r="O17" i="2"/>
  <c r="N17" i="2"/>
  <c r="P17" i="2" s="1"/>
  <c r="K17" i="2"/>
  <c r="L17" i="2" s="1"/>
  <c r="J17" i="2"/>
  <c r="H17" i="2"/>
  <c r="I17" i="2" s="1"/>
  <c r="G17" i="2"/>
  <c r="E17" i="2"/>
  <c r="D17" i="2"/>
  <c r="F17" i="2" s="1"/>
  <c r="AK16" i="2"/>
  <c r="AJ16" i="2"/>
  <c r="AF16" i="2"/>
  <c r="AB16" i="2"/>
  <c r="X16" i="2"/>
  <c r="T16" i="2"/>
  <c r="P16" i="2"/>
  <c r="L16" i="2"/>
  <c r="I16" i="2"/>
  <c r="F16" i="2"/>
  <c r="Q16" i="2" s="1"/>
  <c r="AJ15" i="2"/>
  <c r="AF15" i="2"/>
  <c r="AK15" i="2" s="1"/>
  <c r="AC15" i="2"/>
  <c r="AB15" i="2"/>
  <c r="X15" i="2"/>
  <c r="T15" i="2"/>
  <c r="U15" i="2" s="1"/>
  <c r="Q15" i="2"/>
  <c r="P15" i="2"/>
  <c r="L15" i="2"/>
  <c r="M15" i="2" s="1"/>
  <c r="I15" i="2"/>
  <c r="F15" i="2"/>
  <c r="AJ14" i="2"/>
  <c r="AF14" i="2"/>
  <c r="AK14" i="2" s="1"/>
  <c r="AB14" i="2"/>
  <c r="X14" i="2"/>
  <c r="T14" i="2"/>
  <c r="U14" i="2" s="1"/>
  <c r="P14" i="2"/>
  <c r="Q14" i="2" s="1"/>
  <c r="L14" i="2"/>
  <c r="I14" i="2"/>
  <c r="F14" i="2"/>
  <c r="AJ13" i="2"/>
  <c r="AF13" i="2"/>
  <c r="AB13" i="2"/>
  <c r="X13" i="2"/>
  <c r="T13" i="2"/>
  <c r="P13" i="2"/>
  <c r="L13" i="2"/>
  <c r="M13" i="2" s="1"/>
  <c r="I13" i="2"/>
  <c r="U13" i="2" s="1"/>
  <c r="F13" i="2"/>
  <c r="AC13" i="2" s="1"/>
  <c r="AJ12" i="2"/>
  <c r="AF12" i="2"/>
  <c r="AK12" i="2" s="1"/>
  <c r="AB12" i="2"/>
  <c r="X12" i="2"/>
  <c r="T12" i="2"/>
  <c r="P12" i="2"/>
  <c r="L12" i="2"/>
  <c r="I12" i="2"/>
  <c r="Y12" i="2" s="1"/>
  <c r="F12" i="2"/>
  <c r="Q12" i="2" s="1"/>
  <c r="AJ11" i="2"/>
  <c r="AF11" i="2"/>
  <c r="AB11" i="2"/>
  <c r="X11" i="2"/>
  <c r="T11" i="2"/>
  <c r="P11" i="2"/>
  <c r="L11" i="2"/>
  <c r="I11" i="2"/>
  <c r="U11" i="2" s="1"/>
  <c r="F11" i="2"/>
  <c r="Q11" i="2" s="1"/>
  <c r="AJ10" i="2"/>
  <c r="AF10" i="2"/>
  <c r="AK10" i="2" s="1"/>
  <c r="AB10" i="2"/>
  <c r="X10" i="2"/>
  <c r="T10" i="2"/>
  <c r="P10" i="2"/>
  <c r="L10" i="2"/>
  <c r="I10" i="2"/>
  <c r="F10" i="2"/>
  <c r="AJ9" i="2"/>
  <c r="AF9" i="2"/>
  <c r="AB9" i="2"/>
  <c r="X9" i="2"/>
  <c r="U9" i="2"/>
  <c r="T9" i="2"/>
  <c r="P9" i="2"/>
  <c r="L9" i="2"/>
  <c r="AK9" i="2" s="1"/>
  <c r="I9" i="2"/>
  <c r="F9" i="2"/>
  <c r="AC9" i="2" s="1"/>
  <c r="AI18" i="1"/>
  <c r="AH18" i="1"/>
  <c r="AG18" i="1"/>
  <c r="AJ18" i="1" s="1"/>
  <c r="AE18" i="1"/>
  <c r="AD18" i="1"/>
  <c r="AF18" i="1" s="1"/>
  <c r="AB18" i="1"/>
  <c r="W18" i="1"/>
  <c r="X18" i="1" s="1"/>
  <c r="V18" i="1"/>
  <c r="S18" i="1"/>
  <c r="R18" i="1"/>
  <c r="T18" i="1" s="1"/>
  <c r="O18" i="1"/>
  <c r="P18" i="1" s="1"/>
  <c r="N18" i="1"/>
  <c r="K18" i="1"/>
  <c r="J18" i="1"/>
  <c r="L18" i="1" s="1"/>
  <c r="H18" i="1"/>
  <c r="G18" i="1"/>
  <c r="E18" i="1"/>
  <c r="D18" i="1"/>
  <c r="F18" i="1" s="1"/>
  <c r="AJ17" i="1"/>
  <c r="AF17" i="1"/>
  <c r="AK17" i="1" s="1"/>
  <c r="AB17" i="1"/>
  <c r="X17" i="1"/>
  <c r="T17" i="1"/>
  <c r="U17" i="1" s="1"/>
  <c r="P17" i="1"/>
  <c r="Q17" i="1" s="1"/>
  <c r="L17" i="1"/>
  <c r="I17" i="1"/>
  <c r="F17" i="1"/>
  <c r="AJ16" i="1"/>
  <c r="AF16" i="1"/>
  <c r="AB16" i="1"/>
  <c r="X16" i="1"/>
  <c r="T16" i="1"/>
  <c r="P16" i="1"/>
  <c r="L16" i="1"/>
  <c r="M16" i="1" s="1"/>
  <c r="I16" i="1"/>
  <c r="U16" i="1" s="1"/>
  <c r="F16" i="1"/>
  <c r="AC16" i="1" s="1"/>
  <c r="AJ15" i="1"/>
  <c r="AF15" i="1"/>
  <c r="AK15" i="1" s="1"/>
  <c r="AB15" i="1"/>
  <c r="X15" i="1"/>
  <c r="T15" i="1"/>
  <c r="P15" i="1"/>
  <c r="L15" i="1"/>
  <c r="M15" i="1" s="1"/>
  <c r="I15" i="1"/>
  <c r="U15" i="1" s="1"/>
  <c r="F15" i="1"/>
  <c r="AJ14" i="1"/>
  <c r="AF14" i="1"/>
  <c r="AK14" i="1" s="1"/>
  <c r="AB14" i="1"/>
  <c r="AC14" i="1" s="1"/>
  <c r="X14" i="1"/>
  <c r="T14" i="1"/>
  <c r="U14" i="1" s="1"/>
  <c r="P14" i="1"/>
  <c r="Q14" i="1" s="1"/>
  <c r="L14" i="1"/>
  <c r="I14" i="1"/>
  <c r="F14" i="1"/>
  <c r="AJ13" i="1"/>
  <c r="AF13" i="1"/>
  <c r="AB13" i="1"/>
  <c r="X13" i="1"/>
  <c r="T13" i="1"/>
  <c r="P13" i="1"/>
  <c r="L13" i="1"/>
  <c r="I13" i="1"/>
  <c r="F13" i="1"/>
  <c r="Q13" i="1" s="1"/>
  <c r="AJ12" i="1"/>
  <c r="AF12" i="1"/>
  <c r="AB12" i="1"/>
  <c r="X12" i="1"/>
  <c r="T12" i="1"/>
  <c r="P12" i="1"/>
  <c r="L12" i="1"/>
  <c r="AK12" i="1" s="1"/>
  <c r="I12" i="1"/>
  <c r="F12" i="1"/>
  <c r="AJ11" i="1"/>
  <c r="AF11" i="1"/>
  <c r="AK11" i="1" s="1"/>
  <c r="AB11" i="1"/>
  <c r="X11" i="1"/>
  <c r="T11" i="1"/>
  <c r="P11" i="1"/>
  <c r="L11" i="1"/>
  <c r="I11" i="1"/>
  <c r="Y11" i="1" s="1"/>
  <c r="F11" i="1"/>
  <c r="AK10" i="1"/>
  <c r="AJ10" i="1"/>
  <c r="AF10" i="1"/>
  <c r="AB10" i="1"/>
  <c r="X10" i="1"/>
  <c r="T10" i="1"/>
  <c r="U10" i="1" s="1"/>
  <c r="P10" i="1"/>
  <c r="M10" i="1"/>
  <c r="L10" i="1"/>
  <c r="I10" i="1"/>
  <c r="F10" i="1"/>
  <c r="AC10" i="1" s="1"/>
  <c r="AJ9" i="1"/>
  <c r="AF9" i="1"/>
  <c r="AB9" i="1"/>
  <c r="X9" i="1"/>
  <c r="T9" i="1"/>
  <c r="U9" i="1" s="1"/>
  <c r="P9" i="1"/>
  <c r="L9" i="1"/>
  <c r="AK9" i="1" s="1"/>
  <c r="I9" i="1"/>
  <c r="F9" i="1"/>
  <c r="AC9" i="1" s="1"/>
  <c r="X28" i="4" l="1"/>
  <c r="Q56" i="7"/>
  <c r="M56" i="7"/>
  <c r="AC13" i="1"/>
  <c r="I18" i="1"/>
  <c r="M11" i="2"/>
  <c r="AC13" i="3"/>
  <c r="AK16" i="3"/>
  <c r="U17" i="3"/>
  <c r="Q19" i="3"/>
  <c r="M22" i="3"/>
  <c r="Y23" i="3"/>
  <c r="AC23" i="3"/>
  <c r="AK9" i="4"/>
  <c r="X11" i="4"/>
  <c r="Y11" i="4" s="1"/>
  <c r="AJ11" i="4"/>
  <c r="AK12" i="4"/>
  <c r="U13" i="4"/>
  <c r="M17" i="4"/>
  <c r="AK18" i="4"/>
  <c r="AC21" i="4"/>
  <c r="Q22" i="4"/>
  <c r="Q23" i="4"/>
  <c r="AK27" i="4"/>
  <c r="AK29" i="4"/>
  <c r="AC30" i="4"/>
  <c r="Q31" i="4"/>
  <c r="Q32" i="4"/>
  <c r="AK38" i="4"/>
  <c r="AC39" i="4"/>
  <c r="Q40" i="4"/>
  <c r="F41" i="4"/>
  <c r="L48" i="4"/>
  <c r="U49" i="4"/>
  <c r="Q16" i="5"/>
  <c r="M16" i="5"/>
  <c r="AC16" i="5"/>
  <c r="Y11" i="7"/>
  <c r="U11" i="7"/>
  <c r="Q15" i="7"/>
  <c r="M15" i="7"/>
  <c r="AK15" i="7"/>
  <c r="Q37" i="7"/>
  <c r="M37" i="7"/>
  <c r="AC37" i="7"/>
  <c r="Q57" i="7"/>
  <c r="M57" i="7"/>
  <c r="AC57" i="7"/>
  <c r="AK60" i="7"/>
  <c r="M60" i="7"/>
  <c r="M17" i="8"/>
  <c r="Y12" i="8"/>
  <c r="U12" i="8"/>
  <c r="AK41" i="4"/>
  <c r="I48" i="4"/>
  <c r="Y23" i="7"/>
  <c r="U23" i="7"/>
  <c r="AC12" i="1"/>
  <c r="AK16" i="1"/>
  <c r="M12" i="2"/>
  <c r="AK13" i="2"/>
  <c r="AC14" i="2"/>
  <c r="AF17" i="2"/>
  <c r="AK13" i="3"/>
  <c r="AC14" i="3"/>
  <c r="Y19" i="3"/>
  <c r="Q22" i="3"/>
  <c r="AC26" i="3"/>
  <c r="X28" i="3"/>
  <c r="Y28" i="3" s="1"/>
  <c r="AC9" i="4"/>
  <c r="Y15" i="4"/>
  <c r="X20" i="4"/>
  <c r="AJ20" i="4"/>
  <c r="M26" i="4"/>
  <c r="M27" i="4"/>
  <c r="M29" i="4"/>
  <c r="M35" i="4"/>
  <c r="P36" i="4"/>
  <c r="AF36" i="4"/>
  <c r="AK36" i="4" s="1"/>
  <c r="T41" i="4"/>
  <c r="U42" i="4"/>
  <c r="AK47" i="4"/>
  <c r="M49" i="4"/>
  <c r="Y50" i="4"/>
  <c r="P54" i="4"/>
  <c r="Q54" i="4" s="1"/>
  <c r="Y27" i="5"/>
  <c r="U27" i="5"/>
  <c r="P10" i="7"/>
  <c r="Y22" i="8"/>
  <c r="U22" i="8"/>
  <c r="M11" i="12"/>
  <c r="AC11" i="12"/>
  <c r="Y9" i="1"/>
  <c r="Y9" i="2"/>
  <c r="Y16" i="2"/>
  <c r="Q9" i="3"/>
  <c r="Y16" i="3"/>
  <c r="M23" i="3"/>
  <c r="Y9" i="4"/>
  <c r="AC10" i="4"/>
  <c r="L11" i="4"/>
  <c r="AK11" i="4" s="1"/>
  <c r="Y12" i="4"/>
  <c r="Y18" i="4"/>
  <c r="Y27" i="4"/>
  <c r="AK28" i="4"/>
  <c r="Q29" i="4"/>
  <c r="F36" i="4"/>
  <c r="M38" i="4"/>
  <c r="Q43" i="4"/>
  <c r="P48" i="4"/>
  <c r="Q49" i="4"/>
  <c r="Y10" i="5"/>
  <c r="U10" i="5"/>
  <c r="AC21" i="7"/>
  <c r="Q21" i="7"/>
  <c r="M21" i="7"/>
  <c r="Y41" i="7"/>
  <c r="Y12" i="1"/>
  <c r="Y10" i="3"/>
  <c r="Q13" i="3"/>
  <c r="Y20" i="3"/>
  <c r="AK24" i="3"/>
  <c r="U25" i="3"/>
  <c r="Q27" i="3"/>
  <c r="U10" i="4"/>
  <c r="AC13" i="4"/>
  <c r="U17" i="4"/>
  <c r="U19" i="4"/>
  <c r="AC19" i="4"/>
  <c r="U21" i="4"/>
  <c r="F28" i="4"/>
  <c r="AC28" i="4" s="1"/>
  <c r="U30" i="4"/>
  <c r="Q38" i="4"/>
  <c r="U39" i="4"/>
  <c r="Y44" i="4"/>
  <c r="AK13" i="5"/>
  <c r="AC15" i="6"/>
  <c r="Q15" i="6"/>
  <c r="AK17" i="6"/>
  <c r="Y19" i="6"/>
  <c r="U19" i="6"/>
  <c r="Q10" i="7"/>
  <c r="AK36" i="7"/>
  <c r="Y39" i="7"/>
  <c r="U39" i="7"/>
  <c r="M40" i="7"/>
  <c r="AC40" i="7"/>
  <c r="Q44" i="7"/>
  <c r="AC44" i="7"/>
  <c r="AC54" i="7"/>
  <c r="M54" i="7"/>
  <c r="U71" i="7"/>
  <c r="Q11" i="11"/>
  <c r="M11" i="11"/>
  <c r="Q35" i="11"/>
  <c r="Y23" i="9"/>
  <c r="U23" i="9"/>
  <c r="AC11" i="1"/>
  <c r="Q22" i="5"/>
  <c r="Y13" i="1"/>
  <c r="AC17" i="1"/>
  <c r="Y10" i="1"/>
  <c r="U11" i="1"/>
  <c r="M13" i="1"/>
  <c r="Y14" i="1"/>
  <c r="Q16" i="1"/>
  <c r="Y17" i="1"/>
  <c r="AC10" i="2"/>
  <c r="AC11" i="2"/>
  <c r="Q13" i="2"/>
  <c r="Y14" i="2"/>
  <c r="U9" i="3"/>
  <c r="Q11" i="3"/>
  <c r="U14" i="3"/>
  <c r="U21" i="3"/>
  <c r="AK21" i="3"/>
  <c r="AC22" i="3"/>
  <c r="Q24" i="3"/>
  <c r="Y27" i="3"/>
  <c r="P28" i="3"/>
  <c r="AF28" i="3"/>
  <c r="AK28" i="3" s="1"/>
  <c r="P11" i="4"/>
  <c r="Q12" i="4"/>
  <c r="Q15" i="4"/>
  <c r="AC16" i="4"/>
  <c r="AK19" i="4"/>
  <c r="M21" i="4"/>
  <c r="Y22" i="4"/>
  <c r="U23" i="4"/>
  <c r="U26" i="4"/>
  <c r="I28" i="4"/>
  <c r="M30" i="4"/>
  <c r="Y31" i="4"/>
  <c r="U32" i="4"/>
  <c r="I36" i="4"/>
  <c r="M39" i="4"/>
  <c r="Y40" i="4"/>
  <c r="L41" i="4"/>
  <c r="AK42" i="4"/>
  <c r="U43" i="4"/>
  <c r="Q45" i="4"/>
  <c r="AC45" i="4"/>
  <c r="Q47" i="4"/>
  <c r="T48" i="4"/>
  <c r="AK51" i="4"/>
  <c r="U52" i="4"/>
  <c r="M13" i="5"/>
  <c r="AC13" i="5"/>
  <c r="Y18" i="5"/>
  <c r="U18" i="5"/>
  <c r="Q21" i="6"/>
  <c r="AJ22" i="6"/>
  <c r="I30" i="7"/>
  <c r="Y30" i="7" s="1"/>
  <c r="Y59" i="7"/>
  <c r="AK61" i="7"/>
  <c r="Y64" i="7"/>
  <c r="Q73" i="7"/>
  <c r="M15" i="8"/>
  <c r="Q32" i="11"/>
  <c r="M32" i="11"/>
  <c r="AC32" i="11"/>
  <c r="AC52" i="4"/>
  <c r="Q10" i="1"/>
  <c r="Q9" i="1"/>
  <c r="M14" i="1"/>
  <c r="Q15" i="1"/>
  <c r="AC15" i="1"/>
  <c r="U10" i="2"/>
  <c r="AK11" i="2"/>
  <c r="AC12" i="2"/>
  <c r="M14" i="2"/>
  <c r="Y15" i="2"/>
  <c r="U16" i="2"/>
  <c r="AJ17" i="2"/>
  <c r="Y11" i="3"/>
  <c r="AK12" i="3"/>
  <c r="M14" i="3"/>
  <c r="Y15" i="3"/>
  <c r="U16" i="3"/>
  <c r="U19" i="3"/>
  <c r="AK22" i="3"/>
  <c r="U23" i="3"/>
  <c r="Y24" i="3"/>
  <c r="M27" i="3"/>
  <c r="F28" i="3"/>
  <c r="U12" i="4"/>
  <c r="U16" i="4"/>
  <c r="P20" i="4"/>
  <c r="Q20" i="4" s="1"/>
  <c r="Q21" i="4"/>
  <c r="Q24" i="4"/>
  <c r="AC25" i="4"/>
  <c r="Y29" i="4"/>
  <c r="Q30" i="4"/>
  <c r="Q33" i="4"/>
  <c r="AC34" i="4"/>
  <c r="AK37" i="4"/>
  <c r="Q39" i="4"/>
  <c r="Q42" i="4"/>
  <c r="AC49" i="4"/>
  <c r="Q25" i="5"/>
  <c r="M25" i="5"/>
  <c r="AC25" i="5"/>
  <c r="AF23" i="6"/>
  <c r="AK23" i="6" s="1"/>
  <c r="M40" i="8"/>
  <c r="AC40" i="8"/>
  <c r="P25" i="9"/>
  <c r="Y19" i="10"/>
  <c r="U19" i="10"/>
  <c r="AF10" i="5"/>
  <c r="AK10" i="5" s="1"/>
  <c r="AC18" i="5"/>
  <c r="AC27" i="5"/>
  <c r="AC33" i="5"/>
  <c r="P36" i="5"/>
  <c r="Q36" i="5" s="1"/>
  <c r="AF36" i="5"/>
  <c r="AK36" i="5" s="1"/>
  <c r="X37" i="5"/>
  <c r="AC9" i="6"/>
  <c r="P17" i="6"/>
  <c r="AC19" i="6"/>
  <c r="AK9" i="7"/>
  <c r="F25" i="7"/>
  <c r="AC28" i="7"/>
  <c r="T30" i="7"/>
  <c r="U30" i="7" s="1"/>
  <c r="L41" i="7"/>
  <c r="AK62" i="7"/>
  <c r="AC66" i="7"/>
  <c r="X67" i="7"/>
  <c r="P73" i="7"/>
  <c r="AF73" i="7"/>
  <c r="AK73" i="7" s="1"/>
  <c r="AC10" i="8"/>
  <c r="AK12" i="8"/>
  <c r="P15" i="8"/>
  <c r="I21" i="8"/>
  <c r="AF27" i="8"/>
  <c r="AK27" i="8" s="1"/>
  <c r="P40" i="8"/>
  <c r="Q40" i="8" s="1"/>
  <c r="AF40" i="8"/>
  <c r="AK40" i="8" s="1"/>
  <c r="X41" i="8"/>
  <c r="F17" i="9"/>
  <c r="AC17" i="9" s="1"/>
  <c r="Y27" i="9"/>
  <c r="U27" i="9"/>
  <c r="F31" i="9"/>
  <c r="T31" i="9"/>
  <c r="AF32" i="9"/>
  <c r="AC26" i="10"/>
  <c r="Q26" i="10"/>
  <c r="P45" i="10"/>
  <c r="Q45" i="10" s="1"/>
  <c r="X15" i="11"/>
  <c r="Y15" i="11" s="1"/>
  <c r="X22" i="11"/>
  <c r="Q23" i="11"/>
  <c r="M23" i="11"/>
  <c r="Y27" i="11"/>
  <c r="U27" i="11"/>
  <c r="L10" i="12"/>
  <c r="AC28" i="12"/>
  <c r="L45" i="12"/>
  <c r="AK45" i="12" s="1"/>
  <c r="AC28" i="11"/>
  <c r="F54" i="4"/>
  <c r="T54" i="4"/>
  <c r="Y16" i="5"/>
  <c r="U17" i="5"/>
  <c r="I22" i="5"/>
  <c r="U25" i="5"/>
  <c r="U26" i="5"/>
  <c r="AK28" i="5"/>
  <c r="L37" i="5"/>
  <c r="AK10" i="6"/>
  <c r="AC13" i="6"/>
  <c r="Y15" i="6"/>
  <c r="AK20" i="6"/>
  <c r="M11" i="7"/>
  <c r="AK23" i="7"/>
  <c r="Q24" i="7"/>
  <c r="Q31" i="7"/>
  <c r="U42" i="7"/>
  <c r="AK42" i="7"/>
  <c r="U43" i="7"/>
  <c r="AK45" i="7"/>
  <c r="AK52" i="7"/>
  <c r="Q53" i="7"/>
  <c r="AC53" i="7"/>
  <c r="U57" i="7"/>
  <c r="U60" i="7"/>
  <c r="Y68" i="7"/>
  <c r="U69" i="7"/>
  <c r="Y70" i="7"/>
  <c r="L74" i="7"/>
  <c r="AK74" i="7" s="1"/>
  <c r="Y10" i="8"/>
  <c r="AC13" i="8"/>
  <c r="U16" i="8"/>
  <c r="AK22" i="8"/>
  <c r="AC25" i="8"/>
  <c r="I27" i="8"/>
  <c r="AK30" i="8"/>
  <c r="Y31" i="8"/>
  <c r="I34" i="8"/>
  <c r="Y34" i="8" s="1"/>
  <c r="AC17" i="10"/>
  <c r="Q17" i="10"/>
  <c r="Q20" i="11"/>
  <c r="M20" i="11"/>
  <c r="Q34" i="11"/>
  <c r="AC34" i="11"/>
  <c r="I54" i="4"/>
  <c r="Y54" i="4" s="1"/>
  <c r="X54" i="4"/>
  <c r="AC11" i="5"/>
  <c r="Q13" i="5"/>
  <c r="AC14" i="5"/>
  <c r="AC20" i="5"/>
  <c r="Q24" i="5"/>
  <c r="AC11" i="6"/>
  <c r="L12" i="6"/>
  <c r="AK12" i="6" s="1"/>
  <c r="U13" i="6"/>
  <c r="AK13" i="6"/>
  <c r="AC21" i="6"/>
  <c r="L22" i="6"/>
  <c r="AK22" i="6" s="1"/>
  <c r="T23" i="6"/>
  <c r="Q11" i="7"/>
  <c r="Q12" i="7"/>
  <c r="AC12" i="7"/>
  <c r="AF16" i="7"/>
  <c r="AK16" i="7" s="1"/>
  <c r="AC29" i="7"/>
  <c r="L30" i="7"/>
  <c r="Y31" i="7"/>
  <c r="Y33" i="7"/>
  <c r="Q38" i="7"/>
  <c r="AC38" i="7"/>
  <c r="Y45" i="7"/>
  <c r="P48" i="7"/>
  <c r="Q48" i="7" s="1"/>
  <c r="AC49" i="7"/>
  <c r="U50" i="7"/>
  <c r="AK57" i="7"/>
  <c r="U58" i="7"/>
  <c r="M59" i="7"/>
  <c r="Q64" i="7"/>
  <c r="M66" i="7"/>
  <c r="M68" i="7"/>
  <c r="AK10" i="8"/>
  <c r="Q11" i="8"/>
  <c r="AC11" i="8"/>
  <c r="Y13" i="8"/>
  <c r="Y18" i="8"/>
  <c r="AC20" i="8"/>
  <c r="L21" i="8"/>
  <c r="AK23" i="8"/>
  <c r="Y25" i="8"/>
  <c r="AK20" i="9"/>
  <c r="AC29" i="9"/>
  <c r="AC33" i="10"/>
  <c r="AK22" i="11"/>
  <c r="L35" i="11"/>
  <c r="AK35" i="11" s="1"/>
  <c r="Y23" i="12"/>
  <c r="U23" i="12"/>
  <c r="Y33" i="12"/>
  <c r="U33" i="12"/>
  <c r="F44" i="12"/>
  <c r="AK9" i="5"/>
  <c r="Y14" i="5"/>
  <c r="U19" i="5"/>
  <c r="Y28" i="5"/>
  <c r="Q33" i="5"/>
  <c r="AC23" i="6"/>
  <c r="Y12" i="7"/>
  <c r="U13" i="7"/>
  <c r="AC18" i="7"/>
  <c r="Q34" i="7"/>
  <c r="U38" i="7"/>
  <c r="Q46" i="7"/>
  <c r="Q55" i="7"/>
  <c r="Y73" i="7"/>
  <c r="X73" i="7"/>
  <c r="U11" i="8"/>
  <c r="U14" i="8"/>
  <c r="U17" i="8"/>
  <c r="Y19" i="8"/>
  <c r="AF21" i="8"/>
  <c r="AK21" i="8" s="1"/>
  <c r="Q22" i="8"/>
  <c r="AC23" i="8"/>
  <c r="AC26" i="8"/>
  <c r="M11" i="9"/>
  <c r="AC11" i="9"/>
  <c r="AC14" i="10"/>
  <c r="L21" i="10"/>
  <c r="M21" i="10" s="1"/>
  <c r="Y23" i="10"/>
  <c r="U23" i="10"/>
  <c r="Q24" i="10"/>
  <c r="M24" i="10"/>
  <c r="U28" i="10"/>
  <c r="P31" i="10"/>
  <c r="AK20" i="11"/>
  <c r="AC22" i="11"/>
  <c r="Q25" i="11"/>
  <c r="M25" i="11"/>
  <c r="Q9" i="5"/>
  <c r="Y11" i="5"/>
  <c r="U13" i="5"/>
  <c r="F15" i="5"/>
  <c r="AF15" i="5"/>
  <c r="AK15" i="5" s="1"/>
  <c r="Y20" i="5"/>
  <c r="L22" i="5"/>
  <c r="AK22" i="5" s="1"/>
  <c r="Y23" i="5"/>
  <c r="Y32" i="5"/>
  <c r="AJ37" i="5"/>
  <c r="Y11" i="6"/>
  <c r="P12" i="6"/>
  <c r="M13" i="6"/>
  <c r="AC16" i="6"/>
  <c r="AC18" i="6"/>
  <c r="AC9" i="7"/>
  <c r="AK18" i="7"/>
  <c r="AK20" i="7"/>
  <c r="U21" i="7"/>
  <c r="M24" i="7"/>
  <c r="Y29" i="7"/>
  <c r="AF30" i="7"/>
  <c r="M31" i="7"/>
  <c r="U40" i="7"/>
  <c r="Q42" i="7"/>
  <c r="Y46" i="7"/>
  <c r="M49" i="7"/>
  <c r="M53" i="7"/>
  <c r="AC58" i="7"/>
  <c r="Q70" i="7"/>
  <c r="Q71" i="7"/>
  <c r="AK11" i="8"/>
  <c r="Q13" i="8"/>
  <c r="I15" i="8"/>
  <c r="Q20" i="8"/>
  <c r="AJ21" i="8"/>
  <c r="Y23" i="8"/>
  <c r="Y26" i="8"/>
  <c r="Q33" i="8"/>
  <c r="M33" i="8"/>
  <c r="AK33" i="8"/>
  <c r="AC9" i="9"/>
  <c r="AC21" i="9"/>
  <c r="Q21" i="9"/>
  <c r="AC27" i="9"/>
  <c r="Y29" i="9"/>
  <c r="U29" i="9"/>
  <c r="M23" i="10"/>
  <c r="M15" i="11"/>
  <c r="Q15" i="11"/>
  <c r="AC15" i="11"/>
  <c r="Y25" i="11"/>
  <c r="U25" i="11"/>
  <c r="T30" i="12"/>
  <c r="U51" i="4"/>
  <c r="L54" i="4"/>
  <c r="U9" i="5"/>
  <c r="P10" i="5"/>
  <c r="AK11" i="5"/>
  <c r="Q12" i="5"/>
  <c r="Q14" i="5"/>
  <c r="T15" i="5"/>
  <c r="U15" i="5" s="1"/>
  <c r="AC17" i="5"/>
  <c r="AK20" i="5"/>
  <c r="Q21" i="5"/>
  <c r="AK23" i="5"/>
  <c r="AC26" i="5"/>
  <c r="M29" i="5"/>
  <c r="AK32" i="5"/>
  <c r="Y9" i="6"/>
  <c r="M11" i="6"/>
  <c r="Y14" i="6"/>
  <c r="U15" i="6"/>
  <c r="L17" i="6"/>
  <c r="Y18" i="6"/>
  <c r="M21" i="6"/>
  <c r="Q9" i="7"/>
  <c r="AC19" i="7"/>
  <c r="M29" i="7"/>
  <c r="F30" i="7"/>
  <c r="Q30" i="7" s="1"/>
  <c r="Y32" i="7"/>
  <c r="AK35" i="7"/>
  <c r="AC39" i="7"/>
  <c r="AC50" i="7"/>
  <c r="P54" i="7"/>
  <c r="Q54" i="7" s="1"/>
  <c r="U59" i="7"/>
  <c r="X61" i="7"/>
  <c r="Y61" i="7" s="1"/>
  <c r="AK65" i="7"/>
  <c r="T67" i="7"/>
  <c r="U67" i="7" s="1"/>
  <c r="AJ67" i="7"/>
  <c r="L15" i="8"/>
  <c r="U20" i="8"/>
  <c r="AC30" i="8"/>
  <c r="P17" i="9"/>
  <c r="Q19" i="9"/>
  <c r="M19" i="9"/>
  <c r="I13" i="10"/>
  <c r="X13" i="10"/>
  <c r="I38" i="10"/>
  <c r="Y14" i="12"/>
  <c r="U14" i="12"/>
  <c r="AK20" i="12"/>
  <c r="I30" i="12"/>
  <c r="AC40" i="12"/>
  <c r="Q40" i="12"/>
  <c r="AC21" i="12"/>
  <c r="AJ30" i="12"/>
  <c r="AK33" i="12"/>
  <c r="AF34" i="8"/>
  <c r="AK34" i="8" s="1"/>
  <c r="AC36" i="8"/>
  <c r="M39" i="8"/>
  <c r="AJ40" i="8"/>
  <c r="L41" i="8"/>
  <c r="Y9" i="9"/>
  <c r="AK14" i="9"/>
  <c r="T17" i="9"/>
  <c r="U17" i="9" s="1"/>
  <c r="AJ17" i="9"/>
  <c r="Y21" i="9"/>
  <c r="F25" i="9"/>
  <c r="AJ25" i="9"/>
  <c r="M27" i="9"/>
  <c r="AK29" i="9"/>
  <c r="F32" i="9"/>
  <c r="T32" i="9"/>
  <c r="Y10" i="10"/>
  <c r="AC12" i="10"/>
  <c r="L13" i="10"/>
  <c r="Y14" i="10"/>
  <c r="Y17" i="10"/>
  <c r="Q23" i="10"/>
  <c r="Y24" i="10"/>
  <c r="AK24" i="10"/>
  <c r="AC27" i="10"/>
  <c r="M30" i="10"/>
  <c r="T31" i="10"/>
  <c r="AJ31" i="10"/>
  <c r="AC41" i="10"/>
  <c r="U42" i="10"/>
  <c r="AK11" i="11"/>
  <c r="AJ15" i="11"/>
  <c r="AC18" i="11"/>
  <c r="AK23" i="11"/>
  <c r="AK25" i="11"/>
  <c r="Y28" i="11"/>
  <c r="AK29" i="11"/>
  <c r="M31" i="11"/>
  <c r="U32" i="11"/>
  <c r="AC35" i="11"/>
  <c r="Y9" i="12"/>
  <c r="AK9" i="12"/>
  <c r="U13" i="12"/>
  <c r="AK15" i="12"/>
  <c r="Q20" i="12"/>
  <c r="Y21" i="12"/>
  <c r="I24" i="12"/>
  <c r="AC29" i="12"/>
  <c r="L30" i="12"/>
  <c r="AK30" i="12" s="1"/>
  <c r="AC31" i="12"/>
  <c r="Y34" i="12"/>
  <c r="F39" i="12"/>
  <c r="AF39" i="12"/>
  <c r="AK39" i="12" s="1"/>
  <c r="AC41" i="12"/>
  <c r="P45" i="12"/>
  <c r="P34" i="8"/>
  <c r="Y36" i="8"/>
  <c r="M9" i="9"/>
  <c r="Y14" i="9"/>
  <c r="I25" i="9"/>
  <c r="L31" i="9"/>
  <c r="M14" i="10"/>
  <c r="Q15" i="10"/>
  <c r="AC15" i="10"/>
  <c r="Y20" i="10"/>
  <c r="T21" i="10"/>
  <c r="U21" i="10" s="1"/>
  <c r="Y27" i="10"/>
  <c r="AC34" i="10"/>
  <c r="U35" i="10"/>
  <c r="Q44" i="10"/>
  <c r="AJ45" i="10"/>
  <c r="Y12" i="11"/>
  <c r="Q14" i="11"/>
  <c r="Y18" i="11"/>
  <c r="M21" i="11"/>
  <c r="AK28" i="11"/>
  <c r="F29" i="11"/>
  <c r="AK32" i="11"/>
  <c r="AF10" i="12"/>
  <c r="Q15" i="12"/>
  <c r="AC16" i="12"/>
  <c r="U18" i="12"/>
  <c r="U20" i="12"/>
  <c r="AK25" i="12"/>
  <c r="Q28" i="12"/>
  <c r="Y29" i="12"/>
  <c r="AK29" i="12"/>
  <c r="Y31" i="12"/>
  <c r="U35" i="12"/>
  <c r="Q38" i="12"/>
  <c r="Y41" i="12"/>
  <c r="U35" i="8"/>
  <c r="AK37" i="8"/>
  <c r="Q9" i="9"/>
  <c r="Q11" i="9"/>
  <c r="Q15" i="9"/>
  <c r="Q29" i="9"/>
  <c r="AK31" i="9"/>
  <c r="Y11" i="10"/>
  <c r="Q12" i="10"/>
  <c r="Q14" i="10"/>
  <c r="Y15" i="10"/>
  <c r="Q18" i="10"/>
  <c r="AC18" i="10"/>
  <c r="U26" i="10"/>
  <c r="Q33" i="10"/>
  <c r="Y34" i="10"/>
  <c r="Y37" i="10"/>
  <c r="AK38" i="10"/>
  <c r="Y41" i="10"/>
  <c r="Q43" i="10"/>
  <c r="U13" i="11"/>
  <c r="AC13" i="11"/>
  <c r="U17" i="11"/>
  <c r="Q26" i="11"/>
  <c r="T34" i="11"/>
  <c r="Q11" i="12"/>
  <c r="Y12" i="12"/>
  <c r="Y15" i="12"/>
  <c r="Q16" i="12"/>
  <c r="AK16" i="12"/>
  <c r="Y19" i="12"/>
  <c r="Q25" i="12"/>
  <c r="AK26" i="12"/>
  <c r="AC27" i="12"/>
  <c r="U28" i="12"/>
  <c r="U36" i="12"/>
  <c r="U38" i="12"/>
  <c r="U40" i="12"/>
  <c r="Q42" i="12"/>
  <c r="AJ45" i="12"/>
  <c r="AK28" i="8"/>
  <c r="AK32" i="8"/>
  <c r="T34" i="8"/>
  <c r="Q37" i="8"/>
  <c r="AC38" i="8"/>
  <c r="X40" i="8"/>
  <c r="Y40" i="8" s="1"/>
  <c r="P41" i="8"/>
  <c r="Q41" i="8" s="1"/>
  <c r="AF41" i="8"/>
  <c r="AK41" i="8" s="1"/>
  <c r="Y15" i="9"/>
  <c r="Q16" i="9"/>
  <c r="AC16" i="9"/>
  <c r="AC18" i="9"/>
  <c r="Y22" i="9"/>
  <c r="L25" i="9"/>
  <c r="AK25" i="9" s="1"/>
  <c r="Q26" i="9"/>
  <c r="AC26" i="9"/>
  <c r="Y30" i="9"/>
  <c r="P31" i="9"/>
  <c r="Q9" i="10"/>
  <c r="AC9" i="10"/>
  <c r="U12" i="10"/>
  <c r="Y18" i="10"/>
  <c r="I21" i="10"/>
  <c r="X21" i="10"/>
  <c r="Y25" i="10"/>
  <c r="AK25" i="10"/>
  <c r="M27" i="10"/>
  <c r="Q28" i="10"/>
  <c r="AK28" i="10"/>
  <c r="AC32" i="10"/>
  <c r="U33" i="10"/>
  <c r="U36" i="10"/>
  <c r="F38" i="10"/>
  <c r="M41" i="10"/>
  <c r="AK13" i="11"/>
  <c r="AJ22" i="11"/>
  <c r="U24" i="11"/>
  <c r="AK24" i="11"/>
  <c r="Y26" i="11"/>
  <c r="I29" i="11"/>
  <c r="Y29" i="11" s="1"/>
  <c r="U34" i="11"/>
  <c r="Q9" i="12"/>
  <c r="T10" i="12"/>
  <c r="U11" i="12"/>
  <c r="U16" i="12"/>
  <c r="P17" i="12"/>
  <c r="Q18" i="12"/>
  <c r="Q21" i="12"/>
  <c r="Y22" i="12"/>
  <c r="Y25" i="12"/>
  <c r="Q26" i="12"/>
  <c r="AK27" i="12"/>
  <c r="F30" i="12"/>
  <c r="Q30" i="12" s="1"/>
  <c r="AF30" i="12"/>
  <c r="AC32" i="12"/>
  <c r="M36" i="12"/>
  <c r="Y37" i="12"/>
  <c r="AK37" i="12"/>
  <c r="Y42" i="12"/>
  <c r="AK43" i="12"/>
  <c r="I45" i="12"/>
  <c r="Y45" i="12" s="1"/>
  <c r="Q28" i="8"/>
  <c r="AC29" i="8"/>
  <c r="Q31" i="8"/>
  <c r="Q32" i="8"/>
  <c r="AC39" i="8"/>
  <c r="T41" i="8"/>
  <c r="AJ41" i="8"/>
  <c r="U9" i="9"/>
  <c r="Y12" i="9"/>
  <c r="AK16" i="9"/>
  <c r="L17" i="9"/>
  <c r="Y18" i="9"/>
  <c r="AK18" i="9"/>
  <c r="U19" i="9"/>
  <c r="Y20" i="9"/>
  <c r="Q23" i="9"/>
  <c r="AK23" i="9"/>
  <c r="U26" i="9"/>
  <c r="AK26" i="9"/>
  <c r="L32" i="9"/>
  <c r="Y9" i="10"/>
  <c r="U10" i="10"/>
  <c r="AK12" i="10"/>
  <c r="T13" i="10"/>
  <c r="U13" i="10" s="1"/>
  <c r="AJ13" i="10"/>
  <c r="U14" i="10"/>
  <c r="M15" i="10"/>
  <c r="U17" i="10"/>
  <c r="Q22" i="10"/>
  <c r="AC23" i="10"/>
  <c r="U24" i="10"/>
  <c r="Y28" i="10"/>
  <c r="AK29" i="10"/>
  <c r="AC30" i="10"/>
  <c r="L31" i="10"/>
  <c r="AK31" i="10" s="1"/>
  <c r="Y32" i="10"/>
  <c r="AK32" i="10"/>
  <c r="AJ38" i="10"/>
  <c r="Q41" i="10"/>
  <c r="Y42" i="10"/>
  <c r="AK42" i="10"/>
  <c r="L45" i="10"/>
  <c r="M45" i="10" s="1"/>
  <c r="T15" i="11"/>
  <c r="AK16" i="11"/>
  <c r="Y19" i="11"/>
  <c r="U28" i="11"/>
  <c r="AC31" i="11"/>
  <c r="AK33" i="11"/>
  <c r="L34" i="11"/>
  <c r="AK34" i="11" s="1"/>
  <c r="Q23" i="12"/>
  <c r="U26" i="12"/>
  <c r="Q43" i="12"/>
  <c r="P44" i="12"/>
  <c r="Q44" i="12" s="1"/>
  <c r="U10" i="12"/>
  <c r="Y10" i="12"/>
  <c r="Q24" i="12"/>
  <c r="M24" i="12"/>
  <c r="AC24" i="12"/>
  <c r="AC44" i="12"/>
  <c r="M44" i="12"/>
  <c r="Y17" i="12"/>
  <c r="U17" i="12"/>
  <c r="Y44" i="12"/>
  <c r="U44" i="12"/>
  <c r="U24" i="12"/>
  <c r="Y24" i="12"/>
  <c r="M39" i="12"/>
  <c r="Q39" i="12"/>
  <c r="AC39" i="12"/>
  <c r="AK10" i="12"/>
  <c r="M10" i="12"/>
  <c r="AC10" i="12"/>
  <c r="Q10" i="12"/>
  <c r="AC45" i="12"/>
  <c r="Q45" i="12"/>
  <c r="AC30" i="12"/>
  <c r="AK17" i="12"/>
  <c r="U39" i="12"/>
  <c r="Y30" i="12"/>
  <c r="Y39" i="12"/>
  <c r="Q13" i="12"/>
  <c r="U15" i="12"/>
  <c r="M17" i="12"/>
  <c r="Y18" i="12"/>
  <c r="Q22" i="12"/>
  <c r="U25" i="12"/>
  <c r="Y27" i="12"/>
  <c r="Q32" i="12"/>
  <c r="U34" i="12"/>
  <c r="Y36" i="12"/>
  <c r="Q41" i="12"/>
  <c r="U43" i="12"/>
  <c r="Y26" i="12"/>
  <c r="Y35" i="12"/>
  <c r="M15" i="12"/>
  <c r="AC15" i="12"/>
  <c r="Q17" i="12"/>
  <c r="M25" i="12"/>
  <c r="AC25" i="12"/>
  <c r="M34" i="12"/>
  <c r="AC34" i="12"/>
  <c r="M43" i="12"/>
  <c r="AC43" i="12"/>
  <c r="M14" i="12"/>
  <c r="AC14" i="12"/>
  <c r="M23" i="12"/>
  <c r="AC23" i="12"/>
  <c r="M33" i="12"/>
  <c r="AC33" i="12"/>
  <c r="M42" i="12"/>
  <c r="AC42" i="12"/>
  <c r="M13" i="12"/>
  <c r="M22" i="12"/>
  <c r="M32" i="12"/>
  <c r="M41" i="12"/>
  <c r="M12" i="12"/>
  <c r="M21" i="12"/>
  <c r="M31" i="12"/>
  <c r="M40" i="12"/>
  <c r="Q29" i="11"/>
  <c r="M29" i="11"/>
  <c r="AC29" i="11"/>
  <c r="Y22" i="11"/>
  <c r="U22" i="11"/>
  <c r="U29" i="11"/>
  <c r="U35" i="11"/>
  <c r="U15" i="11"/>
  <c r="M34" i="11"/>
  <c r="Q10" i="11"/>
  <c r="U12" i="11"/>
  <c r="Y14" i="11"/>
  <c r="M17" i="11"/>
  <c r="AC17" i="11"/>
  <c r="Q19" i="11"/>
  <c r="U21" i="11"/>
  <c r="Y24" i="11"/>
  <c r="M26" i="11"/>
  <c r="AC26" i="11"/>
  <c r="Q28" i="11"/>
  <c r="U31" i="11"/>
  <c r="Y33" i="11"/>
  <c r="Q9" i="11"/>
  <c r="U11" i="11"/>
  <c r="Y13" i="11"/>
  <c r="Q18" i="11"/>
  <c r="U20" i="11"/>
  <c r="M22" i="11"/>
  <c r="Y23" i="11"/>
  <c r="Q27" i="11"/>
  <c r="U30" i="11"/>
  <c r="Y32" i="11"/>
  <c r="U10" i="11"/>
  <c r="U19" i="11"/>
  <c r="Y34" i="11"/>
  <c r="Y35" i="11"/>
  <c r="AC11" i="11"/>
  <c r="AC20" i="11"/>
  <c r="Q22" i="11"/>
  <c r="M30" i="11"/>
  <c r="AC30" i="11"/>
  <c r="M10" i="11"/>
  <c r="M19" i="11"/>
  <c r="M28" i="11"/>
  <c r="M9" i="11"/>
  <c r="M18" i="11"/>
  <c r="M27" i="11"/>
  <c r="Y13" i="10"/>
  <c r="AC21" i="10"/>
  <c r="Q21" i="10"/>
  <c r="Y31" i="10"/>
  <c r="U31" i="10"/>
  <c r="AK44" i="10"/>
  <c r="AK13" i="10"/>
  <c r="Y21" i="10"/>
  <c r="Q38" i="10"/>
  <c r="M38" i="10"/>
  <c r="AC38" i="10"/>
  <c r="M44" i="10"/>
  <c r="U45" i="10"/>
  <c r="Y38" i="10"/>
  <c r="U38" i="10"/>
  <c r="AK45" i="10"/>
  <c r="U11" i="10"/>
  <c r="M13" i="10"/>
  <c r="U20" i="10"/>
  <c r="Q27" i="10"/>
  <c r="U29" i="10"/>
  <c r="M31" i="10"/>
  <c r="Q36" i="10"/>
  <c r="U39" i="10"/>
  <c r="Y30" i="10"/>
  <c r="Y40" i="10"/>
  <c r="Y44" i="10"/>
  <c r="Y45" i="10"/>
  <c r="M12" i="10"/>
  <c r="M22" i="10"/>
  <c r="AC44" i="10"/>
  <c r="AC45" i="10"/>
  <c r="M11" i="10"/>
  <c r="AC11" i="10"/>
  <c r="Q13" i="10"/>
  <c r="U16" i="10"/>
  <c r="M20" i="10"/>
  <c r="AC20" i="10"/>
  <c r="U25" i="10"/>
  <c r="M29" i="10"/>
  <c r="AC29" i="10"/>
  <c r="Q31" i="10"/>
  <c r="U34" i="10"/>
  <c r="M39" i="10"/>
  <c r="AC39" i="10"/>
  <c r="U43" i="10"/>
  <c r="Y12" i="10"/>
  <c r="M10" i="10"/>
  <c r="AC10" i="10"/>
  <c r="M19" i="10"/>
  <c r="AC19" i="10"/>
  <c r="M28" i="10"/>
  <c r="AC28" i="10"/>
  <c r="M37" i="10"/>
  <c r="AC37" i="10"/>
  <c r="M36" i="10"/>
  <c r="Y22" i="10"/>
  <c r="M17" i="10"/>
  <c r="M26" i="10"/>
  <c r="M35" i="10"/>
  <c r="AC25" i="9"/>
  <c r="Q25" i="9"/>
  <c r="M25" i="9"/>
  <c r="M32" i="9"/>
  <c r="AC32" i="9"/>
  <c r="Q32" i="9"/>
  <c r="Y25" i="9"/>
  <c r="U25" i="9"/>
  <c r="U32" i="9"/>
  <c r="Y32" i="9"/>
  <c r="M31" i="9"/>
  <c r="AC31" i="9"/>
  <c r="Q31" i="9"/>
  <c r="AK32" i="9"/>
  <c r="AK17" i="9"/>
  <c r="U31" i="9"/>
  <c r="Y31" i="9"/>
  <c r="AC15" i="9"/>
  <c r="Q13" i="9"/>
  <c r="U15" i="9"/>
  <c r="Q22" i="9"/>
  <c r="U24" i="9"/>
  <c r="Y16" i="9"/>
  <c r="Y26" i="9"/>
  <c r="U13" i="9"/>
  <c r="U22" i="9"/>
  <c r="M24" i="9"/>
  <c r="AC24" i="9"/>
  <c r="M14" i="9"/>
  <c r="AC14" i="9"/>
  <c r="M23" i="9"/>
  <c r="AC23" i="9"/>
  <c r="M13" i="9"/>
  <c r="AC22" i="9"/>
  <c r="M15" i="9"/>
  <c r="M12" i="9"/>
  <c r="M21" i="9"/>
  <c r="M30" i="9"/>
  <c r="Y27" i="8"/>
  <c r="U27" i="8"/>
  <c r="U40" i="8"/>
  <c r="U15" i="8"/>
  <c r="Y15" i="8"/>
  <c r="AC21" i="8"/>
  <c r="Q21" i="8"/>
  <c r="M21" i="8"/>
  <c r="Q27" i="8"/>
  <c r="M27" i="8"/>
  <c r="AC27" i="8"/>
  <c r="M41" i="8"/>
  <c r="Y21" i="8"/>
  <c r="U21" i="8"/>
  <c r="U34" i="8"/>
  <c r="Y41" i="8"/>
  <c r="U41" i="8"/>
  <c r="AK15" i="8"/>
  <c r="U10" i="8"/>
  <c r="Q17" i="8"/>
  <c r="U19" i="8"/>
  <c r="Q26" i="8"/>
  <c r="U29" i="8"/>
  <c r="Q36" i="8"/>
  <c r="U38" i="8"/>
  <c r="U9" i="8"/>
  <c r="Y11" i="8"/>
  <c r="M13" i="8"/>
  <c r="Q15" i="8"/>
  <c r="Q16" i="8"/>
  <c r="U18" i="8"/>
  <c r="Y20" i="8"/>
  <c r="M23" i="8"/>
  <c r="Q25" i="8"/>
  <c r="U28" i="8"/>
  <c r="Y30" i="8"/>
  <c r="M32" i="8"/>
  <c r="AC32" i="8"/>
  <c r="Q34" i="8"/>
  <c r="Q35" i="8"/>
  <c r="U37" i="8"/>
  <c r="Y39" i="8"/>
  <c r="AC15" i="8"/>
  <c r="M20" i="8"/>
  <c r="M30" i="8"/>
  <c r="AC34" i="8"/>
  <c r="M19" i="8"/>
  <c r="U24" i="8"/>
  <c r="M29" i="8"/>
  <c r="U33" i="8"/>
  <c r="M38" i="8"/>
  <c r="M10" i="8"/>
  <c r="M9" i="8"/>
  <c r="AC9" i="8"/>
  <c r="U13" i="8"/>
  <c r="M18" i="8"/>
  <c r="AC18" i="8"/>
  <c r="U23" i="8"/>
  <c r="M28" i="8"/>
  <c r="AC28" i="8"/>
  <c r="U32" i="8"/>
  <c r="M37" i="8"/>
  <c r="AC37" i="8"/>
  <c r="AC17" i="8"/>
  <c r="M26" i="8"/>
  <c r="M36" i="8"/>
  <c r="M16" i="8"/>
  <c r="M25" i="8"/>
  <c r="M35" i="8"/>
  <c r="Q25" i="7"/>
  <c r="M25" i="7"/>
  <c r="AC25" i="7"/>
  <c r="U10" i="7"/>
  <c r="Y10" i="7"/>
  <c r="Q16" i="7"/>
  <c r="M16" i="7"/>
  <c r="AC16" i="7"/>
  <c r="AJ10" i="7"/>
  <c r="Y26" i="7"/>
  <c r="Q28" i="7"/>
  <c r="M30" i="7"/>
  <c r="AC30" i="7"/>
  <c r="U35" i="7"/>
  <c r="M36" i="7"/>
  <c r="AC36" i="7"/>
  <c r="Q40" i="7"/>
  <c r="U53" i="7"/>
  <c r="AC67" i="7"/>
  <c r="M67" i="7"/>
  <c r="U72" i="7"/>
  <c r="Y15" i="7"/>
  <c r="Q26" i="7"/>
  <c r="AC26" i="7"/>
  <c r="M26" i="7"/>
  <c r="Q27" i="7"/>
  <c r="AC31" i="7"/>
  <c r="AK37" i="7"/>
  <c r="AK39" i="7"/>
  <c r="AC41" i="7"/>
  <c r="Y42" i="7"/>
  <c r="Y44" i="7"/>
  <c r="L48" i="7"/>
  <c r="AK48" i="7" s="1"/>
  <c r="AC56" i="7"/>
  <c r="AK58" i="7"/>
  <c r="U61" i="7"/>
  <c r="AC63" i="7"/>
  <c r="M63" i="7"/>
  <c r="Q63" i="7"/>
  <c r="Y66" i="7"/>
  <c r="Q67" i="7"/>
  <c r="M73" i="7"/>
  <c r="I16" i="7"/>
  <c r="U22" i="7"/>
  <c r="AC23" i="7"/>
  <c r="M23" i="7"/>
  <c r="AK26" i="7"/>
  <c r="AK30" i="7"/>
  <c r="Y38" i="7"/>
  <c r="T41" i="7"/>
  <c r="U41" i="7" s="1"/>
  <c r="AF41" i="7"/>
  <c r="AK41" i="7" s="1"/>
  <c r="AJ48" i="7"/>
  <c r="AK56" i="7"/>
  <c r="AC73" i="7"/>
  <c r="AC74" i="7"/>
  <c r="AC33" i="7"/>
  <c r="M33" i="7"/>
  <c r="U36" i="7"/>
  <c r="AK67" i="7"/>
  <c r="Q17" i="7"/>
  <c r="AC17" i="7"/>
  <c r="M17" i="7"/>
  <c r="AK46" i="7"/>
  <c r="AC52" i="7"/>
  <c r="M52" i="7"/>
  <c r="AC71" i="7"/>
  <c r="M71" i="7"/>
  <c r="U9" i="7"/>
  <c r="T10" i="7"/>
  <c r="AC14" i="7"/>
  <c r="M14" i="7"/>
  <c r="AK17" i="7"/>
  <c r="U19" i="7"/>
  <c r="Y27" i="7"/>
  <c r="AC27" i="7"/>
  <c r="X36" i="7"/>
  <c r="Y36" i="7" s="1"/>
  <c r="M44" i="7"/>
  <c r="M46" i="7"/>
  <c r="M48" i="7"/>
  <c r="Y52" i="7"/>
  <c r="M61" i="7"/>
  <c r="Y71" i="7"/>
  <c r="Y72" i="7"/>
  <c r="Y14" i="7"/>
  <c r="Q23" i="7"/>
  <c r="AK27" i="7"/>
  <c r="M41" i="7"/>
  <c r="Q47" i="7"/>
  <c r="Y53" i="7"/>
  <c r="AC62" i="7"/>
  <c r="M62" i="7"/>
  <c r="U73" i="7"/>
  <c r="U74" i="7"/>
  <c r="L10" i="7"/>
  <c r="AK10" i="7" s="1"/>
  <c r="AK11" i="7"/>
  <c r="Y18" i="7"/>
  <c r="Y21" i="7"/>
  <c r="I25" i="7"/>
  <c r="Y28" i="7"/>
  <c r="Q33" i="7"/>
  <c r="U34" i="7"/>
  <c r="AC34" i="7"/>
  <c r="P36" i="7"/>
  <c r="Q36" i="7" s="1"/>
  <c r="AC43" i="7"/>
  <c r="M43" i="7"/>
  <c r="Q45" i="7"/>
  <c r="U47" i="7"/>
  <c r="T48" i="7"/>
  <c r="U48" i="7" s="1"/>
  <c r="AK49" i="7"/>
  <c r="I54" i="7"/>
  <c r="AK55" i="7"/>
  <c r="Q61" i="7"/>
  <c r="AC61" i="7"/>
  <c r="Y62" i="7"/>
  <c r="Y63" i="7"/>
  <c r="AC65" i="7"/>
  <c r="Y67" i="7"/>
  <c r="AC72" i="7"/>
  <c r="M72" i="7"/>
  <c r="Q72" i="7"/>
  <c r="U27" i="7"/>
  <c r="U37" i="7"/>
  <c r="U46" i="7"/>
  <c r="U56" i="7"/>
  <c r="U65" i="7"/>
  <c r="M35" i="7"/>
  <c r="AC35" i="7"/>
  <c r="M45" i="7"/>
  <c r="AC45" i="7"/>
  <c r="M55" i="7"/>
  <c r="AC55" i="7"/>
  <c r="M64" i="7"/>
  <c r="AC64" i="7"/>
  <c r="Y12" i="6"/>
  <c r="U12" i="6"/>
  <c r="M17" i="6"/>
  <c r="AC17" i="6"/>
  <c r="Q17" i="6"/>
  <c r="Y22" i="6"/>
  <c r="U22" i="6"/>
  <c r="U17" i="6"/>
  <c r="Y23" i="6"/>
  <c r="U23" i="6"/>
  <c r="Q9" i="6"/>
  <c r="U11" i="6"/>
  <c r="Q19" i="6"/>
  <c r="U21" i="6"/>
  <c r="U10" i="6"/>
  <c r="Y13" i="6"/>
  <c r="M15" i="6"/>
  <c r="Y17" i="6"/>
  <c r="Q18" i="6"/>
  <c r="U20" i="6"/>
  <c r="M22" i="6"/>
  <c r="M23" i="6"/>
  <c r="M10" i="6"/>
  <c r="AC10" i="6"/>
  <c r="Q12" i="6"/>
  <c r="M20" i="6"/>
  <c r="AC20" i="6"/>
  <c r="Q22" i="6"/>
  <c r="Q23" i="6"/>
  <c r="M9" i="6"/>
  <c r="M19" i="6"/>
  <c r="M18" i="6"/>
  <c r="AC15" i="5"/>
  <c r="Q15" i="5"/>
  <c r="M15" i="5"/>
  <c r="M37" i="5"/>
  <c r="AC37" i="5"/>
  <c r="Q37" i="5"/>
  <c r="M10" i="5"/>
  <c r="AC10" i="5"/>
  <c r="Q10" i="5"/>
  <c r="U37" i="5"/>
  <c r="Y37" i="5"/>
  <c r="M22" i="5"/>
  <c r="Y30" i="5"/>
  <c r="U30" i="5"/>
  <c r="M36" i="5"/>
  <c r="AC36" i="5"/>
  <c r="Y22" i="5"/>
  <c r="U22" i="5"/>
  <c r="U36" i="5"/>
  <c r="Y36" i="5"/>
  <c r="AK37" i="5"/>
  <c r="M21" i="5"/>
  <c r="AK12" i="5"/>
  <c r="M18" i="5"/>
  <c r="M27" i="5"/>
  <c r="AK31" i="5"/>
  <c r="Y34" i="5"/>
  <c r="U11" i="5"/>
  <c r="Q18" i="5"/>
  <c r="U20" i="5"/>
  <c r="Q27" i="5"/>
  <c r="U29" i="5"/>
  <c r="Y9" i="5"/>
  <c r="Y25" i="5"/>
  <c r="Y12" i="5"/>
  <c r="M14" i="5"/>
  <c r="Q17" i="5"/>
  <c r="Y21" i="5"/>
  <c r="M24" i="5"/>
  <c r="Q26" i="5"/>
  <c r="U28" i="5"/>
  <c r="M30" i="5"/>
  <c r="Y31" i="5"/>
  <c r="M33" i="5"/>
  <c r="Q35" i="5"/>
  <c r="Y15" i="5"/>
  <c r="M11" i="5"/>
  <c r="U16" i="5"/>
  <c r="M20" i="5"/>
  <c r="M9" i="5"/>
  <c r="AC9" i="5"/>
  <c r="U14" i="5"/>
  <c r="M19" i="5"/>
  <c r="AC19" i="5"/>
  <c r="U24" i="5"/>
  <c r="M28" i="5"/>
  <c r="AC28" i="5"/>
  <c r="Q30" i="5"/>
  <c r="U33" i="5"/>
  <c r="M17" i="5"/>
  <c r="M26" i="5"/>
  <c r="M35" i="5"/>
  <c r="U48" i="4"/>
  <c r="Y48" i="4"/>
  <c r="Q55" i="4"/>
  <c r="M55" i="4"/>
  <c r="AC55" i="4"/>
  <c r="Y55" i="4"/>
  <c r="U55" i="4"/>
  <c r="U11" i="4"/>
  <c r="Y20" i="4"/>
  <c r="U20" i="4"/>
  <c r="Q36" i="4"/>
  <c r="M36" i="4"/>
  <c r="AC36" i="4"/>
  <c r="AK54" i="4"/>
  <c r="U41" i="4"/>
  <c r="Y41" i="4"/>
  <c r="AK48" i="4"/>
  <c r="Y28" i="4"/>
  <c r="U28" i="4"/>
  <c r="Y36" i="4"/>
  <c r="U36" i="4"/>
  <c r="AK55" i="4"/>
  <c r="M41" i="4"/>
  <c r="Q41" i="4"/>
  <c r="AC41" i="4"/>
  <c r="M54" i="4"/>
  <c r="AC54" i="4"/>
  <c r="Y10" i="4"/>
  <c r="Y38" i="4"/>
  <c r="Q11" i="4"/>
  <c r="Y16" i="4"/>
  <c r="AC18" i="4"/>
  <c r="Y25" i="4"/>
  <c r="AC27" i="4"/>
  <c r="AC46" i="4"/>
  <c r="Q48" i="4"/>
  <c r="U9" i="4"/>
  <c r="M11" i="4"/>
  <c r="M14" i="4"/>
  <c r="AC14" i="4"/>
  <c r="Q16" i="4"/>
  <c r="U18" i="4"/>
  <c r="M20" i="4"/>
  <c r="Y21" i="4"/>
  <c r="M23" i="4"/>
  <c r="AC23" i="4"/>
  <c r="Q25" i="4"/>
  <c r="AK26" i="4"/>
  <c r="U27" i="4"/>
  <c r="Y30" i="4"/>
  <c r="M32" i="4"/>
  <c r="AC32" i="4"/>
  <c r="Q34" i="4"/>
  <c r="AK35" i="4"/>
  <c r="U37" i="4"/>
  <c r="Y39" i="4"/>
  <c r="M42" i="4"/>
  <c r="AC42" i="4"/>
  <c r="Q44" i="4"/>
  <c r="AK45" i="4"/>
  <c r="U46" i="4"/>
  <c r="M48" i="4"/>
  <c r="Y49" i="4"/>
  <c r="M51" i="4"/>
  <c r="AC51" i="4"/>
  <c r="Q53" i="4"/>
  <c r="Y47" i="4"/>
  <c r="U34" i="4"/>
  <c r="U44" i="4"/>
  <c r="M9" i="4"/>
  <c r="M18" i="4"/>
  <c r="AC37" i="4"/>
  <c r="Q9" i="4"/>
  <c r="M16" i="4"/>
  <c r="AC20" i="4"/>
  <c r="M25" i="4"/>
  <c r="Q27" i="4"/>
  <c r="M34" i="4"/>
  <c r="Q37" i="4"/>
  <c r="M44" i="4"/>
  <c r="Q46" i="4"/>
  <c r="M53" i="4"/>
  <c r="M15" i="4"/>
  <c r="M24" i="4"/>
  <c r="M33" i="4"/>
  <c r="M43" i="4"/>
  <c r="M52" i="4"/>
  <c r="Q28" i="3"/>
  <c r="M28" i="3"/>
  <c r="AC28" i="3"/>
  <c r="U28" i="3"/>
  <c r="AC12" i="3"/>
  <c r="Y18" i="3"/>
  <c r="M20" i="3"/>
  <c r="Y26" i="3"/>
  <c r="M11" i="3"/>
  <c r="M19" i="3"/>
  <c r="Q10" i="3"/>
  <c r="U12" i="3"/>
  <c r="Y14" i="3"/>
  <c r="M16" i="3"/>
  <c r="AC16" i="3"/>
  <c r="Q18" i="3"/>
  <c r="U20" i="3"/>
  <c r="Y22" i="3"/>
  <c r="M24" i="3"/>
  <c r="AC24" i="3"/>
  <c r="Q26" i="3"/>
  <c r="AK27" i="3"/>
  <c r="U10" i="3"/>
  <c r="M10" i="3"/>
  <c r="Q12" i="3"/>
  <c r="M18" i="3"/>
  <c r="Q20" i="3"/>
  <c r="M26" i="3"/>
  <c r="Y21" i="3"/>
  <c r="M9" i="3"/>
  <c r="M17" i="3"/>
  <c r="M25" i="3"/>
  <c r="M17" i="2"/>
  <c r="Q17" i="2"/>
  <c r="AC17" i="2"/>
  <c r="U17" i="2"/>
  <c r="AK17" i="2"/>
  <c r="Y10" i="2"/>
  <c r="Q10" i="2"/>
  <c r="U12" i="2"/>
  <c r="M16" i="2"/>
  <c r="AC16" i="2"/>
  <c r="Y11" i="2"/>
  <c r="Q9" i="2"/>
  <c r="Y13" i="2"/>
  <c r="Y17" i="2"/>
  <c r="M10" i="2"/>
  <c r="M9" i="2"/>
  <c r="M18" i="1"/>
  <c r="AC18" i="1"/>
  <c r="Q18" i="1"/>
  <c r="U18" i="1"/>
  <c r="Y18" i="1"/>
  <c r="AK18" i="1"/>
  <c r="Q12" i="1"/>
  <c r="AK13" i="1"/>
  <c r="Y16" i="1"/>
  <c r="M9" i="1"/>
  <c r="Q11" i="1"/>
  <c r="U13" i="1"/>
  <c r="Y15" i="1"/>
  <c r="M17" i="1"/>
  <c r="U12" i="1"/>
  <c r="M12" i="1"/>
  <c r="M11" i="1"/>
  <c r="M28" i="4" l="1"/>
  <c r="M30" i="12"/>
  <c r="M35" i="11"/>
  <c r="Q28" i="4"/>
  <c r="M45" i="12"/>
  <c r="AK21" i="10"/>
  <c r="U54" i="4"/>
  <c r="Q17" i="9"/>
  <c r="M17" i="9"/>
  <c r="U45" i="12"/>
  <c r="M12" i="6"/>
  <c r="M74" i="7"/>
  <c r="U30" i="12"/>
  <c r="Y54" i="7"/>
  <c r="U54" i="7"/>
  <c r="Y16" i="7"/>
  <c r="U16" i="7"/>
  <c r="M10" i="7"/>
  <c r="Y25" i="7"/>
  <c r="U25" i="7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<sst xmlns="http://schemas.openxmlformats.org/spreadsheetml/2006/main" count="1719" uniqueCount="618">
  <si>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</si>
  <si>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1st Quarter Ended 30 September 2023</t>
  </si>
  <si>
    <t>Figures Finalised as at 2023/10/16</t>
  </si>
  <si>
    <t>Main appropriation</t>
  </si>
  <si>
    <t>Adjusted Budget</t>
  </si>
  <si>
    <t>First Quarter 2023/24</t>
  </si>
  <si>
    <t>Second Quarter 2023/24</t>
  </si>
  <si>
    <t>Third Quarter 2023/24</t>
  </si>
  <si>
    <t>Fourth Quarter 2023/24</t>
  </si>
  <si>
    <t>Year to date: 30 September 2023</t>
  </si>
  <si>
    <t>First Quarter 2022/23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</si>
  <si>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</si>
  <si>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</si>
  <si>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</si>
  <si>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</si>
  <si>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</si>
  <si>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</si>
  <si>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</si>
  <si>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</si>
  <si>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</si>
  <si>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Main app</t>
  </si>
  <si>
    <t>Q1 of 2022/23 to Q1 of 2023/24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</si>
  <si>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</si>
  <si>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</si>
  <si>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</si>
  <si>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</si>
  <si>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</si>
  <si>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</si>
  <si>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</si>
  <si>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</si>
  <si>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</si>
  <si>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</si>
  <si>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</si>
  <si>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</si>
  <si>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</si>
  <si>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</si>
  <si>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</si>
  <si>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</si>
  <si>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</si>
  <si>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</si>
  <si>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</si>
  <si>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</si>
  <si>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1st Quarter Ended 30 September 2023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</si>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</sst>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47760487029</v>
      </c>
      <c r="E9" s="65">
        <v>10038790471</v>
      </c>
      <c r="F9" s="66">
        <f>$D9       +$E9</f>
        <v>57799277500</v>
      </c>
      <c r="G9" s="64">
        <v>47834609933</v>
      </c>
      <c r="H9" s="65">
        <v>10188044694</v>
      </c>
      <c r="I9" s="67">
        <f>$G9       +$H9</f>
        <v>58022654627</v>
      </c>
      <c r="J9" s="64">
        <v>13055271175</v>
      </c>
      <c r="K9" s="65">
        <v>33688942085</v>
      </c>
      <c r="L9" s="65">
        <f>$J9       +$K9</f>
        <v>46744213260</v>
      </c>
      <c r="M9" s="90">
        <f>IF(($F9       =0),0,($L9       /$F9       ))</f>
        <v>0.80873352197179282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13055271175</v>
      </c>
      <c r="AA9" s="65">
        <v>33688942085</v>
      </c>
      <c r="AB9" s="65">
        <f>$Z9       +$AA9</f>
        <v>46744213260</v>
      </c>
      <c r="AC9" s="90">
        <f>IF(($F9       =0),0,($AB9       /$F9       ))</f>
        <v>0.80873352197179282</v>
      </c>
      <c r="AD9" s="64">
        <v>9018190290</v>
      </c>
      <c r="AE9" s="65">
        <v>1759860397</v>
      </c>
      <c r="AF9" s="65">
        <f>$AD9       +$AE9</f>
        <v>10778050687</v>
      </c>
      <c r="AG9" s="65">
        <v>53157591553</v>
      </c>
      <c r="AH9" s="65">
        <v>54983651232</v>
      </c>
      <c r="AI9" s="65">
        <v>10778050687</v>
      </c>
      <c r="AJ9" s="90">
        <f>IF(($AG9       =0),0,($AI9       /$AG9       ))</f>
        <v>0.20275656537700551</v>
      </c>
      <c r="AK9" s="90">
        <f>IF(($AF9       =0),0,(($L9       /$AF9       )-1))</f>
        <v>3.3369821331774556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25338686929</v>
      </c>
      <c r="E10" s="65">
        <v>3324984063</v>
      </c>
      <c r="F10" s="67">
        <f t="shared" ref="F10:F18" si="0">$D10      +$E10</f>
        <v>28663670992</v>
      </c>
      <c r="G10" s="64">
        <v>25338686929</v>
      </c>
      <c r="H10" s="65">
        <v>3324984063</v>
      </c>
      <c r="I10" s="67">
        <f t="shared" ref="I10:I18" si="1">$G10      +$H10</f>
        <v>28663670992</v>
      </c>
      <c r="J10" s="64">
        <v>5038136600</v>
      </c>
      <c r="K10" s="65">
        <v>196459351</v>
      </c>
      <c r="L10" s="65">
        <f t="shared" ref="L10:L18" si="2">$J10      +$K10</f>
        <v>5234595951</v>
      </c>
      <c r="M10" s="90">
        <f t="shared" ref="M10:M18" si="3">IF(($F10      =0),0,($L10      /$F10      ))</f>
        <v>0.18262126831071185</v>
      </c>
      <c r="N10" s="100">
        <v>0</v>
      </c>
      <c r="O10" s="101">
        <v>0</v>
      </c>
      <c r="P10" s="102">
        <f t="shared" ref="P10:P18" si="4">$N10      +$O10</f>
        <v>0</v>
      </c>
      <c r="Q10" s="90">
        <f t="shared" ref="Q10:Q18" si="5">IF(($F10      =0),0,($P10      /$F10      ))</f>
        <v>0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v>5038136600</v>
      </c>
      <c r="AA10" s="65">
        <v>196459351</v>
      </c>
      <c r="AB10" s="65">
        <f t="shared" ref="AB10:AB18" si="10">$Z10      +$AA10</f>
        <v>5234595951</v>
      </c>
      <c r="AC10" s="90">
        <f t="shared" ref="AC10:AC18" si="11">IF(($F10      =0),0,($AB10      /$F10      ))</f>
        <v>0.18262126831071185</v>
      </c>
      <c r="AD10" s="64">
        <v>4640832378</v>
      </c>
      <c r="AE10" s="65">
        <v>267121505</v>
      </c>
      <c r="AF10" s="65">
        <f t="shared" ref="AF10:AF18" si="12">$AD10      +$AE10</f>
        <v>4907953883</v>
      </c>
      <c r="AG10" s="65">
        <v>26747768989</v>
      </c>
      <c r="AH10" s="65">
        <v>27825099371</v>
      </c>
      <c r="AI10" s="65">
        <v>4907953883</v>
      </c>
      <c r="AJ10" s="90">
        <f t="shared" ref="AJ10:AJ18" si="13">IF(($AG10      =0),0,($AI10      /$AG10      ))</f>
        <v>0.18349021501637736</v>
      </c>
      <c r="AK10" s="90">
        <f t="shared" ref="AK10:AK18" si="14">IF(($AF10      =0),0,(($L10      /$AF10      )-1))</f>
        <v>6.6553613947232027E-2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193526039140</v>
      </c>
      <c r="E11" s="65">
        <v>14423413450</v>
      </c>
      <c r="F11" s="67">
        <f t="shared" si="0"/>
        <v>207949452590</v>
      </c>
      <c r="G11" s="64">
        <v>193526039140</v>
      </c>
      <c r="H11" s="65">
        <v>14423413450</v>
      </c>
      <c r="I11" s="67">
        <f t="shared" si="1"/>
        <v>207949452590</v>
      </c>
      <c r="J11" s="64">
        <v>45501855642</v>
      </c>
      <c r="K11" s="65">
        <v>1397347261</v>
      </c>
      <c r="L11" s="65">
        <f t="shared" si="2"/>
        <v>46899202903</v>
      </c>
      <c r="M11" s="90">
        <f t="shared" si="3"/>
        <v>0.22553174494509498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45501855642</v>
      </c>
      <c r="AA11" s="65">
        <v>1397347261</v>
      </c>
      <c r="AB11" s="65">
        <f t="shared" si="10"/>
        <v>46899202903</v>
      </c>
      <c r="AC11" s="90">
        <f t="shared" si="11"/>
        <v>0.22553174494509498</v>
      </c>
      <c r="AD11" s="64">
        <v>45543371576</v>
      </c>
      <c r="AE11" s="65">
        <v>1384691424</v>
      </c>
      <c r="AF11" s="65">
        <f t="shared" si="12"/>
        <v>46928063000</v>
      </c>
      <c r="AG11" s="65">
        <v>193512738530</v>
      </c>
      <c r="AH11" s="65">
        <v>190551114740</v>
      </c>
      <c r="AI11" s="65">
        <v>46928063000</v>
      </c>
      <c r="AJ11" s="90">
        <f t="shared" si="13"/>
        <v>0.24250632468169434</v>
      </c>
      <c r="AK11" s="90">
        <f t="shared" si="14"/>
        <v>-6.1498589873609788E-4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92893526792</v>
      </c>
      <c r="E12" s="65">
        <v>16920947494</v>
      </c>
      <c r="F12" s="67">
        <f t="shared" si="0"/>
        <v>109814474286</v>
      </c>
      <c r="G12" s="64">
        <v>92893526792</v>
      </c>
      <c r="H12" s="65">
        <v>16925763997</v>
      </c>
      <c r="I12" s="67">
        <f t="shared" si="1"/>
        <v>109819290789</v>
      </c>
      <c r="J12" s="64">
        <v>21438657339</v>
      </c>
      <c r="K12" s="65">
        <v>1902526484</v>
      </c>
      <c r="L12" s="65">
        <f t="shared" si="2"/>
        <v>23341183823</v>
      </c>
      <c r="M12" s="90">
        <f t="shared" si="3"/>
        <v>0.21255106828823306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21438657339</v>
      </c>
      <c r="AA12" s="65">
        <v>1902526484</v>
      </c>
      <c r="AB12" s="65">
        <f t="shared" si="10"/>
        <v>23341183823</v>
      </c>
      <c r="AC12" s="90">
        <f t="shared" si="11"/>
        <v>0.21255106828823306</v>
      </c>
      <c r="AD12" s="64">
        <v>18999484717</v>
      </c>
      <c r="AE12" s="65">
        <v>1388077187</v>
      </c>
      <c r="AF12" s="65">
        <f t="shared" si="12"/>
        <v>20387561904</v>
      </c>
      <c r="AG12" s="65">
        <v>96231781125</v>
      </c>
      <c r="AH12" s="65">
        <v>99079499150</v>
      </c>
      <c r="AI12" s="65">
        <v>20387561904</v>
      </c>
      <c r="AJ12" s="90">
        <f t="shared" si="13"/>
        <v>0.21185892712011259</v>
      </c>
      <c r="AK12" s="90">
        <f t="shared" si="14"/>
        <v>0.14487371922684411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25319256865</v>
      </c>
      <c r="E13" s="65">
        <v>7157260130</v>
      </c>
      <c r="F13" s="67">
        <f t="shared" si="0"/>
        <v>32476516995</v>
      </c>
      <c r="G13" s="64">
        <v>25319256865</v>
      </c>
      <c r="H13" s="65">
        <v>7185260130</v>
      </c>
      <c r="I13" s="67">
        <f t="shared" si="1"/>
        <v>32504516995</v>
      </c>
      <c r="J13" s="64">
        <v>6092346160</v>
      </c>
      <c r="K13" s="65">
        <v>1353496537</v>
      </c>
      <c r="L13" s="65">
        <f t="shared" si="2"/>
        <v>7445842697</v>
      </c>
      <c r="M13" s="90">
        <f t="shared" si="3"/>
        <v>0.22926851109515045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6092346160</v>
      </c>
      <c r="AA13" s="65">
        <v>1353496537</v>
      </c>
      <c r="AB13" s="65">
        <f t="shared" si="10"/>
        <v>7445842697</v>
      </c>
      <c r="AC13" s="90">
        <f t="shared" si="11"/>
        <v>0.22926851109515045</v>
      </c>
      <c r="AD13" s="64">
        <v>4270134100</v>
      </c>
      <c r="AE13" s="65">
        <v>732955426</v>
      </c>
      <c r="AF13" s="65">
        <f t="shared" si="12"/>
        <v>5003089526</v>
      </c>
      <c r="AG13" s="65">
        <v>29393504913</v>
      </c>
      <c r="AH13" s="65">
        <v>30777613632</v>
      </c>
      <c r="AI13" s="65">
        <v>5003089526</v>
      </c>
      <c r="AJ13" s="90">
        <f t="shared" si="13"/>
        <v>0.17021071630648785</v>
      </c>
      <c r="AK13" s="90">
        <f t="shared" si="14"/>
        <v>0.48824894263944851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27555225014</v>
      </c>
      <c r="E14" s="65">
        <v>3697460184</v>
      </c>
      <c r="F14" s="67">
        <f t="shared" si="0"/>
        <v>31252685198</v>
      </c>
      <c r="G14" s="64">
        <v>27529119713</v>
      </c>
      <c r="H14" s="65">
        <v>3768698238</v>
      </c>
      <c r="I14" s="67">
        <f t="shared" si="1"/>
        <v>31297817951</v>
      </c>
      <c r="J14" s="64">
        <v>6130900265</v>
      </c>
      <c r="K14" s="65">
        <v>676062989</v>
      </c>
      <c r="L14" s="65">
        <f t="shared" si="2"/>
        <v>6806963254</v>
      </c>
      <c r="M14" s="90">
        <f t="shared" si="3"/>
        <v>0.21780410901894626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6130900265</v>
      </c>
      <c r="AA14" s="65">
        <v>676062989</v>
      </c>
      <c r="AB14" s="65">
        <f t="shared" si="10"/>
        <v>6806963254</v>
      </c>
      <c r="AC14" s="90">
        <f t="shared" si="11"/>
        <v>0.21780410901894626</v>
      </c>
      <c r="AD14" s="64">
        <v>5719999949</v>
      </c>
      <c r="AE14" s="65">
        <v>476782637</v>
      </c>
      <c r="AF14" s="65">
        <f t="shared" si="12"/>
        <v>6196782586</v>
      </c>
      <c r="AG14" s="65">
        <v>29509337168</v>
      </c>
      <c r="AH14" s="65">
        <v>30991696997</v>
      </c>
      <c r="AI14" s="65">
        <v>6196782586</v>
      </c>
      <c r="AJ14" s="90">
        <f t="shared" si="13"/>
        <v>0.20999396058003658</v>
      </c>
      <c r="AK14" s="90">
        <f t="shared" si="14"/>
        <v>9.8467335190771887E-2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26608577037</v>
      </c>
      <c r="E15" s="65">
        <v>3081209464</v>
      </c>
      <c r="F15" s="67">
        <f t="shared" si="0"/>
        <v>29689786501</v>
      </c>
      <c r="G15" s="64">
        <v>26608577037</v>
      </c>
      <c r="H15" s="65">
        <v>3081209464</v>
      </c>
      <c r="I15" s="67">
        <f t="shared" si="1"/>
        <v>29689786501</v>
      </c>
      <c r="J15" s="64">
        <v>4366805858</v>
      </c>
      <c r="K15" s="65">
        <v>333516038</v>
      </c>
      <c r="L15" s="65">
        <f t="shared" si="2"/>
        <v>4700321896</v>
      </c>
      <c r="M15" s="90">
        <f t="shared" si="3"/>
        <v>0.15831443906953274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4366805858</v>
      </c>
      <c r="AA15" s="65">
        <v>333516038</v>
      </c>
      <c r="AB15" s="65">
        <f t="shared" si="10"/>
        <v>4700321896</v>
      </c>
      <c r="AC15" s="90">
        <f t="shared" si="11"/>
        <v>0.15831443906953274</v>
      </c>
      <c r="AD15" s="64">
        <v>4023350893</v>
      </c>
      <c r="AE15" s="65">
        <v>342218658</v>
      </c>
      <c r="AF15" s="65">
        <f t="shared" si="12"/>
        <v>4365569551</v>
      </c>
      <c r="AG15" s="65">
        <v>27850969399</v>
      </c>
      <c r="AH15" s="65">
        <v>28843471286</v>
      </c>
      <c r="AI15" s="65">
        <v>4365569551</v>
      </c>
      <c r="AJ15" s="90">
        <f t="shared" si="13"/>
        <v>0.15674749013069353</v>
      </c>
      <c r="AK15" s="90">
        <f t="shared" si="14"/>
        <v>7.668010807967085E-2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10146112225</v>
      </c>
      <c r="E16" s="65">
        <v>1549909747</v>
      </c>
      <c r="F16" s="67">
        <f t="shared" si="0"/>
        <v>11696021972</v>
      </c>
      <c r="G16" s="64">
        <v>10146112225</v>
      </c>
      <c r="H16" s="65">
        <v>1549909747</v>
      </c>
      <c r="I16" s="67">
        <f t="shared" si="1"/>
        <v>11696021972</v>
      </c>
      <c r="J16" s="64">
        <v>1694245182</v>
      </c>
      <c r="K16" s="65">
        <v>168711899</v>
      </c>
      <c r="L16" s="65">
        <f t="shared" si="2"/>
        <v>1862957081</v>
      </c>
      <c r="M16" s="90">
        <f t="shared" si="3"/>
        <v>0.15928125694871942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1694245182</v>
      </c>
      <c r="AA16" s="65">
        <v>168711899</v>
      </c>
      <c r="AB16" s="65">
        <f t="shared" si="10"/>
        <v>1862957081</v>
      </c>
      <c r="AC16" s="90">
        <f t="shared" si="11"/>
        <v>0.15928125694871942</v>
      </c>
      <c r="AD16" s="64">
        <v>1519848508</v>
      </c>
      <c r="AE16" s="65">
        <v>169526440</v>
      </c>
      <c r="AF16" s="65">
        <f t="shared" si="12"/>
        <v>1689374948</v>
      </c>
      <c r="AG16" s="65">
        <v>10649786102</v>
      </c>
      <c r="AH16" s="65">
        <v>11411836474</v>
      </c>
      <c r="AI16" s="65">
        <v>1689374948</v>
      </c>
      <c r="AJ16" s="90">
        <f t="shared" si="13"/>
        <v>0.1586299416551418</v>
      </c>
      <c r="AK16" s="90">
        <f t="shared" si="14"/>
        <v>0.10274932347345311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86794599731</v>
      </c>
      <c r="E17" s="65">
        <v>15815064357</v>
      </c>
      <c r="F17" s="67">
        <f t="shared" si="0"/>
        <v>102609664088</v>
      </c>
      <c r="G17" s="64">
        <v>86842247071</v>
      </c>
      <c r="H17" s="65">
        <v>16973961557</v>
      </c>
      <c r="I17" s="67">
        <f t="shared" si="1"/>
        <v>103816208628</v>
      </c>
      <c r="J17" s="64">
        <v>16658367425</v>
      </c>
      <c r="K17" s="65">
        <v>1719445693</v>
      </c>
      <c r="L17" s="65">
        <f t="shared" si="2"/>
        <v>18377813118</v>
      </c>
      <c r="M17" s="90">
        <f t="shared" si="3"/>
        <v>0.1791041154002691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16658367425</v>
      </c>
      <c r="AA17" s="65">
        <v>1719445693</v>
      </c>
      <c r="AB17" s="65">
        <f t="shared" si="10"/>
        <v>18377813118</v>
      </c>
      <c r="AC17" s="90">
        <f t="shared" si="11"/>
        <v>0.1791041154002691</v>
      </c>
      <c r="AD17" s="64">
        <v>15687295800</v>
      </c>
      <c r="AE17" s="65">
        <v>1226570566</v>
      </c>
      <c r="AF17" s="65">
        <f t="shared" si="12"/>
        <v>16913866366</v>
      </c>
      <c r="AG17" s="65">
        <v>90715297377</v>
      </c>
      <c r="AH17" s="65">
        <v>92885005003</v>
      </c>
      <c r="AI17" s="65">
        <v>16913866366</v>
      </c>
      <c r="AJ17" s="90">
        <f t="shared" si="13"/>
        <v>0.18644999085113895</v>
      </c>
      <c r="AK17" s="90">
        <f t="shared" si="14"/>
        <v>8.6553051816869342E-2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535942510762</v>
      </c>
      <c r="E18" s="69">
        <f>SUM(E9:E17)</f>
        <v>76009039360</v>
      </c>
      <c r="F18" s="70">
        <f t="shared" si="0"/>
        <v>611951550122</v>
      </c>
      <c r="G18" s="68">
        <f>SUM(G9:G17)</f>
        <v>536038175705</v>
      </c>
      <c r="H18" s="69">
        <f>SUM(H9:H17)</f>
        <v>77421245340</v>
      </c>
      <c r="I18" s="70">
        <f t="shared" si="1"/>
        <v>613459421045</v>
      </c>
      <c r="J18" s="68">
        <f>SUM(J9:J17)</f>
        <v>119976585646</v>
      </c>
      <c r="K18" s="69">
        <f>SUM(K9:K17)</f>
        <v>41436508337</v>
      </c>
      <c r="L18" s="69">
        <f t="shared" si="2"/>
        <v>161413093983</v>
      </c>
      <c r="M18" s="91">
        <f t="shared" si="3"/>
        <v>0.26376776715545591</v>
      </c>
      <c r="N18" s="103">
        <f>SUM(N9:N17)</f>
        <v>0</v>
      </c>
      <c r="O18" s="104">
        <f>SUM(O9:O17)</f>
        <v>0</v>
      </c>
      <c r="P18" s="105">
        <f t="shared" si="4"/>
        <v>0</v>
      </c>
      <c r="Q18" s="91">
        <f t="shared" si="5"/>
        <v>0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v>119976585646</v>
      </c>
      <c r="AA18" s="69">
        <v>41436508337</v>
      </c>
      <c r="AB18" s="69">
        <f t="shared" si="10"/>
        <v>161413093983</v>
      </c>
      <c r="AC18" s="91">
        <f t="shared" si="11"/>
        <v>0.26376776715545591</v>
      </c>
      <c r="AD18" s="68">
        <f>SUM(AD9:AD17)</f>
        <v>109422508211</v>
      </c>
      <c r="AE18" s="69">
        <f>SUM(AE9:AE17)</f>
        <v>7747804240</v>
      </c>
      <c r="AF18" s="69">
        <f t="shared" si="12"/>
        <v>117170312451</v>
      </c>
      <c r="AG18" s="69">
        <f>SUM(AG9:AG17)</f>
        <v>557768775156</v>
      </c>
      <c r="AH18" s="69">
        <f>SUM(AH9:AH17)</f>
        <v>567348987885</v>
      </c>
      <c r="AI18" s="69">
        <f>SUM(AI9:AI17)</f>
        <v>117170312451</v>
      </c>
      <c r="AJ18" s="91">
        <f t="shared" si="13"/>
        <v>0.21006968778097901</v>
      </c>
      <c r="AK18" s="91">
        <f t="shared" si="14"/>
        <v>0.37759378298578916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4" orientation="landscape" r:id="rId1"/>
  <rowBreaks count="1" manualBreakCount="1">
    <brk id="20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81"/>
  <sheetViews>
    <sheetView showGridLines="0" tabSelected="1" view="pageBreakPreview" topLeftCell="A38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323988199</v>
      </c>
      <c r="E9" s="78">
        <v>137120650</v>
      </c>
      <c r="F9" s="79">
        <f>$D9       +$E9</f>
        <v>461108849</v>
      </c>
      <c r="G9" s="77">
        <v>323988199</v>
      </c>
      <c r="H9" s="78">
        <v>137120650</v>
      </c>
      <c r="I9" s="79">
        <f>$G9       +$H9</f>
        <v>461108849</v>
      </c>
      <c r="J9" s="77">
        <v>54516226</v>
      </c>
      <c r="K9" s="78">
        <v>8335686</v>
      </c>
      <c r="L9" s="78">
        <f>$J9       +$K9</f>
        <v>62851912</v>
      </c>
      <c r="M9" s="95">
        <f>IF(($F9       =0),0,($L9       /$F9       ))</f>
        <v>0.13630602001307504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54516226</v>
      </c>
      <c r="AA9" s="78">
        <v>8335686</v>
      </c>
      <c r="AB9" s="78">
        <f>$Z9       +$AA9</f>
        <v>62851912</v>
      </c>
      <c r="AC9" s="95">
        <f>IF(($F9       =0),0,($AB9       /$F9       ))</f>
        <v>0.13630602001307504</v>
      </c>
      <c r="AD9" s="77">
        <v>12981759</v>
      </c>
      <c r="AE9" s="78">
        <v>12141780</v>
      </c>
      <c r="AF9" s="78">
        <f>$AD9       +$AE9</f>
        <v>25123539</v>
      </c>
      <c r="AG9" s="78">
        <v>400454090</v>
      </c>
      <c r="AH9" s="78">
        <v>503288339</v>
      </c>
      <c r="AI9" s="79">
        <v>25123539</v>
      </c>
      <c r="AJ9" s="114">
        <f>IF(($AG9       =0),0,($AI9       /$AG9       ))</f>
        <v>6.2737626178321709E-2</v>
      </c>
      <c r="AK9" s="115">
        <f>IF(($AF9       =0),0,(($L9       /$AF9       )-1))</f>
        <v>1.5017141096244444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648174897</v>
      </c>
      <c r="E10" s="78">
        <v>190734000</v>
      </c>
      <c r="F10" s="79">
        <f t="shared" ref="F10:F45" si="0">$D10      +$E10</f>
        <v>838908897</v>
      </c>
      <c r="G10" s="77">
        <v>648174897</v>
      </c>
      <c r="H10" s="78">
        <v>190734000</v>
      </c>
      <c r="I10" s="79">
        <f t="shared" ref="I10:I45" si="1">$G10      +$H10</f>
        <v>838908897</v>
      </c>
      <c r="J10" s="77">
        <v>156684441</v>
      </c>
      <c r="K10" s="78">
        <v>34035567</v>
      </c>
      <c r="L10" s="78">
        <f t="shared" ref="L10:L45" si="2">$J10      +$K10</f>
        <v>190720008</v>
      </c>
      <c r="M10" s="95">
        <f t="shared" ref="M10:M45" si="3">IF(($F10      =0),0,($L10      /$F10      ))</f>
        <v>0.22734293161275174</v>
      </c>
      <c r="N10" s="77">
        <v>0</v>
      </c>
      <c r="O10" s="78">
        <v>0</v>
      </c>
      <c r="P10" s="78">
        <f t="shared" ref="P10:P45" si="4">$N10      +$O10</f>
        <v>0</v>
      </c>
      <c r="Q10" s="95">
        <f t="shared" ref="Q10:Q45" si="5">IF(($F10      =0),0,($P10      /$F10      ))</f>
        <v>0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v>156684441</v>
      </c>
      <c r="AA10" s="78">
        <v>34035567</v>
      </c>
      <c r="AB10" s="78">
        <f t="shared" ref="AB10:AB45" si="10">$Z10      +$AA10</f>
        <v>190720008</v>
      </c>
      <c r="AC10" s="95">
        <f t="shared" ref="AC10:AC45" si="11">IF(($F10      =0),0,($AB10      /$F10      ))</f>
        <v>0.22734293161275174</v>
      </c>
      <c r="AD10" s="77">
        <v>143192735</v>
      </c>
      <c r="AE10" s="78">
        <v>27128230</v>
      </c>
      <c r="AF10" s="78">
        <f t="shared" ref="AF10:AF45" si="12">$AD10      +$AE10</f>
        <v>170320965</v>
      </c>
      <c r="AG10" s="78">
        <v>718973493</v>
      </c>
      <c r="AH10" s="78">
        <v>754694589</v>
      </c>
      <c r="AI10" s="79">
        <v>170320965</v>
      </c>
      <c r="AJ10" s="114">
        <f t="shared" ref="AJ10:AJ45" si="13">IF(($AG10      =0),0,($AI10      /$AG10      ))</f>
        <v>0.23689463750508533</v>
      </c>
      <c r="AK10" s="115">
        <f t="shared" ref="AK10:AK45" si="14">IF(($AF10      =0),0,(($L10      /$AF10      )-1))</f>
        <v>0.11976824461979763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799449186</v>
      </c>
      <c r="E11" s="78">
        <v>31510000</v>
      </c>
      <c r="F11" s="79">
        <f t="shared" si="0"/>
        <v>830959186</v>
      </c>
      <c r="G11" s="77">
        <v>799449186</v>
      </c>
      <c r="H11" s="78">
        <v>31510000</v>
      </c>
      <c r="I11" s="79">
        <f t="shared" si="1"/>
        <v>830959186</v>
      </c>
      <c r="J11" s="77">
        <v>103913765</v>
      </c>
      <c r="K11" s="78">
        <v>636327</v>
      </c>
      <c r="L11" s="78">
        <f t="shared" si="2"/>
        <v>104550092</v>
      </c>
      <c r="M11" s="95">
        <f t="shared" si="3"/>
        <v>0.12581856457147342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103913765</v>
      </c>
      <c r="AA11" s="78">
        <v>636327</v>
      </c>
      <c r="AB11" s="78">
        <f t="shared" si="10"/>
        <v>104550092</v>
      </c>
      <c r="AC11" s="95">
        <f t="shared" si="11"/>
        <v>0.12581856457147342</v>
      </c>
      <c r="AD11" s="77">
        <v>136092942</v>
      </c>
      <c r="AE11" s="78">
        <v>5947126</v>
      </c>
      <c r="AF11" s="78">
        <f t="shared" si="12"/>
        <v>142040068</v>
      </c>
      <c r="AG11" s="78">
        <v>686371918</v>
      </c>
      <c r="AH11" s="78">
        <v>735997443</v>
      </c>
      <c r="AI11" s="79">
        <v>142040068</v>
      </c>
      <c r="AJ11" s="114">
        <f t="shared" si="13"/>
        <v>0.20694329746748177</v>
      </c>
      <c r="AK11" s="115">
        <f t="shared" si="14"/>
        <v>-0.26393943996140579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119931586</v>
      </c>
      <c r="E12" s="78">
        <v>250000</v>
      </c>
      <c r="F12" s="79">
        <f t="shared" si="0"/>
        <v>120181586</v>
      </c>
      <c r="G12" s="77">
        <v>119931586</v>
      </c>
      <c r="H12" s="78">
        <v>250000</v>
      </c>
      <c r="I12" s="79">
        <f t="shared" si="1"/>
        <v>120181586</v>
      </c>
      <c r="J12" s="77">
        <v>22949568</v>
      </c>
      <c r="K12" s="78">
        <v>0</v>
      </c>
      <c r="L12" s="78">
        <f t="shared" si="2"/>
        <v>22949568</v>
      </c>
      <c r="M12" s="95">
        <f t="shared" si="3"/>
        <v>0.19095744001913903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22949568</v>
      </c>
      <c r="AA12" s="78">
        <v>0</v>
      </c>
      <c r="AB12" s="78">
        <f t="shared" si="10"/>
        <v>22949568</v>
      </c>
      <c r="AC12" s="95">
        <f t="shared" si="11"/>
        <v>0.19095744001913903</v>
      </c>
      <c r="AD12" s="77">
        <v>27393623</v>
      </c>
      <c r="AE12" s="78">
        <v>1186719</v>
      </c>
      <c r="AF12" s="78">
        <f t="shared" si="12"/>
        <v>28580342</v>
      </c>
      <c r="AG12" s="78">
        <v>117158144</v>
      </c>
      <c r="AH12" s="78">
        <v>163764470</v>
      </c>
      <c r="AI12" s="79">
        <v>28580342</v>
      </c>
      <c r="AJ12" s="114">
        <f t="shared" si="13"/>
        <v>0.24394669481961065</v>
      </c>
      <c r="AK12" s="115">
        <f t="shared" si="14"/>
        <v>-0.197015627034834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1891543868</v>
      </c>
      <c r="E13" s="81">
        <f>SUM(E9:E12)</f>
        <v>359614650</v>
      </c>
      <c r="F13" s="82">
        <f t="shared" si="0"/>
        <v>2251158518</v>
      </c>
      <c r="G13" s="80">
        <f>SUM(G9:G12)</f>
        <v>1891543868</v>
      </c>
      <c r="H13" s="81">
        <f>SUM(H9:H12)</f>
        <v>359614650</v>
      </c>
      <c r="I13" s="82">
        <f t="shared" si="1"/>
        <v>2251158518</v>
      </c>
      <c r="J13" s="80">
        <f>SUM(J9:J12)</f>
        <v>338064000</v>
      </c>
      <c r="K13" s="81">
        <f>SUM(K9:K12)</f>
        <v>43007580</v>
      </c>
      <c r="L13" s="81">
        <f t="shared" si="2"/>
        <v>381071580</v>
      </c>
      <c r="M13" s="96">
        <f t="shared" si="3"/>
        <v>0.16927798595833934</v>
      </c>
      <c r="N13" s="80">
        <f>SUM(N9:N12)</f>
        <v>0</v>
      </c>
      <c r="O13" s="81">
        <f>SUM(O9:O12)</f>
        <v>0</v>
      </c>
      <c r="P13" s="81">
        <f t="shared" si="4"/>
        <v>0</v>
      </c>
      <c r="Q13" s="96">
        <f t="shared" si="5"/>
        <v>0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v>338064000</v>
      </c>
      <c r="AA13" s="81">
        <v>43007580</v>
      </c>
      <c r="AB13" s="81">
        <f t="shared" si="10"/>
        <v>381071580</v>
      </c>
      <c r="AC13" s="96">
        <f t="shared" si="11"/>
        <v>0.16927798595833934</v>
      </c>
      <c r="AD13" s="80">
        <f>SUM(AD9:AD12)</f>
        <v>319661059</v>
      </c>
      <c r="AE13" s="81">
        <f>SUM(AE9:AE12)</f>
        <v>46403855</v>
      </c>
      <c r="AF13" s="81">
        <f t="shared" si="12"/>
        <v>366064914</v>
      </c>
      <c r="AG13" s="81">
        <f>SUM(AG9:AG12)</f>
        <v>1922957645</v>
      </c>
      <c r="AH13" s="81">
        <f>SUM(AH9:AH12)</f>
        <v>2157744841</v>
      </c>
      <c r="AI13" s="82">
        <f>SUM(AI9:AI12)</f>
        <v>366064914</v>
      </c>
      <c r="AJ13" s="116">
        <f t="shared" si="13"/>
        <v>0.19036556262787577</v>
      </c>
      <c r="AK13" s="117">
        <f t="shared" si="14"/>
        <v>4.0994548852065105E-2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118749219</v>
      </c>
      <c r="E14" s="78">
        <v>17986000</v>
      </c>
      <c r="F14" s="79">
        <f t="shared" si="0"/>
        <v>136735219</v>
      </c>
      <c r="G14" s="77">
        <v>118749219</v>
      </c>
      <c r="H14" s="78">
        <v>17986000</v>
      </c>
      <c r="I14" s="79">
        <f t="shared" si="1"/>
        <v>136735219</v>
      </c>
      <c r="J14" s="77">
        <v>7838130</v>
      </c>
      <c r="K14" s="78">
        <v>16634061</v>
      </c>
      <c r="L14" s="78">
        <f t="shared" si="2"/>
        <v>24472191</v>
      </c>
      <c r="M14" s="95">
        <f t="shared" si="3"/>
        <v>0.17897503787959707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7838130</v>
      </c>
      <c r="AA14" s="78">
        <v>16634061</v>
      </c>
      <c r="AB14" s="78">
        <f t="shared" si="10"/>
        <v>24472191</v>
      </c>
      <c r="AC14" s="95">
        <f t="shared" si="11"/>
        <v>0.17897503787959707</v>
      </c>
      <c r="AD14" s="77">
        <v>10242918</v>
      </c>
      <c r="AE14" s="78">
        <v>23102616</v>
      </c>
      <c r="AF14" s="78">
        <f t="shared" si="12"/>
        <v>33345534</v>
      </c>
      <c r="AG14" s="78">
        <v>124136239</v>
      </c>
      <c r="AH14" s="78">
        <v>123005208</v>
      </c>
      <c r="AI14" s="79">
        <v>33345534</v>
      </c>
      <c r="AJ14" s="114">
        <f t="shared" si="13"/>
        <v>0.26862046303819465</v>
      </c>
      <c r="AK14" s="115">
        <f t="shared" si="14"/>
        <v>-0.26610289101982887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504123361</v>
      </c>
      <c r="E15" s="78">
        <v>55899000</v>
      </c>
      <c r="F15" s="79">
        <f t="shared" si="0"/>
        <v>560022361</v>
      </c>
      <c r="G15" s="77">
        <v>504123361</v>
      </c>
      <c r="H15" s="78">
        <v>55899000</v>
      </c>
      <c r="I15" s="79">
        <f t="shared" si="1"/>
        <v>560022361</v>
      </c>
      <c r="J15" s="77">
        <v>89988674</v>
      </c>
      <c r="K15" s="78">
        <v>28556</v>
      </c>
      <c r="L15" s="78">
        <f t="shared" si="2"/>
        <v>90017230</v>
      </c>
      <c r="M15" s="95">
        <f t="shared" si="3"/>
        <v>0.16073863522031756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89988674</v>
      </c>
      <c r="AA15" s="78">
        <v>28556</v>
      </c>
      <c r="AB15" s="78">
        <f t="shared" si="10"/>
        <v>90017230</v>
      </c>
      <c r="AC15" s="95">
        <f t="shared" si="11"/>
        <v>0.16073863522031756</v>
      </c>
      <c r="AD15" s="77">
        <v>88952540</v>
      </c>
      <c r="AE15" s="78">
        <v>0</v>
      </c>
      <c r="AF15" s="78">
        <f t="shared" si="12"/>
        <v>88952540</v>
      </c>
      <c r="AG15" s="78">
        <v>487558267</v>
      </c>
      <c r="AH15" s="78">
        <v>519666499</v>
      </c>
      <c r="AI15" s="79">
        <v>88952540</v>
      </c>
      <c r="AJ15" s="114">
        <f t="shared" si="13"/>
        <v>0.1824449425241722</v>
      </c>
      <c r="AK15" s="115">
        <f t="shared" si="14"/>
        <v>1.1969191661081346E-2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119345000</v>
      </c>
      <c r="E16" s="78">
        <v>13588935</v>
      </c>
      <c r="F16" s="79">
        <f t="shared" si="0"/>
        <v>132933935</v>
      </c>
      <c r="G16" s="77">
        <v>119345000</v>
      </c>
      <c r="H16" s="78">
        <v>13588935</v>
      </c>
      <c r="I16" s="79">
        <f t="shared" si="1"/>
        <v>132933935</v>
      </c>
      <c r="J16" s="77">
        <v>10824441</v>
      </c>
      <c r="K16" s="78">
        <v>0</v>
      </c>
      <c r="L16" s="78">
        <f t="shared" si="2"/>
        <v>10824441</v>
      </c>
      <c r="M16" s="95">
        <f t="shared" si="3"/>
        <v>8.1427221724836477E-2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10824441</v>
      </c>
      <c r="AA16" s="78">
        <v>0</v>
      </c>
      <c r="AB16" s="78">
        <f t="shared" si="10"/>
        <v>10824441</v>
      </c>
      <c r="AC16" s="95">
        <f t="shared" si="11"/>
        <v>8.1427221724836477E-2</v>
      </c>
      <c r="AD16" s="77">
        <v>6513293</v>
      </c>
      <c r="AE16" s="78">
        <v>170196</v>
      </c>
      <c r="AF16" s="78">
        <f t="shared" si="12"/>
        <v>6683489</v>
      </c>
      <c r="AG16" s="78">
        <v>99239224</v>
      </c>
      <c r="AH16" s="78">
        <v>99239224</v>
      </c>
      <c r="AI16" s="79">
        <v>6683489</v>
      </c>
      <c r="AJ16" s="114">
        <f t="shared" si="13"/>
        <v>6.734725172780473E-2</v>
      </c>
      <c r="AK16" s="115">
        <f t="shared" si="14"/>
        <v>0.61957938436047399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137958423</v>
      </c>
      <c r="E17" s="78">
        <v>155400667</v>
      </c>
      <c r="F17" s="79">
        <f t="shared" si="0"/>
        <v>293359090</v>
      </c>
      <c r="G17" s="77">
        <v>137958423</v>
      </c>
      <c r="H17" s="78">
        <v>155400667</v>
      </c>
      <c r="I17" s="79">
        <f t="shared" si="1"/>
        <v>293359090</v>
      </c>
      <c r="J17" s="77">
        <v>28587869</v>
      </c>
      <c r="K17" s="78">
        <v>26264878</v>
      </c>
      <c r="L17" s="78">
        <f t="shared" si="2"/>
        <v>54852747</v>
      </c>
      <c r="M17" s="95">
        <f t="shared" si="3"/>
        <v>0.18698158287851246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28587869</v>
      </c>
      <c r="AA17" s="78">
        <v>26264878</v>
      </c>
      <c r="AB17" s="78">
        <f t="shared" si="10"/>
        <v>54852747</v>
      </c>
      <c r="AC17" s="95">
        <f t="shared" si="11"/>
        <v>0.18698158287851246</v>
      </c>
      <c r="AD17" s="77">
        <v>25389222</v>
      </c>
      <c r="AE17" s="78">
        <v>6243202</v>
      </c>
      <c r="AF17" s="78">
        <f t="shared" si="12"/>
        <v>31632424</v>
      </c>
      <c r="AG17" s="78">
        <v>213541764</v>
      </c>
      <c r="AH17" s="78">
        <v>232932193</v>
      </c>
      <c r="AI17" s="79">
        <v>31632424</v>
      </c>
      <c r="AJ17" s="114">
        <f t="shared" si="13"/>
        <v>0.14813225950498377</v>
      </c>
      <c r="AK17" s="115">
        <f t="shared" si="14"/>
        <v>0.73406713946424085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87049184</v>
      </c>
      <c r="E18" s="78">
        <v>22333003</v>
      </c>
      <c r="F18" s="79">
        <f t="shared" si="0"/>
        <v>109382187</v>
      </c>
      <c r="G18" s="77">
        <v>87049184</v>
      </c>
      <c r="H18" s="78">
        <v>22333003</v>
      </c>
      <c r="I18" s="79">
        <f t="shared" si="1"/>
        <v>109382187</v>
      </c>
      <c r="J18" s="77">
        <v>10609006</v>
      </c>
      <c r="K18" s="78">
        <v>3914528</v>
      </c>
      <c r="L18" s="78">
        <f t="shared" si="2"/>
        <v>14523534</v>
      </c>
      <c r="M18" s="95">
        <f t="shared" si="3"/>
        <v>0.13277787177541076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10609006</v>
      </c>
      <c r="AA18" s="78">
        <v>3914528</v>
      </c>
      <c r="AB18" s="78">
        <f t="shared" si="10"/>
        <v>14523534</v>
      </c>
      <c r="AC18" s="95">
        <f t="shared" si="11"/>
        <v>0.13277787177541076</v>
      </c>
      <c r="AD18" s="77">
        <v>12062973</v>
      </c>
      <c r="AE18" s="78">
        <v>4338523</v>
      </c>
      <c r="AF18" s="78">
        <f t="shared" si="12"/>
        <v>16401496</v>
      </c>
      <c r="AG18" s="78">
        <v>111343254</v>
      </c>
      <c r="AH18" s="78">
        <v>113436118</v>
      </c>
      <c r="AI18" s="79">
        <v>16401496</v>
      </c>
      <c r="AJ18" s="114">
        <f t="shared" si="13"/>
        <v>0.14730570026272091</v>
      </c>
      <c r="AK18" s="115">
        <f t="shared" si="14"/>
        <v>-0.11449943346631308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98147206</v>
      </c>
      <c r="E19" s="78">
        <v>14107000</v>
      </c>
      <c r="F19" s="79">
        <f t="shared" si="0"/>
        <v>112254206</v>
      </c>
      <c r="G19" s="77">
        <v>98147206</v>
      </c>
      <c r="H19" s="78">
        <v>14107000</v>
      </c>
      <c r="I19" s="79">
        <f t="shared" si="1"/>
        <v>112254206</v>
      </c>
      <c r="J19" s="77">
        <v>10285615</v>
      </c>
      <c r="K19" s="78">
        <v>2299185</v>
      </c>
      <c r="L19" s="78">
        <f t="shared" si="2"/>
        <v>12584800</v>
      </c>
      <c r="M19" s="95">
        <f t="shared" si="3"/>
        <v>0.11210983043254522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10285615</v>
      </c>
      <c r="AA19" s="78">
        <v>2299185</v>
      </c>
      <c r="AB19" s="78">
        <f t="shared" si="10"/>
        <v>12584800</v>
      </c>
      <c r="AC19" s="95">
        <f t="shared" si="11"/>
        <v>0.11210983043254522</v>
      </c>
      <c r="AD19" s="77">
        <v>14095883</v>
      </c>
      <c r="AE19" s="78">
        <v>1381715</v>
      </c>
      <c r="AF19" s="78">
        <f t="shared" si="12"/>
        <v>15477598</v>
      </c>
      <c r="AG19" s="78">
        <v>106773193</v>
      </c>
      <c r="AH19" s="78">
        <v>100238367</v>
      </c>
      <c r="AI19" s="79">
        <v>15477598</v>
      </c>
      <c r="AJ19" s="114">
        <f t="shared" si="13"/>
        <v>0.14495771424574705</v>
      </c>
      <c r="AK19" s="115">
        <f t="shared" si="14"/>
        <v>-0.18690225705564911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84069694</v>
      </c>
      <c r="E20" s="78">
        <v>1115000</v>
      </c>
      <c r="F20" s="79">
        <f t="shared" si="0"/>
        <v>85184694</v>
      </c>
      <c r="G20" s="77">
        <v>84069694</v>
      </c>
      <c r="H20" s="78">
        <v>1115000</v>
      </c>
      <c r="I20" s="79">
        <f t="shared" si="1"/>
        <v>85184694</v>
      </c>
      <c r="J20" s="77">
        <v>16899432</v>
      </c>
      <c r="K20" s="78">
        <v>0</v>
      </c>
      <c r="L20" s="78">
        <f t="shared" si="2"/>
        <v>16899432</v>
      </c>
      <c r="M20" s="95">
        <f t="shared" si="3"/>
        <v>0.19838578043140004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16899432</v>
      </c>
      <c r="AA20" s="78">
        <v>0</v>
      </c>
      <c r="AB20" s="78">
        <f t="shared" si="10"/>
        <v>16899432</v>
      </c>
      <c r="AC20" s="95">
        <f t="shared" si="11"/>
        <v>0.19838578043140004</v>
      </c>
      <c r="AD20" s="77">
        <v>16207138</v>
      </c>
      <c r="AE20" s="78">
        <v>34026</v>
      </c>
      <c r="AF20" s="78">
        <f t="shared" si="12"/>
        <v>16241164</v>
      </c>
      <c r="AG20" s="78">
        <v>82447503</v>
      </c>
      <c r="AH20" s="78">
        <v>84548594</v>
      </c>
      <c r="AI20" s="79">
        <v>16241164</v>
      </c>
      <c r="AJ20" s="114">
        <f t="shared" si="13"/>
        <v>0.1969879427397577</v>
      </c>
      <c r="AK20" s="115">
        <f t="shared" si="14"/>
        <v>4.0530838799485158E-2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1149442087</v>
      </c>
      <c r="E21" s="81">
        <f>SUM(E14:E20)</f>
        <v>280429605</v>
      </c>
      <c r="F21" s="82">
        <f t="shared" si="0"/>
        <v>1429871692</v>
      </c>
      <c r="G21" s="80">
        <f>SUM(G14:G20)</f>
        <v>1149442087</v>
      </c>
      <c r="H21" s="81">
        <f>SUM(H14:H20)</f>
        <v>280429605</v>
      </c>
      <c r="I21" s="82">
        <f t="shared" si="1"/>
        <v>1429871692</v>
      </c>
      <c r="J21" s="80">
        <f>SUM(J14:J20)</f>
        <v>175033167</v>
      </c>
      <c r="K21" s="81">
        <f>SUM(K14:K20)</f>
        <v>49141208</v>
      </c>
      <c r="L21" s="81">
        <f t="shared" si="2"/>
        <v>224174375</v>
      </c>
      <c r="M21" s="96">
        <f t="shared" si="3"/>
        <v>0.15677936436831005</v>
      </c>
      <c r="N21" s="80">
        <f>SUM(N14:N20)</f>
        <v>0</v>
      </c>
      <c r="O21" s="81">
        <f>SUM(O14:O20)</f>
        <v>0</v>
      </c>
      <c r="P21" s="81">
        <f t="shared" si="4"/>
        <v>0</v>
      </c>
      <c r="Q21" s="96">
        <f t="shared" si="5"/>
        <v>0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v>175033167</v>
      </c>
      <c r="AA21" s="81">
        <v>49141208</v>
      </c>
      <c r="AB21" s="81">
        <f t="shared" si="10"/>
        <v>224174375</v>
      </c>
      <c r="AC21" s="96">
        <f t="shared" si="11"/>
        <v>0.15677936436831005</v>
      </c>
      <c r="AD21" s="80">
        <f>SUM(AD14:AD20)</f>
        <v>173463967</v>
      </c>
      <c r="AE21" s="81">
        <f>SUM(AE14:AE20)</f>
        <v>35270278</v>
      </c>
      <c r="AF21" s="81">
        <f t="shared" si="12"/>
        <v>208734245</v>
      </c>
      <c r="AG21" s="81">
        <f>SUM(AG14:AG20)</f>
        <v>1225039444</v>
      </c>
      <c r="AH21" s="81">
        <f>SUM(AH14:AH20)</f>
        <v>1273066203</v>
      </c>
      <c r="AI21" s="82">
        <f>SUM(AI14:AI20)</f>
        <v>208734245</v>
      </c>
      <c r="AJ21" s="116">
        <f t="shared" si="13"/>
        <v>0.17038981562784683</v>
      </c>
      <c r="AK21" s="117">
        <f t="shared" si="14"/>
        <v>7.3970277373509141E-2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163062159</v>
      </c>
      <c r="E22" s="78">
        <v>37819000</v>
      </c>
      <c r="F22" s="79">
        <f t="shared" si="0"/>
        <v>200881159</v>
      </c>
      <c r="G22" s="77">
        <v>163062159</v>
      </c>
      <c r="H22" s="78">
        <v>37819000</v>
      </c>
      <c r="I22" s="79">
        <f t="shared" si="1"/>
        <v>200881159</v>
      </c>
      <c r="J22" s="77">
        <v>17974070</v>
      </c>
      <c r="K22" s="78">
        <v>1630855</v>
      </c>
      <c r="L22" s="78">
        <f t="shared" si="2"/>
        <v>19604925</v>
      </c>
      <c r="M22" s="95">
        <f t="shared" si="3"/>
        <v>9.7594643009800641E-2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17974070</v>
      </c>
      <c r="AA22" s="78">
        <v>1630855</v>
      </c>
      <c r="AB22" s="78">
        <f t="shared" si="10"/>
        <v>19604925</v>
      </c>
      <c r="AC22" s="95">
        <f t="shared" si="11"/>
        <v>9.7594643009800641E-2</v>
      </c>
      <c r="AD22" s="77">
        <v>9504973</v>
      </c>
      <c r="AE22" s="78">
        <v>1753632</v>
      </c>
      <c r="AF22" s="78">
        <f t="shared" si="12"/>
        <v>11258605</v>
      </c>
      <c r="AG22" s="78">
        <v>197891581</v>
      </c>
      <c r="AH22" s="78">
        <v>195646918</v>
      </c>
      <c r="AI22" s="79">
        <v>11258605</v>
      </c>
      <c r="AJ22" s="114">
        <f t="shared" si="13"/>
        <v>5.6892794241711578E-2</v>
      </c>
      <c r="AK22" s="115">
        <f t="shared" si="14"/>
        <v>0.74132807750160867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222725044</v>
      </c>
      <c r="E23" s="78">
        <v>30578700</v>
      </c>
      <c r="F23" s="79">
        <f t="shared" si="0"/>
        <v>253303744</v>
      </c>
      <c r="G23" s="77">
        <v>222725044</v>
      </c>
      <c r="H23" s="78">
        <v>30578700</v>
      </c>
      <c r="I23" s="79">
        <f t="shared" si="1"/>
        <v>253303744</v>
      </c>
      <c r="J23" s="77">
        <v>34148052</v>
      </c>
      <c r="K23" s="78">
        <v>1104939</v>
      </c>
      <c r="L23" s="78">
        <f t="shared" si="2"/>
        <v>35252991</v>
      </c>
      <c r="M23" s="95">
        <f t="shared" si="3"/>
        <v>0.13917279880395295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34148052</v>
      </c>
      <c r="AA23" s="78">
        <v>1104939</v>
      </c>
      <c r="AB23" s="78">
        <f t="shared" si="10"/>
        <v>35252991</v>
      </c>
      <c r="AC23" s="95">
        <f t="shared" si="11"/>
        <v>0.13917279880395295</v>
      </c>
      <c r="AD23" s="77">
        <v>37504863</v>
      </c>
      <c r="AE23" s="78">
        <v>6769997</v>
      </c>
      <c r="AF23" s="78">
        <f t="shared" si="12"/>
        <v>44274860</v>
      </c>
      <c r="AG23" s="78">
        <v>253885755</v>
      </c>
      <c r="AH23" s="78">
        <v>254057226</v>
      </c>
      <c r="AI23" s="79">
        <v>44274860</v>
      </c>
      <c r="AJ23" s="114">
        <f t="shared" si="13"/>
        <v>0.17438890968892681</v>
      </c>
      <c r="AK23" s="115">
        <f t="shared" si="14"/>
        <v>-0.20376956584391237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284956038</v>
      </c>
      <c r="E24" s="78">
        <v>47658200</v>
      </c>
      <c r="F24" s="79">
        <f t="shared" si="0"/>
        <v>332614238</v>
      </c>
      <c r="G24" s="77">
        <v>284956038</v>
      </c>
      <c r="H24" s="78">
        <v>47658200</v>
      </c>
      <c r="I24" s="79">
        <f t="shared" si="1"/>
        <v>332614238</v>
      </c>
      <c r="J24" s="77">
        <v>22843452</v>
      </c>
      <c r="K24" s="78">
        <v>3156687</v>
      </c>
      <c r="L24" s="78">
        <f t="shared" si="2"/>
        <v>26000139</v>
      </c>
      <c r="M24" s="95">
        <f t="shared" si="3"/>
        <v>7.816904999719225E-2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22843452</v>
      </c>
      <c r="AA24" s="78">
        <v>3156687</v>
      </c>
      <c r="AB24" s="78">
        <f t="shared" si="10"/>
        <v>26000139</v>
      </c>
      <c r="AC24" s="95">
        <f t="shared" si="11"/>
        <v>7.816904999719225E-2</v>
      </c>
      <c r="AD24" s="77">
        <v>63591082</v>
      </c>
      <c r="AE24" s="78">
        <v>2598427</v>
      </c>
      <c r="AF24" s="78">
        <f t="shared" si="12"/>
        <v>66189509</v>
      </c>
      <c r="AG24" s="78">
        <v>357557318</v>
      </c>
      <c r="AH24" s="78">
        <v>398146109</v>
      </c>
      <c r="AI24" s="79">
        <v>66189509</v>
      </c>
      <c r="AJ24" s="114">
        <f t="shared" si="13"/>
        <v>0.18511580009110595</v>
      </c>
      <c r="AK24" s="115">
        <f t="shared" si="14"/>
        <v>-0.60718640472163043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93475812</v>
      </c>
      <c r="E25" s="78">
        <v>9172000</v>
      </c>
      <c r="F25" s="79">
        <f t="shared" si="0"/>
        <v>102647812</v>
      </c>
      <c r="G25" s="77">
        <v>93475812</v>
      </c>
      <c r="H25" s="78">
        <v>9172000</v>
      </c>
      <c r="I25" s="79">
        <f t="shared" si="1"/>
        <v>102647812</v>
      </c>
      <c r="J25" s="77">
        <v>4074218</v>
      </c>
      <c r="K25" s="78">
        <v>728</v>
      </c>
      <c r="L25" s="78">
        <f t="shared" si="2"/>
        <v>4074946</v>
      </c>
      <c r="M25" s="95">
        <f t="shared" si="3"/>
        <v>3.969832303878041E-2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4074218</v>
      </c>
      <c r="AA25" s="78">
        <v>728</v>
      </c>
      <c r="AB25" s="78">
        <f t="shared" si="10"/>
        <v>4074946</v>
      </c>
      <c r="AC25" s="95">
        <f t="shared" si="11"/>
        <v>3.969832303878041E-2</v>
      </c>
      <c r="AD25" s="77">
        <v>17660817</v>
      </c>
      <c r="AE25" s="78">
        <v>6386297</v>
      </c>
      <c r="AF25" s="78">
        <f t="shared" si="12"/>
        <v>24047114</v>
      </c>
      <c r="AG25" s="78">
        <v>131870089</v>
      </c>
      <c r="AH25" s="78">
        <v>132615636</v>
      </c>
      <c r="AI25" s="79">
        <v>24047114</v>
      </c>
      <c r="AJ25" s="114">
        <f t="shared" si="13"/>
        <v>0.18235457473604952</v>
      </c>
      <c r="AK25" s="115">
        <f t="shared" si="14"/>
        <v>-0.83054324107250455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85076948</v>
      </c>
      <c r="E26" s="78">
        <v>7998000</v>
      </c>
      <c r="F26" s="79">
        <f t="shared" si="0"/>
        <v>93074948</v>
      </c>
      <c r="G26" s="77">
        <v>85076948</v>
      </c>
      <c r="H26" s="78">
        <v>7998000</v>
      </c>
      <c r="I26" s="79">
        <f t="shared" si="1"/>
        <v>93074948</v>
      </c>
      <c r="J26" s="77">
        <v>14770870</v>
      </c>
      <c r="K26" s="78">
        <v>2083208</v>
      </c>
      <c r="L26" s="78">
        <f t="shared" si="2"/>
        <v>16854078</v>
      </c>
      <c r="M26" s="95">
        <f t="shared" si="3"/>
        <v>0.18108071357719158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14770870</v>
      </c>
      <c r="AA26" s="78">
        <v>2083208</v>
      </c>
      <c r="AB26" s="78">
        <f t="shared" si="10"/>
        <v>16854078</v>
      </c>
      <c r="AC26" s="95">
        <f t="shared" si="11"/>
        <v>0.18108071357719158</v>
      </c>
      <c r="AD26" s="77">
        <v>7607653</v>
      </c>
      <c r="AE26" s="78">
        <v>846010</v>
      </c>
      <c r="AF26" s="78">
        <f t="shared" si="12"/>
        <v>8453663</v>
      </c>
      <c r="AG26" s="78">
        <v>85505074</v>
      </c>
      <c r="AH26" s="78">
        <v>105589744</v>
      </c>
      <c r="AI26" s="79">
        <v>8453663</v>
      </c>
      <c r="AJ26" s="114">
        <f t="shared" si="13"/>
        <v>9.8867384174183628E-2</v>
      </c>
      <c r="AK26" s="115">
        <f t="shared" si="14"/>
        <v>0.99370119201581608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101719984</v>
      </c>
      <c r="E27" s="78">
        <v>21401000</v>
      </c>
      <c r="F27" s="79">
        <f t="shared" si="0"/>
        <v>123120984</v>
      </c>
      <c r="G27" s="77">
        <v>101719984</v>
      </c>
      <c r="H27" s="78">
        <v>21401000</v>
      </c>
      <c r="I27" s="79">
        <f t="shared" si="1"/>
        <v>123120984</v>
      </c>
      <c r="J27" s="77">
        <v>8889154</v>
      </c>
      <c r="K27" s="78">
        <v>493393</v>
      </c>
      <c r="L27" s="78">
        <f t="shared" si="2"/>
        <v>9382547</v>
      </c>
      <c r="M27" s="95">
        <f t="shared" si="3"/>
        <v>7.6205913039161549E-2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8889154</v>
      </c>
      <c r="AA27" s="78">
        <v>493393</v>
      </c>
      <c r="AB27" s="78">
        <f t="shared" si="10"/>
        <v>9382547</v>
      </c>
      <c r="AC27" s="95">
        <f t="shared" si="11"/>
        <v>7.6205913039161549E-2</v>
      </c>
      <c r="AD27" s="77">
        <v>10935877</v>
      </c>
      <c r="AE27" s="78">
        <v>0</v>
      </c>
      <c r="AF27" s="78">
        <f t="shared" si="12"/>
        <v>10935877</v>
      </c>
      <c r="AG27" s="78">
        <v>109104305</v>
      </c>
      <c r="AH27" s="78">
        <v>124540364</v>
      </c>
      <c r="AI27" s="79">
        <v>10935877</v>
      </c>
      <c r="AJ27" s="114">
        <f t="shared" si="13"/>
        <v>0.10023323094354526</v>
      </c>
      <c r="AK27" s="115">
        <f t="shared" si="14"/>
        <v>-0.14203981994311021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182901857</v>
      </c>
      <c r="E28" s="78">
        <v>30439003</v>
      </c>
      <c r="F28" s="79">
        <f t="shared" si="0"/>
        <v>213340860</v>
      </c>
      <c r="G28" s="77">
        <v>182901857</v>
      </c>
      <c r="H28" s="78">
        <v>30439003</v>
      </c>
      <c r="I28" s="79">
        <f t="shared" si="1"/>
        <v>213340860</v>
      </c>
      <c r="J28" s="77">
        <v>1144620</v>
      </c>
      <c r="K28" s="78">
        <v>2224022</v>
      </c>
      <c r="L28" s="78">
        <f t="shared" si="2"/>
        <v>3368642</v>
      </c>
      <c r="M28" s="95">
        <f t="shared" si="3"/>
        <v>1.5789952285745919E-2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1144620</v>
      </c>
      <c r="AA28" s="78">
        <v>2224022</v>
      </c>
      <c r="AB28" s="78">
        <f t="shared" si="10"/>
        <v>3368642</v>
      </c>
      <c r="AC28" s="95">
        <f t="shared" si="11"/>
        <v>1.5789952285745919E-2</v>
      </c>
      <c r="AD28" s="77">
        <v>9067667</v>
      </c>
      <c r="AE28" s="78">
        <v>0</v>
      </c>
      <c r="AF28" s="78">
        <f t="shared" si="12"/>
        <v>9067667</v>
      </c>
      <c r="AG28" s="78">
        <v>178013763</v>
      </c>
      <c r="AH28" s="78">
        <v>184334163</v>
      </c>
      <c r="AI28" s="79">
        <v>9067667</v>
      </c>
      <c r="AJ28" s="114">
        <f t="shared" si="13"/>
        <v>5.0938010899752736E-2</v>
      </c>
      <c r="AK28" s="115">
        <f t="shared" si="14"/>
        <v>-0.62849959090910601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226254248</v>
      </c>
      <c r="E29" s="78">
        <v>28371000</v>
      </c>
      <c r="F29" s="79">
        <f t="shared" si="0"/>
        <v>254625248</v>
      </c>
      <c r="G29" s="77">
        <v>226254248</v>
      </c>
      <c r="H29" s="78">
        <v>28371000</v>
      </c>
      <c r="I29" s="79">
        <f t="shared" si="1"/>
        <v>254625248</v>
      </c>
      <c r="J29" s="77">
        <v>25806949</v>
      </c>
      <c r="K29" s="78">
        <v>354000</v>
      </c>
      <c r="L29" s="78">
        <f t="shared" si="2"/>
        <v>26160949</v>
      </c>
      <c r="M29" s="95">
        <f t="shared" si="3"/>
        <v>0.10274294951300351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25806949</v>
      </c>
      <c r="AA29" s="78">
        <v>354000</v>
      </c>
      <c r="AB29" s="78">
        <f t="shared" si="10"/>
        <v>26160949</v>
      </c>
      <c r="AC29" s="95">
        <f t="shared" si="11"/>
        <v>0.10274294951300351</v>
      </c>
      <c r="AD29" s="77">
        <v>12096974</v>
      </c>
      <c r="AE29" s="78">
        <v>828683</v>
      </c>
      <c r="AF29" s="78">
        <f t="shared" si="12"/>
        <v>12925657</v>
      </c>
      <c r="AG29" s="78">
        <v>219002879</v>
      </c>
      <c r="AH29" s="78">
        <v>218061930</v>
      </c>
      <c r="AI29" s="79">
        <v>12925657</v>
      </c>
      <c r="AJ29" s="114">
        <f t="shared" si="13"/>
        <v>5.9020488949827914E-2</v>
      </c>
      <c r="AK29" s="115">
        <f t="shared" si="14"/>
        <v>1.0239550685895504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70395942</v>
      </c>
      <c r="E30" s="78">
        <v>1150000</v>
      </c>
      <c r="F30" s="79">
        <f t="shared" si="0"/>
        <v>71545942</v>
      </c>
      <c r="G30" s="77">
        <v>70395942</v>
      </c>
      <c r="H30" s="78">
        <v>1150000</v>
      </c>
      <c r="I30" s="79">
        <f t="shared" si="1"/>
        <v>71545942</v>
      </c>
      <c r="J30" s="77">
        <v>18232815</v>
      </c>
      <c r="K30" s="78">
        <v>320619</v>
      </c>
      <c r="L30" s="78">
        <f t="shared" si="2"/>
        <v>18553434</v>
      </c>
      <c r="M30" s="95">
        <f t="shared" si="3"/>
        <v>0.2593219612651127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18232815</v>
      </c>
      <c r="AA30" s="78">
        <v>320619</v>
      </c>
      <c r="AB30" s="78">
        <f t="shared" si="10"/>
        <v>18553434</v>
      </c>
      <c r="AC30" s="95">
        <f t="shared" si="11"/>
        <v>0.2593219612651127</v>
      </c>
      <c r="AD30" s="77">
        <v>16284286</v>
      </c>
      <c r="AE30" s="78">
        <v>239891</v>
      </c>
      <c r="AF30" s="78">
        <f t="shared" si="12"/>
        <v>16524177</v>
      </c>
      <c r="AG30" s="78">
        <v>70030729</v>
      </c>
      <c r="AH30" s="78">
        <v>71048112</v>
      </c>
      <c r="AI30" s="79">
        <v>16524177</v>
      </c>
      <c r="AJ30" s="114">
        <f t="shared" si="13"/>
        <v>0.23595609007582943</v>
      </c>
      <c r="AK30" s="115">
        <f t="shared" si="14"/>
        <v>0.12280532942729927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1430568032</v>
      </c>
      <c r="E31" s="81">
        <f>SUM(E22:E30)</f>
        <v>214586903</v>
      </c>
      <c r="F31" s="82">
        <f t="shared" si="0"/>
        <v>1645154935</v>
      </c>
      <c r="G31" s="80">
        <f>SUM(G22:G30)</f>
        <v>1430568032</v>
      </c>
      <c r="H31" s="81">
        <f>SUM(H22:H30)</f>
        <v>214586903</v>
      </c>
      <c r="I31" s="82">
        <f t="shared" si="1"/>
        <v>1645154935</v>
      </c>
      <c r="J31" s="80">
        <f>SUM(J22:J30)</f>
        <v>147884200</v>
      </c>
      <c r="K31" s="81">
        <f>SUM(K22:K30)</f>
        <v>11368451</v>
      </c>
      <c r="L31" s="81">
        <f t="shared" si="2"/>
        <v>159252651</v>
      </c>
      <c r="M31" s="96">
        <f t="shared" si="3"/>
        <v>9.6801004946078226E-2</v>
      </c>
      <c r="N31" s="80">
        <f>SUM(N22:N30)</f>
        <v>0</v>
      </c>
      <c r="O31" s="81">
        <f>SUM(O22:O30)</f>
        <v>0</v>
      </c>
      <c r="P31" s="81">
        <f t="shared" si="4"/>
        <v>0</v>
      </c>
      <c r="Q31" s="96">
        <f t="shared" si="5"/>
        <v>0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v>147884200</v>
      </c>
      <c r="AA31" s="81">
        <v>11368451</v>
      </c>
      <c r="AB31" s="81">
        <f t="shared" si="10"/>
        <v>159252651</v>
      </c>
      <c r="AC31" s="96">
        <f t="shared" si="11"/>
        <v>9.6801004946078226E-2</v>
      </c>
      <c r="AD31" s="80">
        <f>SUM(AD22:AD30)</f>
        <v>184254192</v>
      </c>
      <c r="AE31" s="81">
        <f>SUM(AE22:AE30)</f>
        <v>19422937</v>
      </c>
      <c r="AF31" s="81">
        <f t="shared" si="12"/>
        <v>203677129</v>
      </c>
      <c r="AG31" s="81">
        <f>SUM(AG22:AG30)</f>
        <v>1602861493</v>
      </c>
      <c r="AH31" s="81">
        <f>SUM(AH22:AH30)</f>
        <v>1684040202</v>
      </c>
      <c r="AI31" s="82">
        <f>SUM(AI22:AI30)</f>
        <v>203677129</v>
      </c>
      <c r="AJ31" s="116">
        <f t="shared" si="13"/>
        <v>0.12707094773284944</v>
      </c>
      <c r="AK31" s="117">
        <f t="shared" si="14"/>
        <v>-0.21811225550022362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360920388</v>
      </c>
      <c r="E32" s="78">
        <v>37909686</v>
      </c>
      <c r="F32" s="79">
        <f t="shared" si="0"/>
        <v>398830074</v>
      </c>
      <c r="G32" s="77">
        <v>360920388</v>
      </c>
      <c r="H32" s="78">
        <v>37909686</v>
      </c>
      <c r="I32" s="79">
        <f t="shared" si="1"/>
        <v>398830074</v>
      </c>
      <c r="J32" s="77">
        <v>39481163</v>
      </c>
      <c r="K32" s="78">
        <v>5236577</v>
      </c>
      <c r="L32" s="78">
        <f t="shared" si="2"/>
        <v>44717740</v>
      </c>
      <c r="M32" s="95">
        <f t="shared" si="3"/>
        <v>0.112122286946696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39481163</v>
      </c>
      <c r="AA32" s="78">
        <v>5236577</v>
      </c>
      <c r="AB32" s="78">
        <f t="shared" si="10"/>
        <v>44717740</v>
      </c>
      <c r="AC32" s="95">
        <f t="shared" si="11"/>
        <v>0.112122286946696</v>
      </c>
      <c r="AD32" s="77">
        <v>37127554</v>
      </c>
      <c r="AE32" s="78">
        <v>0</v>
      </c>
      <c r="AF32" s="78">
        <f t="shared" si="12"/>
        <v>37127554</v>
      </c>
      <c r="AG32" s="78">
        <v>329030427</v>
      </c>
      <c r="AH32" s="78">
        <v>319205685</v>
      </c>
      <c r="AI32" s="79">
        <v>37127554</v>
      </c>
      <c r="AJ32" s="114">
        <f t="shared" si="13"/>
        <v>0.11283927246035516</v>
      </c>
      <c r="AK32" s="115">
        <f t="shared" si="14"/>
        <v>0.20443539049192405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70433937</v>
      </c>
      <c r="E33" s="78">
        <v>21331000</v>
      </c>
      <c r="F33" s="79">
        <f t="shared" si="0"/>
        <v>91764937</v>
      </c>
      <c r="G33" s="77">
        <v>70433937</v>
      </c>
      <c r="H33" s="78">
        <v>21331000</v>
      </c>
      <c r="I33" s="79">
        <f t="shared" si="1"/>
        <v>91764937</v>
      </c>
      <c r="J33" s="77">
        <v>10799688</v>
      </c>
      <c r="K33" s="78">
        <v>5651212</v>
      </c>
      <c r="L33" s="78">
        <f t="shared" si="2"/>
        <v>16450900</v>
      </c>
      <c r="M33" s="95">
        <f t="shared" si="3"/>
        <v>0.17927217669206269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10799688</v>
      </c>
      <c r="AA33" s="78">
        <v>5651212</v>
      </c>
      <c r="AB33" s="78">
        <f t="shared" si="10"/>
        <v>16450900</v>
      </c>
      <c r="AC33" s="95">
        <f t="shared" si="11"/>
        <v>0.17927217669206269</v>
      </c>
      <c r="AD33" s="77">
        <v>6273052</v>
      </c>
      <c r="AE33" s="78">
        <v>-227146</v>
      </c>
      <c r="AF33" s="78">
        <f t="shared" si="12"/>
        <v>6045906</v>
      </c>
      <c r="AG33" s="78">
        <v>89614384</v>
      </c>
      <c r="AH33" s="78">
        <v>93017500</v>
      </c>
      <c r="AI33" s="79">
        <v>6045906</v>
      </c>
      <c r="AJ33" s="114">
        <f t="shared" si="13"/>
        <v>6.7465798794086443E-2</v>
      </c>
      <c r="AK33" s="115">
        <f t="shared" si="14"/>
        <v>1.7209983086075105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246141066</v>
      </c>
      <c r="E34" s="78">
        <v>40406014</v>
      </c>
      <c r="F34" s="79">
        <f t="shared" si="0"/>
        <v>286547080</v>
      </c>
      <c r="G34" s="77">
        <v>246141066</v>
      </c>
      <c r="H34" s="78">
        <v>40406014</v>
      </c>
      <c r="I34" s="79">
        <f t="shared" si="1"/>
        <v>286547080</v>
      </c>
      <c r="J34" s="77">
        <v>23382875</v>
      </c>
      <c r="K34" s="78">
        <v>0</v>
      </c>
      <c r="L34" s="78">
        <f t="shared" si="2"/>
        <v>23382875</v>
      </c>
      <c r="M34" s="95">
        <f t="shared" si="3"/>
        <v>8.1602210010306153E-2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23382875</v>
      </c>
      <c r="AA34" s="78">
        <v>0</v>
      </c>
      <c r="AB34" s="78">
        <f t="shared" si="10"/>
        <v>23382875</v>
      </c>
      <c r="AC34" s="95">
        <f t="shared" si="11"/>
        <v>8.1602210010306153E-2</v>
      </c>
      <c r="AD34" s="77">
        <v>36118603</v>
      </c>
      <c r="AE34" s="78">
        <v>3961158</v>
      </c>
      <c r="AF34" s="78">
        <f t="shared" si="12"/>
        <v>40079761</v>
      </c>
      <c r="AG34" s="78">
        <v>327813517</v>
      </c>
      <c r="AH34" s="78">
        <v>291799778</v>
      </c>
      <c r="AI34" s="79">
        <v>40079761</v>
      </c>
      <c r="AJ34" s="114">
        <f t="shared" si="13"/>
        <v>0.1222639059145325</v>
      </c>
      <c r="AK34" s="115">
        <f t="shared" si="14"/>
        <v>-0.41659145622150795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132898303</v>
      </c>
      <c r="E35" s="78">
        <v>24332000</v>
      </c>
      <c r="F35" s="79">
        <f t="shared" si="0"/>
        <v>157230303</v>
      </c>
      <c r="G35" s="77">
        <v>132898303</v>
      </c>
      <c r="H35" s="78">
        <v>24332000</v>
      </c>
      <c r="I35" s="79">
        <f t="shared" si="1"/>
        <v>157230303</v>
      </c>
      <c r="J35" s="77">
        <v>17565567</v>
      </c>
      <c r="K35" s="78">
        <v>15350563</v>
      </c>
      <c r="L35" s="78">
        <f t="shared" si="2"/>
        <v>32916130</v>
      </c>
      <c r="M35" s="95">
        <f t="shared" si="3"/>
        <v>0.20934978418250583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17565567</v>
      </c>
      <c r="AA35" s="78">
        <v>15350563</v>
      </c>
      <c r="AB35" s="78">
        <f t="shared" si="10"/>
        <v>32916130</v>
      </c>
      <c r="AC35" s="95">
        <f t="shared" si="11"/>
        <v>0.20934978418250583</v>
      </c>
      <c r="AD35" s="77">
        <v>9357498</v>
      </c>
      <c r="AE35" s="78">
        <v>8557019</v>
      </c>
      <c r="AF35" s="78">
        <f t="shared" si="12"/>
        <v>17914517</v>
      </c>
      <c r="AG35" s="78">
        <v>149823461</v>
      </c>
      <c r="AH35" s="78">
        <v>217200771</v>
      </c>
      <c r="AI35" s="79">
        <v>17914517</v>
      </c>
      <c r="AJ35" s="114">
        <f t="shared" si="13"/>
        <v>0.11957083944282931</v>
      </c>
      <c r="AK35" s="115">
        <f t="shared" si="14"/>
        <v>0.83739980262934255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965116818</v>
      </c>
      <c r="E36" s="78">
        <v>125753559</v>
      </c>
      <c r="F36" s="79">
        <f t="shared" si="0"/>
        <v>1090870377</v>
      </c>
      <c r="G36" s="77">
        <v>965116818</v>
      </c>
      <c r="H36" s="78">
        <v>125753559</v>
      </c>
      <c r="I36" s="79">
        <f t="shared" si="1"/>
        <v>1090870377</v>
      </c>
      <c r="J36" s="77">
        <v>194135374</v>
      </c>
      <c r="K36" s="78">
        <v>11869211</v>
      </c>
      <c r="L36" s="78">
        <f t="shared" si="2"/>
        <v>206004585</v>
      </c>
      <c r="M36" s="95">
        <f t="shared" si="3"/>
        <v>0.18884423790710378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194135374</v>
      </c>
      <c r="AA36" s="78">
        <v>11869211</v>
      </c>
      <c r="AB36" s="78">
        <f t="shared" si="10"/>
        <v>206004585</v>
      </c>
      <c r="AC36" s="95">
        <f t="shared" si="11"/>
        <v>0.18884423790710378</v>
      </c>
      <c r="AD36" s="77">
        <v>123091748</v>
      </c>
      <c r="AE36" s="78">
        <v>12050045</v>
      </c>
      <c r="AF36" s="78">
        <f t="shared" si="12"/>
        <v>135141793</v>
      </c>
      <c r="AG36" s="78">
        <v>1060491893</v>
      </c>
      <c r="AH36" s="78">
        <v>1047543027</v>
      </c>
      <c r="AI36" s="79">
        <v>135141793</v>
      </c>
      <c r="AJ36" s="114">
        <f t="shared" si="13"/>
        <v>0.12743312220680975</v>
      </c>
      <c r="AK36" s="115">
        <f t="shared" si="14"/>
        <v>0.52435882658446009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89871989</v>
      </c>
      <c r="E37" s="78">
        <v>2740000</v>
      </c>
      <c r="F37" s="79">
        <f t="shared" si="0"/>
        <v>92611989</v>
      </c>
      <c r="G37" s="77">
        <v>89871989</v>
      </c>
      <c r="H37" s="78">
        <v>2740000</v>
      </c>
      <c r="I37" s="79">
        <f t="shared" si="1"/>
        <v>92611989</v>
      </c>
      <c r="J37" s="77">
        <v>6976118</v>
      </c>
      <c r="K37" s="78">
        <v>727167</v>
      </c>
      <c r="L37" s="78">
        <f t="shared" si="2"/>
        <v>7703285</v>
      </c>
      <c r="M37" s="95">
        <f t="shared" si="3"/>
        <v>8.3178053761484377E-2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6976118</v>
      </c>
      <c r="AA37" s="78">
        <v>727167</v>
      </c>
      <c r="AB37" s="78">
        <f t="shared" si="10"/>
        <v>7703285</v>
      </c>
      <c r="AC37" s="95">
        <f t="shared" si="11"/>
        <v>8.3178053761484377E-2</v>
      </c>
      <c r="AD37" s="77">
        <v>18751405</v>
      </c>
      <c r="AE37" s="78">
        <v>130282</v>
      </c>
      <c r="AF37" s="78">
        <f t="shared" si="12"/>
        <v>18881687</v>
      </c>
      <c r="AG37" s="78">
        <v>87750358</v>
      </c>
      <c r="AH37" s="78">
        <v>88259051</v>
      </c>
      <c r="AI37" s="79">
        <v>18881687</v>
      </c>
      <c r="AJ37" s="114">
        <f t="shared" si="13"/>
        <v>0.21517504236279014</v>
      </c>
      <c r="AK37" s="115">
        <f t="shared" si="14"/>
        <v>-0.59202347756320717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1865382501</v>
      </c>
      <c r="E38" s="81">
        <f>SUM(E32:E37)</f>
        <v>252472259</v>
      </c>
      <c r="F38" s="82">
        <f t="shared" si="0"/>
        <v>2117854760</v>
      </c>
      <c r="G38" s="80">
        <f>SUM(G32:G37)</f>
        <v>1865382501</v>
      </c>
      <c r="H38" s="81">
        <f>SUM(H32:H37)</f>
        <v>252472259</v>
      </c>
      <c r="I38" s="82">
        <f t="shared" si="1"/>
        <v>2117854760</v>
      </c>
      <c r="J38" s="80">
        <f>SUM(J32:J37)</f>
        <v>292340785</v>
      </c>
      <c r="K38" s="81">
        <f>SUM(K32:K37)</f>
        <v>38834730</v>
      </c>
      <c r="L38" s="81">
        <f t="shared" si="2"/>
        <v>331175515</v>
      </c>
      <c r="M38" s="96">
        <f t="shared" si="3"/>
        <v>0.15637310039145461</v>
      </c>
      <c r="N38" s="80">
        <f>SUM(N32:N37)</f>
        <v>0</v>
      </c>
      <c r="O38" s="81">
        <f>SUM(O32:O37)</f>
        <v>0</v>
      </c>
      <c r="P38" s="81">
        <f t="shared" si="4"/>
        <v>0</v>
      </c>
      <c r="Q38" s="96">
        <f t="shared" si="5"/>
        <v>0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v>292340785</v>
      </c>
      <c r="AA38" s="81">
        <v>38834730</v>
      </c>
      <c r="AB38" s="81">
        <f t="shared" si="10"/>
        <v>331175515</v>
      </c>
      <c r="AC38" s="96">
        <f t="shared" si="11"/>
        <v>0.15637310039145461</v>
      </c>
      <c r="AD38" s="80">
        <f>SUM(AD32:AD37)</f>
        <v>230719860</v>
      </c>
      <c r="AE38" s="81">
        <f>SUM(AE32:AE37)</f>
        <v>24471358</v>
      </c>
      <c r="AF38" s="81">
        <f t="shared" si="12"/>
        <v>255191218</v>
      </c>
      <c r="AG38" s="81">
        <f>SUM(AG32:AG37)</f>
        <v>2044524040</v>
      </c>
      <c r="AH38" s="81">
        <f>SUM(AH32:AH37)</f>
        <v>2057025812</v>
      </c>
      <c r="AI38" s="82">
        <f>SUM(AI32:AI37)</f>
        <v>255191218</v>
      </c>
      <c r="AJ38" s="116">
        <f t="shared" si="13"/>
        <v>0.12481693196427272</v>
      </c>
      <c r="AK38" s="117">
        <f t="shared" si="14"/>
        <v>0.2977543568917016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2691252382</v>
      </c>
      <c r="E39" s="78">
        <v>249473000</v>
      </c>
      <c r="F39" s="79">
        <f t="shared" si="0"/>
        <v>2940725382</v>
      </c>
      <c r="G39" s="77">
        <v>2691252382</v>
      </c>
      <c r="H39" s="78">
        <v>249473000</v>
      </c>
      <c r="I39" s="79">
        <f t="shared" si="1"/>
        <v>2940725382</v>
      </c>
      <c r="J39" s="77">
        <v>572678348</v>
      </c>
      <c r="K39" s="78">
        <v>10202884</v>
      </c>
      <c r="L39" s="78">
        <f t="shared" si="2"/>
        <v>582881232</v>
      </c>
      <c r="M39" s="95">
        <f t="shared" si="3"/>
        <v>0.19821001837430327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572678348</v>
      </c>
      <c r="AA39" s="78">
        <v>10202884</v>
      </c>
      <c r="AB39" s="78">
        <f t="shared" si="10"/>
        <v>582881232</v>
      </c>
      <c r="AC39" s="95">
        <f t="shared" si="11"/>
        <v>0.19821001837430327</v>
      </c>
      <c r="AD39" s="77">
        <v>508002586</v>
      </c>
      <c r="AE39" s="78">
        <v>17643269</v>
      </c>
      <c r="AF39" s="78">
        <f t="shared" si="12"/>
        <v>525645855</v>
      </c>
      <c r="AG39" s="78">
        <v>2655170668</v>
      </c>
      <c r="AH39" s="78">
        <v>2887097587</v>
      </c>
      <c r="AI39" s="79">
        <v>525645855</v>
      </c>
      <c r="AJ39" s="114">
        <f t="shared" si="13"/>
        <v>0.19797064698516773</v>
      </c>
      <c r="AK39" s="115">
        <f t="shared" si="14"/>
        <v>0.10888581438542877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253748231</v>
      </c>
      <c r="E40" s="78">
        <v>50257796</v>
      </c>
      <c r="F40" s="79">
        <f t="shared" si="0"/>
        <v>304006027</v>
      </c>
      <c r="G40" s="77">
        <v>253748231</v>
      </c>
      <c r="H40" s="78">
        <v>50257796</v>
      </c>
      <c r="I40" s="79">
        <f t="shared" si="1"/>
        <v>304006027</v>
      </c>
      <c r="J40" s="77">
        <v>54205728</v>
      </c>
      <c r="K40" s="78">
        <v>5059442</v>
      </c>
      <c r="L40" s="78">
        <f t="shared" si="2"/>
        <v>59265170</v>
      </c>
      <c r="M40" s="95">
        <f t="shared" si="3"/>
        <v>0.19494735214575204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54205728</v>
      </c>
      <c r="AA40" s="78">
        <v>5059442</v>
      </c>
      <c r="AB40" s="78">
        <f t="shared" si="10"/>
        <v>59265170</v>
      </c>
      <c r="AC40" s="95">
        <f t="shared" si="11"/>
        <v>0.19494735214575204</v>
      </c>
      <c r="AD40" s="77">
        <v>10439306</v>
      </c>
      <c r="AE40" s="78">
        <v>2934707</v>
      </c>
      <c r="AF40" s="78">
        <f t="shared" si="12"/>
        <v>13374013</v>
      </c>
      <c r="AG40" s="78">
        <v>306022081</v>
      </c>
      <c r="AH40" s="78">
        <v>305565312</v>
      </c>
      <c r="AI40" s="79">
        <v>13374013</v>
      </c>
      <c r="AJ40" s="114">
        <f t="shared" si="13"/>
        <v>4.3702771238915923E-2</v>
      </c>
      <c r="AK40" s="115">
        <f t="shared" si="14"/>
        <v>3.4313677577552824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177673719</v>
      </c>
      <c r="E41" s="78">
        <v>55257000</v>
      </c>
      <c r="F41" s="79">
        <f t="shared" si="0"/>
        <v>232930719</v>
      </c>
      <c r="G41" s="77">
        <v>177673719</v>
      </c>
      <c r="H41" s="78">
        <v>55257000</v>
      </c>
      <c r="I41" s="79">
        <f t="shared" si="1"/>
        <v>232930719</v>
      </c>
      <c r="J41" s="77">
        <v>26007397</v>
      </c>
      <c r="K41" s="78">
        <v>5002266</v>
      </c>
      <c r="L41" s="78">
        <f t="shared" si="2"/>
        <v>31009663</v>
      </c>
      <c r="M41" s="95">
        <f t="shared" si="3"/>
        <v>0.13312826720807056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26007397</v>
      </c>
      <c r="AA41" s="78">
        <v>5002266</v>
      </c>
      <c r="AB41" s="78">
        <f t="shared" si="10"/>
        <v>31009663</v>
      </c>
      <c r="AC41" s="95">
        <f t="shared" si="11"/>
        <v>0.13312826720807056</v>
      </c>
      <c r="AD41" s="77">
        <v>17280380</v>
      </c>
      <c r="AE41" s="78">
        <v>6838431</v>
      </c>
      <c r="AF41" s="78">
        <f t="shared" si="12"/>
        <v>24118811</v>
      </c>
      <c r="AG41" s="78">
        <v>205925394</v>
      </c>
      <c r="AH41" s="78">
        <v>209663761</v>
      </c>
      <c r="AI41" s="79">
        <v>24118811</v>
      </c>
      <c r="AJ41" s="114">
        <f t="shared" si="13"/>
        <v>0.11712402502432508</v>
      </c>
      <c r="AK41" s="115">
        <f t="shared" si="14"/>
        <v>0.28570446528230597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505933961</v>
      </c>
      <c r="E42" s="78">
        <v>80253134</v>
      </c>
      <c r="F42" s="79">
        <f t="shared" si="0"/>
        <v>586187095</v>
      </c>
      <c r="G42" s="77">
        <v>505933961</v>
      </c>
      <c r="H42" s="78">
        <v>80253134</v>
      </c>
      <c r="I42" s="79">
        <f t="shared" si="1"/>
        <v>586187095</v>
      </c>
      <c r="J42" s="77">
        <v>61577252</v>
      </c>
      <c r="K42" s="78">
        <v>5043511</v>
      </c>
      <c r="L42" s="78">
        <f t="shared" si="2"/>
        <v>66620763</v>
      </c>
      <c r="M42" s="95">
        <f t="shared" si="3"/>
        <v>0.11365102297245216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61577252</v>
      </c>
      <c r="AA42" s="78">
        <v>5043511</v>
      </c>
      <c r="AB42" s="78">
        <f t="shared" si="10"/>
        <v>66620763</v>
      </c>
      <c r="AC42" s="95">
        <f t="shared" si="11"/>
        <v>0.11365102297245216</v>
      </c>
      <c r="AD42" s="77">
        <v>47182600</v>
      </c>
      <c r="AE42" s="78">
        <v>16516585</v>
      </c>
      <c r="AF42" s="78">
        <f t="shared" si="12"/>
        <v>63699185</v>
      </c>
      <c r="AG42" s="78">
        <v>507726420</v>
      </c>
      <c r="AH42" s="78">
        <v>649225438</v>
      </c>
      <c r="AI42" s="79">
        <v>63699185</v>
      </c>
      <c r="AJ42" s="114">
        <f t="shared" si="13"/>
        <v>0.12545966191792815</v>
      </c>
      <c r="AK42" s="115">
        <f t="shared" si="14"/>
        <v>4.5865233597572663E-2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180567444</v>
      </c>
      <c r="E43" s="78">
        <v>7565400</v>
      </c>
      <c r="F43" s="79">
        <f t="shared" si="0"/>
        <v>188132844</v>
      </c>
      <c r="G43" s="77">
        <v>180567444</v>
      </c>
      <c r="H43" s="78">
        <v>7565400</v>
      </c>
      <c r="I43" s="79">
        <f t="shared" si="1"/>
        <v>188132844</v>
      </c>
      <c r="J43" s="77">
        <v>26454305</v>
      </c>
      <c r="K43" s="78">
        <v>1051827</v>
      </c>
      <c r="L43" s="78">
        <f t="shared" si="2"/>
        <v>27506132</v>
      </c>
      <c r="M43" s="95">
        <f t="shared" si="3"/>
        <v>0.14620590118756724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26454305</v>
      </c>
      <c r="AA43" s="78">
        <v>1051827</v>
      </c>
      <c r="AB43" s="78">
        <f t="shared" si="10"/>
        <v>27506132</v>
      </c>
      <c r="AC43" s="95">
        <f t="shared" si="11"/>
        <v>0.14620590118756724</v>
      </c>
      <c r="AD43" s="77">
        <v>28844558</v>
      </c>
      <c r="AE43" s="78">
        <v>25020</v>
      </c>
      <c r="AF43" s="78">
        <f t="shared" si="12"/>
        <v>28869578</v>
      </c>
      <c r="AG43" s="78">
        <v>179558917</v>
      </c>
      <c r="AH43" s="78">
        <v>188407318</v>
      </c>
      <c r="AI43" s="79">
        <v>28869578</v>
      </c>
      <c r="AJ43" s="114">
        <f t="shared" si="13"/>
        <v>0.16078053088279654</v>
      </c>
      <c r="AK43" s="115">
        <f t="shared" si="14"/>
        <v>-4.722777728167693E-2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3809175737</v>
      </c>
      <c r="E44" s="81">
        <f>SUM(E39:E43)</f>
        <v>442806330</v>
      </c>
      <c r="F44" s="82">
        <f t="shared" si="0"/>
        <v>4251982067</v>
      </c>
      <c r="G44" s="80">
        <f>SUM(G39:G43)</f>
        <v>3809175737</v>
      </c>
      <c r="H44" s="81">
        <f>SUM(H39:H43)</f>
        <v>442806330</v>
      </c>
      <c r="I44" s="82">
        <f t="shared" si="1"/>
        <v>4251982067</v>
      </c>
      <c r="J44" s="80">
        <f>SUM(J39:J43)</f>
        <v>740923030</v>
      </c>
      <c r="K44" s="81">
        <f>SUM(K39:K43)</f>
        <v>26359930</v>
      </c>
      <c r="L44" s="81">
        <f t="shared" si="2"/>
        <v>767282960</v>
      </c>
      <c r="M44" s="96">
        <f t="shared" si="3"/>
        <v>0.18045300942234666</v>
      </c>
      <c r="N44" s="80">
        <f>SUM(N39:N43)</f>
        <v>0</v>
      </c>
      <c r="O44" s="81">
        <f>SUM(O39:O43)</f>
        <v>0</v>
      </c>
      <c r="P44" s="81">
        <f t="shared" si="4"/>
        <v>0</v>
      </c>
      <c r="Q44" s="96">
        <f t="shared" si="5"/>
        <v>0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v>740923030</v>
      </c>
      <c r="AA44" s="81">
        <v>26359930</v>
      </c>
      <c r="AB44" s="81">
        <f t="shared" si="10"/>
        <v>767282960</v>
      </c>
      <c r="AC44" s="96">
        <f t="shared" si="11"/>
        <v>0.18045300942234666</v>
      </c>
      <c r="AD44" s="80">
        <f>SUM(AD39:AD43)</f>
        <v>611749430</v>
      </c>
      <c r="AE44" s="81">
        <f>SUM(AE39:AE43)</f>
        <v>43958012</v>
      </c>
      <c r="AF44" s="81">
        <f t="shared" si="12"/>
        <v>655707442</v>
      </c>
      <c r="AG44" s="81">
        <f>SUM(AG39:AG43)</f>
        <v>3854403480</v>
      </c>
      <c r="AH44" s="81">
        <f>SUM(AH39:AH43)</f>
        <v>4239959416</v>
      </c>
      <c r="AI44" s="82">
        <f>SUM(AI39:AI43)</f>
        <v>655707442</v>
      </c>
      <c r="AJ44" s="116">
        <f t="shared" si="13"/>
        <v>0.17011904576217329</v>
      </c>
      <c r="AK44" s="117">
        <f t="shared" si="14"/>
        <v>0.17016051801955911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10146112225</v>
      </c>
      <c r="E45" s="84">
        <f>SUM(E9:E12,E14:E20,E22:E30,E32:E37,E39:E43)</f>
        <v>1549909747</v>
      </c>
      <c r="F45" s="85">
        <f t="shared" si="0"/>
        <v>11696021972</v>
      </c>
      <c r="G45" s="83">
        <f>SUM(G9:G12,G14:G20,G22:G30,G32:G37,G39:G43)</f>
        <v>10146112225</v>
      </c>
      <c r="H45" s="84">
        <f>SUM(H9:H12,H14:H20,H22:H30,H32:H37,H39:H43)</f>
        <v>1549909747</v>
      </c>
      <c r="I45" s="85">
        <f t="shared" si="1"/>
        <v>11696021972</v>
      </c>
      <c r="J45" s="83">
        <f>SUM(J9:J12,J14:J20,J22:J30,J32:J37,J39:J43)</f>
        <v>1694245182</v>
      </c>
      <c r="K45" s="84">
        <f>SUM(K9:K12,K14:K20,K22:K30,K32:K37,K39:K43)</f>
        <v>168711899</v>
      </c>
      <c r="L45" s="84">
        <f t="shared" si="2"/>
        <v>1862957081</v>
      </c>
      <c r="M45" s="97">
        <f t="shared" si="3"/>
        <v>0.15928125694871942</v>
      </c>
      <c r="N45" s="83">
        <f>SUM(N9:N12,N14:N20,N22:N30,N32:N37,N39:N43)</f>
        <v>0</v>
      </c>
      <c r="O45" s="84">
        <f>SUM(O9:O12,O14:O20,O22:O30,O32:O37,O39:O43)</f>
        <v>0</v>
      </c>
      <c r="P45" s="84">
        <f t="shared" si="4"/>
        <v>0</v>
      </c>
      <c r="Q45" s="97">
        <f t="shared" si="5"/>
        <v>0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v>1694245182</v>
      </c>
      <c r="AA45" s="84">
        <v>168711899</v>
      </c>
      <c r="AB45" s="84">
        <f t="shared" si="10"/>
        <v>1862957081</v>
      </c>
      <c r="AC45" s="97">
        <f t="shared" si="11"/>
        <v>0.15928125694871942</v>
      </c>
      <c r="AD45" s="83">
        <f>SUM(AD9:AD12,AD14:AD20,AD22:AD30,AD32:AD37,AD39:AD43)</f>
        <v>1519848508</v>
      </c>
      <c r="AE45" s="84">
        <f>SUM(AE9:AE12,AE14:AE20,AE22:AE30,AE32:AE37,AE39:AE43)</f>
        <v>169526440</v>
      </c>
      <c r="AF45" s="84">
        <f t="shared" si="12"/>
        <v>1689374948</v>
      </c>
      <c r="AG45" s="84">
        <f>SUM(AG9:AG12,AG14:AG20,AG22:AG30,AG32:AG37,AG39:AG43)</f>
        <v>10649786102</v>
      </c>
      <c r="AH45" s="84">
        <f>SUM(AH9:AH12,AH14:AH20,AH22:AH30,AH32:AH37,AH39:AH43)</f>
        <v>11411836474</v>
      </c>
      <c r="AI45" s="85">
        <f>SUM(AI9:AI12,AI14:AI20,AI22:AI30,AI32:AI37,AI39:AI43)</f>
        <v>1689374948</v>
      </c>
      <c r="AJ45" s="118">
        <f t="shared" si="13"/>
        <v>0.1586299416551418</v>
      </c>
      <c r="AK45" s="119">
        <f t="shared" si="14"/>
        <v>0.10274932347345311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47" max="3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K81"/>
  <sheetViews>
    <sheetView showGridLines="0" tabSelected="1" view="pageBreakPreview" topLeftCell="A5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562149168</v>
      </c>
      <c r="E9" s="78">
        <v>190134137</v>
      </c>
      <c r="F9" s="79">
        <f>$D9       +$E9</f>
        <v>752283305</v>
      </c>
      <c r="G9" s="77">
        <v>562149168</v>
      </c>
      <c r="H9" s="78">
        <v>190134137</v>
      </c>
      <c r="I9" s="79">
        <f>$G9       +$H9</f>
        <v>752283305</v>
      </c>
      <c r="J9" s="77">
        <v>146759336</v>
      </c>
      <c r="K9" s="78">
        <v>63691748</v>
      </c>
      <c r="L9" s="78">
        <f>$J9       +$K9</f>
        <v>210451084</v>
      </c>
      <c r="M9" s="95">
        <f>IF(($F9       =0),0,($L9       /$F9       ))</f>
        <v>0.27974977325862627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146759336</v>
      </c>
      <c r="AA9" s="78">
        <v>63691748</v>
      </c>
      <c r="AB9" s="78">
        <f>$Z9       +$AA9</f>
        <v>210451084</v>
      </c>
      <c r="AC9" s="95">
        <f>IF(($F9       =0),0,($AB9       /$F9       ))</f>
        <v>0.27974977325862627</v>
      </c>
      <c r="AD9" s="77">
        <v>91042914</v>
      </c>
      <c r="AE9" s="78">
        <v>18080901</v>
      </c>
      <c r="AF9" s="78">
        <f>$AD9       +$AE9</f>
        <v>109123815</v>
      </c>
      <c r="AG9" s="78">
        <v>804107349</v>
      </c>
      <c r="AH9" s="78">
        <v>791717670</v>
      </c>
      <c r="AI9" s="79">
        <v>109123815</v>
      </c>
      <c r="AJ9" s="114">
        <f>IF(($AG9       =0),0,($AI9       /$AG9       ))</f>
        <v>0.13570801850736475</v>
      </c>
      <c r="AK9" s="115">
        <f>IF(($AF9       =0),0,(($L9       /$AF9       )-1))</f>
        <v>0.92855321269697177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2551637031</v>
      </c>
      <c r="E10" s="78">
        <v>361808000</v>
      </c>
      <c r="F10" s="79">
        <f t="shared" ref="F10:F35" si="0">$D10      +$E10</f>
        <v>2913445031</v>
      </c>
      <c r="G10" s="77">
        <v>2551637031</v>
      </c>
      <c r="H10" s="78">
        <v>361808000</v>
      </c>
      <c r="I10" s="79">
        <f t="shared" ref="I10:I35" si="1">$G10      +$H10</f>
        <v>2913445031</v>
      </c>
      <c r="J10" s="77">
        <v>358630678</v>
      </c>
      <c r="K10" s="78">
        <v>67556883</v>
      </c>
      <c r="L10" s="78">
        <f t="shared" ref="L10:L35" si="2">$J10      +$K10</f>
        <v>426187561</v>
      </c>
      <c r="M10" s="95">
        <f t="shared" ref="M10:M35" si="3">IF(($F10      =0),0,($L10      /$F10      ))</f>
        <v>0.14628302798413087</v>
      </c>
      <c r="N10" s="77">
        <v>0</v>
      </c>
      <c r="O10" s="78">
        <v>0</v>
      </c>
      <c r="P10" s="78">
        <f t="shared" ref="P10:P35" si="4">$N10      +$O10</f>
        <v>0</v>
      </c>
      <c r="Q10" s="95">
        <f t="shared" ref="Q10:Q35" si="5">IF(($F10      =0),0,($P10      /$F10      ))</f>
        <v>0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v>358630678</v>
      </c>
      <c r="AA10" s="78">
        <v>67556883</v>
      </c>
      <c r="AB10" s="78">
        <f t="shared" ref="AB10:AB35" si="10">$Z10      +$AA10</f>
        <v>426187561</v>
      </c>
      <c r="AC10" s="95">
        <f t="shared" ref="AC10:AC35" si="11">IF(($F10      =0),0,($AB10      /$F10      ))</f>
        <v>0.14628302798413087</v>
      </c>
      <c r="AD10" s="77">
        <v>411695609</v>
      </c>
      <c r="AE10" s="78">
        <v>12919186</v>
      </c>
      <c r="AF10" s="78">
        <f t="shared" ref="AF10:AF35" si="12">$AD10      +$AE10</f>
        <v>424614795</v>
      </c>
      <c r="AG10" s="78">
        <v>2999210402</v>
      </c>
      <c r="AH10" s="78">
        <v>3089341313</v>
      </c>
      <c r="AI10" s="79">
        <v>424614795</v>
      </c>
      <c r="AJ10" s="114">
        <f t="shared" ref="AJ10:AJ35" si="13">IF(($AG10      =0),0,($AI10      /$AG10      ))</f>
        <v>0.14157552758447656</v>
      </c>
      <c r="AK10" s="115">
        <f t="shared" ref="AK10:AK35" si="14">IF(($AF10      =0),0,(($L10      /$AF10      )-1))</f>
        <v>3.7039830418532649E-3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7349868584</v>
      </c>
      <c r="E11" s="78">
        <v>614997558</v>
      </c>
      <c r="F11" s="79">
        <f t="shared" si="0"/>
        <v>7964866142</v>
      </c>
      <c r="G11" s="77">
        <v>7349868584</v>
      </c>
      <c r="H11" s="78">
        <v>614997558</v>
      </c>
      <c r="I11" s="79">
        <f t="shared" si="1"/>
        <v>7964866142</v>
      </c>
      <c r="J11" s="77">
        <v>625692822</v>
      </c>
      <c r="K11" s="78">
        <v>16926241</v>
      </c>
      <c r="L11" s="78">
        <f t="shared" si="2"/>
        <v>642619063</v>
      </c>
      <c r="M11" s="95">
        <f t="shared" si="3"/>
        <v>8.0681715366359763E-2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625692822</v>
      </c>
      <c r="AA11" s="78">
        <v>16926241</v>
      </c>
      <c r="AB11" s="78">
        <f t="shared" si="10"/>
        <v>642619063</v>
      </c>
      <c r="AC11" s="95">
        <f t="shared" si="11"/>
        <v>8.0681715366359763E-2</v>
      </c>
      <c r="AD11" s="77">
        <v>1191100306</v>
      </c>
      <c r="AE11" s="78">
        <v>26862397</v>
      </c>
      <c r="AF11" s="78">
        <f t="shared" si="12"/>
        <v>1217962703</v>
      </c>
      <c r="AG11" s="78">
        <v>7136380882</v>
      </c>
      <c r="AH11" s="78">
        <v>7138395839</v>
      </c>
      <c r="AI11" s="79">
        <v>1217962703</v>
      </c>
      <c r="AJ11" s="114">
        <f t="shared" si="13"/>
        <v>0.17066952046688699</v>
      </c>
      <c r="AK11" s="115">
        <f t="shared" si="14"/>
        <v>-0.47238198557546474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259553738</v>
      </c>
      <c r="E12" s="78">
        <v>56886349</v>
      </c>
      <c r="F12" s="79">
        <f t="shared" si="0"/>
        <v>316440087</v>
      </c>
      <c r="G12" s="77">
        <v>259553738</v>
      </c>
      <c r="H12" s="78">
        <v>56886349</v>
      </c>
      <c r="I12" s="79">
        <f t="shared" si="1"/>
        <v>316440087</v>
      </c>
      <c r="J12" s="77">
        <v>36253906</v>
      </c>
      <c r="K12" s="78">
        <v>11454442</v>
      </c>
      <c r="L12" s="78">
        <f t="shared" si="2"/>
        <v>47708348</v>
      </c>
      <c r="M12" s="95">
        <f t="shared" si="3"/>
        <v>0.15076581621594612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36253906</v>
      </c>
      <c r="AA12" s="78">
        <v>11454442</v>
      </c>
      <c r="AB12" s="78">
        <f t="shared" si="10"/>
        <v>47708348</v>
      </c>
      <c r="AC12" s="95">
        <f t="shared" si="11"/>
        <v>0.15076581621594612</v>
      </c>
      <c r="AD12" s="77">
        <v>33627445</v>
      </c>
      <c r="AE12" s="78">
        <v>9369826</v>
      </c>
      <c r="AF12" s="78">
        <f t="shared" si="12"/>
        <v>42997271</v>
      </c>
      <c r="AG12" s="78">
        <v>312188192</v>
      </c>
      <c r="AH12" s="78">
        <v>332196017</v>
      </c>
      <c r="AI12" s="79">
        <v>42997271</v>
      </c>
      <c r="AJ12" s="114">
        <f t="shared" si="13"/>
        <v>0.13772869090449136</v>
      </c>
      <c r="AK12" s="115">
        <f t="shared" si="14"/>
        <v>0.10956688390758562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1212357874</v>
      </c>
      <c r="E13" s="78">
        <v>244590790</v>
      </c>
      <c r="F13" s="79">
        <f t="shared" si="0"/>
        <v>1456948664</v>
      </c>
      <c r="G13" s="77">
        <v>1212357874</v>
      </c>
      <c r="H13" s="78">
        <v>244590790</v>
      </c>
      <c r="I13" s="79">
        <f t="shared" si="1"/>
        <v>1456948664</v>
      </c>
      <c r="J13" s="77">
        <v>946807880</v>
      </c>
      <c r="K13" s="78">
        <v>36273454</v>
      </c>
      <c r="L13" s="78">
        <f t="shared" si="2"/>
        <v>983081334</v>
      </c>
      <c r="M13" s="95">
        <f t="shared" si="3"/>
        <v>0.67475358486618575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946807880</v>
      </c>
      <c r="AA13" s="78">
        <v>36273454</v>
      </c>
      <c r="AB13" s="78">
        <f t="shared" si="10"/>
        <v>983081334</v>
      </c>
      <c r="AC13" s="95">
        <f t="shared" si="11"/>
        <v>0.67475358486618575</v>
      </c>
      <c r="AD13" s="77">
        <v>181913953</v>
      </c>
      <c r="AE13" s="78">
        <v>24011656</v>
      </c>
      <c r="AF13" s="78">
        <f t="shared" si="12"/>
        <v>205925609</v>
      </c>
      <c r="AG13" s="78">
        <v>1320590723</v>
      </c>
      <c r="AH13" s="78">
        <v>1314424033</v>
      </c>
      <c r="AI13" s="79">
        <v>205925609</v>
      </c>
      <c r="AJ13" s="114">
        <f t="shared" si="13"/>
        <v>0.15593446585191559</v>
      </c>
      <c r="AK13" s="115">
        <f t="shared" si="14"/>
        <v>3.7739634656124776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368318970</v>
      </c>
      <c r="E14" s="78">
        <v>41440000</v>
      </c>
      <c r="F14" s="79">
        <f t="shared" si="0"/>
        <v>409758970</v>
      </c>
      <c r="G14" s="77">
        <v>368318970</v>
      </c>
      <c r="H14" s="78">
        <v>41440000</v>
      </c>
      <c r="I14" s="79">
        <f t="shared" si="1"/>
        <v>409758970</v>
      </c>
      <c r="J14" s="77">
        <v>51027573</v>
      </c>
      <c r="K14" s="78">
        <v>925413</v>
      </c>
      <c r="L14" s="78">
        <f t="shared" si="2"/>
        <v>51952986</v>
      </c>
      <c r="M14" s="95">
        <f t="shared" si="3"/>
        <v>0.12678913655020169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51027573</v>
      </c>
      <c r="AA14" s="78">
        <v>925413</v>
      </c>
      <c r="AB14" s="78">
        <f t="shared" si="10"/>
        <v>51952986</v>
      </c>
      <c r="AC14" s="95">
        <f t="shared" si="11"/>
        <v>0.12678913655020169</v>
      </c>
      <c r="AD14" s="77">
        <v>73099710</v>
      </c>
      <c r="AE14" s="78">
        <v>609255</v>
      </c>
      <c r="AF14" s="78">
        <f t="shared" si="12"/>
        <v>73708965</v>
      </c>
      <c r="AG14" s="78">
        <v>397507855</v>
      </c>
      <c r="AH14" s="78">
        <v>414207599</v>
      </c>
      <c r="AI14" s="79">
        <v>73708965</v>
      </c>
      <c r="AJ14" s="114">
        <f t="shared" si="13"/>
        <v>0.1854276942527337</v>
      </c>
      <c r="AK14" s="115">
        <f t="shared" si="14"/>
        <v>-0.29516055475748437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12303885365</v>
      </c>
      <c r="E15" s="81">
        <f>SUM(E9:E14)</f>
        <v>1509856834</v>
      </c>
      <c r="F15" s="82">
        <f t="shared" si="0"/>
        <v>13813742199</v>
      </c>
      <c r="G15" s="80">
        <f>SUM(G9:G14)</f>
        <v>12303885365</v>
      </c>
      <c r="H15" s="81">
        <f>SUM(H9:H14)</f>
        <v>1509856834</v>
      </c>
      <c r="I15" s="82">
        <f t="shared" si="1"/>
        <v>13813742199</v>
      </c>
      <c r="J15" s="80">
        <f>SUM(J9:J14)</f>
        <v>2165172195</v>
      </c>
      <c r="K15" s="81">
        <f>SUM(K9:K14)</f>
        <v>196828181</v>
      </c>
      <c r="L15" s="81">
        <f t="shared" si="2"/>
        <v>2362000376</v>
      </c>
      <c r="M15" s="96">
        <f t="shared" si="3"/>
        <v>0.17098917454612619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2165172195</v>
      </c>
      <c r="AA15" s="81">
        <v>196828181</v>
      </c>
      <c r="AB15" s="81">
        <f t="shared" si="10"/>
        <v>2362000376</v>
      </c>
      <c r="AC15" s="96">
        <f t="shared" si="11"/>
        <v>0.17098917454612619</v>
      </c>
      <c r="AD15" s="80">
        <f>SUM(AD9:AD14)</f>
        <v>1982479937</v>
      </c>
      <c r="AE15" s="81">
        <f>SUM(AE9:AE14)</f>
        <v>91853221</v>
      </c>
      <c r="AF15" s="81">
        <f t="shared" si="12"/>
        <v>2074333158</v>
      </c>
      <c r="AG15" s="81">
        <f>SUM(AG9:AG14)</f>
        <v>12969985403</v>
      </c>
      <c r="AH15" s="81">
        <f>SUM(AH9:AH14)</f>
        <v>13080282471</v>
      </c>
      <c r="AI15" s="82">
        <f>SUM(AI9:AI14)</f>
        <v>2074333158</v>
      </c>
      <c r="AJ15" s="116">
        <f t="shared" si="13"/>
        <v>0.15993334560887015</v>
      </c>
      <c r="AK15" s="117">
        <f t="shared" si="14"/>
        <v>0.13867937119481755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234283992</v>
      </c>
      <c r="E16" s="78">
        <v>25740012</v>
      </c>
      <c r="F16" s="79">
        <f t="shared" si="0"/>
        <v>260024004</v>
      </c>
      <c r="G16" s="77">
        <v>234283992</v>
      </c>
      <c r="H16" s="78">
        <v>25740012</v>
      </c>
      <c r="I16" s="79">
        <f t="shared" si="1"/>
        <v>260024004</v>
      </c>
      <c r="J16" s="77">
        <v>40744972</v>
      </c>
      <c r="K16" s="78">
        <v>4080580</v>
      </c>
      <c r="L16" s="78">
        <f t="shared" si="2"/>
        <v>44825552</v>
      </c>
      <c r="M16" s="95">
        <f t="shared" si="3"/>
        <v>0.17239005365058527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40744972</v>
      </c>
      <c r="AA16" s="78">
        <v>4080580</v>
      </c>
      <c r="AB16" s="78">
        <f t="shared" si="10"/>
        <v>44825552</v>
      </c>
      <c r="AC16" s="95">
        <f t="shared" si="11"/>
        <v>0.17239005365058527</v>
      </c>
      <c r="AD16" s="77">
        <v>46249913</v>
      </c>
      <c r="AE16" s="78">
        <v>553342</v>
      </c>
      <c r="AF16" s="78">
        <f t="shared" si="12"/>
        <v>46803255</v>
      </c>
      <c r="AG16" s="78">
        <v>229640674</v>
      </c>
      <c r="AH16" s="78">
        <v>207440360</v>
      </c>
      <c r="AI16" s="79">
        <v>46803255</v>
      </c>
      <c r="AJ16" s="114">
        <f t="shared" si="13"/>
        <v>0.20381082403546683</v>
      </c>
      <c r="AK16" s="115">
        <f t="shared" si="14"/>
        <v>-4.225567217493742E-2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1338637013</v>
      </c>
      <c r="E17" s="78">
        <v>100910176</v>
      </c>
      <c r="F17" s="79">
        <f t="shared" si="0"/>
        <v>1439547189</v>
      </c>
      <c r="G17" s="77">
        <v>1338637013</v>
      </c>
      <c r="H17" s="78">
        <v>100910176</v>
      </c>
      <c r="I17" s="79">
        <f t="shared" si="1"/>
        <v>1439547189</v>
      </c>
      <c r="J17" s="77">
        <v>58848048</v>
      </c>
      <c r="K17" s="78">
        <v>3060135</v>
      </c>
      <c r="L17" s="78">
        <f t="shared" si="2"/>
        <v>61908183</v>
      </c>
      <c r="M17" s="95">
        <f t="shared" si="3"/>
        <v>4.3005316861481506E-2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58848048</v>
      </c>
      <c r="AA17" s="78">
        <v>3060135</v>
      </c>
      <c r="AB17" s="78">
        <f t="shared" si="10"/>
        <v>61908183</v>
      </c>
      <c r="AC17" s="95">
        <f t="shared" si="11"/>
        <v>4.3005316861481506E-2</v>
      </c>
      <c r="AD17" s="77">
        <v>47061469</v>
      </c>
      <c r="AE17" s="78">
        <v>349003</v>
      </c>
      <c r="AF17" s="78">
        <f t="shared" si="12"/>
        <v>47410472</v>
      </c>
      <c r="AG17" s="78">
        <v>350306928</v>
      </c>
      <c r="AH17" s="78">
        <v>349621873</v>
      </c>
      <c r="AI17" s="79">
        <v>47410472</v>
      </c>
      <c r="AJ17" s="114">
        <f t="shared" si="13"/>
        <v>0.1353398069249718</v>
      </c>
      <c r="AK17" s="115">
        <f t="shared" si="14"/>
        <v>0.30579132390835517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1179094502</v>
      </c>
      <c r="E18" s="78">
        <v>109599464</v>
      </c>
      <c r="F18" s="79">
        <f t="shared" si="0"/>
        <v>1288693966</v>
      </c>
      <c r="G18" s="77">
        <v>1179094502</v>
      </c>
      <c r="H18" s="78">
        <v>109599464</v>
      </c>
      <c r="I18" s="79">
        <f t="shared" si="1"/>
        <v>1288693966</v>
      </c>
      <c r="J18" s="77">
        <v>178256601</v>
      </c>
      <c r="K18" s="78">
        <v>22224274</v>
      </c>
      <c r="L18" s="78">
        <f t="shared" si="2"/>
        <v>200480875</v>
      </c>
      <c r="M18" s="95">
        <f t="shared" si="3"/>
        <v>0.15556903368010339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178256601</v>
      </c>
      <c r="AA18" s="78">
        <v>22224274</v>
      </c>
      <c r="AB18" s="78">
        <f t="shared" si="10"/>
        <v>200480875</v>
      </c>
      <c r="AC18" s="95">
        <f t="shared" si="11"/>
        <v>0.15556903368010339</v>
      </c>
      <c r="AD18" s="77">
        <v>167168678</v>
      </c>
      <c r="AE18" s="78">
        <v>32249649</v>
      </c>
      <c r="AF18" s="78">
        <f t="shared" si="12"/>
        <v>199418327</v>
      </c>
      <c r="AG18" s="78">
        <v>1217218872</v>
      </c>
      <c r="AH18" s="78">
        <v>1305640757</v>
      </c>
      <c r="AI18" s="79">
        <v>199418327</v>
      </c>
      <c r="AJ18" s="114">
        <f t="shared" si="13"/>
        <v>0.16383111664407385</v>
      </c>
      <c r="AK18" s="115">
        <f t="shared" si="14"/>
        <v>5.3282364564215534E-3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505170419</v>
      </c>
      <c r="E19" s="78">
        <v>129399000</v>
      </c>
      <c r="F19" s="79">
        <f t="shared" si="0"/>
        <v>634569419</v>
      </c>
      <c r="G19" s="77">
        <v>505170419</v>
      </c>
      <c r="H19" s="78">
        <v>129399000</v>
      </c>
      <c r="I19" s="79">
        <f t="shared" si="1"/>
        <v>634569419</v>
      </c>
      <c r="J19" s="77">
        <v>0</v>
      </c>
      <c r="K19" s="78">
        <v>0</v>
      </c>
      <c r="L19" s="78">
        <f t="shared" si="2"/>
        <v>0</v>
      </c>
      <c r="M19" s="95">
        <f t="shared" si="3"/>
        <v>0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0</v>
      </c>
      <c r="AA19" s="78">
        <v>0</v>
      </c>
      <c r="AB19" s="78">
        <f t="shared" si="10"/>
        <v>0</v>
      </c>
      <c r="AC19" s="95">
        <f t="shared" si="11"/>
        <v>0</v>
      </c>
      <c r="AD19" s="77">
        <v>0</v>
      </c>
      <c r="AE19" s="78">
        <v>0</v>
      </c>
      <c r="AF19" s="78">
        <f t="shared" si="12"/>
        <v>0</v>
      </c>
      <c r="AG19" s="78">
        <v>656517909</v>
      </c>
      <c r="AH19" s="78">
        <v>656517909</v>
      </c>
      <c r="AI19" s="79">
        <v>0</v>
      </c>
      <c r="AJ19" s="114">
        <f t="shared" si="13"/>
        <v>0</v>
      </c>
      <c r="AK19" s="115">
        <f t="shared" si="14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511465921</v>
      </c>
      <c r="E20" s="78">
        <v>39700032</v>
      </c>
      <c r="F20" s="79">
        <f t="shared" si="0"/>
        <v>551165953</v>
      </c>
      <c r="G20" s="77">
        <v>511465921</v>
      </c>
      <c r="H20" s="78">
        <v>39700032</v>
      </c>
      <c r="I20" s="79">
        <f t="shared" si="1"/>
        <v>551165953</v>
      </c>
      <c r="J20" s="77">
        <v>75886758</v>
      </c>
      <c r="K20" s="78">
        <v>-1951193</v>
      </c>
      <c r="L20" s="78">
        <f t="shared" si="2"/>
        <v>73935565</v>
      </c>
      <c r="M20" s="95">
        <f t="shared" si="3"/>
        <v>0.13414392633936878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75886758</v>
      </c>
      <c r="AA20" s="78">
        <v>-1951193</v>
      </c>
      <c r="AB20" s="78">
        <f t="shared" si="10"/>
        <v>73935565</v>
      </c>
      <c r="AC20" s="95">
        <f t="shared" si="11"/>
        <v>0.13414392633936878</v>
      </c>
      <c r="AD20" s="77">
        <v>86848015</v>
      </c>
      <c r="AE20" s="78">
        <v>9153947</v>
      </c>
      <c r="AF20" s="78">
        <f t="shared" si="12"/>
        <v>96001962</v>
      </c>
      <c r="AG20" s="78">
        <v>522746413</v>
      </c>
      <c r="AH20" s="78">
        <v>552297423</v>
      </c>
      <c r="AI20" s="79">
        <v>96001962</v>
      </c>
      <c r="AJ20" s="114">
        <f t="shared" si="13"/>
        <v>0.1836492027732001</v>
      </c>
      <c r="AK20" s="115">
        <f t="shared" si="14"/>
        <v>-0.22985360445029235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892368413</v>
      </c>
      <c r="E21" s="78">
        <v>391343900</v>
      </c>
      <c r="F21" s="79">
        <f t="shared" si="0"/>
        <v>1283712313</v>
      </c>
      <c r="G21" s="77">
        <v>892368413</v>
      </c>
      <c r="H21" s="78">
        <v>391343900</v>
      </c>
      <c r="I21" s="79">
        <f t="shared" si="1"/>
        <v>1283712313</v>
      </c>
      <c r="J21" s="77">
        <v>251614213</v>
      </c>
      <c r="K21" s="78">
        <v>6539717</v>
      </c>
      <c r="L21" s="78">
        <f t="shared" si="2"/>
        <v>258153930</v>
      </c>
      <c r="M21" s="95">
        <f t="shared" si="3"/>
        <v>0.20109952002929804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251614213</v>
      </c>
      <c r="AA21" s="78">
        <v>6539717</v>
      </c>
      <c r="AB21" s="78">
        <f t="shared" si="10"/>
        <v>258153930</v>
      </c>
      <c r="AC21" s="95">
        <f t="shared" si="11"/>
        <v>0.20109952002929804</v>
      </c>
      <c r="AD21" s="77">
        <v>235711230</v>
      </c>
      <c r="AE21" s="78">
        <v>12293809</v>
      </c>
      <c r="AF21" s="78">
        <f t="shared" si="12"/>
        <v>248005039</v>
      </c>
      <c r="AG21" s="78">
        <v>1576286763</v>
      </c>
      <c r="AH21" s="78">
        <v>1576286763</v>
      </c>
      <c r="AI21" s="79">
        <v>248005039</v>
      </c>
      <c r="AJ21" s="114">
        <f t="shared" si="13"/>
        <v>0.15733497534927912</v>
      </c>
      <c r="AK21" s="115">
        <f t="shared" si="14"/>
        <v>4.0922116102648953E-2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4661020260</v>
      </c>
      <c r="E22" s="81">
        <f>SUM(E16:E21)</f>
        <v>796692584</v>
      </c>
      <c r="F22" s="82">
        <f t="shared" si="0"/>
        <v>5457712844</v>
      </c>
      <c r="G22" s="80">
        <f>SUM(G16:G21)</f>
        <v>4661020260</v>
      </c>
      <c r="H22" s="81">
        <f>SUM(H16:H21)</f>
        <v>796692584</v>
      </c>
      <c r="I22" s="82">
        <f t="shared" si="1"/>
        <v>5457712844</v>
      </c>
      <c r="J22" s="80">
        <f>SUM(J16:J21)</f>
        <v>605350592</v>
      </c>
      <c r="K22" s="81">
        <f>SUM(K16:K21)</f>
        <v>33953513</v>
      </c>
      <c r="L22" s="81">
        <f t="shared" si="2"/>
        <v>639304105</v>
      </c>
      <c r="M22" s="96">
        <f t="shared" si="3"/>
        <v>0.11713773210014639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605350592</v>
      </c>
      <c r="AA22" s="81">
        <v>33953513</v>
      </c>
      <c r="AB22" s="81">
        <f t="shared" si="10"/>
        <v>639304105</v>
      </c>
      <c r="AC22" s="96">
        <f t="shared" si="11"/>
        <v>0.11713773210014639</v>
      </c>
      <c r="AD22" s="80">
        <f>SUM(AD16:AD21)</f>
        <v>583039305</v>
      </c>
      <c r="AE22" s="81">
        <f>SUM(AE16:AE21)</f>
        <v>54599750</v>
      </c>
      <c r="AF22" s="81">
        <f t="shared" si="12"/>
        <v>637639055</v>
      </c>
      <c r="AG22" s="81">
        <f>SUM(AG16:AG21)</f>
        <v>4552717559</v>
      </c>
      <c r="AH22" s="81">
        <f>SUM(AH16:AH21)</f>
        <v>4647805085</v>
      </c>
      <c r="AI22" s="82">
        <f>SUM(AI16:AI21)</f>
        <v>637639055</v>
      </c>
      <c r="AJ22" s="116">
        <f t="shared" si="13"/>
        <v>0.14005680052334649</v>
      </c>
      <c r="AK22" s="117">
        <f t="shared" si="14"/>
        <v>2.611273551931248E-3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570434364</v>
      </c>
      <c r="E23" s="78">
        <v>27506403</v>
      </c>
      <c r="F23" s="79">
        <f t="shared" si="0"/>
        <v>597940767</v>
      </c>
      <c r="G23" s="77">
        <v>570434364</v>
      </c>
      <c r="H23" s="78">
        <v>27506403</v>
      </c>
      <c r="I23" s="79">
        <f t="shared" si="1"/>
        <v>597940767</v>
      </c>
      <c r="J23" s="77">
        <v>32265133</v>
      </c>
      <c r="K23" s="78">
        <v>4157817</v>
      </c>
      <c r="L23" s="78">
        <f t="shared" si="2"/>
        <v>36422950</v>
      </c>
      <c r="M23" s="95">
        <f t="shared" si="3"/>
        <v>6.0913976785262412E-2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32265133</v>
      </c>
      <c r="AA23" s="78">
        <v>4157817</v>
      </c>
      <c r="AB23" s="78">
        <f t="shared" si="10"/>
        <v>36422950</v>
      </c>
      <c r="AC23" s="95">
        <f t="shared" si="11"/>
        <v>6.0913976785262412E-2</v>
      </c>
      <c r="AD23" s="77">
        <v>119545481</v>
      </c>
      <c r="AE23" s="78">
        <v>17936136</v>
      </c>
      <c r="AF23" s="78">
        <f t="shared" si="12"/>
        <v>137481617</v>
      </c>
      <c r="AG23" s="78">
        <v>573010493</v>
      </c>
      <c r="AH23" s="78">
        <v>619253328</v>
      </c>
      <c r="AI23" s="79">
        <v>137481617</v>
      </c>
      <c r="AJ23" s="114">
        <f t="shared" si="13"/>
        <v>0.23992862029491666</v>
      </c>
      <c r="AK23" s="115">
        <f t="shared" si="14"/>
        <v>-0.73507039853917344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233378486</v>
      </c>
      <c r="E24" s="78">
        <v>23531020</v>
      </c>
      <c r="F24" s="79">
        <f t="shared" si="0"/>
        <v>256909506</v>
      </c>
      <c r="G24" s="77">
        <v>233378486</v>
      </c>
      <c r="H24" s="78">
        <v>23531020</v>
      </c>
      <c r="I24" s="79">
        <f t="shared" si="1"/>
        <v>256909506</v>
      </c>
      <c r="J24" s="77">
        <v>64988185</v>
      </c>
      <c r="K24" s="78">
        <v>3949065</v>
      </c>
      <c r="L24" s="78">
        <f t="shared" si="2"/>
        <v>68937250</v>
      </c>
      <c r="M24" s="95">
        <f t="shared" si="3"/>
        <v>0.26833281132073017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64988185</v>
      </c>
      <c r="AA24" s="78">
        <v>3949065</v>
      </c>
      <c r="AB24" s="78">
        <f t="shared" si="10"/>
        <v>68937250</v>
      </c>
      <c r="AC24" s="95">
        <f t="shared" si="11"/>
        <v>0.26833281132073017</v>
      </c>
      <c r="AD24" s="77">
        <v>36500921</v>
      </c>
      <c r="AE24" s="78">
        <v>3033184</v>
      </c>
      <c r="AF24" s="78">
        <f t="shared" si="12"/>
        <v>39534105</v>
      </c>
      <c r="AG24" s="78">
        <v>186742412</v>
      </c>
      <c r="AH24" s="78">
        <v>276797308</v>
      </c>
      <c r="AI24" s="79">
        <v>39534105</v>
      </c>
      <c r="AJ24" s="114">
        <f t="shared" si="13"/>
        <v>0.21170394329061146</v>
      </c>
      <c r="AK24" s="115">
        <f t="shared" si="14"/>
        <v>0.7437412583388443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360261107</v>
      </c>
      <c r="E25" s="78">
        <v>63856150</v>
      </c>
      <c r="F25" s="79">
        <f t="shared" si="0"/>
        <v>424117257</v>
      </c>
      <c r="G25" s="77">
        <v>360261107</v>
      </c>
      <c r="H25" s="78">
        <v>63856150</v>
      </c>
      <c r="I25" s="79">
        <f t="shared" si="1"/>
        <v>424117257</v>
      </c>
      <c r="J25" s="77">
        <v>63823762</v>
      </c>
      <c r="K25" s="78">
        <v>14567983</v>
      </c>
      <c r="L25" s="78">
        <f t="shared" si="2"/>
        <v>78391745</v>
      </c>
      <c r="M25" s="95">
        <f t="shared" si="3"/>
        <v>0.18483507498493512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63823762</v>
      </c>
      <c r="AA25" s="78">
        <v>14567983</v>
      </c>
      <c r="AB25" s="78">
        <f t="shared" si="10"/>
        <v>78391745</v>
      </c>
      <c r="AC25" s="95">
        <f t="shared" si="11"/>
        <v>0.18483507498493512</v>
      </c>
      <c r="AD25" s="77">
        <v>78709688</v>
      </c>
      <c r="AE25" s="78">
        <v>7585791</v>
      </c>
      <c r="AF25" s="78">
        <f t="shared" si="12"/>
        <v>86295479</v>
      </c>
      <c r="AG25" s="78">
        <v>413544780</v>
      </c>
      <c r="AH25" s="78">
        <v>447793605</v>
      </c>
      <c r="AI25" s="79">
        <v>86295479</v>
      </c>
      <c r="AJ25" s="114">
        <f t="shared" si="13"/>
        <v>0.20867263516178344</v>
      </c>
      <c r="AK25" s="115">
        <f t="shared" si="14"/>
        <v>-9.1589201330002479E-2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351695006</v>
      </c>
      <c r="E26" s="78">
        <v>16298000</v>
      </c>
      <c r="F26" s="79">
        <f t="shared" si="0"/>
        <v>367993006</v>
      </c>
      <c r="G26" s="77">
        <v>351695006</v>
      </c>
      <c r="H26" s="78">
        <v>16298000</v>
      </c>
      <c r="I26" s="79">
        <f t="shared" si="1"/>
        <v>367993006</v>
      </c>
      <c r="J26" s="77">
        <v>56677579</v>
      </c>
      <c r="K26" s="78">
        <v>17844210</v>
      </c>
      <c r="L26" s="78">
        <f t="shared" si="2"/>
        <v>74521789</v>
      </c>
      <c r="M26" s="95">
        <f t="shared" si="3"/>
        <v>0.20250871017912769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56677579</v>
      </c>
      <c r="AA26" s="78">
        <v>17844210</v>
      </c>
      <c r="AB26" s="78">
        <f t="shared" si="10"/>
        <v>74521789</v>
      </c>
      <c r="AC26" s="95">
        <f t="shared" si="11"/>
        <v>0.20250871017912769</v>
      </c>
      <c r="AD26" s="77">
        <v>19249117</v>
      </c>
      <c r="AE26" s="78">
        <v>119650</v>
      </c>
      <c r="AF26" s="78">
        <f t="shared" si="12"/>
        <v>19368767</v>
      </c>
      <c r="AG26" s="78">
        <v>313223834</v>
      </c>
      <c r="AH26" s="78">
        <v>322595369</v>
      </c>
      <c r="AI26" s="79">
        <v>19368767</v>
      </c>
      <c r="AJ26" s="114">
        <f t="shared" si="13"/>
        <v>6.1836823694585132E-2</v>
      </c>
      <c r="AK26" s="115">
        <f t="shared" si="14"/>
        <v>2.8475236446388146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212088960</v>
      </c>
      <c r="E27" s="78">
        <v>41692584</v>
      </c>
      <c r="F27" s="79">
        <f t="shared" si="0"/>
        <v>253781544</v>
      </c>
      <c r="G27" s="77">
        <v>212088960</v>
      </c>
      <c r="H27" s="78">
        <v>41692584</v>
      </c>
      <c r="I27" s="79">
        <f t="shared" si="1"/>
        <v>253781544</v>
      </c>
      <c r="J27" s="77">
        <v>51513079</v>
      </c>
      <c r="K27" s="78">
        <v>759918</v>
      </c>
      <c r="L27" s="78">
        <f t="shared" si="2"/>
        <v>52272997</v>
      </c>
      <c r="M27" s="95">
        <f t="shared" si="3"/>
        <v>0.20597635342623655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51513079</v>
      </c>
      <c r="AA27" s="78">
        <v>759918</v>
      </c>
      <c r="AB27" s="78">
        <f t="shared" si="10"/>
        <v>52272997</v>
      </c>
      <c r="AC27" s="95">
        <f t="shared" si="11"/>
        <v>0.20597635342623655</v>
      </c>
      <c r="AD27" s="77">
        <v>6123411</v>
      </c>
      <c r="AE27" s="78">
        <v>0</v>
      </c>
      <c r="AF27" s="78">
        <f t="shared" si="12"/>
        <v>6123411</v>
      </c>
      <c r="AG27" s="78">
        <v>234199593</v>
      </c>
      <c r="AH27" s="78">
        <v>247309647</v>
      </c>
      <c r="AI27" s="79">
        <v>6123411</v>
      </c>
      <c r="AJ27" s="114">
        <f t="shared" si="13"/>
        <v>2.6146121440953997E-2</v>
      </c>
      <c r="AK27" s="115">
        <f t="shared" si="14"/>
        <v>7.5365814902837656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542042511</v>
      </c>
      <c r="E28" s="78">
        <v>47555000</v>
      </c>
      <c r="F28" s="79">
        <f t="shared" si="0"/>
        <v>589597511</v>
      </c>
      <c r="G28" s="77">
        <v>542042511</v>
      </c>
      <c r="H28" s="78">
        <v>47555000</v>
      </c>
      <c r="I28" s="79">
        <f t="shared" si="1"/>
        <v>589597511</v>
      </c>
      <c r="J28" s="77">
        <v>101703894</v>
      </c>
      <c r="K28" s="78">
        <v>14872112</v>
      </c>
      <c r="L28" s="78">
        <f t="shared" si="2"/>
        <v>116576006</v>
      </c>
      <c r="M28" s="95">
        <f t="shared" si="3"/>
        <v>0.19772133332496378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101703894</v>
      </c>
      <c r="AA28" s="78">
        <v>14872112</v>
      </c>
      <c r="AB28" s="78">
        <f t="shared" si="10"/>
        <v>116576006</v>
      </c>
      <c r="AC28" s="95">
        <f t="shared" si="11"/>
        <v>0.19772133332496378</v>
      </c>
      <c r="AD28" s="77">
        <v>72689696</v>
      </c>
      <c r="AE28" s="78">
        <v>8368845</v>
      </c>
      <c r="AF28" s="78">
        <f t="shared" si="12"/>
        <v>81058541</v>
      </c>
      <c r="AG28" s="78">
        <v>900497464</v>
      </c>
      <c r="AH28" s="78">
        <v>995375288</v>
      </c>
      <c r="AI28" s="79">
        <v>81058541</v>
      </c>
      <c r="AJ28" s="114">
        <f t="shared" si="13"/>
        <v>9.0015290703805914E-2</v>
      </c>
      <c r="AK28" s="115">
        <f t="shared" si="14"/>
        <v>0.43817054392824573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2269900434</v>
      </c>
      <c r="E29" s="81">
        <f>SUM(E23:E28)</f>
        <v>220439157</v>
      </c>
      <c r="F29" s="82">
        <f t="shared" si="0"/>
        <v>2490339591</v>
      </c>
      <c r="G29" s="80">
        <f>SUM(G23:G28)</f>
        <v>2269900434</v>
      </c>
      <c r="H29" s="81">
        <f>SUM(H23:H28)</f>
        <v>220439157</v>
      </c>
      <c r="I29" s="82">
        <f t="shared" si="1"/>
        <v>2490339591</v>
      </c>
      <c r="J29" s="80">
        <f>SUM(J23:J28)</f>
        <v>370971632</v>
      </c>
      <c r="K29" s="81">
        <f>SUM(K23:K28)</f>
        <v>56151105</v>
      </c>
      <c r="L29" s="81">
        <f t="shared" si="2"/>
        <v>427122737</v>
      </c>
      <c r="M29" s="96">
        <f t="shared" si="3"/>
        <v>0.17151184462697641</v>
      </c>
      <c r="N29" s="80">
        <f>SUM(N23:N28)</f>
        <v>0</v>
      </c>
      <c r="O29" s="81">
        <f>SUM(O23:O28)</f>
        <v>0</v>
      </c>
      <c r="P29" s="81">
        <f t="shared" si="4"/>
        <v>0</v>
      </c>
      <c r="Q29" s="96">
        <f t="shared" si="5"/>
        <v>0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v>370971632</v>
      </c>
      <c r="AA29" s="81">
        <v>56151105</v>
      </c>
      <c r="AB29" s="81">
        <f t="shared" si="10"/>
        <v>427122737</v>
      </c>
      <c r="AC29" s="96">
        <f t="shared" si="11"/>
        <v>0.17151184462697641</v>
      </c>
      <c r="AD29" s="80">
        <f>SUM(AD23:AD28)</f>
        <v>332818314</v>
      </c>
      <c r="AE29" s="81">
        <f>SUM(AE23:AE28)</f>
        <v>37043606</v>
      </c>
      <c r="AF29" s="81">
        <f t="shared" si="12"/>
        <v>369861920</v>
      </c>
      <c r="AG29" s="81">
        <f>SUM(AG23:AG28)</f>
        <v>2621218576</v>
      </c>
      <c r="AH29" s="81">
        <f>SUM(AH23:AH28)</f>
        <v>2909124545</v>
      </c>
      <c r="AI29" s="82">
        <f>SUM(AI23:AI28)</f>
        <v>369861920</v>
      </c>
      <c r="AJ29" s="116">
        <f t="shared" si="13"/>
        <v>0.14110304397598622</v>
      </c>
      <c r="AK29" s="117">
        <f t="shared" si="14"/>
        <v>0.15481674079883656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4287707945</v>
      </c>
      <c r="E30" s="78">
        <v>231469401</v>
      </c>
      <c r="F30" s="79">
        <f t="shared" si="0"/>
        <v>4519177346</v>
      </c>
      <c r="G30" s="77">
        <v>4287707945</v>
      </c>
      <c r="H30" s="78">
        <v>231469401</v>
      </c>
      <c r="I30" s="79">
        <f t="shared" si="1"/>
        <v>4519177346</v>
      </c>
      <c r="J30" s="77">
        <v>613696980</v>
      </c>
      <c r="K30" s="78">
        <v>4097595</v>
      </c>
      <c r="L30" s="78">
        <f t="shared" si="2"/>
        <v>617794575</v>
      </c>
      <c r="M30" s="95">
        <f t="shared" si="3"/>
        <v>0.13670509645894299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613696980</v>
      </c>
      <c r="AA30" s="78">
        <v>4097595</v>
      </c>
      <c r="AB30" s="78">
        <f t="shared" si="10"/>
        <v>617794575</v>
      </c>
      <c r="AC30" s="95">
        <f t="shared" si="11"/>
        <v>0.13670509645894299</v>
      </c>
      <c r="AD30" s="77">
        <v>677046454</v>
      </c>
      <c r="AE30" s="78">
        <v>15817610</v>
      </c>
      <c r="AF30" s="78">
        <f t="shared" si="12"/>
        <v>692864064</v>
      </c>
      <c r="AG30" s="78">
        <v>4158565438</v>
      </c>
      <c r="AH30" s="78">
        <v>4597452793</v>
      </c>
      <c r="AI30" s="79">
        <v>692864064</v>
      </c>
      <c r="AJ30" s="114">
        <f t="shared" si="13"/>
        <v>0.16661131689038003</v>
      </c>
      <c r="AK30" s="115">
        <f t="shared" si="14"/>
        <v>-0.10834663377779108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585450729</v>
      </c>
      <c r="E31" s="78">
        <v>94259738</v>
      </c>
      <c r="F31" s="79">
        <f t="shared" si="0"/>
        <v>679710467</v>
      </c>
      <c r="G31" s="77">
        <v>585450729</v>
      </c>
      <c r="H31" s="78">
        <v>94259738</v>
      </c>
      <c r="I31" s="79">
        <f t="shared" si="1"/>
        <v>679710467</v>
      </c>
      <c r="J31" s="77">
        <v>68414891</v>
      </c>
      <c r="K31" s="78">
        <v>17654563</v>
      </c>
      <c r="L31" s="78">
        <f t="shared" si="2"/>
        <v>86069454</v>
      </c>
      <c r="M31" s="95">
        <f t="shared" si="3"/>
        <v>0.12662664204639945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68414891</v>
      </c>
      <c r="AA31" s="78">
        <v>17654563</v>
      </c>
      <c r="AB31" s="78">
        <f t="shared" si="10"/>
        <v>86069454</v>
      </c>
      <c r="AC31" s="95">
        <f t="shared" si="11"/>
        <v>0.12662664204639945</v>
      </c>
      <c r="AD31" s="77">
        <v>53482917</v>
      </c>
      <c r="AE31" s="78">
        <v>8880337</v>
      </c>
      <c r="AF31" s="78">
        <f t="shared" si="12"/>
        <v>62363254</v>
      </c>
      <c r="AG31" s="78">
        <v>561328498</v>
      </c>
      <c r="AH31" s="78">
        <v>616637414</v>
      </c>
      <c r="AI31" s="79">
        <v>62363254</v>
      </c>
      <c r="AJ31" s="114">
        <f t="shared" si="13"/>
        <v>0.11109939050341962</v>
      </c>
      <c r="AK31" s="115">
        <f t="shared" si="14"/>
        <v>0.38013090208538514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2270095304</v>
      </c>
      <c r="E32" s="78">
        <v>189041750</v>
      </c>
      <c r="F32" s="79">
        <f t="shared" si="0"/>
        <v>2459137054</v>
      </c>
      <c r="G32" s="77">
        <v>2270095304</v>
      </c>
      <c r="H32" s="78">
        <v>189041750</v>
      </c>
      <c r="I32" s="79">
        <f t="shared" si="1"/>
        <v>2459137054</v>
      </c>
      <c r="J32" s="77">
        <v>492292615</v>
      </c>
      <c r="K32" s="78">
        <v>23087629</v>
      </c>
      <c r="L32" s="78">
        <f t="shared" si="2"/>
        <v>515380244</v>
      </c>
      <c r="M32" s="95">
        <f t="shared" si="3"/>
        <v>0.20957768220428757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492292615</v>
      </c>
      <c r="AA32" s="78">
        <v>23087629</v>
      </c>
      <c r="AB32" s="78">
        <f t="shared" si="10"/>
        <v>515380244</v>
      </c>
      <c r="AC32" s="95">
        <f t="shared" si="11"/>
        <v>0.20957768220428757</v>
      </c>
      <c r="AD32" s="77">
        <v>346913920</v>
      </c>
      <c r="AE32" s="78">
        <v>131592556</v>
      </c>
      <c r="AF32" s="78">
        <f t="shared" si="12"/>
        <v>478506476</v>
      </c>
      <c r="AG32" s="78">
        <v>2680164880</v>
      </c>
      <c r="AH32" s="78">
        <v>2689800931</v>
      </c>
      <c r="AI32" s="79">
        <v>478506476</v>
      </c>
      <c r="AJ32" s="114">
        <f t="shared" si="13"/>
        <v>0.17853620856340749</v>
      </c>
      <c r="AK32" s="115">
        <f t="shared" si="14"/>
        <v>7.7060123215552778E-2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230517000</v>
      </c>
      <c r="E33" s="78">
        <v>39450000</v>
      </c>
      <c r="F33" s="79">
        <f t="shared" si="0"/>
        <v>269967000</v>
      </c>
      <c r="G33" s="77">
        <v>230517000</v>
      </c>
      <c r="H33" s="78">
        <v>39450000</v>
      </c>
      <c r="I33" s="79">
        <f t="shared" si="1"/>
        <v>269967000</v>
      </c>
      <c r="J33" s="77">
        <v>50906953</v>
      </c>
      <c r="K33" s="78">
        <v>1743452</v>
      </c>
      <c r="L33" s="78">
        <f t="shared" si="2"/>
        <v>52650405</v>
      </c>
      <c r="M33" s="95">
        <f t="shared" si="3"/>
        <v>0.19502533643000811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50906953</v>
      </c>
      <c r="AA33" s="78">
        <v>1743452</v>
      </c>
      <c r="AB33" s="78">
        <f t="shared" si="10"/>
        <v>52650405</v>
      </c>
      <c r="AC33" s="95">
        <f t="shared" si="11"/>
        <v>0.19502533643000811</v>
      </c>
      <c r="AD33" s="77">
        <v>47570046</v>
      </c>
      <c r="AE33" s="78">
        <v>2431578</v>
      </c>
      <c r="AF33" s="78">
        <f t="shared" si="12"/>
        <v>50001624</v>
      </c>
      <c r="AG33" s="78">
        <v>306989045</v>
      </c>
      <c r="AH33" s="78">
        <v>302368047</v>
      </c>
      <c r="AI33" s="79">
        <v>50001624</v>
      </c>
      <c r="AJ33" s="114">
        <f t="shared" si="13"/>
        <v>0.16287755154259659</v>
      </c>
      <c r="AK33" s="115">
        <f t="shared" si="14"/>
        <v>5.2973899407747327E-2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7373770978</v>
      </c>
      <c r="E34" s="81">
        <f>SUM(E30:E33)</f>
        <v>554220889</v>
      </c>
      <c r="F34" s="82">
        <f t="shared" si="0"/>
        <v>7927991867</v>
      </c>
      <c r="G34" s="80">
        <f>SUM(G30:G33)</f>
        <v>7373770978</v>
      </c>
      <c r="H34" s="81">
        <f>SUM(H30:H33)</f>
        <v>554220889</v>
      </c>
      <c r="I34" s="82">
        <f t="shared" si="1"/>
        <v>7927991867</v>
      </c>
      <c r="J34" s="80">
        <f>SUM(J30:J33)</f>
        <v>1225311439</v>
      </c>
      <c r="K34" s="81">
        <f>SUM(K30:K33)</f>
        <v>46583239</v>
      </c>
      <c r="L34" s="81">
        <f t="shared" si="2"/>
        <v>1271894678</v>
      </c>
      <c r="M34" s="96">
        <f t="shared" si="3"/>
        <v>0.16043087572960549</v>
      </c>
      <c r="N34" s="80">
        <f>SUM(N30:N33)</f>
        <v>0</v>
      </c>
      <c r="O34" s="81">
        <f>SUM(O30:O33)</f>
        <v>0</v>
      </c>
      <c r="P34" s="81">
        <f t="shared" si="4"/>
        <v>0</v>
      </c>
      <c r="Q34" s="96">
        <f t="shared" si="5"/>
        <v>0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v>1225311439</v>
      </c>
      <c r="AA34" s="81">
        <v>46583239</v>
      </c>
      <c r="AB34" s="81">
        <f t="shared" si="10"/>
        <v>1271894678</v>
      </c>
      <c r="AC34" s="96">
        <f t="shared" si="11"/>
        <v>0.16043087572960549</v>
      </c>
      <c r="AD34" s="80">
        <f>SUM(AD30:AD33)</f>
        <v>1125013337</v>
      </c>
      <c r="AE34" s="81">
        <f>SUM(AE30:AE33)</f>
        <v>158722081</v>
      </c>
      <c r="AF34" s="81">
        <f t="shared" si="12"/>
        <v>1283735418</v>
      </c>
      <c r="AG34" s="81">
        <f>SUM(AG30:AG33)</f>
        <v>7707047861</v>
      </c>
      <c r="AH34" s="81">
        <f>SUM(AH30:AH33)</f>
        <v>8206259185</v>
      </c>
      <c r="AI34" s="82">
        <f>SUM(AI30:AI33)</f>
        <v>1283735418</v>
      </c>
      <c r="AJ34" s="116">
        <f t="shared" si="13"/>
        <v>0.16656642610150257</v>
      </c>
      <c r="AK34" s="117">
        <f t="shared" si="14"/>
        <v>-9.2236607590427955E-3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26608577037</v>
      </c>
      <c r="E35" s="84">
        <f>SUM(E9:E14,E16:E21,E23:E28,E30:E33)</f>
        <v>3081209464</v>
      </c>
      <c r="F35" s="85">
        <f t="shared" si="0"/>
        <v>29689786501</v>
      </c>
      <c r="G35" s="83">
        <f>SUM(G9:G14,G16:G21,G23:G28,G30:G33)</f>
        <v>26608577037</v>
      </c>
      <c r="H35" s="84">
        <f>SUM(H9:H14,H16:H21,H23:H28,H30:H33)</f>
        <v>3081209464</v>
      </c>
      <c r="I35" s="85">
        <f t="shared" si="1"/>
        <v>29689786501</v>
      </c>
      <c r="J35" s="83">
        <f>SUM(J9:J14,J16:J21,J23:J28,J30:J33)</f>
        <v>4366805858</v>
      </c>
      <c r="K35" s="84">
        <f>SUM(K9:K14,K16:K21,K23:K28,K30:K33)</f>
        <v>333516038</v>
      </c>
      <c r="L35" s="84">
        <f t="shared" si="2"/>
        <v>4700321896</v>
      </c>
      <c r="M35" s="97">
        <f t="shared" si="3"/>
        <v>0.15831443906953274</v>
      </c>
      <c r="N35" s="83">
        <f>SUM(N9:N14,N16:N21,N23:N28,N30:N33)</f>
        <v>0</v>
      </c>
      <c r="O35" s="84">
        <f>SUM(O9:O14,O16:O21,O23:O28,O30:O33)</f>
        <v>0</v>
      </c>
      <c r="P35" s="84">
        <f t="shared" si="4"/>
        <v>0</v>
      </c>
      <c r="Q35" s="97">
        <f t="shared" si="5"/>
        <v>0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v>4366805858</v>
      </c>
      <c r="AA35" s="84">
        <v>333516038</v>
      </c>
      <c r="AB35" s="84">
        <f t="shared" si="10"/>
        <v>4700321896</v>
      </c>
      <c r="AC35" s="97">
        <f t="shared" si="11"/>
        <v>0.15831443906953274</v>
      </c>
      <c r="AD35" s="83">
        <f>SUM(AD9:AD14,AD16:AD21,AD23:AD28,AD30:AD33)</f>
        <v>4023350893</v>
      </c>
      <c r="AE35" s="84">
        <f>SUM(AE9:AE14,AE16:AE21,AE23:AE28,AE30:AE33)</f>
        <v>342218658</v>
      </c>
      <c r="AF35" s="84">
        <f t="shared" si="12"/>
        <v>4365569551</v>
      </c>
      <c r="AG35" s="84">
        <f>SUM(AG9:AG14,AG16:AG21,AG23:AG28,AG30:AG33)</f>
        <v>27850969399</v>
      </c>
      <c r="AH35" s="84">
        <f>SUM(AH9:AH14,AH16:AH21,AH23:AH28,AH30:AH33)</f>
        <v>28843471286</v>
      </c>
      <c r="AI35" s="85">
        <f>SUM(AI9:AI14,AI16:AI21,AI23:AI28,AI30:AI33)</f>
        <v>4365569551</v>
      </c>
      <c r="AJ35" s="118">
        <f t="shared" si="13"/>
        <v>0.15674749013069353</v>
      </c>
      <c r="AK35" s="119">
        <f t="shared" si="14"/>
        <v>7.668010807967085E-2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36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59375920935</v>
      </c>
      <c r="E9" s="78">
        <v>11034869388</v>
      </c>
      <c r="F9" s="79">
        <f>$D9       +$E9</f>
        <v>70410790323</v>
      </c>
      <c r="G9" s="77">
        <v>59409743936</v>
      </c>
      <c r="H9" s="78">
        <v>11456861200</v>
      </c>
      <c r="I9" s="79">
        <f>$G9       +$H9</f>
        <v>70866605136</v>
      </c>
      <c r="J9" s="77">
        <v>11433466081</v>
      </c>
      <c r="K9" s="78">
        <v>1175806543</v>
      </c>
      <c r="L9" s="78">
        <f>$J9       +$K9</f>
        <v>12609272624</v>
      </c>
      <c r="M9" s="95">
        <f>IF(($F9       =0),0,($L9       /$F9       ))</f>
        <v>0.17908153801649809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11433466081</v>
      </c>
      <c r="AA9" s="78">
        <v>1175806543</v>
      </c>
      <c r="AB9" s="78">
        <f>$Z9       +$AA9</f>
        <v>12609272624</v>
      </c>
      <c r="AC9" s="95">
        <f>IF(($F9       =0),0,($AB9       /$F9       ))</f>
        <v>0.17908153801649809</v>
      </c>
      <c r="AD9" s="77">
        <v>10804518570</v>
      </c>
      <c r="AE9" s="78">
        <v>806593529</v>
      </c>
      <c r="AF9" s="78">
        <f>$AD9       +$AE9</f>
        <v>11611112099</v>
      </c>
      <c r="AG9" s="78">
        <v>61541806583</v>
      </c>
      <c r="AH9" s="78">
        <v>62646294416</v>
      </c>
      <c r="AI9" s="79">
        <v>11611112099</v>
      </c>
      <c r="AJ9" s="114">
        <f>IF(($AG9       =0),0,($AI9       /$AG9       ))</f>
        <v>0.18867031606133244</v>
      </c>
      <c r="AK9" s="115">
        <f>IF(($AF9       =0),0,(($L9       /$AF9       )-1))</f>
        <v>8.5965970915565126E-2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59375920935</v>
      </c>
      <c r="E10" s="81">
        <f>E9</f>
        <v>11034869388</v>
      </c>
      <c r="F10" s="82">
        <f t="shared" ref="F10:F45" si="0">$D10      +$E10</f>
        <v>70410790323</v>
      </c>
      <c r="G10" s="80">
        <f>G9</f>
        <v>59409743936</v>
      </c>
      <c r="H10" s="81">
        <f>H9</f>
        <v>11456861200</v>
      </c>
      <c r="I10" s="82">
        <f t="shared" ref="I10:I45" si="1">$G10      +$H10</f>
        <v>70866605136</v>
      </c>
      <c r="J10" s="80">
        <f>J9</f>
        <v>11433466081</v>
      </c>
      <c r="K10" s="81">
        <f>K9</f>
        <v>1175806543</v>
      </c>
      <c r="L10" s="81">
        <f t="shared" ref="L10:L45" si="2">$J10      +$K10</f>
        <v>12609272624</v>
      </c>
      <c r="M10" s="96">
        <f t="shared" ref="M10:M45" si="3">IF(($F10      =0),0,($L10      /$F10      ))</f>
        <v>0.17908153801649809</v>
      </c>
      <c r="N10" s="80">
        <f>N9</f>
        <v>0</v>
      </c>
      <c r="O10" s="81">
        <f>O9</f>
        <v>0</v>
      </c>
      <c r="P10" s="81">
        <f t="shared" ref="P10:P45" si="4">$N10      +$O10</f>
        <v>0</v>
      </c>
      <c r="Q10" s="96">
        <f t="shared" ref="Q10:Q45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v>11433466081</v>
      </c>
      <c r="AA10" s="81">
        <v>1175806543</v>
      </c>
      <c r="AB10" s="81">
        <f t="shared" ref="AB10:AB45" si="10">$Z10      +$AA10</f>
        <v>12609272624</v>
      </c>
      <c r="AC10" s="96">
        <f t="shared" ref="AC10:AC45" si="11">IF(($F10      =0),0,($AB10      /$F10      ))</f>
        <v>0.17908153801649809</v>
      </c>
      <c r="AD10" s="80">
        <f>AD9</f>
        <v>10804518570</v>
      </c>
      <c r="AE10" s="81">
        <f>AE9</f>
        <v>806593529</v>
      </c>
      <c r="AF10" s="81">
        <f t="shared" ref="AF10:AF45" si="12">$AD10      +$AE10</f>
        <v>11611112099</v>
      </c>
      <c r="AG10" s="81">
        <f>AG9</f>
        <v>61541806583</v>
      </c>
      <c r="AH10" s="81">
        <f>AH9</f>
        <v>62646294416</v>
      </c>
      <c r="AI10" s="82">
        <f>AI9</f>
        <v>11611112099</v>
      </c>
      <c r="AJ10" s="116">
        <f t="shared" ref="AJ10:AJ45" si="13">IF(($AG10      =0),0,($AI10      /$AG10      ))</f>
        <v>0.18867031606133244</v>
      </c>
      <c r="AK10" s="117">
        <f t="shared" ref="AK10:AK45" si="14">IF(($AF10      =0),0,(($L10      /$AF10      )-1))</f>
        <v>8.5965970915565126E-2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468087549</v>
      </c>
      <c r="E11" s="78">
        <v>51648038</v>
      </c>
      <c r="F11" s="79">
        <f t="shared" si="0"/>
        <v>519735587</v>
      </c>
      <c r="G11" s="77">
        <v>468087549</v>
      </c>
      <c r="H11" s="78">
        <v>51648038</v>
      </c>
      <c r="I11" s="79">
        <f t="shared" si="1"/>
        <v>519735587</v>
      </c>
      <c r="J11" s="77">
        <v>99801930</v>
      </c>
      <c r="K11" s="78">
        <v>9405061</v>
      </c>
      <c r="L11" s="78">
        <f t="shared" si="2"/>
        <v>109206991</v>
      </c>
      <c r="M11" s="95">
        <f t="shared" si="3"/>
        <v>0.21012028756845547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99801930</v>
      </c>
      <c r="AA11" s="78">
        <v>9405061</v>
      </c>
      <c r="AB11" s="78">
        <f t="shared" si="10"/>
        <v>109206991</v>
      </c>
      <c r="AC11" s="95">
        <f t="shared" si="11"/>
        <v>0.21012028756845547</v>
      </c>
      <c r="AD11" s="77">
        <v>93085446</v>
      </c>
      <c r="AE11" s="78">
        <v>11707309</v>
      </c>
      <c r="AF11" s="78">
        <f t="shared" si="12"/>
        <v>104792755</v>
      </c>
      <c r="AG11" s="78">
        <v>475446029</v>
      </c>
      <c r="AH11" s="78">
        <v>531360519</v>
      </c>
      <c r="AI11" s="79">
        <v>104792755</v>
      </c>
      <c r="AJ11" s="114">
        <f t="shared" si="13"/>
        <v>0.22040936007060435</v>
      </c>
      <c r="AK11" s="115">
        <f t="shared" si="14"/>
        <v>4.2123484586315207E-2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394800236</v>
      </c>
      <c r="E12" s="78">
        <v>86994625</v>
      </c>
      <c r="F12" s="79">
        <f t="shared" si="0"/>
        <v>481794861</v>
      </c>
      <c r="G12" s="77">
        <v>394800236</v>
      </c>
      <c r="H12" s="78">
        <v>86994625</v>
      </c>
      <c r="I12" s="79">
        <f t="shared" si="1"/>
        <v>481794861</v>
      </c>
      <c r="J12" s="77">
        <v>86451463</v>
      </c>
      <c r="K12" s="78">
        <v>2920159</v>
      </c>
      <c r="L12" s="78">
        <f t="shared" si="2"/>
        <v>89371622</v>
      </c>
      <c r="M12" s="95">
        <f t="shared" si="3"/>
        <v>0.18549725045738916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86451463</v>
      </c>
      <c r="AA12" s="78">
        <v>2920159</v>
      </c>
      <c r="AB12" s="78">
        <f t="shared" si="10"/>
        <v>89371622</v>
      </c>
      <c r="AC12" s="95">
        <f t="shared" si="11"/>
        <v>0.18549725045738916</v>
      </c>
      <c r="AD12" s="77">
        <v>96525192</v>
      </c>
      <c r="AE12" s="78">
        <v>875901</v>
      </c>
      <c r="AF12" s="78">
        <f t="shared" si="12"/>
        <v>97401093</v>
      </c>
      <c r="AG12" s="78">
        <v>465958326</v>
      </c>
      <c r="AH12" s="78">
        <v>467887914</v>
      </c>
      <c r="AI12" s="79">
        <v>97401093</v>
      </c>
      <c r="AJ12" s="114">
        <f t="shared" si="13"/>
        <v>0.20903391476258329</v>
      </c>
      <c r="AK12" s="115">
        <f t="shared" si="14"/>
        <v>-8.2437175525330142E-2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540375276</v>
      </c>
      <c r="E13" s="78">
        <v>102440609</v>
      </c>
      <c r="F13" s="79">
        <f t="shared" si="0"/>
        <v>642815885</v>
      </c>
      <c r="G13" s="77">
        <v>540370276</v>
      </c>
      <c r="H13" s="78">
        <v>112533065</v>
      </c>
      <c r="I13" s="79">
        <f t="shared" si="1"/>
        <v>652903341</v>
      </c>
      <c r="J13" s="77">
        <v>116045380</v>
      </c>
      <c r="K13" s="78">
        <v>11009382</v>
      </c>
      <c r="L13" s="78">
        <f t="shared" si="2"/>
        <v>127054762</v>
      </c>
      <c r="M13" s="95">
        <f t="shared" si="3"/>
        <v>0.1976534260661589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116045380</v>
      </c>
      <c r="AA13" s="78">
        <v>11009382</v>
      </c>
      <c r="AB13" s="78">
        <f t="shared" si="10"/>
        <v>127054762</v>
      </c>
      <c r="AC13" s="95">
        <f t="shared" si="11"/>
        <v>0.1976534260661589</v>
      </c>
      <c r="AD13" s="77">
        <v>102986444</v>
      </c>
      <c r="AE13" s="78">
        <v>8321391</v>
      </c>
      <c r="AF13" s="78">
        <f t="shared" si="12"/>
        <v>111307835</v>
      </c>
      <c r="AG13" s="78">
        <v>571224003</v>
      </c>
      <c r="AH13" s="78">
        <v>575366088</v>
      </c>
      <c r="AI13" s="79">
        <v>111307835</v>
      </c>
      <c r="AJ13" s="114">
        <f t="shared" si="13"/>
        <v>0.19485846955909519</v>
      </c>
      <c r="AK13" s="115">
        <f t="shared" si="14"/>
        <v>0.1414718649410438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1609772399</v>
      </c>
      <c r="E14" s="78">
        <v>312265443</v>
      </c>
      <c r="F14" s="79">
        <f t="shared" si="0"/>
        <v>1922037842</v>
      </c>
      <c r="G14" s="77">
        <v>1614855309</v>
      </c>
      <c r="H14" s="78">
        <v>419917449</v>
      </c>
      <c r="I14" s="79">
        <f t="shared" si="1"/>
        <v>2034772758</v>
      </c>
      <c r="J14" s="77">
        <v>340475592</v>
      </c>
      <c r="K14" s="78">
        <v>23906789</v>
      </c>
      <c r="L14" s="78">
        <f t="shared" si="2"/>
        <v>364382381</v>
      </c>
      <c r="M14" s="95">
        <f t="shared" si="3"/>
        <v>0.18958127308296774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340475592</v>
      </c>
      <c r="AA14" s="78">
        <v>23906789</v>
      </c>
      <c r="AB14" s="78">
        <f t="shared" si="10"/>
        <v>364382381</v>
      </c>
      <c r="AC14" s="95">
        <f t="shared" si="11"/>
        <v>0.18958127308296774</v>
      </c>
      <c r="AD14" s="77">
        <v>313896352</v>
      </c>
      <c r="AE14" s="78">
        <v>19558693</v>
      </c>
      <c r="AF14" s="78">
        <f t="shared" si="12"/>
        <v>333455045</v>
      </c>
      <c r="AG14" s="78">
        <v>1767211043</v>
      </c>
      <c r="AH14" s="78">
        <v>1757183026</v>
      </c>
      <c r="AI14" s="79">
        <v>333455045</v>
      </c>
      <c r="AJ14" s="114">
        <f t="shared" si="13"/>
        <v>0.18868999620663868</v>
      </c>
      <c r="AK14" s="115">
        <f t="shared" si="14"/>
        <v>9.2748142407022227E-2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1071330062</v>
      </c>
      <c r="E15" s="78">
        <v>209052395</v>
      </c>
      <c r="F15" s="79">
        <f t="shared" si="0"/>
        <v>1280382457</v>
      </c>
      <c r="G15" s="77">
        <v>1072205062</v>
      </c>
      <c r="H15" s="78">
        <v>240803827</v>
      </c>
      <c r="I15" s="79">
        <f t="shared" si="1"/>
        <v>1313008889</v>
      </c>
      <c r="J15" s="77">
        <v>184988235</v>
      </c>
      <c r="K15" s="78">
        <v>8175527</v>
      </c>
      <c r="L15" s="78">
        <f t="shared" si="2"/>
        <v>193163762</v>
      </c>
      <c r="M15" s="95">
        <f t="shared" si="3"/>
        <v>0.15086411169096486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184988235</v>
      </c>
      <c r="AA15" s="78">
        <v>8175527</v>
      </c>
      <c r="AB15" s="78">
        <f t="shared" si="10"/>
        <v>193163762</v>
      </c>
      <c r="AC15" s="95">
        <f t="shared" si="11"/>
        <v>0.15086411169096486</v>
      </c>
      <c r="AD15" s="77">
        <v>175194910</v>
      </c>
      <c r="AE15" s="78">
        <v>5374600</v>
      </c>
      <c r="AF15" s="78">
        <f t="shared" si="12"/>
        <v>180569510</v>
      </c>
      <c r="AG15" s="78">
        <v>1220427660</v>
      </c>
      <c r="AH15" s="78">
        <v>1204415795</v>
      </c>
      <c r="AI15" s="79">
        <v>180569510</v>
      </c>
      <c r="AJ15" s="114">
        <f t="shared" si="13"/>
        <v>0.14795593046457173</v>
      </c>
      <c r="AK15" s="115">
        <f t="shared" si="14"/>
        <v>6.9747389800193904E-2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506374303</v>
      </c>
      <c r="E16" s="78">
        <v>38500000</v>
      </c>
      <c r="F16" s="79">
        <f t="shared" si="0"/>
        <v>544874303</v>
      </c>
      <c r="G16" s="77">
        <v>506374303</v>
      </c>
      <c r="H16" s="78">
        <v>38500000</v>
      </c>
      <c r="I16" s="79">
        <f t="shared" si="1"/>
        <v>544874303</v>
      </c>
      <c r="J16" s="77">
        <v>96820856</v>
      </c>
      <c r="K16" s="78">
        <v>66183</v>
      </c>
      <c r="L16" s="78">
        <f t="shared" si="2"/>
        <v>96887039</v>
      </c>
      <c r="M16" s="95">
        <f t="shared" si="3"/>
        <v>0.17781539424148618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96820856</v>
      </c>
      <c r="AA16" s="78">
        <v>66183</v>
      </c>
      <c r="AB16" s="78">
        <f t="shared" si="10"/>
        <v>96887039</v>
      </c>
      <c r="AC16" s="95">
        <f t="shared" si="11"/>
        <v>0.17781539424148618</v>
      </c>
      <c r="AD16" s="77">
        <v>97697563</v>
      </c>
      <c r="AE16" s="78">
        <v>1652454</v>
      </c>
      <c r="AF16" s="78">
        <f t="shared" si="12"/>
        <v>99350017</v>
      </c>
      <c r="AG16" s="78">
        <v>484576676</v>
      </c>
      <c r="AH16" s="78">
        <v>597704850</v>
      </c>
      <c r="AI16" s="79">
        <v>99350017</v>
      </c>
      <c r="AJ16" s="114">
        <f t="shared" si="13"/>
        <v>0.20502434789081758</v>
      </c>
      <c r="AK16" s="115">
        <f t="shared" si="14"/>
        <v>-2.4790916744382607E-2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4590739825</v>
      </c>
      <c r="E17" s="81">
        <f>SUM(E11:E16)</f>
        <v>800901110</v>
      </c>
      <c r="F17" s="82">
        <f t="shared" si="0"/>
        <v>5391640935</v>
      </c>
      <c r="G17" s="80">
        <f>SUM(G11:G16)</f>
        <v>4596692735</v>
      </c>
      <c r="H17" s="81">
        <f>SUM(H11:H16)</f>
        <v>950397004</v>
      </c>
      <c r="I17" s="82">
        <f t="shared" si="1"/>
        <v>5547089739</v>
      </c>
      <c r="J17" s="80">
        <f>SUM(J11:J16)</f>
        <v>924583456</v>
      </c>
      <c r="K17" s="81">
        <f>SUM(K11:K16)</f>
        <v>55483101</v>
      </c>
      <c r="L17" s="81">
        <f t="shared" si="2"/>
        <v>980066557</v>
      </c>
      <c r="M17" s="96">
        <f t="shared" si="3"/>
        <v>0.18177519030205969</v>
      </c>
      <c r="N17" s="80">
        <f>SUM(N11:N16)</f>
        <v>0</v>
      </c>
      <c r="O17" s="81">
        <f>SUM(O11:O16)</f>
        <v>0</v>
      </c>
      <c r="P17" s="81">
        <f t="shared" si="4"/>
        <v>0</v>
      </c>
      <c r="Q17" s="96">
        <f t="shared" si="5"/>
        <v>0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v>924583456</v>
      </c>
      <c r="AA17" s="81">
        <v>55483101</v>
      </c>
      <c r="AB17" s="81">
        <f t="shared" si="10"/>
        <v>980066557</v>
      </c>
      <c r="AC17" s="96">
        <f t="shared" si="11"/>
        <v>0.18177519030205969</v>
      </c>
      <c r="AD17" s="80">
        <f>SUM(AD11:AD16)</f>
        <v>879385907</v>
      </c>
      <c r="AE17" s="81">
        <f>SUM(AE11:AE16)</f>
        <v>47490348</v>
      </c>
      <c r="AF17" s="81">
        <f t="shared" si="12"/>
        <v>926876255</v>
      </c>
      <c r="AG17" s="81">
        <f>SUM(AG11:AG16)</f>
        <v>4984843737</v>
      </c>
      <c r="AH17" s="81">
        <f>SUM(AH11:AH16)</f>
        <v>5133918192</v>
      </c>
      <c r="AI17" s="82">
        <f>SUM(AI11:AI16)</f>
        <v>926876255</v>
      </c>
      <c r="AJ17" s="116">
        <f t="shared" si="13"/>
        <v>0.18593887870952935</v>
      </c>
      <c r="AK17" s="117">
        <f t="shared" si="14"/>
        <v>5.7386627085403097E-2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912736772</v>
      </c>
      <c r="E18" s="78">
        <v>73264405</v>
      </c>
      <c r="F18" s="79">
        <f t="shared" si="0"/>
        <v>986001177</v>
      </c>
      <c r="G18" s="77">
        <v>915453854</v>
      </c>
      <c r="H18" s="78">
        <v>84342234</v>
      </c>
      <c r="I18" s="79">
        <f t="shared" si="1"/>
        <v>999796088</v>
      </c>
      <c r="J18" s="77">
        <v>155353004</v>
      </c>
      <c r="K18" s="78">
        <v>10014357</v>
      </c>
      <c r="L18" s="78">
        <f t="shared" si="2"/>
        <v>165367361</v>
      </c>
      <c r="M18" s="95">
        <f t="shared" si="3"/>
        <v>0.16771517606413566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155353004</v>
      </c>
      <c r="AA18" s="78">
        <v>10014357</v>
      </c>
      <c r="AB18" s="78">
        <f t="shared" si="10"/>
        <v>165367361</v>
      </c>
      <c r="AC18" s="95">
        <f t="shared" si="11"/>
        <v>0.16771517606413566</v>
      </c>
      <c r="AD18" s="77">
        <v>157057205</v>
      </c>
      <c r="AE18" s="78">
        <v>19344348</v>
      </c>
      <c r="AF18" s="78">
        <f t="shared" si="12"/>
        <v>176401553</v>
      </c>
      <c r="AG18" s="78">
        <v>891627056</v>
      </c>
      <c r="AH18" s="78">
        <v>931425816</v>
      </c>
      <c r="AI18" s="79">
        <v>176401553</v>
      </c>
      <c r="AJ18" s="114">
        <f t="shared" si="13"/>
        <v>0.19784230616707529</v>
      </c>
      <c r="AK18" s="115">
        <f t="shared" si="14"/>
        <v>-6.2551558148697284E-2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3064960261</v>
      </c>
      <c r="E19" s="78">
        <v>457423210</v>
      </c>
      <c r="F19" s="79">
        <f t="shared" si="0"/>
        <v>3522383471</v>
      </c>
      <c r="G19" s="77">
        <v>3064960261</v>
      </c>
      <c r="H19" s="78">
        <v>465408966</v>
      </c>
      <c r="I19" s="79">
        <f t="shared" si="1"/>
        <v>3530369227</v>
      </c>
      <c r="J19" s="77">
        <v>597500482</v>
      </c>
      <c r="K19" s="78">
        <v>14549722</v>
      </c>
      <c r="L19" s="78">
        <f t="shared" si="2"/>
        <v>612050204</v>
      </c>
      <c r="M19" s="95">
        <f t="shared" si="3"/>
        <v>0.17376024190411038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597500482</v>
      </c>
      <c r="AA19" s="78">
        <v>14549722</v>
      </c>
      <c r="AB19" s="78">
        <f t="shared" si="10"/>
        <v>612050204</v>
      </c>
      <c r="AC19" s="95">
        <f t="shared" si="11"/>
        <v>0.17376024190411038</v>
      </c>
      <c r="AD19" s="77">
        <v>536326255</v>
      </c>
      <c r="AE19" s="78">
        <v>29300334</v>
      </c>
      <c r="AF19" s="78">
        <f t="shared" si="12"/>
        <v>565626589</v>
      </c>
      <c r="AG19" s="78">
        <v>3008612381</v>
      </c>
      <c r="AH19" s="78">
        <v>3013986632</v>
      </c>
      <c r="AI19" s="79">
        <v>565626589</v>
      </c>
      <c r="AJ19" s="114">
        <f t="shared" si="13"/>
        <v>0.18800248000441902</v>
      </c>
      <c r="AK19" s="115">
        <f t="shared" si="14"/>
        <v>8.2074668876642942E-2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2258348868</v>
      </c>
      <c r="E20" s="78">
        <v>504799865</v>
      </c>
      <c r="F20" s="79">
        <f t="shared" si="0"/>
        <v>2763148733</v>
      </c>
      <c r="G20" s="77">
        <v>2258348868</v>
      </c>
      <c r="H20" s="78">
        <v>539909625</v>
      </c>
      <c r="I20" s="79">
        <f t="shared" si="1"/>
        <v>2798258493</v>
      </c>
      <c r="J20" s="77">
        <v>346456254</v>
      </c>
      <c r="K20" s="78">
        <v>26847318</v>
      </c>
      <c r="L20" s="78">
        <f t="shared" si="2"/>
        <v>373303572</v>
      </c>
      <c r="M20" s="95">
        <f t="shared" si="3"/>
        <v>0.1351007882933242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346456254</v>
      </c>
      <c r="AA20" s="78">
        <v>26847318</v>
      </c>
      <c r="AB20" s="78">
        <f t="shared" si="10"/>
        <v>373303572</v>
      </c>
      <c r="AC20" s="95">
        <f t="shared" si="11"/>
        <v>0.1351007882933242</v>
      </c>
      <c r="AD20" s="77">
        <v>335495316</v>
      </c>
      <c r="AE20" s="78">
        <v>21323290</v>
      </c>
      <c r="AF20" s="78">
        <f t="shared" si="12"/>
        <v>356818606</v>
      </c>
      <c r="AG20" s="78">
        <v>2511338013</v>
      </c>
      <c r="AH20" s="78">
        <v>2498373648</v>
      </c>
      <c r="AI20" s="79">
        <v>356818606</v>
      </c>
      <c r="AJ20" s="114">
        <f t="shared" si="13"/>
        <v>0.14208306653780581</v>
      </c>
      <c r="AK20" s="115">
        <f t="shared" si="14"/>
        <v>4.6199849791465297E-2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1483959805</v>
      </c>
      <c r="E21" s="78">
        <v>190530652</v>
      </c>
      <c r="F21" s="79">
        <f t="shared" si="0"/>
        <v>1674490457</v>
      </c>
      <c r="G21" s="77">
        <v>1483959805</v>
      </c>
      <c r="H21" s="78">
        <v>190530652</v>
      </c>
      <c r="I21" s="79">
        <f t="shared" si="1"/>
        <v>1674490457</v>
      </c>
      <c r="J21" s="77">
        <v>240578891</v>
      </c>
      <c r="K21" s="78">
        <v>46088072</v>
      </c>
      <c r="L21" s="78">
        <f t="shared" si="2"/>
        <v>286666963</v>
      </c>
      <c r="M21" s="95">
        <f t="shared" si="3"/>
        <v>0.17119653432578505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240578891</v>
      </c>
      <c r="AA21" s="78">
        <v>46088072</v>
      </c>
      <c r="AB21" s="78">
        <f t="shared" si="10"/>
        <v>286666963</v>
      </c>
      <c r="AC21" s="95">
        <f t="shared" si="11"/>
        <v>0.17119653432578505</v>
      </c>
      <c r="AD21" s="77">
        <v>210906325</v>
      </c>
      <c r="AE21" s="78">
        <v>22051658</v>
      </c>
      <c r="AF21" s="78">
        <f t="shared" si="12"/>
        <v>232957983</v>
      </c>
      <c r="AG21" s="78">
        <v>1674301157</v>
      </c>
      <c r="AH21" s="78">
        <v>1806745776</v>
      </c>
      <c r="AI21" s="79">
        <v>232957983</v>
      </c>
      <c r="AJ21" s="114">
        <f t="shared" si="13"/>
        <v>0.13913744371855558</v>
      </c>
      <c r="AK21" s="115">
        <f t="shared" si="14"/>
        <v>0.23055221936738701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1070958133</v>
      </c>
      <c r="E22" s="78">
        <v>119474427</v>
      </c>
      <c r="F22" s="79">
        <f t="shared" si="0"/>
        <v>1190432560</v>
      </c>
      <c r="G22" s="77">
        <v>1058910803</v>
      </c>
      <c r="H22" s="78">
        <v>177738074</v>
      </c>
      <c r="I22" s="79">
        <f t="shared" si="1"/>
        <v>1236648877</v>
      </c>
      <c r="J22" s="77">
        <v>217834348</v>
      </c>
      <c r="K22" s="78">
        <v>18623483</v>
      </c>
      <c r="L22" s="78">
        <f t="shared" si="2"/>
        <v>236457831</v>
      </c>
      <c r="M22" s="95">
        <f t="shared" si="3"/>
        <v>0.1986318578181363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217834348</v>
      </c>
      <c r="AA22" s="78">
        <v>18623483</v>
      </c>
      <c r="AB22" s="78">
        <f t="shared" si="10"/>
        <v>236457831</v>
      </c>
      <c r="AC22" s="95">
        <f t="shared" si="11"/>
        <v>0.1986318578181363</v>
      </c>
      <c r="AD22" s="77">
        <v>203780123</v>
      </c>
      <c r="AE22" s="78">
        <v>13764939</v>
      </c>
      <c r="AF22" s="78">
        <f t="shared" si="12"/>
        <v>217545062</v>
      </c>
      <c r="AG22" s="78">
        <v>1081393457</v>
      </c>
      <c r="AH22" s="78">
        <v>1137663159</v>
      </c>
      <c r="AI22" s="79">
        <v>217545062</v>
      </c>
      <c r="AJ22" s="114">
        <f t="shared" si="13"/>
        <v>0.20117105443148617</v>
      </c>
      <c r="AK22" s="115">
        <f t="shared" si="14"/>
        <v>8.6937247971181186E-2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475184441</v>
      </c>
      <c r="E23" s="78">
        <v>107668917</v>
      </c>
      <c r="F23" s="79">
        <f t="shared" si="0"/>
        <v>582853358</v>
      </c>
      <c r="G23" s="77">
        <v>475184441</v>
      </c>
      <c r="H23" s="78">
        <v>108618917</v>
      </c>
      <c r="I23" s="79">
        <f t="shared" si="1"/>
        <v>583803358</v>
      </c>
      <c r="J23" s="77">
        <v>83794292</v>
      </c>
      <c r="K23" s="78">
        <v>6243853</v>
      </c>
      <c r="L23" s="78">
        <f t="shared" si="2"/>
        <v>90038145</v>
      </c>
      <c r="M23" s="95">
        <f t="shared" si="3"/>
        <v>0.154478212682786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83794292</v>
      </c>
      <c r="AA23" s="78">
        <v>6243853</v>
      </c>
      <c r="AB23" s="78">
        <f t="shared" si="10"/>
        <v>90038145</v>
      </c>
      <c r="AC23" s="95">
        <f t="shared" si="11"/>
        <v>0.154478212682786</v>
      </c>
      <c r="AD23" s="77">
        <v>73325667</v>
      </c>
      <c r="AE23" s="78">
        <v>136655</v>
      </c>
      <c r="AF23" s="78">
        <f t="shared" si="12"/>
        <v>73462322</v>
      </c>
      <c r="AG23" s="78">
        <v>551262980</v>
      </c>
      <c r="AH23" s="78">
        <v>493272834</v>
      </c>
      <c r="AI23" s="79">
        <v>73462322</v>
      </c>
      <c r="AJ23" s="114">
        <f t="shared" si="13"/>
        <v>0.13326184537187677</v>
      </c>
      <c r="AK23" s="115">
        <f t="shared" si="14"/>
        <v>0.22563706875478284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9266148280</v>
      </c>
      <c r="E24" s="81">
        <f>SUM(E18:E23)</f>
        <v>1453161476</v>
      </c>
      <c r="F24" s="82">
        <f t="shared" si="0"/>
        <v>10719309756</v>
      </c>
      <c r="G24" s="80">
        <f>SUM(G18:G23)</f>
        <v>9256818032</v>
      </c>
      <c r="H24" s="81">
        <f>SUM(H18:H23)</f>
        <v>1566548468</v>
      </c>
      <c r="I24" s="82">
        <f t="shared" si="1"/>
        <v>10823366500</v>
      </c>
      <c r="J24" s="80">
        <f>SUM(J18:J23)</f>
        <v>1641517271</v>
      </c>
      <c r="K24" s="81">
        <f>SUM(K18:K23)</f>
        <v>122366805</v>
      </c>
      <c r="L24" s="81">
        <f t="shared" si="2"/>
        <v>1763884076</v>
      </c>
      <c r="M24" s="96">
        <f t="shared" si="3"/>
        <v>0.16455202024670365</v>
      </c>
      <c r="N24" s="80">
        <f>SUM(N18:N23)</f>
        <v>0</v>
      </c>
      <c r="O24" s="81">
        <f>SUM(O18:O23)</f>
        <v>0</v>
      </c>
      <c r="P24" s="81">
        <f t="shared" si="4"/>
        <v>0</v>
      </c>
      <c r="Q24" s="96">
        <f t="shared" si="5"/>
        <v>0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v>1641517271</v>
      </c>
      <c r="AA24" s="81">
        <v>122366805</v>
      </c>
      <c r="AB24" s="81">
        <f t="shared" si="10"/>
        <v>1763884076</v>
      </c>
      <c r="AC24" s="96">
        <f t="shared" si="11"/>
        <v>0.16455202024670365</v>
      </c>
      <c r="AD24" s="80">
        <f>SUM(AD18:AD23)</f>
        <v>1516890891</v>
      </c>
      <c r="AE24" s="81">
        <f>SUM(AE18:AE23)</f>
        <v>105921224</v>
      </c>
      <c r="AF24" s="81">
        <f t="shared" si="12"/>
        <v>1622812115</v>
      </c>
      <c r="AG24" s="81">
        <f>SUM(AG18:AG23)</f>
        <v>9718535044</v>
      </c>
      <c r="AH24" s="81">
        <f>SUM(AH18:AH23)</f>
        <v>9881467865</v>
      </c>
      <c r="AI24" s="82">
        <f>SUM(AI18:AI23)</f>
        <v>1622812115</v>
      </c>
      <c r="AJ24" s="116">
        <f t="shared" si="13"/>
        <v>0.16698114557933161</v>
      </c>
      <c r="AK24" s="117">
        <f t="shared" si="14"/>
        <v>8.6930556960994831E-2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762762844</v>
      </c>
      <c r="E25" s="78">
        <v>147352476</v>
      </c>
      <c r="F25" s="79">
        <f t="shared" si="0"/>
        <v>910115320</v>
      </c>
      <c r="G25" s="77">
        <v>764727998</v>
      </c>
      <c r="H25" s="78">
        <v>152139198</v>
      </c>
      <c r="I25" s="79">
        <f t="shared" si="1"/>
        <v>916867196</v>
      </c>
      <c r="J25" s="77">
        <v>195748363</v>
      </c>
      <c r="K25" s="78">
        <v>8045636</v>
      </c>
      <c r="L25" s="78">
        <f t="shared" si="2"/>
        <v>203793999</v>
      </c>
      <c r="M25" s="95">
        <f t="shared" si="3"/>
        <v>0.22392107299105787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195748363</v>
      </c>
      <c r="AA25" s="78">
        <v>8045636</v>
      </c>
      <c r="AB25" s="78">
        <f t="shared" si="10"/>
        <v>203793999</v>
      </c>
      <c r="AC25" s="95">
        <f t="shared" si="11"/>
        <v>0.22392107299105787</v>
      </c>
      <c r="AD25" s="77">
        <v>203856469</v>
      </c>
      <c r="AE25" s="78">
        <v>-75599691</v>
      </c>
      <c r="AF25" s="78">
        <f t="shared" si="12"/>
        <v>128256778</v>
      </c>
      <c r="AG25" s="78">
        <v>830379721</v>
      </c>
      <c r="AH25" s="78">
        <v>867541997</v>
      </c>
      <c r="AI25" s="79">
        <v>128256778</v>
      </c>
      <c r="AJ25" s="114">
        <f t="shared" si="13"/>
        <v>0.15445557587261938</v>
      </c>
      <c r="AK25" s="115">
        <f t="shared" si="14"/>
        <v>0.58895305322577185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1742211876</v>
      </c>
      <c r="E26" s="78">
        <v>209409052</v>
      </c>
      <c r="F26" s="79">
        <f t="shared" si="0"/>
        <v>1951620928</v>
      </c>
      <c r="G26" s="77">
        <v>1742211876</v>
      </c>
      <c r="H26" s="78">
        <v>209409052</v>
      </c>
      <c r="I26" s="79">
        <f t="shared" si="1"/>
        <v>1951620928</v>
      </c>
      <c r="J26" s="77">
        <v>350107589</v>
      </c>
      <c r="K26" s="78">
        <v>15307022</v>
      </c>
      <c r="L26" s="78">
        <f t="shared" si="2"/>
        <v>365414611</v>
      </c>
      <c r="M26" s="95">
        <f t="shared" si="3"/>
        <v>0.18723646880261371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350107589</v>
      </c>
      <c r="AA26" s="78">
        <v>15307022</v>
      </c>
      <c r="AB26" s="78">
        <f t="shared" si="10"/>
        <v>365414611</v>
      </c>
      <c r="AC26" s="95">
        <f t="shared" si="11"/>
        <v>0.18723646880261371</v>
      </c>
      <c r="AD26" s="77">
        <v>316524191</v>
      </c>
      <c r="AE26" s="78">
        <v>26739592</v>
      </c>
      <c r="AF26" s="78">
        <f t="shared" si="12"/>
        <v>343263783</v>
      </c>
      <c r="AG26" s="78">
        <v>1830990960</v>
      </c>
      <c r="AH26" s="78">
        <v>1820664373</v>
      </c>
      <c r="AI26" s="79">
        <v>343263783</v>
      </c>
      <c r="AJ26" s="114">
        <f t="shared" si="13"/>
        <v>0.18747431882459978</v>
      </c>
      <c r="AK26" s="115">
        <f t="shared" si="14"/>
        <v>6.4530046853209733E-2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454206168</v>
      </c>
      <c r="E27" s="78">
        <v>59932535</v>
      </c>
      <c r="F27" s="79">
        <f t="shared" si="0"/>
        <v>514138703</v>
      </c>
      <c r="G27" s="77">
        <v>454206168</v>
      </c>
      <c r="H27" s="78">
        <v>59932535</v>
      </c>
      <c r="I27" s="79">
        <f t="shared" si="1"/>
        <v>514138703</v>
      </c>
      <c r="J27" s="77">
        <v>110809518</v>
      </c>
      <c r="K27" s="78">
        <v>8594055</v>
      </c>
      <c r="L27" s="78">
        <f t="shared" si="2"/>
        <v>119403573</v>
      </c>
      <c r="M27" s="95">
        <f t="shared" si="3"/>
        <v>0.23224000119671986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110809518</v>
      </c>
      <c r="AA27" s="78">
        <v>8594055</v>
      </c>
      <c r="AB27" s="78">
        <f t="shared" si="10"/>
        <v>119403573</v>
      </c>
      <c r="AC27" s="95">
        <f t="shared" si="11"/>
        <v>0.23224000119671986</v>
      </c>
      <c r="AD27" s="77">
        <v>106098154</v>
      </c>
      <c r="AE27" s="78">
        <v>-52520797</v>
      </c>
      <c r="AF27" s="78">
        <f t="shared" si="12"/>
        <v>53577357</v>
      </c>
      <c r="AG27" s="78">
        <v>479776724</v>
      </c>
      <c r="AH27" s="78">
        <v>504460567</v>
      </c>
      <c r="AI27" s="79">
        <v>53577357</v>
      </c>
      <c r="AJ27" s="114">
        <f t="shared" si="13"/>
        <v>0.11167143865028351</v>
      </c>
      <c r="AK27" s="115">
        <f t="shared" si="14"/>
        <v>1.2286200679887962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456059519</v>
      </c>
      <c r="E28" s="78">
        <v>46330276</v>
      </c>
      <c r="F28" s="79">
        <f t="shared" si="0"/>
        <v>502389795</v>
      </c>
      <c r="G28" s="77">
        <v>456854873</v>
      </c>
      <c r="H28" s="78">
        <v>54432757</v>
      </c>
      <c r="I28" s="79">
        <f t="shared" si="1"/>
        <v>511287630</v>
      </c>
      <c r="J28" s="77">
        <v>70811675</v>
      </c>
      <c r="K28" s="78">
        <v>4719898</v>
      </c>
      <c r="L28" s="78">
        <f t="shared" si="2"/>
        <v>75531573</v>
      </c>
      <c r="M28" s="95">
        <f t="shared" si="3"/>
        <v>0.15034456064140395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70811675</v>
      </c>
      <c r="AA28" s="78">
        <v>4719898</v>
      </c>
      <c r="AB28" s="78">
        <f t="shared" si="10"/>
        <v>75531573</v>
      </c>
      <c r="AC28" s="95">
        <f t="shared" si="11"/>
        <v>0.15034456064140395</v>
      </c>
      <c r="AD28" s="77">
        <v>67240738</v>
      </c>
      <c r="AE28" s="78">
        <v>7346831</v>
      </c>
      <c r="AF28" s="78">
        <f t="shared" si="12"/>
        <v>74587569</v>
      </c>
      <c r="AG28" s="78">
        <v>440873962</v>
      </c>
      <c r="AH28" s="78">
        <v>469443095</v>
      </c>
      <c r="AI28" s="79">
        <v>74587569</v>
      </c>
      <c r="AJ28" s="114">
        <f t="shared" si="13"/>
        <v>0.16918116157651425</v>
      </c>
      <c r="AK28" s="115">
        <f t="shared" si="14"/>
        <v>1.265631810576906E-2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276810560</v>
      </c>
      <c r="E29" s="78">
        <v>6355000</v>
      </c>
      <c r="F29" s="79">
        <f t="shared" si="0"/>
        <v>283165560</v>
      </c>
      <c r="G29" s="77">
        <v>276810560</v>
      </c>
      <c r="H29" s="78">
        <v>13892054</v>
      </c>
      <c r="I29" s="79">
        <f t="shared" si="1"/>
        <v>290702614</v>
      </c>
      <c r="J29" s="77">
        <v>52388869</v>
      </c>
      <c r="K29" s="78">
        <v>1638708</v>
      </c>
      <c r="L29" s="78">
        <f t="shared" si="2"/>
        <v>54027577</v>
      </c>
      <c r="M29" s="95">
        <f t="shared" si="3"/>
        <v>0.19079854555758829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52388869</v>
      </c>
      <c r="AA29" s="78">
        <v>1638708</v>
      </c>
      <c r="AB29" s="78">
        <f t="shared" si="10"/>
        <v>54027577</v>
      </c>
      <c r="AC29" s="95">
        <f t="shared" si="11"/>
        <v>0.19079854555758829</v>
      </c>
      <c r="AD29" s="77">
        <v>56236546</v>
      </c>
      <c r="AE29" s="78">
        <v>30218</v>
      </c>
      <c r="AF29" s="78">
        <f t="shared" si="12"/>
        <v>56266764</v>
      </c>
      <c r="AG29" s="78">
        <v>263619351</v>
      </c>
      <c r="AH29" s="78">
        <v>286865276</v>
      </c>
      <c r="AI29" s="79">
        <v>56266764</v>
      </c>
      <c r="AJ29" s="114">
        <f t="shared" si="13"/>
        <v>0.21343942994533813</v>
      </c>
      <c r="AK29" s="115">
        <f t="shared" si="14"/>
        <v>-3.9795908646887868E-2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3692050967</v>
      </c>
      <c r="E30" s="81">
        <f>SUM(E25:E29)</f>
        <v>469379339</v>
      </c>
      <c r="F30" s="82">
        <f t="shared" si="0"/>
        <v>4161430306</v>
      </c>
      <c r="G30" s="80">
        <f>SUM(G25:G29)</f>
        <v>3694811475</v>
      </c>
      <c r="H30" s="81">
        <f>SUM(H25:H29)</f>
        <v>489805596</v>
      </c>
      <c r="I30" s="82">
        <f t="shared" si="1"/>
        <v>4184617071</v>
      </c>
      <c r="J30" s="80">
        <f>SUM(J25:J29)</f>
        <v>779866014</v>
      </c>
      <c r="K30" s="81">
        <f>SUM(K25:K29)</f>
        <v>38305319</v>
      </c>
      <c r="L30" s="81">
        <f t="shared" si="2"/>
        <v>818171333</v>
      </c>
      <c r="M30" s="96">
        <f t="shared" si="3"/>
        <v>0.19660820267020951</v>
      </c>
      <c r="N30" s="80">
        <f>SUM(N25:N29)</f>
        <v>0</v>
      </c>
      <c r="O30" s="81">
        <f>SUM(O25:O29)</f>
        <v>0</v>
      </c>
      <c r="P30" s="81">
        <f t="shared" si="4"/>
        <v>0</v>
      </c>
      <c r="Q30" s="96">
        <f t="shared" si="5"/>
        <v>0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v>779866014</v>
      </c>
      <c r="AA30" s="81">
        <v>38305319</v>
      </c>
      <c r="AB30" s="81">
        <f t="shared" si="10"/>
        <v>818171333</v>
      </c>
      <c r="AC30" s="96">
        <f t="shared" si="11"/>
        <v>0.19660820267020951</v>
      </c>
      <c r="AD30" s="80">
        <f>SUM(AD25:AD29)</f>
        <v>749956098</v>
      </c>
      <c r="AE30" s="81">
        <f>SUM(AE25:AE29)</f>
        <v>-94003847</v>
      </c>
      <c r="AF30" s="81">
        <f t="shared" si="12"/>
        <v>655952251</v>
      </c>
      <c r="AG30" s="81">
        <f>SUM(AG25:AG29)</f>
        <v>3845640718</v>
      </c>
      <c r="AH30" s="81">
        <f>SUM(AH25:AH29)</f>
        <v>3948975308</v>
      </c>
      <c r="AI30" s="82">
        <f>SUM(AI25:AI29)</f>
        <v>655952251</v>
      </c>
      <c r="AJ30" s="116">
        <f t="shared" si="13"/>
        <v>0.17057034161556847</v>
      </c>
      <c r="AK30" s="117">
        <f t="shared" si="14"/>
        <v>0.24730318670710671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240911731</v>
      </c>
      <c r="E31" s="78">
        <v>13742913</v>
      </c>
      <c r="F31" s="79">
        <f t="shared" si="0"/>
        <v>254654644</v>
      </c>
      <c r="G31" s="77">
        <v>240911731</v>
      </c>
      <c r="H31" s="78">
        <v>13742913</v>
      </c>
      <c r="I31" s="79">
        <f t="shared" si="1"/>
        <v>254654644</v>
      </c>
      <c r="J31" s="77">
        <v>37513665</v>
      </c>
      <c r="K31" s="78">
        <v>530077</v>
      </c>
      <c r="L31" s="78">
        <f t="shared" si="2"/>
        <v>38043742</v>
      </c>
      <c r="M31" s="95">
        <f t="shared" si="3"/>
        <v>0.14939347424584962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37513665</v>
      </c>
      <c r="AA31" s="78">
        <v>530077</v>
      </c>
      <c r="AB31" s="78">
        <f t="shared" si="10"/>
        <v>38043742</v>
      </c>
      <c r="AC31" s="95">
        <f t="shared" si="11"/>
        <v>0.14939347424584962</v>
      </c>
      <c r="AD31" s="77">
        <v>29814789</v>
      </c>
      <c r="AE31" s="78">
        <v>7029</v>
      </c>
      <c r="AF31" s="78">
        <f t="shared" si="12"/>
        <v>29821818</v>
      </c>
      <c r="AG31" s="78">
        <v>231634656</v>
      </c>
      <c r="AH31" s="78">
        <v>233185859</v>
      </c>
      <c r="AI31" s="79">
        <v>29821818</v>
      </c>
      <c r="AJ31" s="114">
        <f t="shared" si="13"/>
        <v>0.12874506136076633</v>
      </c>
      <c r="AK31" s="115">
        <f t="shared" si="14"/>
        <v>0.27570163562798222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728257810</v>
      </c>
      <c r="E32" s="78">
        <v>110382428</v>
      </c>
      <c r="F32" s="79">
        <f t="shared" si="0"/>
        <v>838640238</v>
      </c>
      <c r="G32" s="77">
        <v>728257810</v>
      </c>
      <c r="H32" s="78">
        <v>116727328</v>
      </c>
      <c r="I32" s="79">
        <f t="shared" si="1"/>
        <v>844985138</v>
      </c>
      <c r="J32" s="77">
        <v>145802233</v>
      </c>
      <c r="K32" s="78">
        <v>14837638</v>
      </c>
      <c r="L32" s="78">
        <f t="shared" si="2"/>
        <v>160639871</v>
      </c>
      <c r="M32" s="95">
        <f t="shared" si="3"/>
        <v>0.19154801274870381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145802233</v>
      </c>
      <c r="AA32" s="78">
        <v>14837638</v>
      </c>
      <c r="AB32" s="78">
        <f t="shared" si="10"/>
        <v>160639871</v>
      </c>
      <c r="AC32" s="95">
        <f t="shared" si="11"/>
        <v>0.19154801274870381</v>
      </c>
      <c r="AD32" s="77">
        <v>107022194</v>
      </c>
      <c r="AE32" s="78">
        <v>12141469</v>
      </c>
      <c r="AF32" s="78">
        <f t="shared" si="12"/>
        <v>119163663</v>
      </c>
      <c r="AG32" s="78">
        <v>746713431</v>
      </c>
      <c r="AH32" s="78">
        <v>765707585</v>
      </c>
      <c r="AI32" s="79">
        <v>119163663</v>
      </c>
      <c r="AJ32" s="114">
        <f t="shared" si="13"/>
        <v>0.15958419663138482</v>
      </c>
      <c r="AK32" s="115">
        <f t="shared" si="14"/>
        <v>0.34806086818596715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1642479809</v>
      </c>
      <c r="E33" s="78">
        <v>381703743</v>
      </c>
      <c r="F33" s="79">
        <f t="shared" si="0"/>
        <v>2024183552</v>
      </c>
      <c r="G33" s="77">
        <v>1650933669</v>
      </c>
      <c r="H33" s="78">
        <v>409454196</v>
      </c>
      <c r="I33" s="79">
        <f t="shared" si="1"/>
        <v>2060387865</v>
      </c>
      <c r="J33" s="77">
        <v>280115651</v>
      </c>
      <c r="K33" s="78">
        <v>50133561</v>
      </c>
      <c r="L33" s="78">
        <f t="shared" si="2"/>
        <v>330249212</v>
      </c>
      <c r="M33" s="95">
        <f t="shared" si="3"/>
        <v>0.1631518108492169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280115651</v>
      </c>
      <c r="AA33" s="78">
        <v>50133561</v>
      </c>
      <c r="AB33" s="78">
        <f t="shared" si="10"/>
        <v>330249212</v>
      </c>
      <c r="AC33" s="95">
        <f t="shared" si="11"/>
        <v>0.1631518108492169</v>
      </c>
      <c r="AD33" s="77">
        <v>310104868</v>
      </c>
      <c r="AE33" s="78">
        <v>49352950</v>
      </c>
      <c r="AF33" s="78">
        <f t="shared" si="12"/>
        <v>359457818</v>
      </c>
      <c r="AG33" s="78">
        <v>1688124797</v>
      </c>
      <c r="AH33" s="78">
        <v>1729014359</v>
      </c>
      <c r="AI33" s="79">
        <v>359457818</v>
      </c>
      <c r="AJ33" s="114">
        <f t="shared" si="13"/>
        <v>0.21293320176257088</v>
      </c>
      <c r="AK33" s="115">
        <f t="shared" si="14"/>
        <v>-8.1257395269672461E-2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3065058376</v>
      </c>
      <c r="E34" s="78">
        <v>1023042577</v>
      </c>
      <c r="F34" s="79">
        <f t="shared" si="0"/>
        <v>4088100953</v>
      </c>
      <c r="G34" s="77">
        <v>3070759952</v>
      </c>
      <c r="H34" s="78">
        <v>1426741570</v>
      </c>
      <c r="I34" s="79">
        <f t="shared" si="1"/>
        <v>4497501522</v>
      </c>
      <c r="J34" s="77">
        <v>574412373</v>
      </c>
      <c r="K34" s="78">
        <v>117830353</v>
      </c>
      <c r="L34" s="78">
        <f t="shared" si="2"/>
        <v>692242726</v>
      </c>
      <c r="M34" s="95">
        <f t="shared" si="3"/>
        <v>0.16933112316906132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574412373</v>
      </c>
      <c r="AA34" s="78">
        <v>117830353</v>
      </c>
      <c r="AB34" s="78">
        <f t="shared" si="10"/>
        <v>692242726</v>
      </c>
      <c r="AC34" s="95">
        <f t="shared" si="11"/>
        <v>0.16933112316906132</v>
      </c>
      <c r="AD34" s="77">
        <v>492035363</v>
      </c>
      <c r="AE34" s="78">
        <v>119652786</v>
      </c>
      <c r="AF34" s="78">
        <f t="shared" si="12"/>
        <v>611688149</v>
      </c>
      <c r="AG34" s="78">
        <v>3656006750</v>
      </c>
      <c r="AH34" s="78">
        <v>4153467410</v>
      </c>
      <c r="AI34" s="79">
        <v>611688149</v>
      </c>
      <c r="AJ34" s="114">
        <f t="shared" si="13"/>
        <v>0.16731045395362029</v>
      </c>
      <c r="AK34" s="115">
        <f t="shared" si="14"/>
        <v>0.13169223097045801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876497200</v>
      </c>
      <c r="E35" s="78">
        <v>59489500</v>
      </c>
      <c r="F35" s="79">
        <f t="shared" si="0"/>
        <v>935986700</v>
      </c>
      <c r="G35" s="77">
        <v>876497200</v>
      </c>
      <c r="H35" s="78">
        <v>63684600</v>
      </c>
      <c r="I35" s="79">
        <f t="shared" si="1"/>
        <v>940181800</v>
      </c>
      <c r="J35" s="77">
        <v>171539536</v>
      </c>
      <c r="K35" s="78">
        <v>11626729</v>
      </c>
      <c r="L35" s="78">
        <f t="shared" si="2"/>
        <v>183166265</v>
      </c>
      <c r="M35" s="95">
        <f t="shared" si="3"/>
        <v>0.19569323474361333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171539536</v>
      </c>
      <c r="AA35" s="78">
        <v>11626729</v>
      </c>
      <c r="AB35" s="78">
        <f t="shared" si="10"/>
        <v>183166265</v>
      </c>
      <c r="AC35" s="95">
        <f t="shared" si="11"/>
        <v>0.19569323474361333</v>
      </c>
      <c r="AD35" s="77">
        <v>168371747</v>
      </c>
      <c r="AE35" s="78">
        <v>12198582</v>
      </c>
      <c r="AF35" s="78">
        <f t="shared" si="12"/>
        <v>180570329</v>
      </c>
      <c r="AG35" s="78">
        <v>827191600</v>
      </c>
      <c r="AH35" s="78">
        <v>904894600</v>
      </c>
      <c r="AI35" s="79">
        <v>180570329</v>
      </c>
      <c r="AJ35" s="114">
        <f t="shared" si="13"/>
        <v>0.21829323339356926</v>
      </c>
      <c r="AK35" s="115">
        <f t="shared" si="14"/>
        <v>1.4376315391217975E-2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900274440</v>
      </c>
      <c r="E36" s="78">
        <v>109432104</v>
      </c>
      <c r="F36" s="79">
        <f t="shared" si="0"/>
        <v>1009706544</v>
      </c>
      <c r="G36" s="77">
        <v>900274440</v>
      </c>
      <c r="H36" s="78">
        <v>116644961</v>
      </c>
      <c r="I36" s="79">
        <f t="shared" si="1"/>
        <v>1016919401</v>
      </c>
      <c r="J36" s="77">
        <v>166428143</v>
      </c>
      <c r="K36" s="78">
        <v>4075116</v>
      </c>
      <c r="L36" s="78">
        <f t="shared" si="2"/>
        <v>170503259</v>
      </c>
      <c r="M36" s="95">
        <f t="shared" si="3"/>
        <v>0.16886417148941446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166428143</v>
      </c>
      <c r="AA36" s="78">
        <v>4075116</v>
      </c>
      <c r="AB36" s="78">
        <f t="shared" si="10"/>
        <v>170503259</v>
      </c>
      <c r="AC36" s="95">
        <f t="shared" si="11"/>
        <v>0.16886417148941446</v>
      </c>
      <c r="AD36" s="77">
        <v>168257904</v>
      </c>
      <c r="AE36" s="78">
        <v>459334</v>
      </c>
      <c r="AF36" s="78">
        <f t="shared" si="12"/>
        <v>168717238</v>
      </c>
      <c r="AG36" s="78">
        <v>917224056</v>
      </c>
      <c r="AH36" s="78">
        <v>953796982</v>
      </c>
      <c r="AI36" s="79">
        <v>168717238</v>
      </c>
      <c r="AJ36" s="114">
        <f t="shared" si="13"/>
        <v>0.18394331995147759</v>
      </c>
      <c r="AK36" s="115">
        <f t="shared" si="14"/>
        <v>1.0585883346430736E-2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1155798358</v>
      </c>
      <c r="E37" s="78">
        <v>110738609</v>
      </c>
      <c r="F37" s="79">
        <f t="shared" si="0"/>
        <v>1266536967</v>
      </c>
      <c r="G37" s="77">
        <v>1155798358</v>
      </c>
      <c r="H37" s="78">
        <v>113532551</v>
      </c>
      <c r="I37" s="79">
        <f t="shared" si="1"/>
        <v>1269330909</v>
      </c>
      <c r="J37" s="77">
        <v>232886950</v>
      </c>
      <c r="K37" s="78">
        <v>106359400</v>
      </c>
      <c r="L37" s="78">
        <f t="shared" si="2"/>
        <v>339246350</v>
      </c>
      <c r="M37" s="95">
        <f t="shared" si="3"/>
        <v>0.26785349250686341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232886950</v>
      </c>
      <c r="AA37" s="78">
        <v>106359400</v>
      </c>
      <c r="AB37" s="78">
        <f t="shared" si="10"/>
        <v>339246350</v>
      </c>
      <c r="AC37" s="95">
        <f t="shared" si="11"/>
        <v>0.26785349250686341</v>
      </c>
      <c r="AD37" s="77">
        <v>226836808</v>
      </c>
      <c r="AE37" s="78">
        <v>148410309</v>
      </c>
      <c r="AF37" s="78">
        <f t="shared" si="12"/>
        <v>375247117</v>
      </c>
      <c r="AG37" s="78">
        <v>1188399307</v>
      </c>
      <c r="AH37" s="78">
        <v>1200047359</v>
      </c>
      <c r="AI37" s="79">
        <v>375247117</v>
      </c>
      <c r="AJ37" s="114">
        <f t="shared" si="13"/>
        <v>0.31575844481706689</v>
      </c>
      <c r="AK37" s="115">
        <f t="shared" si="14"/>
        <v>-9.5938823695213116E-2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532204428</v>
      </c>
      <c r="E38" s="78">
        <v>158300075</v>
      </c>
      <c r="F38" s="79">
        <f t="shared" si="0"/>
        <v>690504503</v>
      </c>
      <c r="G38" s="77">
        <v>532490161</v>
      </c>
      <c r="H38" s="78">
        <v>159900075</v>
      </c>
      <c r="I38" s="79">
        <f t="shared" si="1"/>
        <v>692390236</v>
      </c>
      <c r="J38" s="77">
        <v>103440128</v>
      </c>
      <c r="K38" s="78">
        <v>-11241094</v>
      </c>
      <c r="L38" s="78">
        <f t="shared" si="2"/>
        <v>92199034</v>
      </c>
      <c r="M38" s="95">
        <f t="shared" si="3"/>
        <v>0.13352416037756093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103440128</v>
      </c>
      <c r="AA38" s="78">
        <v>-11241094</v>
      </c>
      <c r="AB38" s="78">
        <f t="shared" si="10"/>
        <v>92199034</v>
      </c>
      <c r="AC38" s="95">
        <f t="shared" si="11"/>
        <v>0.13352416037756093</v>
      </c>
      <c r="AD38" s="77">
        <v>96531953</v>
      </c>
      <c r="AE38" s="78">
        <v>352140</v>
      </c>
      <c r="AF38" s="78">
        <f t="shared" si="12"/>
        <v>96884093</v>
      </c>
      <c r="AG38" s="78">
        <v>613939590</v>
      </c>
      <c r="AH38" s="78">
        <v>534586252</v>
      </c>
      <c r="AI38" s="79">
        <v>96884093</v>
      </c>
      <c r="AJ38" s="114">
        <f t="shared" si="13"/>
        <v>0.15780720868644421</v>
      </c>
      <c r="AK38" s="115">
        <f t="shared" si="14"/>
        <v>-4.8357360377002223E-2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9141482152</v>
      </c>
      <c r="E39" s="81">
        <f>SUM(E31:E38)</f>
        <v>1966831949</v>
      </c>
      <c r="F39" s="82">
        <f t="shared" si="0"/>
        <v>11108314101</v>
      </c>
      <c r="G39" s="80">
        <f>SUM(G31:G38)</f>
        <v>9155923321</v>
      </c>
      <c r="H39" s="81">
        <f>SUM(H31:H38)</f>
        <v>2420428194</v>
      </c>
      <c r="I39" s="82">
        <f t="shared" si="1"/>
        <v>11576351515</v>
      </c>
      <c r="J39" s="80">
        <f>SUM(J31:J38)</f>
        <v>1712138679</v>
      </c>
      <c r="K39" s="81">
        <f>SUM(K31:K38)</f>
        <v>294151780</v>
      </c>
      <c r="L39" s="81">
        <f t="shared" si="2"/>
        <v>2006290459</v>
      </c>
      <c r="M39" s="96">
        <f t="shared" si="3"/>
        <v>0.18061160683414493</v>
      </c>
      <c r="N39" s="80">
        <f>SUM(N31:N38)</f>
        <v>0</v>
      </c>
      <c r="O39" s="81">
        <f>SUM(O31:O38)</f>
        <v>0</v>
      </c>
      <c r="P39" s="81">
        <f t="shared" si="4"/>
        <v>0</v>
      </c>
      <c r="Q39" s="96">
        <f t="shared" si="5"/>
        <v>0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v>1712138679</v>
      </c>
      <c r="AA39" s="81">
        <v>294151780</v>
      </c>
      <c r="AB39" s="81">
        <f t="shared" si="10"/>
        <v>2006290459</v>
      </c>
      <c r="AC39" s="96">
        <f t="shared" si="11"/>
        <v>0.18061160683414493</v>
      </c>
      <c r="AD39" s="80">
        <f>SUM(AD31:AD38)</f>
        <v>1598975626</v>
      </c>
      <c r="AE39" s="81">
        <f>SUM(AE31:AE38)</f>
        <v>342574599</v>
      </c>
      <c r="AF39" s="81">
        <f t="shared" si="12"/>
        <v>1941550225</v>
      </c>
      <c r="AG39" s="81">
        <f>SUM(AG31:AG38)</f>
        <v>9869234187</v>
      </c>
      <c r="AH39" s="81">
        <f>SUM(AH31:AH38)</f>
        <v>10474700406</v>
      </c>
      <c r="AI39" s="82">
        <f>SUM(AI31:AI38)</f>
        <v>1941550225</v>
      </c>
      <c r="AJ39" s="116">
        <f t="shared" si="13"/>
        <v>0.19672754625252059</v>
      </c>
      <c r="AK39" s="117">
        <f t="shared" si="14"/>
        <v>3.3344609460205898E-2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112862704</v>
      </c>
      <c r="E40" s="78">
        <v>48344052</v>
      </c>
      <c r="F40" s="79">
        <f t="shared" si="0"/>
        <v>161206756</v>
      </c>
      <c r="G40" s="77">
        <v>112862704</v>
      </c>
      <c r="H40" s="78">
        <v>48344052</v>
      </c>
      <c r="I40" s="79">
        <f t="shared" si="1"/>
        <v>161206756</v>
      </c>
      <c r="J40" s="77">
        <v>24738754</v>
      </c>
      <c r="K40" s="78">
        <v>26398295</v>
      </c>
      <c r="L40" s="78">
        <f t="shared" si="2"/>
        <v>51137049</v>
      </c>
      <c r="M40" s="95">
        <f t="shared" si="3"/>
        <v>0.31721405646299339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24738754</v>
      </c>
      <c r="AA40" s="78">
        <v>26398295</v>
      </c>
      <c r="AB40" s="78">
        <f t="shared" si="10"/>
        <v>51137049</v>
      </c>
      <c r="AC40" s="95">
        <f t="shared" si="11"/>
        <v>0.31721405646299339</v>
      </c>
      <c r="AD40" s="77">
        <v>24398952</v>
      </c>
      <c r="AE40" s="78">
        <v>13184971</v>
      </c>
      <c r="AF40" s="78">
        <f t="shared" si="12"/>
        <v>37583923</v>
      </c>
      <c r="AG40" s="78">
        <v>133923972</v>
      </c>
      <c r="AH40" s="78">
        <v>101577336</v>
      </c>
      <c r="AI40" s="79">
        <v>37583923</v>
      </c>
      <c r="AJ40" s="114">
        <f t="shared" si="13"/>
        <v>0.28063626278945791</v>
      </c>
      <c r="AK40" s="115">
        <f t="shared" si="14"/>
        <v>0.36060966812857731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88733343</v>
      </c>
      <c r="E41" s="78">
        <v>27200044</v>
      </c>
      <c r="F41" s="79">
        <f t="shared" si="0"/>
        <v>115933387</v>
      </c>
      <c r="G41" s="77">
        <v>88733343</v>
      </c>
      <c r="H41" s="78">
        <v>27200044</v>
      </c>
      <c r="I41" s="79">
        <f t="shared" si="1"/>
        <v>115933387</v>
      </c>
      <c r="J41" s="77">
        <v>23173659</v>
      </c>
      <c r="K41" s="78">
        <v>4658036</v>
      </c>
      <c r="L41" s="78">
        <f t="shared" si="2"/>
        <v>27831695</v>
      </c>
      <c r="M41" s="95">
        <f t="shared" si="3"/>
        <v>0.24006626322407021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23173659</v>
      </c>
      <c r="AA41" s="78">
        <v>4658036</v>
      </c>
      <c r="AB41" s="78">
        <f t="shared" si="10"/>
        <v>27831695</v>
      </c>
      <c r="AC41" s="95">
        <f t="shared" si="11"/>
        <v>0.24006626322407021</v>
      </c>
      <c r="AD41" s="77">
        <v>19473987</v>
      </c>
      <c r="AE41" s="78">
        <v>3252874</v>
      </c>
      <c r="AF41" s="78">
        <f t="shared" si="12"/>
        <v>22726861</v>
      </c>
      <c r="AG41" s="78">
        <v>95959369</v>
      </c>
      <c r="AH41" s="78">
        <v>119697061</v>
      </c>
      <c r="AI41" s="79">
        <v>22726861</v>
      </c>
      <c r="AJ41" s="114">
        <f t="shared" si="13"/>
        <v>0.23683837479173087</v>
      </c>
      <c r="AK41" s="115">
        <f t="shared" si="14"/>
        <v>0.22461676515731765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412210961</v>
      </c>
      <c r="E42" s="78">
        <v>13976999</v>
      </c>
      <c r="F42" s="79">
        <f t="shared" si="0"/>
        <v>426187960</v>
      </c>
      <c r="G42" s="77">
        <v>412210961</v>
      </c>
      <c r="H42" s="78">
        <v>13976999</v>
      </c>
      <c r="I42" s="79">
        <f t="shared" si="1"/>
        <v>426187960</v>
      </c>
      <c r="J42" s="77">
        <v>92551306</v>
      </c>
      <c r="K42" s="78">
        <v>2232730</v>
      </c>
      <c r="L42" s="78">
        <f t="shared" si="2"/>
        <v>94784036</v>
      </c>
      <c r="M42" s="95">
        <f t="shared" si="3"/>
        <v>0.22239960978719342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92551306</v>
      </c>
      <c r="AA42" s="78">
        <v>2232730</v>
      </c>
      <c r="AB42" s="78">
        <f t="shared" si="10"/>
        <v>94784036</v>
      </c>
      <c r="AC42" s="95">
        <f t="shared" si="11"/>
        <v>0.22239960978719342</v>
      </c>
      <c r="AD42" s="77">
        <v>69528559</v>
      </c>
      <c r="AE42" s="78">
        <v>1508340</v>
      </c>
      <c r="AF42" s="78">
        <f t="shared" si="12"/>
        <v>71036899</v>
      </c>
      <c r="AG42" s="78">
        <v>414459150</v>
      </c>
      <c r="AH42" s="78">
        <v>463753953</v>
      </c>
      <c r="AI42" s="79">
        <v>71036899</v>
      </c>
      <c r="AJ42" s="114">
        <f t="shared" si="13"/>
        <v>0.17139662376859094</v>
      </c>
      <c r="AK42" s="115">
        <f t="shared" si="14"/>
        <v>0.33429298483313574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114450564</v>
      </c>
      <c r="E43" s="78">
        <v>400000</v>
      </c>
      <c r="F43" s="79">
        <f t="shared" si="0"/>
        <v>114850564</v>
      </c>
      <c r="G43" s="77">
        <v>114450564</v>
      </c>
      <c r="H43" s="78">
        <v>400000</v>
      </c>
      <c r="I43" s="79">
        <f t="shared" si="1"/>
        <v>114850564</v>
      </c>
      <c r="J43" s="77">
        <v>26332205</v>
      </c>
      <c r="K43" s="78">
        <v>43084</v>
      </c>
      <c r="L43" s="78">
        <f t="shared" si="2"/>
        <v>26375289</v>
      </c>
      <c r="M43" s="95">
        <f t="shared" si="3"/>
        <v>0.22964875470702956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26332205</v>
      </c>
      <c r="AA43" s="78">
        <v>43084</v>
      </c>
      <c r="AB43" s="78">
        <f t="shared" si="10"/>
        <v>26375289</v>
      </c>
      <c r="AC43" s="95">
        <f t="shared" si="11"/>
        <v>0.22964875470702956</v>
      </c>
      <c r="AD43" s="77">
        <v>24167210</v>
      </c>
      <c r="AE43" s="78">
        <v>48528</v>
      </c>
      <c r="AF43" s="78">
        <f t="shared" si="12"/>
        <v>24215738</v>
      </c>
      <c r="AG43" s="78">
        <v>110894617</v>
      </c>
      <c r="AH43" s="78">
        <v>114620466</v>
      </c>
      <c r="AI43" s="79">
        <v>24215738</v>
      </c>
      <c r="AJ43" s="114">
        <f t="shared" si="13"/>
        <v>0.21836711875744158</v>
      </c>
      <c r="AK43" s="115">
        <f t="shared" si="14"/>
        <v>8.9179648375779408E-2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728257572</v>
      </c>
      <c r="E44" s="81">
        <f>SUM(E40:E43)</f>
        <v>89921095</v>
      </c>
      <c r="F44" s="82">
        <f t="shared" si="0"/>
        <v>818178667</v>
      </c>
      <c r="G44" s="80">
        <f>SUM(G40:G43)</f>
        <v>728257572</v>
      </c>
      <c r="H44" s="81">
        <f>SUM(H40:H43)</f>
        <v>89921095</v>
      </c>
      <c r="I44" s="82">
        <f t="shared" si="1"/>
        <v>818178667</v>
      </c>
      <c r="J44" s="80">
        <f>SUM(J40:J43)</f>
        <v>166795924</v>
      </c>
      <c r="K44" s="81">
        <f>SUM(K40:K43)</f>
        <v>33332145</v>
      </c>
      <c r="L44" s="81">
        <f t="shared" si="2"/>
        <v>200128069</v>
      </c>
      <c r="M44" s="96">
        <f t="shared" si="3"/>
        <v>0.24460191529290998</v>
      </c>
      <c r="N44" s="80">
        <f>SUM(N40:N43)</f>
        <v>0</v>
      </c>
      <c r="O44" s="81">
        <f>SUM(O40:O43)</f>
        <v>0</v>
      </c>
      <c r="P44" s="81">
        <f t="shared" si="4"/>
        <v>0</v>
      </c>
      <c r="Q44" s="96">
        <f t="shared" si="5"/>
        <v>0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v>166795924</v>
      </c>
      <c r="AA44" s="81">
        <v>33332145</v>
      </c>
      <c r="AB44" s="81">
        <f t="shared" si="10"/>
        <v>200128069</v>
      </c>
      <c r="AC44" s="96">
        <f t="shared" si="11"/>
        <v>0.24460191529290998</v>
      </c>
      <c r="AD44" s="80">
        <f>SUM(AD40:AD43)</f>
        <v>137568708</v>
      </c>
      <c r="AE44" s="81">
        <f>SUM(AE40:AE43)</f>
        <v>17994713</v>
      </c>
      <c r="AF44" s="81">
        <f t="shared" si="12"/>
        <v>155563421</v>
      </c>
      <c r="AG44" s="81">
        <f>SUM(AG40:AG43)</f>
        <v>755237108</v>
      </c>
      <c r="AH44" s="81">
        <f>SUM(AH40:AH43)</f>
        <v>799648816</v>
      </c>
      <c r="AI44" s="82">
        <f>SUM(AI40:AI43)</f>
        <v>155563421</v>
      </c>
      <c r="AJ44" s="116">
        <f t="shared" si="13"/>
        <v>0.20597957827040458</v>
      </c>
      <c r="AK44" s="117">
        <f t="shared" si="14"/>
        <v>0.28647253778251636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86794599731</v>
      </c>
      <c r="E45" s="84">
        <f>SUM(E9,E11:E16,E18:E23,E25:E29,E31:E38,E40:E43)</f>
        <v>15815064357</v>
      </c>
      <c r="F45" s="85">
        <f t="shared" si="0"/>
        <v>102609664088</v>
      </c>
      <c r="G45" s="83">
        <f>SUM(G9,G11:G16,G18:G23,G25:G29,G31:G38,G40:G43)</f>
        <v>86842247071</v>
      </c>
      <c r="H45" s="84">
        <f>SUM(H9,H11:H16,H18:H23,H25:H29,H31:H38,H40:H43)</f>
        <v>16973961557</v>
      </c>
      <c r="I45" s="85">
        <f t="shared" si="1"/>
        <v>103816208628</v>
      </c>
      <c r="J45" s="83">
        <f>SUM(J9,J11:J16,J18:J23,J25:J29,J31:J38,J40:J43)</f>
        <v>16658367425</v>
      </c>
      <c r="K45" s="84">
        <f>SUM(K9,K11:K16,K18:K23,K25:K29,K31:K38,K40:K43)</f>
        <v>1719445693</v>
      </c>
      <c r="L45" s="84">
        <f t="shared" si="2"/>
        <v>18377813118</v>
      </c>
      <c r="M45" s="97">
        <f t="shared" si="3"/>
        <v>0.1791041154002691</v>
      </c>
      <c r="N45" s="83">
        <f>SUM(N9,N11:N16,N18:N23,N25:N29,N31:N38,N40:N43)</f>
        <v>0</v>
      </c>
      <c r="O45" s="84">
        <f>SUM(O9,O11:O16,O18:O23,O25:O29,O31:O38,O40:O43)</f>
        <v>0</v>
      </c>
      <c r="P45" s="84">
        <f t="shared" si="4"/>
        <v>0</v>
      </c>
      <c r="Q45" s="97">
        <f t="shared" si="5"/>
        <v>0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v>16658367425</v>
      </c>
      <c r="AA45" s="84">
        <v>1719445693</v>
      </c>
      <c r="AB45" s="84">
        <f t="shared" si="10"/>
        <v>18377813118</v>
      </c>
      <c r="AC45" s="97">
        <f t="shared" si="11"/>
        <v>0.1791041154002691</v>
      </c>
      <c r="AD45" s="83">
        <f>SUM(AD9,AD11:AD16,AD18:AD23,AD25:AD29,AD31:AD38,AD40:AD43)</f>
        <v>15687295800</v>
      </c>
      <c r="AE45" s="84">
        <f>SUM(AE9,AE11:AE16,AE18:AE23,AE25:AE29,AE31:AE38,AE40:AE43)</f>
        <v>1226570566</v>
      </c>
      <c r="AF45" s="84">
        <f t="shared" si="12"/>
        <v>16913866366</v>
      </c>
      <c r="AG45" s="84">
        <f>SUM(AG9,AG11:AG16,AG18:AG23,AG25:AG29,AG31:AG38,AG40:AG43)</f>
        <v>90715297377</v>
      </c>
      <c r="AH45" s="84">
        <f>SUM(AH9,AH11:AH16,AH18:AH23,AH25:AH29,AH31:AH38,AH40:AH43)</f>
        <v>92885005003</v>
      </c>
      <c r="AI45" s="85">
        <f>SUM(AI9,AI11:AI16,AI18:AI23,AI25:AI29,AI31:AI38,AI40:AI43)</f>
        <v>16913866366</v>
      </c>
      <c r="AJ45" s="118">
        <f t="shared" si="13"/>
        <v>0.18644999085113895</v>
      </c>
      <c r="AK45" s="119">
        <f t="shared" si="14"/>
        <v>8.6553051816869342E-2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81"/>
  <sheetViews>
    <sheetView showGridLines="0" tabSelected="1" view="pageBreakPreview" topLeftCell="A12" zoomScale="60" zoomScaleNormal="100" workbookViewId="0"/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customHeight="1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9405341830</v>
      </c>
      <c r="E9" s="65">
        <v>1219326304</v>
      </c>
      <c r="F9" s="66">
        <f>$D9       +$E9</f>
        <v>10624668134</v>
      </c>
      <c r="G9" s="64">
        <v>9408403948</v>
      </c>
      <c r="H9" s="65">
        <v>1295320246</v>
      </c>
      <c r="I9" s="67">
        <f>$G9       +$H9</f>
        <v>10703724194</v>
      </c>
      <c r="J9" s="64">
        <v>2696082707</v>
      </c>
      <c r="K9" s="65">
        <v>160140142</v>
      </c>
      <c r="L9" s="65">
        <f>$J9       +$K9</f>
        <v>2856222849</v>
      </c>
      <c r="M9" s="90">
        <f>IF(($F9       =0),0,($L9       /$F9       ))</f>
        <v>0.2688293707602783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2696082707</v>
      </c>
      <c r="AA9" s="65">
        <v>160140142</v>
      </c>
      <c r="AB9" s="65">
        <f>$Z9       +$AA9</f>
        <v>2856222849</v>
      </c>
      <c r="AC9" s="90">
        <f>IF(($F9       =0),0,($AB9       /$F9       ))</f>
        <v>0.2688293707602783</v>
      </c>
      <c r="AD9" s="64">
        <v>2447427462</v>
      </c>
      <c r="AE9" s="65">
        <v>114805605</v>
      </c>
      <c r="AF9" s="65">
        <f>$AD9       +$AE9</f>
        <v>2562233067</v>
      </c>
      <c r="AG9" s="65">
        <v>10956771689</v>
      </c>
      <c r="AH9" s="65">
        <v>10102699706</v>
      </c>
      <c r="AI9" s="65">
        <v>2562233067</v>
      </c>
      <c r="AJ9" s="90">
        <f>IF(($AG9       =0),0,($AI9       /$AG9       ))</f>
        <v>0.23384927054493085</v>
      </c>
      <c r="AK9" s="90">
        <f>IF(($AF9       =0),0,(($L9       /$AF9       )-1))</f>
        <v>0.11473967211898439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59375920935</v>
      </c>
      <c r="E10" s="65">
        <v>11034869388</v>
      </c>
      <c r="F10" s="67">
        <f t="shared" ref="F10:F17" si="0">$D10      +$E10</f>
        <v>70410790323</v>
      </c>
      <c r="G10" s="64">
        <v>59409743936</v>
      </c>
      <c r="H10" s="65">
        <v>11456861200</v>
      </c>
      <c r="I10" s="67">
        <f t="shared" ref="I10:I17" si="1">$G10      +$H10</f>
        <v>70866605136</v>
      </c>
      <c r="J10" s="64">
        <v>11433466081</v>
      </c>
      <c r="K10" s="65">
        <v>1175806543</v>
      </c>
      <c r="L10" s="65">
        <f t="shared" ref="L10:L17" si="2">$J10      +$K10</f>
        <v>12609272624</v>
      </c>
      <c r="M10" s="90">
        <f t="shared" ref="M10:M17" si="3">IF(($F10      =0),0,($L10      /$F10      ))</f>
        <v>0.17908153801649809</v>
      </c>
      <c r="N10" s="100">
        <v>0</v>
      </c>
      <c r="O10" s="101">
        <v>0</v>
      </c>
      <c r="P10" s="102">
        <f t="shared" ref="P10:P17" si="4">$N10      +$O10</f>
        <v>0</v>
      </c>
      <c r="Q10" s="90">
        <f t="shared" ref="Q10:Q17" si="5">IF(($F10      =0),0,($P10      /$F10      ))</f>
        <v>0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v>11433466081</v>
      </c>
      <c r="AA10" s="65">
        <v>1175806543</v>
      </c>
      <c r="AB10" s="65">
        <f t="shared" ref="AB10:AB17" si="10">$Z10      +$AA10</f>
        <v>12609272624</v>
      </c>
      <c r="AC10" s="90">
        <f t="shared" ref="AC10:AC17" si="11">IF(($F10      =0),0,($AB10      /$F10      ))</f>
        <v>0.17908153801649809</v>
      </c>
      <c r="AD10" s="64">
        <v>10804518570</v>
      </c>
      <c r="AE10" s="65">
        <v>806593529</v>
      </c>
      <c r="AF10" s="65">
        <f t="shared" ref="AF10:AF17" si="12">$AD10      +$AE10</f>
        <v>11611112099</v>
      </c>
      <c r="AG10" s="65">
        <v>61541806583</v>
      </c>
      <c r="AH10" s="65">
        <v>62646294416</v>
      </c>
      <c r="AI10" s="65">
        <v>11611112099</v>
      </c>
      <c r="AJ10" s="90">
        <f t="shared" ref="AJ10:AJ17" si="13">IF(($AG10      =0),0,($AI10      /$AG10      ))</f>
        <v>0.18867031606133244</v>
      </c>
      <c r="AK10" s="90">
        <f t="shared" ref="AK10:AK17" si="14">IF(($AF10      =0),0,(($L10      /$AF10      )-1))</f>
        <v>8.5965970915565126E-2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54927661811</v>
      </c>
      <c r="E11" s="65">
        <v>2767670180</v>
      </c>
      <c r="F11" s="67">
        <f t="shared" si="0"/>
        <v>57695331991</v>
      </c>
      <c r="G11" s="64">
        <v>54927661811</v>
      </c>
      <c r="H11" s="65">
        <v>2767670180</v>
      </c>
      <c r="I11" s="67">
        <f t="shared" si="1"/>
        <v>57695331991</v>
      </c>
      <c r="J11" s="64">
        <v>12268055217</v>
      </c>
      <c r="K11" s="65">
        <v>217657645</v>
      </c>
      <c r="L11" s="65">
        <f t="shared" si="2"/>
        <v>12485712862</v>
      </c>
      <c r="M11" s="90">
        <f t="shared" si="3"/>
        <v>0.21640767859603735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12268055217</v>
      </c>
      <c r="AA11" s="65">
        <v>217657645</v>
      </c>
      <c r="AB11" s="65">
        <f t="shared" si="10"/>
        <v>12485712862</v>
      </c>
      <c r="AC11" s="90">
        <f t="shared" si="11"/>
        <v>0.21640767859603735</v>
      </c>
      <c r="AD11" s="64">
        <v>11396425249</v>
      </c>
      <c r="AE11" s="65">
        <v>231585515</v>
      </c>
      <c r="AF11" s="65">
        <f t="shared" si="12"/>
        <v>11628010764</v>
      </c>
      <c r="AG11" s="65">
        <v>51292961065</v>
      </c>
      <c r="AH11" s="65">
        <v>53361793324</v>
      </c>
      <c r="AI11" s="65">
        <v>11628010764</v>
      </c>
      <c r="AJ11" s="90">
        <f t="shared" si="13"/>
        <v>0.22669798199531963</v>
      </c>
      <c r="AK11" s="90">
        <f t="shared" si="14"/>
        <v>7.3761722052702483E-2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52289468580</v>
      </c>
      <c r="E12" s="65">
        <v>8143224000</v>
      </c>
      <c r="F12" s="67">
        <f t="shared" si="0"/>
        <v>60432692580</v>
      </c>
      <c r="G12" s="64">
        <v>52289468580</v>
      </c>
      <c r="H12" s="65">
        <v>8143224000</v>
      </c>
      <c r="I12" s="67">
        <f t="shared" si="1"/>
        <v>60432692580</v>
      </c>
      <c r="J12" s="64">
        <v>12244282511</v>
      </c>
      <c r="K12" s="65">
        <v>520517151</v>
      </c>
      <c r="L12" s="65">
        <f t="shared" si="2"/>
        <v>12764799662</v>
      </c>
      <c r="M12" s="90">
        <f t="shared" si="3"/>
        <v>0.2112234142985128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12244282511</v>
      </c>
      <c r="AA12" s="65">
        <v>520517151</v>
      </c>
      <c r="AB12" s="65">
        <f t="shared" si="10"/>
        <v>12764799662</v>
      </c>
      <c r="AC12" s="90">
        <f t="shared" si="11"/>
        <v>0.2112234142985128</v>
      </c>
      <c r="AD12" s="64">
        <v>10795625582</v>
      </c>
      <c r="AE12" s="65">
        <v>381968794</v>
      </c>
      <c r="AF12" s="65">
        <f t="shared" si="12"/>
        <v>11177594376</v>
      </c>
      <c r="AG12" s="65">
        <v>51406641320</v>
      </c>
      <c r="AH12" s="65">
        <v>52487648290</v>
      </c>
      <c r="AI12" s="65">
        <v>11177594376</v>
      </c>
      <c r="AJ12" s="90">
        <f t="shared" si="13"/>
        <v>0.21743483116161691</v>
      </c>
      <c r="AK12" s="90">
        <f t="shared" si="14"/>
        <v>0.14199882663553898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73379686139</v>
      </c>
      <c r="E13" s="65">
        <v>7642206000</v>
      </c>
      <c r="F13" s="67">
        <f t="shared" si="0"/>
        <v>81021892139</v>
      </c>
      <c r="G13" s="64">
        <v>73379686139</v>
      </c>
      <c r="H13" s="65">
        <v>7642206000</v>
      </c>
      <c r="I13" s="67">
        <f t="shared" si="1"/>
        <v>81021892139</v>
      </c>
      <c r="J13" s="64">
        <v>24263227014</v>
      </c>
      <c r="K13" s="65">
        <v>924276495</v>
      </c>
      <c r="L13" s="65">
        <f t="shared" si="2"/>
        <v>25187503509</v>
      </c>
      <c r="M13" s="90">
        <f t="shared" si="3"/>
        <v>0.31087281281691964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24263227014</v>
      </c>
      <c r="AA13" s="65">
        <v>924276495</v>
      </c>
      <c r="AB13" s="65">
        <f t="shared" si="10"/>
        <v>25187503509</v>
      </c>
      <c r="AC13" s="90">
        <f t="shared" si="11"/>
        <v>0.31087281281691964</v>
      </c>
      <c r="AD13" s="64">
        <v>19407107126</v>
      </c>
      <c r="AE13" s="65">
        <v>843594158</v>
      </c>
      <c r="AF13" s="65">
        <f t="shared" si="12"/>
        <v>20250701284</v>
      </c>
      <c r="AG13" s="65">
        <v>77475204261</v>
      </c>
      <c r="AH13" s="65">
        <v>71745909653</v>
      </c>
      <c r="AI13" s="65">
        <v>20250701284</v>
      </c>
      <c r="AJ13" s="90">
        <f t="shared" si="13"/>
        <v>0.26138299959531613</v>
      </c>
      <c r="AK13" s="90">
        <f t="shared" si="14"/>
        <v>0.24378425990118902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8746024667</v>
      </c>
      <c r="E14" s="65">
        <v>1154486634</v>
      </c>
      <c r="F14" s="67">
        <f t="shared" si="0"/>
        <v>9900511301</v>
      </c>
      <c r="G14" s="64">
        <v>8746024667</v>
      </c>
      <c r="H14" s="65">
        <v>1154486634</v>
      </c>
      <c r="I14" s="67">
        <f t="shared" si="1"/>
        <v>9900511301</v>
      </c>
      <c r="J14" s="64">
        <v>2231079536</v>
      </c>
      <c r="K14" s="65">
        <v>-32300072</v>
      </c>
      <c r="L14" s="65">
        <f t="shared" si="2"/>
        <v>2198779464</v>
      </c>
      <c r="M14" s="90">
        <f t="shared" si="3"/>
        <v>0.22208746570269686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2231079536</v>
      </c>
      <c r="AA14" s="65">
        <v>-32300072</v>
      </c>
      <c r="AB14" s="65">
        <f t="shared" si="10"/>
        <v>2198779464</v>
      </c>
      <c r="AC14" s="90">
        <f t="shared" si="11"/>
        <v>0.22208746570269686</v>
      </c>
      <c r="AD14" s="64">
        <v>2226079407</v>
      </c>
      <c r="AE14" s="65">
        <v>75227526</v>
      </c>
      <c r="AF14" s="65">
        <f t="shared" si="12"/>
        <v>2301306933</v>
      </c>
      <c r="AG14" s="65">
        <v>9438037238</v>
      </c>
      <c r="AH14" s="65">
        <v>9410565332</v>
      </c>
      <c r="AI14" s="65">
        <v>2301306933</v>
      </c>
      <c r="AJ14" s="90">
        <f t="shared" si="13"/>
        <v>0.24383321181806086</v>
      </c>
      <c r="AK14" s="90">
        <f t="shared" si="14"/>
        <v>-4.4551844662608531E-2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17272541720</v>
      </c>
      <c r="E15" s="65">
        <v>1995957430</v>
      </c>
      <c r="F15" s="67">
        <f t="shared" si="0"/>
        <v>19268499150</v>
      </c>
      <c r="G15" s="64">
        <v>17272541720</v>
      </c>
      <c r="H15" s="65">
        <v>1995957430</v>
      </c>
      <c r="I15" s="67">
        <f t="shared" si="1"/>
        <v>19268499150</v>
      </c>
      <c r="J15" s="64">
        <v>6404833510</v>
      </c>
      <c r="K15" s="65">
        <v>32126890443</v>
      </c>
      <c r="L15" s="65">
        <f t="shared" si="2"/>
        <v>38531723953</v>
      </c>
      <c r="M15" s="90">
        <f t="shared" si="3"/>
        <v>1.9997262710001988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6404833510</v>
      </c>
      <c r="AA15" s="65">
        <v>32126890443</v>
      </c>
      <c r="AB15" s="65">
        <f t="shared" si="10"/>
        <v>38531723953</v>
      </c>
      <c r="AC15" s="90">
        <f t="shared" si="11"/>
        <v>1.9997262710001988</v>
      </c>
      <c r="AD15" s="64">
        <v>2849212586</v>
      </c>
      <c r="AE15" s="65">
        <v>699954172</v>
      </c>
      <c r="AF15" s="65">
        <f t="shared" si="12"/>
        <v>3549166758</v>
      </c>
      <c r="AG15" s="65">
        <v>17036353690</v>
      </c>
      <c r="AH15" s="65">
        <v>18260970920</v>
      </c>
      <c r="AI15" s="65">
        <v>3549166758</v>
      </c>
      <c r="AJ15" s="90">
        <f t="shared" si="13"/>
        <v>0.20832901350734989</v>
      </c>
      <c r="AK15" s="90">
        <f t="shared" si="14"/>
        <v>9.8565549550884199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44617907375</v>
      </c>
      <c r="E16" s="65">
        <v>2228221908</v>
      </c>
      <c r="F16" s="67">
        <f t="shared" si="0"/>
        <v>46846129283</v>
      </c>
      <c r="G16" s="64">
        <v>44617907375</v>
      </c>
      <c r="H16" s="65">
        <v>2228221908</v>
      </c>
      <c r="I16" s="67">
        <f t="shared" si="1"/>
        <v>46846129283</v>
      </c>
      <c r="J16" s="64">
        <v>4182660839</v>
      </c>
      <c r="K16" s="65">
        <v>82151767</v>
      </c>
      <c r="L16" s="65">
        <f t="shared" si="2"/>
        <v>4264812606</v>
      </c>
      <c r="M16" s="90">
        <f t="shared" si="3"/>
        <v>9.1038740473861485E-2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4182660839</v>
      </c>
      <c r="AA16" s="65">
        <v>82151767</v>
      </c>
      <c r="AB16" s="65">
        <f t="shared" si="10"/>
        <v>4264812606</v>
      </c>
      <c r="AC16" s="90">
        <f t="shared" si="11"/>
        <v>9.1038740473861485E-2</v>
      </c>
      <c r="AD16" s="64">
        <v>10536599634</v>
      </c>
      <c r="AE16" s="65">
        <v>234038696</v>
      </c>
      <c r="AF16" s="65">
        <f t="shared" si="12"/>
        <v>10770638330</v>
      </c>
      <c r="AG16" s="65">
        <v>44942152461</v>
      </c>
      <c r="AH16" s="65">
        <v>44945527620</v>
      </c>
      <c r="AI16" s="65">
        <v>10770638330</v>
      </c>
      <c r="AJ16" s="90">
        <f t="shared" si="13"/>
        <v>0.23965559592070201</v>
      </c>
      <c r="AK16" s="90">
        <f t="shared" si="14"/>
        <v>-0.60403344023529204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320014553057</v>
      </c>
      <c r="E17" s="69">
        <f>SUM(E9:E16)</f>
        <v>36185961844</v>
      </c>
      <c r="F17" s="70">
        <f t="shared" si="0"/>
        <v>356200514901</v>
      </c>
      <c r="G17" s="68">
        <f>SUM(G9:G16)</f>
        <v>320051438176</v>
      </c>
      <c r="H17" s="69">
        <f>SUM(H9:H16)</f>
        <v>36683947598</v>
      </c>
      <c r="I17" s="70">
        <f t="shared" si="1"/>
        <v>356735385774</v>
      </c>
      <c r="J17" s="68">
        <f>SUM(J9:J16)</f>
        <v>75723687415</v>
      </c>
      <c r="K17" s="69">
        <f>SUM(K9:K16)</f>
        <v>35175140114</v>
      </c>
      <c r="L17" s="69">
        <f t="shared" si="2"/>
        <v>110898827529</v>
      </c>
      <c r="M17" s="91">
        <f t="shared" si="3"/>
        <v>0.31133820106863819</v>
      </c>
      <c r="N17" s="106">
        <f>SUM(N9:N16)</f>
        <v>0</v>
      </c>
      <c r="O17" s="107">
        <f>SUM(O9:O16)</f>
        <v>0</v>
      </c>
      <c r="P17" s="108">
        <f t="shared" si="4"/>
        <v>0</v>
      </c>
      <c r="Q17" s="91">
        <f t="shared" si="5"/>
        <v>0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v>75723687415</v>
      </c>
      <c r="AA17" s="69">
        <v>35175140114</v>
      </c>
      <c r="AB17" s="69">
        <f t="shared" si="10"/>
        <v>110898827529</v>
      </c>
      <c r="AC17" s="91">
        <f t="shared" si="11"/>
        <v>0.31133820106863819</v>
      </c>
      <c r="AD17" s="68">
        <f>SUM(AD9:AD16)</f>
        <v>70462995616</v>
      </c>
      <c r="AE17" s="69">
        <f>SUM(AE9:AE16)</f>
        <v>3387767995</v>
      </c>
      <c r="AF17" s="69">
        <f t="shared" si="12"/>
        <v>73850763611</v>
      </c>
      <c r="AG17" s="69">
        <f>SUM(AG9:AG16)</f>
        <v>324089928307</v>
      </c>
      <c r="AH17" s="69">
        <f>SUM(AH9:AH16)</f>
        <v>322961409261</v>
      </c>
      <c r="AI17" s="69">
        <f>SUM(AI9:AI16)</f>
        <v>73850763611</v>
      </c>
      <c r="AJ17" s="91">
        <f t="shared" si="13"/>
        <v>0.22787120845373368</v>
      </c>
      <c r="AK17" s="91">
        <f t="shared" si="14"/>
        <v>0.5016612165738219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3" orientation="landscape" r:id="rId1"/>
  <rowBreaks count="1" manualBreakCount="1">
    <brk id="1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81"/>
  <sheetViews>
    <sheetView showGridLines="0" tabSelected="1" view="pageBreakPreview" topLeftCell="A27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3974218901</v>
      </c>
      <c r="E9" s="65">
        <v>202914000</v>
      </c>
      <c r="F9" s="66">
        <f>$D9       +$E9</f>
        <v>4177132901</v>
      </c>
      <c r="G9" s="64">
        <v>3974218901</v>
      </c>
      <c r="H9" s="65">
        <v>202914000</v>
      </c>
      <c r="I9" s="67">
        <f>$G9       +$H9</f>
        <v>4177132901</v>
      </c>
      <c r="J9" s="64">
        <v>812424179</v>
      </c>
      <c r="K9" s="65">
        <v>35993609</v>
      </c>
      <c r="L9" s="65">
        <f>$J9       +$K9</f>
        <v>848417788</v>
      </c>
      <c r="M9" s="90">
        <f>IF(($F9       =0),0,($L9       /$F9       ))</f>
        <v>0.20311007767957057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812424179</v>
      </c>
      <c r="AA9" s="65">
        <v>35993609</v>
      </c>
      <c r="AB9" s="65">
        <f>$Z9       +$AA9</f>
        <v>848417788</v>
      </c>
      <c r="AC9" s="90">
        <f>IF(($F9       =0),0,($AB9       /$F9       ))</f>
        <v>0.20311007767957057</v>
      </c>
      <c r="AD9" s="64">
        <v>392619239</v>
      </c>
      <c r="AE9" s="65">
        <v>22926682</v>
      </c>
      <c r="AF9" s="65">
        <f>$AD9       +$AE9</f>
        <v>415545921</v>
      </c>
      <c r="AG9" s="65">
        <v>3854254860</v>
      </c>
      <c r="AH9" s="65">
        <v>3970200860</v>
      </c>
      <c r="AI9" s="65">
        <v>415545921</v>
      </c>
      <c r="AJ9" s="90">
        <f>IF(($AG9       =0),0,($AI9       /$AG9       ))</f>
        <v>0.10781485295967169</v>
      </c>
      <c r="AK9" s="90">
        <f>IF(($AF9       =0),0,(($L9       /$AF9       )-1))</f>
        <v>1.0416944196162619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7634264607</v>
      </c>
      <c r="E10" s="65">
        <v>539962860</v>
      </c>
      <c r="F10" s="67">
        <f t="shared" ref="F10:F28" si="0">$D10      +$E10</f>
        <v>8174227467</v>
      </c>
      <c r="G10" s="64">
        <v>7634264607</v>
      </c>
      <c r="H10" s="65">
        <v>539962860</v>
      </c>
      <c r="I10" s="67">
        <f t="shared" ref="I10:I28" si="1">$G10      +$H10</f>
        <v>8174227467</v>
      </c>
      <c r="J10" s="64">
        <v>2033612951</v>
      </c>
      <c r="K10" s="65">
        <v>5857634</v>
      </c>
      <c r="L10" s="65">
        <f t="shared" ref="L10:L28" si="2">$J10      +$K10</f>
        <v>2039470585</v>
      </c>
      <c r="M10" s="90">
        <f t="shared" ref="M10:M28" si="3">IF(($F10      =0),0,($L10      /$F10      ))</f>
        <v>0.24950010178130022</v>
      </c>
      <c r="N10" s="100">
        <v>0</v>
      </c>
      <c r="O10" s="101">
        <v>0</v>
      </c>
      <c r="P10" s="102">
        <f t="shared" ref="P10:P28" si="4">$N10      +$O10</f>
        <v>0</v>
      </c>
      <c r="Q10" s="90">
        <f t="shared" ref="Q10:Q28" si="5">IF(($F10      =0),0,($P10      /$F10      ))</f>
        <v>0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v>2033612951</v>
      </c>
      <c r="AA10" s="65">
        <v>5857634</v>
      </c>
      <c r="AB10" s="65">
        <f t="shared" ref="AB10:AB28" si="10">$Z10      +$AA10</f>
        <v>2039470585</v>
      </c>
      <c r="AC10" s="90">
        <f t="shared" ref="AC10:AC28" si="11">IF(($F10      =0),0,($AB10      /$F10      ))</f>
        <v>0.24950010178130022</v>
      </c>
      <c r="AD10" s="64">
        <v>1590715387</v>
      </c>
      <c r="AE10" s="65">
        <v>11196834</v>
      </c>
      <c r="AF10" s="65">
        <f t="shared" ref="AF10:AF28" si="12">$AD10      +$AE10</f>
        <v>1601912221</v>
      </c>
      <c r="AG10" s="65">
        <v>7239097807</v>
      </c>
      <c r="AH10" s="65">
        <v>7317699841</v>
      </c>
      <c r="AI10" s="65">
        <v>1601912221</v>
      </c>
      <c r="AJ10" s="90">
        <f t="shared" ref="AJ10:AJ28" si="13">IF(($AG10      =0),0,($AI10      /$AG10      ))</f>
        <v>0.2212861690376661</v>
      </c>
      <c r="AK10" s="90">
        <f t="shared" ref="AK10:AK28" si="14">IF(($AF10      =0),0,(($L10      /$AF10      )-1))</f>
        <v>0.27314752847497004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4066602774</v>
      </c>
      <c r="E11" s="65">
        <v>450885244</v>
      </c>
      <c r="F11" s="67">
        <f t="shared" si="0"/>
        <v>4517488018</v>
      </c>
      <c r="G11" s="64">
        <v>4066602774</v>
      </c>
      <c r="H11" s="65">
        <v>450885244</v>
      </c>
      <c r="I11" s="67">
        <f t="shared" si="1"/>
        <v>4517488018</v>
      </c>
      <c r="J11" s="64">
        <v>908108672</v>
      </c>
      <c r="K11" s="65">
        <v>53722838</v>
      </c>
      <c r="L11" s="65">
        <f t="shared" si="2"/>
        <v>961831510</v>
      </c>
      <c r="M11" s="90">
        <f t="shared" si="3"/>
        <v>0.21291290783009664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908108672</v>
      </c>
      <c r="AA11" s="65">
        <v>53722838</v>
      </c>
      <c r="AB11" s="65">
        <f t="shared" si="10"/>
        <v>961831510</v>
      </c>
      <c r="AC11" s="90">
        <f t="shared" si="11"/>
        <v>0.21291290783009664</v>
      </c>
      <c r="AD11" s="64">
        <v>825525473</v>
      </c>
      <c r="AE11" s="65">
        <v>5006763</v>
      </c>
      <c r="AF11" s="65">
        <f t="shared" si="12"/>
        <v>830532236</v>
      </c>
      <c r="AG11" s="65">
        <v>4024406696</v>
      </c>
      <c r="AH11" s="65">
        <v>4075125060</v>
      </c>
      <c r="AI11" s="65">
        <v>830532236</v>
      </c>
      <c r="AJ11" s="90">
        <f t="shared" si="13"/>
        <v>0.20637383314800051</v>
      </c>
      <c r="AK11" s="90">
        <f t="shared" si="14"/>
        <v>0.15809052112457689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7703787795</v>
      </c>
      <c r="E12" s="65">
        <v>768760054</v>
      </c>
      <c r="F12" s="67">
        <f t="shared" si="0"/>
        <v>8472547849</v>
      </c>
      <c r="G12" s="64">
        <v>7703787795</v>
      </c>
      <c r="H12" s="65">
        <v>768760054</v>
      </c>
      <c r="I12" s="67">
        <f t="shared" si="1"/>
        <v>8472547849</v>
      </c>
      <c r="J12" s="64">
        <v>1870204701</v>
      </c>
      <c r="K12" s="65">
        <v>104517130</v>
      </c>
      <c r="L12" s="65">
        <f t="shared" si="2"/>
        <v>1974721831</v>
      </c>
      <c r="M12" s="90">
        <f t="shared" si="3"/>
        <v>0.23307296296155741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1870204701</v>
      </c>
      <c r="AA12" s="65">
        <v>104517130</v>
      </c>
      <c r="AB12" s="65">
        <f t="shared" si="10"/>
        <v>1974721831</v>
      </c>
      <c r="AC12" s="90">
        <f t="shared" si="11"/>
        <v>0.23307296296155741</v>
      </c>
      <c r="AD12" s="64">
        <v>1703877870</v>
      </c>
      <c r="AE12" s="65">
        <v>60968762</v>
      </c>
      <c r="AF12" s="65">
        <f t="shared" si="12"/>
        <v>1764846632</v>
      </c>
      <c r="AG12" s="65">
        <v>7290865357</v>
      </c>
      <c r="AH12" s="65">
        <v>7151462876</v>
      </c>
      <c r="AI12" s="65">
        <v>1764846632</v>
      </c>
      <c r="AJ12" s="90">
        <f t="shared" si="13"/>
        <v>0.24206271074606542</v>
      </c>
      <c r="AK12" s="90">
        <f t="shared" si="14"/>
        <v>0.11891979461249869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2724588710</v>
      </c>
      <c r="E13" s="65">
        <v>255337696</v>
      </c>
      <c r="F13" s="67">
        <f t="shared" si="0"/>
        <v>2979926406</v>
      </c>
      <c r="G13" s="64">
        <v>2724588710</v>
      </c>
      <c r="H13" s="65">
        <v>255337696</v>
      </c>
      <c r="I13" s="67">
        <f t="shared" si="1"/>
        <v>2979926406</v>
      </c>
      <c r="J13" s="64">
        <v>552983267</v>
      </c>
      <c r="K13" s="65">
        <v>26731453</v>
      </c>
      <c r="L13" s="65">
        <f t="shared" si="2"/>
        <v>579714720</v>
      </c>
      <c r="M13" s="90">
        <f t="shared" si="3"/>
        <v>0.19453994529286373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552983267</v>
      </c>
      <c r="AA13" s="65">
        <v>26731453</v>
      </c>
      <c r="AB13" s="65">
        <f t="shared" si="10"/>
        <v>579714720</v>
      </c>
      <c r="AC13" s="90">
        <f t="shared" si="11"/>
        <v>0.19453994529286373</v>
      </c>
      <c r="AD13" s="64">
        <v>455431409</v>
      </c>
      <c r="AE13" s="65">
        <v>35565592</v>
      </c>
      <c r="AF13" s="65">
        <f t="shared" si="12"/>
        <v>490997001</v>
      </c>
      <c r="AG13" s="65">
        <v>3220253552</v>
      </c>
      <c r="AH13" s="65">
        <v>2660310073</v>
      </c>
      <c r="AI13" s="65">
        <v>490997001</v>
      </c>
      <c r="AJ13" s="90">
        <f t="shared" si="13"/>
        <v>0.15247153463895938</v>
      </c>
      <c r="AK13" s="90">
        <f t="shared" si="14"/>
        <v>0.18068892237490464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4937023600</v>
      </c>
      <c r="E14" s="65">
        <v>802941100</v>
      </c>
      <c r="F14" s="67">
        <f t="shared" si="0"/>
        <v>5739964700</v>
      </c>
      <c r="G14" s="64">
        <v>4937023600</v>
      </c>
      <c r="H14" s="65">
        <v>802941100</v>
      </c>
      <c r="I14" s="67">
        <f t="shared" si="1"/>
        <v>5739964700</v>
      </c>
      <c r="J14" s="64">
        <v>1313912979</v>
      </c>
      <c r="K14" s="65">
        <v>193901025</v>
      </c>
      <c r="L14" s="65">
        <f t="shared" si="2"/>
        <v>1507814004</v>
      </c>
      <c r="M14" s="90">
        <f t="shared" si="3"/>
        <v>0.26268698202969787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1313912979</v>
      </c>
      <c r="AA14" s="65">
        <v>193901025</v>
      </c>
      <c r="AB14" s="65">
        <f t="shared" si="10"/>
        <v>1507814004</v>
      </c>
      <c r="AC14" s="90">
        <f t="shared" si="11"/>
        <v>0.26268698202969787</v>
      </c>
      <c r="AD14" s="64">
        <v>1148115792</v>
      </c>
      <c r="AE14" s="65">
        <v>208626072</v>
      </c>
      <c r="AF14" s="65">
        <f t="shared" si="12"/>
        <v>1356741864</v>
      </c>
      <c r="AG14" s="65">
        <v>5377007600</v>
      </c>
      <c r="AH14" s="65">
        <v>5711192417</v>
      </c>
      <c r="AI14" s="65">
        <v>1356741864</v>
      </c>
      <c r="AJ14" s="90">
        <f t="shared" si="13"/>
        <v>0.25232284663313476</v>
      </c>
      <c r="AK14" s="90">
        <f t="shared" si="14"/>
        <v>0.11134921388406416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4550033717</v>
      </c>
      <c r="E15" s="65">
        <v>797238842</v>
      </c>
      <c r="F15" s="67">
        <f t="shared" si="0"/>
        <v>5347272559</v>
      </c>
      <c r="G15" s="64">
        <v>4550033717</v>
      </c>
      <c r="H15" s="65">
        <v>797238842</v>
      </c>
      <c r="I15" s="67">
        <f t="shared" si="1"/>
        <v>5347272559</v>
      </c>
      <c r="J15" s="64">
        <v>1463421018</v>
      </c>
      <c r="K15" s="65">
        <v>184109206</v>
      </c>
      <c r="L15" s="65">
        <f t="shared" si="2"/>
        <v>1647530224</v>
      </c>
      <c r="M15" s="90">
        <f t="shared" si="3"/>
        <v>0.30810664798207082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1463421018</v>
      </c>
      <c r="AA15" s="65">
        <v>184109206</v>
      </c>
      <c r="AB15" s="65">
        <f t="shared" si="10"/>
        <v>1647530224</v>
      </c>
      <c r="AC15" s="90">
        <f t="shared" si="11"/>
        <v>0.30810664798207082</v>
      </c>
      <c r="AD15" s="64">
        <v>867898909</v>
      </c>
      <c r="AE15" s="65">
        <v>45531054</v>
      </c>
      <c r="AF15" s="65">
        <f t="shared" si="12"/>
        <v>913429963</v>
      </c>
      <c r="AG15" s="65">
        <v>5055897962</v>
      </c>
      <c r="AH15" s="65">
        <v>4933143043</v>
      </c>
      <c r="AI15" s="65">
        <v>913429963</v>
      </c>
      <c r="AJ15" s="90">
        <f t="shared" si="13"/>
        <v>0.18066621792316939</v>
      </c>
      <c r="AK15" s="90">
        <f t="shared" si="14"/>
        <v>0.80367438198433616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3019754344</v>
      </c>
      <c r="E16" s="65">
        <v>172676550</v>
      </c>
      <c r="F16" s="67">
        <f t="shared" si="0"/>
        <v>3192430894</v>
      </c>
      <c r="G16" s="64">
        <v>3019754344</v>
      </c>
      <c r="H16" s="65">
        <v>172676550</v>
      </c>
      <c r="I16" s="67">
        <f t="shared" si="1"/>
        <v>3192430894</v>
      </c>
      <c r="J16" s="64">
        <v>880096450</v>
      </c>
      <c r="K16" s="65">
        <v>48662589</v>
      </c>
      <c r="L16" s="65">
        <f t="shared" si="2"/>
        <v>928759039</v>
      </c>
      <c r="M16" s="90">
        <f t="shared" si="3"/>
        <v>0.29092533866451176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880096450</v>
      </c>
      <c r="AA16" s="65">
        <v>48662589</v>
      </c>
      <c r="AB16" s="65">
        <f t="shared" si="10"/>
        <v>928759039</v>
      </c>
      <c r="AC16" s="90">
        <f t="shared" si="11"/>
        <v>0.29092533866451176</v>
      </c>
      <c r="AD16" s="64">
        <v>600644593</v>
      </c>
      <c r="AE16" s="65">
        <v>16932158</v>
      </c>
      <c r="AF16" s="65">
        <f t="shared" si="12"/>
        <v>617576751</v>
      </c>
      <c r="AG16" s="65">
        <v>2939221504</v>
      </c>
      <c r="AH16" s="65">
        <v>2994749672</v>
      </c>
      <c r="AI16" s="65">
        <v>617576751</v>
      </c>
      <c r="AJ16" s="90">
        <f t="shared" si="13"/>
        <v>0.21011575689669423</v>
      </c>
      <c r="AK16" s="90">
        <f t="shared" si="14"/>
        <v>0.50387629957915947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4909489775</v>
      </c>
      <c r="E17" s="65">
        <v>241268500</v>
      </c>
      <c r="F17" s="67">
        <f t="shared" si="0"/>
        <v>5150758275</v>
      </c>
      <c r="G17" s="64">
        <v>4909489775</v>
      </c>
      <c r="H17" s="65">
        <v>241268500</v>
      </c>
      <c r="I17" s="67">
        <f t="shared" si="1"/>
        <v>5150758275</v>
      </c>
      <c r="J17" s="64">
        <v>859593627</v>
      </c>
      <c r="K17" s="65">
        <v>40340107</v>
      </c>
      <c r="L17" s="65">
        <f t="shared" si="2"/>
        <v>899933734</v>
      </c>
      <c r="M17" s="90">
        <f t="shared" si="3"/>
        <v>0.17471868916232533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859593627</v>
      </c>
      <c r="AA17" s="65">
        <v>40340107</v>
      </c>
      <c r="AB17" s="65">
        <f t="shared" si="10"/>
        <v>899933734</v>
      </c>
      <c r="AC17" s="90">
        <f t="shared" si="11"/>
        <v>0.17471868916232533</v>
      </c>
      <c r="AD17" s="64">
        <v>1386260569</v>
      </c>
      <c r="AE17" s="65">
        <v>18332374</v>
      </c>
      <c r="AF17" s="65">
        <f t="shared" si="12"/>
        <v>1404592943</v>
      </c>
      <c r="AG17" s="65">
        <v>4420014018</v>
      </c>
      <c r="AH17" s="65">
        <v>5027098571</v>
      </c>
      <c r="AI17" s="65">
        <v>1404592943</v>
      </c>
      <c r="AJ17" s="90">
        <f t="shared" si="13"/>
        <v>0.31778020098577886</v>
      </c>
      <c r="AK17" s="90">
        <f t="shared" si="14"/>
        <v>-0.35929214333237613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2435283109</v>
      </c>
      <c r="E18" s="65">
        <v>234740664</v>
      </c>
      <c r="F18" s="67">
        <f t="shared" si="0"/>
        <v>2670023773</v>
      </c>
      <c r="G18" s="64">
        <v>2404052808</v>
      </c>
      <c r="H18" s="65">
        <v>278198250</v>
      </c>
      <c r="I18" s="67">
        <f t="shared" si="1"/>
        <v>2682251058</v>
      </c>
      <c r="J18" s="64">
        <v>621728732</v>
      </c>
      <c r="K18" s="65">
        <v>22558051</v>
      </c>
      <c r="L18" s="65">
        <f t="shared" si="2"/>
        <v>644286783</v>
      </c>
      <c r="M18" s="90">
        <f t="shared" si="3"/>
        <v>0.24130376272870735</v>
      </c>
      <c r="N18" s="100">
        <v>0</v>
      </c>
      <c r="O18" s="101">
        <v>0</v>
      </c>
      <c r="P18" s="102">
        <f t="shared" si="4"/>
        <v>0</v>
      </c>
      <c r="Q18" s="90">
        <f t="shared" si="5"/>
        <v>0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v>621728732</v>
      </c>
      <c r="AA18" s="65">
        <v>22558051</v>
      </c>
      <c r="AB18" s="65">
        <f t="shared" si="10"/>
        <v>644286783</v>
      </c>
      <c r="AC18" s="90">
        <f t="shared" si="11"/>
        <v>0.24130376272870735</v>
      </c>
      <c r="AD18" s="64">
        <v>494597211</v>
      </c>
      <c r="AE18" s="65">
        <v>86203382</v>
      </c>
      <c r="AF18" s="65">
        <f t="shared" si="12"/>
        <v>580800593</v>
      </c>
      <c r="AG18" s="65">
        <v>2870257778</v>
      </c>
      <c r="AH18" s="65">
        <v>2986363334</v>
      </c>
      <c r="AI18" s="65">
        <v>580800593</v>
      </c>
      <c r="AJ18" s="90">
        <f t="shared" si="13"/>
        <v>0.20235136978000029</v>
      </c>
      <c r="AK18" s="90">
        <f t="shared" si="14"/>
        <v>0.1093080667705173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3916388500</v>
      </c>
      <c r="E19" s="65">
        <v>645473997</v>
      </c>
      <c r="F19" s="67">
        <f t="shared" si="0"/>
        <v>4561862497</v>
      </c>
      <c r="G19" s="64">
        <v>3916388500</v>
      </c>
      <c r="H19" s="65">
        <v>645473997</v>
      </c>
      <c r="I19" s="67">
        <f t="shared" si="1"/>
        <v>4561862497</v>
      </c>
      <c r="J19" s="64">
        <v>829861075</v>
      </c>
      <c r="K19" s="65">
        <v>143059158</v>
      </c>
      <c r="L19" s="65">
        <f t="shared" si="2"/>
        <v>972920233</v>
      </c>
      <c r="M19" s="90">
        <f t="shared" si="3"/>
        <v>0.21327259066660115</v>
      </c>
      <c r="N19" s="100">
        <v>0</v>
      </c>
      <c r="O19" s="101">
        <v>0</v>
      </c>
      <c r="P19" s="102">
        <f t="shared" si="4"/>
        <v>0</v>
      </c>
      <c r="Q19" s="90">
        <f t="shared" si="5"/>
        <v>0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v>829861075</v>
      </c>
      <c r="AA19" s="65">
        <v>143059158</v>
      </c>
      <c r="AB19" s="65">
        <f t="shared" si="10"/>
        <v>972920233</v>
      </c>
      <c r="AC19" s="90">
        <f t="shared" si="11"/>
        <v>0.21327259066660115</v>
      </c>
      <c r="AD19" s="64">
        <v>893319784</v>
      </c>
      <c r="AE19" s="65">
        <v>49801303</v>
      </c>
      <c r="AF19" s="65">
        <f t="shared" si="12"/>
        <v>943121087</v>
      </c>
      <c r="AG19" s="65">
        <v>4381774328</v>
      </c>
      <c r="AH19" s="65">
        <v>4444455525</v>
      </c>
      <c r="AI19" s="65">
        <v>943121087</v>
      </c>
      <c r="AJ19" s="90">
        <f t="shared" si="13"/>
        <v>0.21523725696537058</v>
      </c>
      <c r="AK19" s="90">
        <f t="shared" si="14"/>
        <v>3.1596309753595841E-2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2691252382</v>
      </c>
      <c r="E20" s="65">
        <v>249473000</v>
      </c>
      <c r="F20" s="67">
        <f t="shared" si="0"/>
        <v>2940725382</v>
      </c>
      <c r="G20" s="64">
        <v>2691252382</v>
      </c>
      <c r="H20" s="65">
        <v>249473000</v>
      </c>
      <c r="I20" s="67">
        <f t="shared" si="1"/>
        <v>2940725382</v>
      </c>
      <c r="J20" s="64">
        <v>572678348</v>
      </c>
      <c r="K20" s="65">
        <v>10202884</v>
      </c>
      <c r="L20" s="65">
        <f t="shared" si="2"/>
        <v>582881232</v>
      </c>
      <c r="M20" s="90">
        <f t="shared" si="3"/>
        <v>0.19821001837430327</v>
      </c>
      <c r="N20" s="100">
        <v>0</v>
      </c>
      <c r="O20" s="101">
        <v>0</v>
      </c>
      <c r="P20" s="102">
        <f t="shared" si="4"/>
        <v>0</v>
      </c>
      <c r="Q20" s="90">
        <f t="shared" si="5"/>
        <v>0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v>572678348</v>
      </c>
      <c r="AA20" s="65">
        <v>10202884</v>
      </c>
      <c r="AB20" s="65">
        <f t="shared" si="10"/>
        <v>582881232</v>
      </c>
      <c r="AC20" s="90">
        <f t="shared" si="11"/>
        <v>0.19821001837430327</v>
      </c>
      <c r="AD20" s="64">
        <v>508002586</v>
      </c>
      <c r="AE20" s="65">
        <v>17643269</v>
      </c>
      <c r="AF20" s="65">
        <f t="shared" si="12"/>
        <v>525645855</v>
      </c>
      <c r="AG20" s="65">
        <v>2655170668</v>
      </c>
      <c r="AH20" s="65">
        <v>2887097587</v>
      </c>
      <c r="AI20" s="65">
        <v>525645855</v>
      </c>
      <c r="AJ20" s="90">
        <f t="shared" si="13"/>
        <v>0.19797064698516773</v>
      </c>
      <c r="AK20" s="90">
        <f t="shared" si="14"/>
        <v>0.10888581438542877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2551637031</v>
      </c>
      <c r="E21" s="65">
        <v>361808000</v>
      </c>
      <c r="F21" s="67">
        <f t="shared" si="0"/>
        <v>2913445031</v>
      </c>
      <c r="G21" s="64">
        <v>2551637031</v>
      </c>
      <c r="H21" s="65">
        <v>361808000</v>
      </c>
      <c r="I21" s="67">
        <f t="shared" si="1"/>
        <v>2913445031</v>
      </c>
      <c r="J21" s="64">
        <v>358630678</v>
      </c>
      <c r="K21" s="65">
        <v>67556883</v>
      </c>
      <c r="L21" s="65">
        <f t="shared" si="2"/>
        <v>426187561</v>
      </c>
      <c r="M21" s="90">
        <f t="shared" si="3"/>
        <v>0.14628302798413087</v>
      </c>
      <c r="N21" s="100">
        <v>0</v>
      </c>
      <c r="O21" s="101">
        <v>0</v>
      </c>
      <c r="P21" s="102">
        <f t="shared" si="4"/>
        <v>0</v>
      </c>
      <c r="Q21" s="90">
        <f t="shared" si="5"/>
        <v>0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v>358630678</v>
      </c>
      <c r="AA21" s="65">
        <v>67556883</v>
      </c>
      <c r="AB21" s="65">
        <f t="shared" si="10"/>
        <v>426187561</v>
      </c>
      <c r="AC21" s="90">
        <f t="shared" si="11"/>
        <v>0.14628302798413087</v>
      </c>
      <c r="AD21" s="64">
        <v>411695609</v>
      </c>
      <c r="AE21" s="65">
        <v>12919186</v>
      </c>
      <c r="AF21" s="65">
        <f t="shared" si="12"/>
        <v>424614795</v>
      </c>
      <c r="AG21" s="65">
        <v>2999210402</v>
      </c>
      <c r="AH21" s="65">
        <v>3089341313</v>
      </c>
      <c r="AI21" s="65">
        <v>424614795</v>
      </c>
      <c r="AJ21" s="90">
        <f t="shared" si="13"/>
        <v>0.14157552758447656</v>
      </c>
      <c r="AK21" s="90">
        <f t="shared" si="14"/>
        <v>3.7039830418532649E-3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7349868584</v>
      </c>
      <c r="E22" s="65">
        <v>614997558</v>
      </c>
      <c r="F22" s="67">
        <f t="shared" si="0"/>
        <v>7964866142</v>
      </c>
      <c r="G22" s="64">
        <v>7349868584</v>
      </c>
      <c r="H22" s="65">
        <v>614997558</v>
      </c>
      <c r="I22" s="67">
        <f t="shared" si="1"/>
        <v>7964866142</v>
      </c>
      <c r="J22" s="64">
        <v>625692822</v>
      </c>
      <c r="K22" s="65">
        <v>16926241</v>
      </c>
      <c r="L22" s="65">
        <f t="shared" si="2"/>
        <v>642619063</v>
      </c>
      <c r="M22" s="90">
        <f t="shared" si="3"/>
        <v>8.0681715366359763E-2</v>
      </c>
      <c r="N22" s="100">
        <v>0</v>
      </c>
      <c r="O22" s="101">
        <v>0</v>
      </c>
      <c r="P22" s="102">
        <f t="shared" si="4"/>
        <v>0</v>
      </c>
      <c r="Q22" s="90">
        <f t="shared" si="5"/>
        <v>0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v>625692822</v>
      </c>
      <c r="AA22" s="65">
        <v>16926241</v>
      </c>
      <c r="AB22" s="65">
        <f t="shared" si="10"/>
        <v>642619063</v>
      </c>
      <c r="AC22" s="90">
        <f t="shared" si="11"/>
        <v>8.0681715366359763E-2</v>
      </c>
      <c r="AD22" s="64">
        <v>1191100306</v>
      </c>
      <c r="AE22" s="65">
        <v>26862397</v>
      </c>
      <c r="AF22" s="65">
        <f t="shared" si="12"/>
        <v>1217962703</v>
      </c>
      <c r="AG22" s="65">
        <v>7136380882</v>
      </c>
      <c r="AH22" s="65">
        <v>7138395839</v>
      </c>
      <c r="AI22" s="65">
        <v>1217962703</v>
      </c>
      <c r="AJ22" s="90">
        <f t="shared" si="13"/>
        <v>0.17066952046688699</v>
      </c>
      <c r="AK22" s="90">
        <f t="shared" si="14"/>
        <v>-0.47238198557546474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4287707945</v>
      </c>
      <c r="E23" s="65">
        <v>231469401</v>
      </c>
      <c r="F23" s="67">
        <f t="shared" si="0"/>
        <v>4519177346</v>
      </c>
      <c r="G23" s="64">
        <v>4287707945</v>
      </c>
      <c r="H23" s="65">
        <v>231469401</v>
      </c>
      <c r="I23" s="67">
        <f t="shared" si="1"/>
        <v>4519177346</v>
      </c>
      <c r="J23" s="64">
        <v>613696980</v>
      </c>
      <c r="K23" s="65">
        <v>4097595</v>
      </c>
      <c r="L23" s="65">
        <f t="shared" si="2"/>
        <v>617794575</v>
      </c>
      <c r="M23" s="90">
        <f t="shared" si="3"/>
        <v>0.13670509645894299</v>
      </c>
      <c r="N23" s="100">
        <v>0</v>
      </c>
      <c r="O23" s="101">
        <v>0</v>
      </c>
      <c r="P23" s="102">
        <f t="shared" si="4"/>
        <v>0</v>
      </c>
      <c r="Q23" s="90">
        <f t="shared" si="5"/>
        <v>0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v>613696980</v>
      </c>
      <c r="AA23" s="65">
        <v>4097595</v>
      </c>
      <c r="AB23" s="65">
        <f t="shared" si="10"/>
        <v>617794575</v>
      </c>
      <c r="AC23" s="90">
        <f t="shared" si="11"/>
        <v>0.13670509645894299</v>
      </c>
      <c r="AD23" s="64">
        <v>677046454</v>
      </c>
      <c r="AE23" s="65">
        <v>15817610</v>
      </c>
      <c r="AF23" s="65">
        <f t="shared" si="12"/>
        <v>692864064</v>
      </c>
      <c r="AG23" s="65">
        <v>4158565438</v>
      </c>
      <c r="AH23" s="65">
        <v>4597452793</v>
      </c>
      <c r="AI23" s="65">
        <v>692864064</v>
      </c>
      <c r="AJ23" s="90">
        <f t="shared" si="13"/>
        <v>0.16661131689038003</v>
      </c>
      <c r="AK23" s="90">
        <f t="shared" si="14"/>
        <v>-0.10834663377779108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2270095304</v>
      </c>
      <c r="E24" s="65">
        <v>189041750</v>
      </c>
      <c r="F24" s="67">
        <f t="shared" si="0"/>
        <v>2459137054</v>
      </c>
      <c r="G24" s="64">
        <v>2270095304</v>
      </c>
      <c r="H24" s="65">
        <v>189041750</v>
      </c>
      <c r="I24" s="67">
        <f t="shared" si="1"/>
        <v>2459137054</v>
      </c>
      <c r="J24" s="64">
        <v>492292615</v>
      </c>
      <c r="K24" s="65">
        <v>23087629</v>
      </c>
      <c r="L24" s="65">
        <f t="shared" si="2"/>
        <v>515380244</v>
      </c>
      <c r="M24" s="90">
        <f t="shared" si="3"/>
        <v>0.20957768220428757</v>
      </c>
      <c r="N24" s="100">
        <v>0</v>
      </c>
      <c r="O24" s="101">
        <v>0</v>
      </c>
      <c r="P24" s="102">
        <f t="shared" si="4"/>
        <v>0</v>
      </c>
      <c r="Q24" s="90">
        <f t="shared" si="5"/>
        <v>0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v>492292615</v>
      </c>
      <c r="AA24" s="65">
        <v>23087629</v>
      </c>
      <c r="AB24" s="65">
        <f t="shared" si="10"/>
        <v>515380244</v>
      </c>
      <c r="AC24" s="90">
        <f t="shared" si="11"/>
        <v>0.20957768220428757</v>
      </c>
      <c r="AD24" s="64">
        <v>346913920</v>
      </c>
      <c r="AE24" s="65">
        <v>131592556</v>
      </c>
      <c r="AF24" s="65">
        <f t="shared" si="12"/>
        <v>478506476</v>
      </c>
      <c r="AG24" s="65">
        <v>2680164880</v>
      </c>
      <c r="AH24" s="65">
        <v>2689800931</v>
      </c>
      <c r="AI24" s="65">
        <v>478506476</v>
      </c>
      <c r="AJ24" s="90">
        <f t="shared" si="13"/>
        <v>0.17853620856340749</v>
      </c>
      <c r="AK24" s="90">
        <f t="shared" si="14"/>
        <v>7.7060123215552778E-2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3064960261</v>
      </c>
      <c r="E25" s="65">
        <v>457423210</v>
      </c>
      <c r="F25" s="67">
        <f t="shared" si="0"/>
        <v>3522383471</v>
      </c>
      <c r="G25" s="64">
        <v>3064960261</v>
      </c>
      <c r="H25" s="65">
        <v>465408966</v>
      </c>
      <c r="I25" s="67">
        <f t="shared" si="1"/>
        <v>3530369227</v>
      </c>
      <c r="J25" s="64">
        <v>597500482</v>
      </c>
      <c r="K25" s="65">
        <v>14549722</v>
      </c>
      <c r="L25" s="65">
        <f t="shared" si="2"/>
        <v>612050204</v>
      </c>
      <c r="M25" s="90">
        <f t="shared" si="3"/>
        <v>0.17376024190411038</v>
      </c>
      <c r="N25" s="100">
        <v>0</v>
      </c>
      <c r="O25" s="101">
        <v>0</v>
      </c>
      <c r="P25" s="102">
        <f t="shared" si="4"/>
        <v>0</v>
      </c>
      <c r="Q25" s="90">
        <f t="shared" si="5"/>
        <v>0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v>597500482</v>
      </c>
      <c r="AA25" s="65">
        <v>14549722</v>
      </c>
      <c r="AB25" s="65">
        <f t="shared" si="10"/>
        <v>612050204</v>
      </c>
      <c r="AC25" s="90">
        <f t="shared" si="11"/>
        <v>0.17376024190411038</v>
      </c>
      <c r="AD25" s="64">
        <v>536326255</v>
      </c>
      <c r="AE25" s="65">
        <v>29300334</v>
      </c>
      <c r="AF25" s="65">
        <f t="shared" si="12"/>
        <v>565626589</v>
      </c>
      <c r="AG25" s="65">
        <v>3008612381</v>
      </c>
      <c r="AH25" s="65">
        <v>3013986632</v>
      </c>
      <c r="AI25" s="65">
        <v>565626589</v>
      </c>
      <c r="AJ25" s="90">
        <f t="shared" si="13"/>
        <v>0.18800248000441902</v>
      </c>
      <c r="AK25" s="90">
        <f t="shared" si="14"/>
        <v>8.2074668876642942E-2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2258348868</v>
      </c>
      <c r="E26" s="65">
        <v>504799865</v>
      </c>
      <c r="F26" s="67">
        <f t="shared" si="0"/>
        <v>2763148733</v>
      </c>
      <c r="G26" s="64">
        <v>2258348868</v>
      </c>
      <c r="H26" s="65">
        <v>539909625</v>
      </c>
      <c r="I26" s="67">
        <f t="shared" si="1"/>
        <v>2798258493</v>
      </c>
      <c r="J26" s="64">
        <v>346456254</v>
      </c>
      <c r="K26" s="65">
        <v>26847318</v>
      </c>
      <c r="L26" s="65">
        <f t="shared" si="2"/>
        <v>373303572</v>
      </c>
      <c r="M26" s="90">
        <f t="shared" si="3"/>
        <v>0.1351007882933242</v>
      </c>
      <c r="N26" s="100">
        <v>0</v>
      </c>
      <c r="O26" s="101">
        <v>0</v>
      </c>
      <c r="P26" s="102">
        <f t="shared" si="4"/>
        <v>0</v>
      </c>
      <c r="Q26" s="90">
        <f t="shared" si="5"/>
        <v>0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v>346456254</v>
      </c>
      <c r="AA26" s="65">
        <v>26847318</v>
      </c>
      <c r="AB26" s="65">
        <f t="shared" si="10"/>
        <v>373303572</v>
      </c>
      <c r="AC26" s="90">
        <f t="shared" si="11"/>
        <v>0.1351007882933242</v>
      </c>
      <c r="AD26" s="64">
        <v>335495316</v>
      </c>
      <c r="AE26" s="65">
        <v>21323290</v>
      </c>
      <c r="AF26" s="65">
        <f t="shared" si="12"/>
        <v>356818606</v>
      </c>
      <c r="AG26" s="65">
        <v>2511338013</v>
      </c>
      <c r="AH26" s="65">
        <v>2498373648</v>
      </c>
      <c r="AI26" s="65">
        <v>356818606</v>
      </c>
      <c r="AJ26" s="90">
        <f t="shared" si="13"/>
        <v>0.14208306653780581</v>
      </c>
      <c r="AK26" s="90">
        <f t="shared" si="14"/>
        <v>4.6199849791465297E-2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3065058376</v>
      </c>
      <c r="E27" s="65">
        <v>1023042577</v>
      </c>
      <c r="F27" s="67">
        <f t="shared" si="0"/>
        <v>4088100953</v>
      </c>
      <c r="G27" s="64">
        <v>3070759952</v>
      </c>
      <c r="H27" s="65">
        <v>1426741570</v>
      </c>
      <c r="I27" s="67">
        <f t="shared" si="1"/>
        <v>4497501522</v>
      </c>
      <c r="J27" s="64">
        <v>574412373</v>
      </c>
      <c r="K27" s="65">
        <v>117830353</v>
      </c>
      <c r="L27" s="65">
        <f t="shared" si="2"/>
        <v>692242726</v>
      </c>
      <c r="M27" s="90">
        <f t="shared" si="3"/>
        <v>0.16933112316906132</v>
      </c>
      <c r="N27" s="100">
        <v>0</v>
      </c>
      <c r="O27" s="101">
        <v>0</v>
      </c>
      <c r="P27" s="102">
        <f t="shared" si="4"/>
        <v>0</v>
      </c>
      <c r="Q27" s="90">
        <f t="shared" si="5"/>
        <v>0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v>574412373</v>
      </c>
      <c r="AA27" s="65">
        <v>117830353</v>
      </c>
      <c r="AB27" s="65">
        <f t="shared" si="10"/>
        <v>692242726</v>
      </c>
      <c r="AC27" s="90">
        <f t="shared" si="11"/>
        <v>0.16933112316906132</v>
      </c>
      <c r="AD27" s="64">
        <v>492035363</v>
      </c>
      <c r="AE27" s="65">
        <v>119652786</v>
      </c>
      <c r="AF27" s="65">
        <f t="shared" si="12"/>
        <v>611688149</v>
      </c>
      <c r="AG27" s="65">
        <v>3656006750</v>
      </c>
      <c r="AH27" s="65">
        <v>4153467410</v>
      </c>
      <c r="AI27" s="65">
        <v>611688149</v>
      </c>
      <c r="AJ27" s="90">
        <f t="shared" si="13"/>
        <v>0.16731045395362029</v>
      </c>
      <c r="AK27" s="90">
        <f t="shared" si="14"/>
        <v>0.13169223097045801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77410364583</v>
      </c>
      <c r="E28" s="69">
        <f>SUM(E9:E27)</f>
        <v>8744254868</v>
      </c>
      <c r="F28" s="70">
        <f t="shared" si="0"/>
        <v>86154619451</v>
      </c>
      <c r="G28" s="68">
        <f>SUM(G9:G27)</f>
        <v>77384835858</v>
      </c>
      <c r="H28" s="69">
        <f>SUM(H9:H27)</f>
        <v>9234506963</v>
      </c>
      <c r="I28" s="70">
        <f t="shared" si="1"/>
        <v>86619342821</v>
      </c>
      <c r="J28" s="68">
        <f>SUM(J9:J27)</f>
        <v>16327308203</v>
      </c>
      <c r="K28" s="69">
        <f>SUM(K9:K27)</f>
        <v>1140551425</v>
      </c>
      <c r="L28" s="69">
        <f t="shared" si="2"/>
        <v>17467859628</v>
      </c>
      <c r="M28" s="91">
        <f t="shared" si="3"/>
        <v>0.20275012227214068</v>
      </c>
      <c r="N28" s="103">
        <f>SUM(N9:N27)</f>
        <v>0</v>
      </c>
      <c r="O28" s="104">
        <f>SUM(O9:O27)</f>
        <v>0</v>
      </c>
      <c r="P28" s="105">
        <f t="shared" si="4"/>
        <v>0</v>
      </c>
      <c r="Q28" s="91">
        <f t="shared" si="5"/>
        <v>0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v>16327308203</v>
      </c>
      <c r="AA28" s="69">
        <v>1140551425</v>
      </c>
      <c r="AB28" s="69">
        <f t="shared" si="10"/>
        <v>17467859628</v>
      </c>
      <c r="AC28" s="91">
        <f t="shared" si="11"/>
        <v>0.20275012227214068</v>
      </c>
      <c r="AD28" s="68">
        <f>SUM(AD9:AD27)</f>
        <v>14857622045</v>
      </c>
      <c r="AE28" s="69">
        <f>SUM(AE9:AE27)</f>
        <v>936202404</v>
      </c>
      <c r="AF28" s="69">
        <f t="shared" si="12"/>
        <v>15793824449</v>
      </c>
      <c r="AG28" s="69">
        <f>SUM(AG9:AG27)</f>
        <v>79478500876</v>
      </c>
      <c r="AH28" s="69">
        <f>SUM(AH9:AH27)</f>
        <v>81339717425</v>
      </c>
      <c r="AI28" s="69">
        <f>SUM(AI9:AI27)</f>
        <v>15793824449</v>
      </c>
      <c r="AJ28" s="91">
        <f t="shared" si="13"/>
        <v>0.19871819768771251</v>
      </c>
      <c r="AK28" s="91">
        <f t="shared" si="14"/>
        <v>0.10599302179188097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9405341830</v>
      </c>
      <c r="E9" s="78">
        <v>1219326304</v>
      </c>
      <c r="F9" s="79">
        <f>$D9       +$E9</f>
        <v>10624668134</v>
      </c>
      <c r="G9" s="77">
        <v>9408403948</v>
      </c>
      <c r="H9" s="78">
        <v>1295320246</v>
      </c>
      <c r="I9" s="79">
        <f>$G9       +$H9</f>
        <v>10703724194</v>
      </c>
      <c r="J9" s="77">
        <v>2696082707</v>
      </c>
      <c r="K9" s="78">
        <v>160140142</v>
      </c>
      <c r="L9" s="78">
        <f>$J9       +$K9</f>
        <v>2856222849</v>
      </c>
      <c r="M9" s="95">
        <f>IF(($F9       =0),0,($L9       /$F9       ))</f>
        <v>0.2688293707602783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2696082707</v>
      </c>
      <c r="AA9" s="78">
        <v>160140142</v>
      </c>
      <c r="AB9" s="78">
        <f>$Z9       +$AA9</f>
        <v>2856222849</v>
      </c>
      <c r="AC9" s="95">
        <f>IF(($F9       =0),0,($AB9       /$F9       ))</f>
        <v>0.2688293707602783</v>
      </c>
      <c r="AD9" s="77">
        <v>2447427462</v>
      </c>
      <c r="AE9" s="78">
        <v>114805605</v>
      </c>
      <c r="AF9" s="78">
        <f>$AD9       +$AE9</f>
        <v>2562233067</v>
      </c>
      <c r="AG9" s="78">
        <v>10956771689</v>
      </c>
      <c r="AH9" s="78">
        <v>10102699706</v>
      </c>
      <c r="AI9" s="79">
        <v>2562233067</v>
      </c>
      <c r="AJ9" s="114">
        <f>IF(($AG9       =0),0,($AI9       /$AG9       ))</f>
        <v>0.23384927054493085</v>
      </c>
      <c r="AK9" s="115">
        <f>IF(($AF9       =0),0,(($L9       /$AF9       )-1))</f>
        <v>0.11473967211898439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17272541720</v>
      </c>
      <c r="E10" s="78">
        <v>1995957430</v>
      </c>
      <c r="F10" s="79">
        <f t="shared" ref="F10:F55" si="0">$D10      +$E10</f>
        <v>19268499150</v>
      </c>
      <c r="G10" s="77">
        <v>17272541720</v>
      </c>
      <c r="H10" s="78">
        <v>1995957430</v>
      </c>
      <c r="I10" s="79">
        <f t="shared" ref="I10:I55" si="1">$G10      +$H10</f>
        <v>19268499150</v>
      </c>
      <c r="J10" s="77">
        <v>6404833510</v>
      </c>
      <c r="K10" s="78">
        <v>32126890443</v>
      </c>
      <c r="L10" s="78">
        <f t="shared" ref="L10:L55" si="2">$J10      +$K10</f>
        <v>38531723953</v>
      </c>
      <c r="M10" s="95">
        <f t="shared" ref="M10:M55" si="3">IF(($F10      =0),0,($L10      /$F10      ))</f>
        <v>1.9997262710001988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v>6404833510</v>
      </c>
      <c r="AA10" s="78">
        <v>32126890443</v>
      </c>
      <c r="AB10" s="78">
        <f t="shared" ref="AB10:AB55" si="10">$Z10      +$AA10</f>
        <v>38531723953</v>
      </c>
      <c r="AC10" s="95">
        <f t="shared" ref="AC10:AC55" si="11">IF(($F10      =0),0,($AB10      /$F10      ))</f>
        <v>1.9997262710001988</v>
      </c>
      <c r="AD10" s="77">
        <v>2849212586</v>
      </c>
      <c r="AE10" s="78">
        <v>699954172</v>
      </c>
      <c r="AF10" s="78">
        <f t="shared" ref="AF10:AF55" si="12">$AD10      +$AE10</f>
        <v>3549166758</v>
      </c>
      <c r="AG10" s="78">
        <v>17036353690</v>
      </c>
      <c r="AH10" s="78">
        <v>18260970920</v>
      </c>
      <c r="AI10" s="79">
        <v>3549166758</v>
      </c>
      <c r="AJ10" s="114">
        <f t="shared" ref="AJ10:AJ55" si="13">IF(($AG10      =0),0,($AI10      /$AG10      ))</f>
        <v>0.20832901350734989</v>
      </c>
      <c r="AK10" s="115">
        <f t="shared" ref="AK10:AK55" si="14">IF(($AF10      =0),0,(($L10      /$AF10      )-1))</f>
        <v>9.8565549550884199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26677883550</v>
      </c>
      <c r="E11" s="81">
        <f>SUM(E9:E10)</f>
        <v>3215283734</v>
      </c>
      <c r="F11" s="82">
        <f t="shared" si="0"/>
        <v>29893167284</v>
      </c>
      <c r="G11" s="80">
        <f>SUM(G9:G10)</f>
        <v>26680945668</v>
      </c>
      <c r="H11" s="81">
        <f>SUM(H9:H10)</f>
        <v>3291277676</v>
      </c>
      <c r="I11" s="82">
        <f t="shared" si="1"/>
        <v>29972223344</v>
      </c>
      <c r="J11" s="80">
        <f>SUM(J9:J10)</f>
        <v>9100916217</v>
      </c>
      <c r="K11" s="81">
        <f>SUM(K9:K10)</f>
        <v>32287030585</v>
      </c>
      <c r="L11" s="81">
        <f t="shared" si="2"/>
        <v>41387946802</v>
      </c>
      <c r="M11" s="96">
        <f t="shared" si="3"/>
        <v>1.384528658632719</v>
      </c>
      <c r="N11" s="80">
        <f>SUM(N9:N10)</f>
        <v>0</v>
      </c>
      <c r="O11" s="81">
        <f>SUM(O9:O10)</f>
        <v>0</v>
      </c>
      <c r="P11" s="81">
        <f t="shared" si="4"/>
        <v>0</v>
      </c>
      <c r="Q11" s="96">
        <f t="shared" si="5"/>
        <v>0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v>9100916217</v>
      </c>
      <c r="AA11" s="81">
        <v>32287030585</v>
      </c>
      <c r="AB11" s="81">
        <f t="shared" si="10"/>
        <v>41387946802</v>
      </c>
      <c r="AC11" s="96">
        <f t="shared" si="11"/>
        <v>1.384528658632719</v>
      </c>
      <c r="AD11" s="80">
        <f>SUM(AD9:AD10)</f>
        <v>5296640048</v>
      </c>
      <c r="AE11" s="81">
        <f>SUM(AE9:AE10)</f>
        <v>814759777</v>
      </c>
      <c r="AF11" s="81">
        <f t="shared" si="12"/>
        <v>6111399825</v>
      </c>
      <c r="AG11" s="81">
        <f>SUM(AG9:AG10)</f>
        <v>27993125379</v>
      </c>
      <c r="AH11" s="81">
        <f>SUM(AH9:AH10)</f>
        <v>28363670626</v>
      </c>
      <c r="AI11" s="82">
        <f>SUM(AI9:AI10)</f>
        <v>6111399825</v>
      </c>
      <c r="AJ11" s="116">
        <f t="shared" si="13"/>
        <v>0.21831788134613492</v>
      </c>
      <c r="AK11" s="117">
        <f t="shared" si="14"/>
        <v>5.7722531641104009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554298038</v>
      </c>
      <c r="E12" s="78">
        <v>74050299</v>
      </c>
      <c r="F12" s="79">
        <f t="shared" si="0"/>
        <v>628348337</v>
      </c>
      <c r="G12" s="77">
        <v>554298038</v>
      </c>
      <c r="H12" s="78">
        <v>74050299</v>
      </c>
      <c r="I12" s="79">
        <f t="shared" si="1"/>
        <v>628348337</v>
      </c>
      <c r="J12" s="77">
        <v>126346971</v>
      </c>
      <c r="K12" s="78">
        <v>80081697</v>
      </c>
      <c r="L12" s="78">
        <f t="shared" si="2"/>
        <v>206428668</v>
      </c>
      <c r="M12" s="95">
        <f t="shared" si="3"/>
        <v>0.32852584441549976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126346971</v>
      </c>
      <c r="AA12" s="78">
        <v>80081697</v>
      </c>
      <c r="AB12" s="78">
        <f t="shared" si="10"/>
        <v>206428668</v>
      </c>
      <c r="AC12" s="95">
        <f t="shared" si="11"/>
        <v>0.32852584441549976</v>
      </c>
      <c r="AD12" s="77">
        <v>97575721</v>
      </c>
      <c r="AE12" s="78">
        <v>19353410</v>
      </c>
      <c r="AF12" s="78">
        <f t="shared" si="12"/>
        <v>116929131</v>
      </c>
      <c r="AG12" s="78">
        <v>571409839</v>
      </c>
      <c r="AH12" s="78">
        <v>613775838</v>
      </c>
      <c r="AI12" s="79">
        <v>116929131</v>
      </c>
      <c r="AJ12" s="114">
        <f t="shared" si="13"/>
        <v>0.20463268746760238</v>
      </c>
      <c r="AK12" s="115">
        <f t="shared" si="14"/>
        <v>0.76541693446776748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373106714</v>
      </c>
      <c r="E13" s="78">
        <v>34518783</v>
      </c>
      <c r="F13" s="79">
        <f t="shared" si="0"/>
        <v>407625497</v>
      </c>
      <c r="G13" s="77">
        <v>373641454</v>
      </c>
      <c r="H13" s="78">
        <v>40731117</v>
      </c>
      <c r="I13" s="79">
        <f t="shared" si="1"/>
        <v>414372571</v>
      </c>
      <c r="J13" s="77">
        <v>58978163</v>
      </c>
      <c r="K13" s="78">
        <v>3939176</v>
      </c>
      <c r="L13" s="78">
        <f t="shared" si="2"/>
        <v>62917339</v>
      </c>
      <c r="M13" s="95">
        <f t="shared" si="3"/>
        <v>0.15435084277861058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58978163</v>
      </c>
      <c r="AA13" s="78">
        <v>3939176</v>
      </c>
      <c r="AB13" s="78">
        <f t="shared" si="10"/>
        <v>62917339</v>
      </c>
      <c r="AC13" s="95">
        <f t="shared" si="11"/>
        <v>0.15435084277861058</v>
      </c>
      <c r="AD13" s="77">
        <v>86289178</v>
      </c>
      <c r="AE13" s="78">
        <v>2435977</v>
      </c>
      <c r="AF13" s="78">
        <f t="shared" si="12"/>
        <v>88725155</v>
      </c>
      <c r="AG13" s="78">
        <v>368556549</v>
      </c>
      <c r="AH13" s="78">
        <v>388211278</v>
      </c>
      <c r="AI13" s="79">
        <v>88725155</v>
      </c>
      <c r="AJ13" s="114">
        <f t="shared" si="13"/>
        <v>0.24073688350061037</v>
      </c>
      <c r="AK13" s="115">
        <f t="shared" si="14"/>
        <v>-0.29087372121243404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684903101</v>
      </c>
      <c r="E14" s="78">
        <v>67378050</v>
      </c>
      <c r="F14" s="79">
        <f t="shared" si="0"/>
        <v>752281151</v>
      </c>
      <c r="G14" s="77">
        <v>684903101</v>
      </c>
      <c r="H14" s="78">
        <v>67378050</v>
      </c>
      <c r="I14" s="79">
        <f t="shared" si="1"/>
        <v>752281151</v>
      </c>
      <c r="J14" s="77">
        <v>41772990</v>
      </c>
      <c r="K14" s="78">
        <v>1809698</v>
      </c>
      <c r="L14" s="78">
        <f t="shared" si="2"/>
        <v>43582688</v>
      </c>
      <c r="M14" s="95">
        <f t="shared" si="3"/>
        <v>5.7934042268726206E-2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41772990</v>
      </c>
      <c r="AA14" s="78">
        <v>1809698</v>
      </c>
      <c r="AB14" s="78">
        <f t="shared" si="10"/>
        <v>43582688</v>
      </c>
      <c r="AC14" s="95">
        <f t="shared" si="11"/>
        <v>5.7934042268726206E-2</v>
      </c>
      <c r="AD14" s="77">
        <v>72981174</v>
      </c>
      <c r="AE14" s="78">
        <v>3417761</v>
      </c>
      <c r="AF14" s="78">
        <f t="shared" si="12"/>
        <v>76398935</v>
      </c>
      <c r="AG14" s="78">
        <v>673762272</v>
      </c>
      <c r="AH14" s="78">
        <v>693580767</v>
      </c>
      <c r="AI14" s="79">
        <v>76398935</v>
      </c>
      <c r="AJ14" s="114">
        <f t="shared" si="13"/>
        <v>0.11339153018054415</v>
      </c>
      <c r="AK14" s="115">
        <f t="shared" si="14"/>
        <v>-0.42953801646580547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560769599</v>
      </c>
      <c r="E15" s="78">
        <v>79929555</v>
      </c>
      <c r="F15" s="79">
        <f t="shared" si="0"/>
        <v>640699154</v>
      </c>
      <c r="G15" s="77">
        <v>560769599</v>
      </c>
      <c r="H15" s="78">
        <v>79929555</v>
      </c>
      <c r="I15" s="79">
        <f t="shared" si="1"/>
        <v>640699154</v>
      </c>
      <c r="J15" s="77">
        <v>147587216</v>
      </c>
      <c r="K15" s="78">
        <v>10368358</v>
      </c>
      <c r="L15" s="78">
        <f t="shared" si="2"/>
        <v>157955574</v>
      </c>
      <c r="M15" s="95">
        <f t="shared" si="3"/>
        <v>0.24653626122940064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147587216</v>
      </c>
      <c r="AA15" s="78">
        <v>10368358</v>
      </c>
      <c r="AB15" s="78">
        <f t="shared" si="10"/>
        <v>157955574</v>
      </c>
      <c r="AC15" s="95">
        <f t="shared" si="11"/>
        <v>0.24653626122940064</v>
      </c>
      <c r="AD15" s="77">
        <v>121203942</v>
      </c>
      <c r="AE15" s="78">
        <v>11787492</v>
      </c>
      <c r="AF15" s="78">
        <f t="shared" si="12"/>
        <v>132991434</v>
      </c>
      <c r="AG15" s="78">
        <v>663791418</v>
      </c>
      <c r="AH15" s="78">
        <v>704390350</v>
      </c>
      <c r="AI15" s="79">
        <v>132991434</v>
      </c>
      <c r="AJ15" s="114">
        <f t="shared" si="13"/>
        <v>0.20035124045547695</v>
      </c>
      <c r="AK15" s="115">
        <f t="shared" si="14"/>
        <v>0.18771239055892885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260784677</v>
      </c>
      <c r="E16" s="78">
        <v>44338131</v>
      </c>
      <c r="F16" s="79">
        <f t="shared" si="0"/>
        <v>305122808</v>
      </c>
      <c r="G16" s="77">
        <v>260784677</v>
      </c>
      <c r="H16" s="78">
        <v>44338131</v>
      </c>
      <c r="I16" s="79">
        <f t="shared" si="1"/>
        <v>305122808</v>
      </c>
      <c r="J16" s="77">
        <v>55736906</v>
      </c>
      <c r="K16" s="78">
        <v>55984353</v>
      </c>
      <c r="L16" s="78">
        <f t="shared" si="2"/>
        <v>111721259</v>
      </c>
      <c r="M16" s="95">
        <f t="shared" si="3"/>
        <v>0.36615177912232638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55736906</v>
      </c>
      <c r="AA16" s="78">
        <v>55984353</v>
      </c>
      <c r="AB16" s="78">
        <f t="shared" si="10"/>
        <v>111721259</v>
      </c>
      <c r="AC16" s="95">
        <f t="shared" si="11"/>
        <v>0.36615177912232638</v>
      </c>
      <c r="AD16" s="77">
        <v>40908812</v>
      </c>
      <c r="AE16" s="78">
        <v>19416096</v>
      </c>
      <c r="AF16" s="78">
        <f t="shared" si="12"/>
        <v>60324908</v>
      </c>
      <c r="AG16" s="78">
        <v>311540906</v>
      </c>
      <c r="AH16" s="78">
        <v>360999187</v>
      </c>
      <c r="AI16" s="79">
        <v>60324908</v>
      </c>
      <c r="AJ16" s="114">
        <f t="shared" si="13"/>
        <v>0.19363398782694688</v>
      </c>
      <c r="AK16" s="115">
        <f t="shared" si="14"/>
        <v>0.85199219864537556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1268316432</v>
      </c>
      <c r="E17" s="78">
        <v>79342839</v>
      </c>
      <c r="F17" s="79">
        <f t="shared" si="0"/>
        <v>1347659271</v>
      </c>
      <c r="G17" s="77">
        <v>1268316432</v>
      </c>
      <c r="H17" s="78">
        <v>79342839</v>
      </c>
      <c r="I17" s="79">
        <f t="shared" si="1"/>
        <v>1347659271</v>
      </c>
      <c r="J17" s="77">
        <v>288511725</v>
      </c>
      <c r="K17" s="78">
        <v>6089601</v>
      </c>
      <c r="L17" s="78">
        <f t="shared" si="2"/>
        <v>294601326</v>
      </c>
      <c r="M17" s="95">
        <f t="shared" si="3"/>
        <v>0.21860223302689691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288511725</v>
      </c>
      <c r="AA17" s="78">
        <v>6089601</v>
      </c>
      <c r="AB17" s="78">
        <f t="shared" si="10"/>
        <v>294601326</v>
      </c>
      <c r="AC17" s="95">
        <f t="shared" si="11"/>
        <v>0.21860223302689691</v>
      </c>
      <c r="AD17" s="77">
        <v>253772658</v>
      </c>
      <c r="AE17" s="78">
        <v>11099839</v>
      </c>
      <c r="AF17" s="78">
        <f t="shared" si="12"/>
        <v>264872497</v>
      </c>
      <c r="AG17" s="78">
        <v>1203594916</v>
      </c>
      <c r="AH17" s="78">
        <v>1286047077</v>
      </c>
      <c r="AI17" s="79">
        <v>264872497</v>
      </c>
      <c r="AJ17" s="114">
        <f t="shared" si="13"/>
        <v>0.22006780975801329</v>
      </c>
      <c r="AK17" s="115">
        <f t="shared" si="14"/>
        <v>0.11223826307644158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219363438</v>
      </c>
      <c r="E18" s="78">
        <v>63737435</v>
      </c>
      <c r="F18" s="79">
        <f t="shared" si="0"/>
        <v>283100873</v>
      </c>
      <c r="G18" s="77">
        <v>219363438</v>
      </c>
      <c r="H18" s="78">
        <v>63737435</v>
      </c>
      <c r="I18" s="79">
        <f t="shared" si="1"/>
        <v>283100873</v>
      </c>
      <c r="J18" s="77">
        <v>35108982</v>
      </c>
      <c r="K18" s="78">
        <v>37848864</v>
      </c>
      <c r="L18" s="78">
        <f t="shared" si="2"/>
        <v>72957846</v>
      </c>
      <c r="M18" s="95">
        <f t="shared" si="3"/>
        <v>0.25770971748292704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35108982</v>
      </c>
      <c r="AA18" s="78">
        <v>37848864</v>
      </c>
      <c r="AB18" s="78">
        <f t="shared" si="10"/>
        <v>72957846</v>
      </c>
      <c r="AC18" s="95">
        <f t="shared" si="11"/>
        <v>0.25770971748292704</v>
      </c>
      <c r="AD18" s="77">
        <v>37948614</v>
      </c>
      <c r="AE18" s="78">
        <v>26294086</v>
      </c>
      <c r="AF18" s="78">
        <f t="shared" si="12"/>
        <v>64242700</v>
      </c>
      <c r="AG18" s="78">
        <v>212997611</v>
      </c>
      <c r="AH18" s="78">
        <v>254639524</v>
      </c>
      <c r="AI18" s="79">
        <v>64242700</v>
      </c>
      <c r="AJ18" s="114">
        <f t="shared" si="13"/>
        <v>0.30161230306005637</v>
      </c>
      <c r="AK18" s="115">
        <f t="shared" si="14"/>
        <v>0.13565970919653125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180616828</v>
      </c>
      <c r="E19" s="78">
        <v>10387000</v>
      </c>
      <c r="F19" s="79">
        <f t="shared" si="0"/>
        <v>191003828</v>
      </c>
      <c r="G19" s="77">
        <v>200522504</v>
      </c>
      <c r="H19" s="78">
        <v>11102000</v>
      </c>
      <c r="I19" s="79">
        <f t="shared" si="1"/>
        <v>211624504</v>
      </c>
      <c r="J19" s="77">
        <v>29702896</v>
      </c>
      <c r="K19" s="78">
        <v>71153</v>
      </c>
      <c r="L19" s="78">
        <f t="shared" si="2"/>
        <v>29774049</v>
      </c>
      <c r="M19" s="95">
        <f t="shared" si="3"/>
        <v>0.15588194913035983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29702896</v>
      </c>
      <c r="AA19" s="78">
        <v>71153</v>
      </c>
      <c r="AB19" s="78">
        <f t="shared" si="10"/>
        <v>29774049</v>
      </c>
      <c r="AC19" s="95">
        <f t="shared" si="11"/>
        <v>0.15588194913035983</v>
      </c>
      <c r="AD19" s="77">
        <v>23723427</v>
      </c>
      <c r="AE19" s="78">
        <v>3811656</v>
      </c>
      <c r="AF19" s="78">
        <f t="shared" si="12"/>
        <v>27535083</v>
      </c>
      <c r="AG19" s="78">
        <v>168416000</v>
      </c>
      <c r="AH19" s="78">
        <v>225756801</v>
      </c>
      <c r="AI19" s="79">
        <v>27535083</v>
      </c>
      <c r="AJ19" s="114">
        <f t="shared" si="13"/>
        <v>0.16349446014630439</v>
      </c>
      <c r="AK19" s="115">
        <f t="shared" si="14"/>
        <v>8.1313210495860933E-2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4102158827</v>
      </c>
      <c r="E20" s="81">
        <f>SUM(E12:E19)</f>
        <v>453682092</v>
      </c>
      <c r="F20" s="82">
        <f t="shared" si="0"/>
        <v>4555840919</v>
      </c>
      <c r="G20" s="80">
        <f>SUM(G12:G19)</f>
        <v>4122599243</v>
      </c>
      <c r="H20" s="81">
        <f>SUM(H12:H19)</f>
        <v>460609426</v>
      </c>
      <c r="I20" s="82">
        <f t="shared" si="1"/>
        <v>4583208669</v>
      </c>
      <c r="J20" s="80">
        <f>SUM(J12:J19)</f>
        <v>783745849</v>
      </c>
      <c r="K20" s="81">
        <f>SUM(K12:K19)</f>
        <v>196192900</v>
      </c>
      <c r="L20" s="81">
        <f t="shared" si="2"/>
        <v>979938749</v>
      </c>
      <c r="M20" s="96">
        <f t="shared" si="3"/>
        <v>0.21509503216260129</v>
      </c>
      <c r="N20" s="80">
        <f>SUM(N12:N19)</f>
        <v>0</v>
      </c>
      <c r="O20" s="81">
        <f>SUM(O12:O19)</f>
        <v>0</v>
      </c>
      <c r="P20" s="81">
        <f t="shared" si="4"/>
        <v>0</v>
      </c>
      <c r="Q20" s="96">
        <f t="shared" si="5"/>
        <v>0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v>783745849</v>
      </c>
      <c r="AA20" s="81">
        <v>196192900</v>
      </c>
      <c r="AB20" s="81">
        <f t="shared" si="10"/>
        <v>979938749</v>
      </c>
      <c r="AC20" s="96">
        <f t="shared" si="11"/>
        <v>0.21509503216260129</v>
      </c>
      <c r="AD20" s="80">
        <f>SUM(AD12:AD19)</f>
        <v>734403526</v>
      </c>
      <c r="AE20" s="81">
        <f>SUM(AE12:AE19)</f>
        <v>97616317</v>
      </c>
      <c r="AF20" s="81">
        <f t="shared" si="12"/>
        <v>832019843</v>
      </c>
      <c r="AG20" s="81">
        <f>SUM(AG12:AG19)</f>
        <v>4174069511</v>
      </c>
      <c r="AH20" s="81">
        <f>SUM(AH12:AH19)</f>
        <v>4527400822</v>
      </c>
      <c r="AI20" s="82">
        <f>SUM(AI12:AI19)</f>
        <v>832019843</v>
      </c>
      <c r="AJ20" s="116">
        <f t="shared" si="13"/>
        <v>0.19933061507657293</v>
      </c>
      <c r="AK20" s="117">
        <f t="shared" si="14"/>
        <v>0.17778290655503026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355778346</v>
      </c>
      <c r="E21" s="78">
        <v>99402307</v>
      </c>
      <c r="F21" s="79">
        <f t="shared" si="0"/>
        <v>455180653</v>
      </c>
      <c r="G21" s="77">
        <v>355778346</v>
      </c>
      <c r="H21" s="78">
        <v>99402307</v>
      </c>
      <c r="I21" s="79">
        <f t="shared" si="1"/>
        <v>455180653</v>
      </c>
      <c r="J21" s="77">
        <v>15965490</v>
      </c>
      <c r="K21" s="78">
        <v>32243594</v>
      </c>
      <c r="L21" s="78">
        <f t="shared" si="2"/>
        <v>48209084</v>
      </c>
      <c r="M21" s="95">
        <f t="shared" si="3"/>
        <v>0.10591197952343551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15965490</v>
      </c>
      <c r="AA21" s="78">
        <v>32243594</v>
      </c>
      <c r="AB21" s="78">
        <f t="shared" si="10"/>
        <v>48209084</v>
      </c>
      <c r="AC21" s="95">
        <f t="shared" si="11"/>
        <v>0.10591197952343551</v>
      </c>
      <c r="AD21" s="77">
        <v>30040281</v>
      </c>
      <c r="AE21" s="78">
        <v>11343066</v>
      </c>
      <c r="AF21" s="78">
        <f t="shared" si="12"/>
        <v>41383347</v>
      </c>
      <c r="AG21" s="78">
        <v>447058893</v>
      </c>
      <c r="AH21" s="78">
        <v>515157783</v>
      </c>
      <c r="AI21" s="79">
        <v>41383347</v>
      </c>
      <c r="AJ21" s="114">
        <f t="shared" si="13"/>
        <v>9.2567998641735996E-2</v>
      </c>
      <c r="AK21" s="115">
        <f t="shared" si="14"/>
        <v>0.16493922060001576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523869680</v>
      </c>
      <c r="E22" s="78">
        <v>244669015</v>
      </c>
      <c r="F22" s="79">
        <f t="shared" si="0"/>
        <v>768538695</v>
      </c>
      <c r="G22" s="77">
        <v>540143717</v>
      </c>
      <c r="H22" s="78">
        <v>260556683</v>
      </c>
      <c r="I22" s="79">
        <f t="shared" si="1"/>
        <v>800700400</v>
      </c>
      <c r="J22" s="77">
        <v>87865042</v>
      </c>
      <c r="K22" s="78">
        <v>35792544</v>
      </c>
      <c r="L22" s="78">
        <f t="shared" si="2"/>
        <v>123657586</v>
      </c>
      <c r="M22" s="95">
        <f t="shared" si="3"/>
        <v>0.16089962262732913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87865042</v>
      </c>
      <c r="AA22" s="78">
        <v>35792544</v>
      </c>
      <c r="AB22" s="78">
        <f t="shared" si="10"/>
        <v>123657586</v>
      </c>
      <c r="AC22" s="95">
        <f t="shared" si="11"/>
        <v>0.16089962262732913</v>
      </c>
      <c r="AD22" s="77">
        <v>77982717</v>
      </c>
      <c r="AE22" s="78">
        <v>25098430</v>
      </c>
      <c r="AF22" s="78">
        <f t="shared" si="12"/>
        <v>103081147</v>
      </c>
      <c r="AG22" s="78">
        <v>711198010</v>
      </c>
      <c r="AH22" s="78">
        <v>767252282</v>
      </c>
      <c r="AI22" s="79">
        <v>103081147</v>
      </c>
      <c r="AJ22" s="114">
        <f t="shared" si="13"/>
        <v>0.144940151055822</v>
      </c>
      <c r="AK22" s="115">
        <f t="shared" si="14"/>
        <v>0.19961398954941778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120253388</v>
      </c>
      <c r="E23" s="78">
        <v>113048085</v>
      </c>
      <c r="F23" s="79">
        <f t="shared" si="0"/>
        <v>233301473</v>
      </c>
      <c r="G23" s="77">
        <v>120253391</v>
      </c>
      <c r="H23" s="78">
        <v>114591085</v>
      </c>
      <c r="I23" s="79">
        <f t="shared" si="1"/>
        <v>234844476</v>
      </c>
      <c r="J23" s="77">
        <v>24294590</v>
      </c>
      <c r="K23" s="78">
        <v>6785609</v>
      </c>
      <c r="L23" s="78">
        <f t="shared" si="2"/>
        <v>31080199</v>
      </c>
      <c r="M23" s="95">
        <f t="shared" si="3"/>
        <v>0.13321904315623417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24294590</v>
      </c>
      <c r="AA23" s="78">
        <v>6785609</v>
      </c>
      <c r="AB23" s="78">
        <f t="shared" si="10"/>
        <v>31080199</v>
      </c>
      <c r="AC23" s="95">
        <f t="shared" si="11"/>
        <v>0.13321904315623417</v>
      </c>
      <c r="AD23" s="77">
        <v>23480438</v>
      </c>
      <c r="AE23" s="78">
        <v>7122060</v>
      </c>
      <c r="AF23" s="78">
        <f t="shared" si="12"/>
        <v>30602498</v>
      </c>
      <c r="AG23" s="78">
        <v>159604663</v>
      </c>
      <c r="AH23" s="78">
        <v>173068923</v>
      </c>
      <c r="AI23" s="79">
        <v>30602498</v>
      </c>
      <c r="AJ23" s="114">
        <f t="shared" si="13"/>
        <v>0.19173937292797016</v>
      </c>
      <c r="AK23" s="115">
        <f t="shared" si="14"/>
        <v>1.5609869494967343E-2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305538054</v>
      </c>
      <c r="E24" s="78">
        <v>33877200</v>
      </c>
      <c r="F24" s="79">
        <f t="shared" si="0"/>
        <v>339415254</v>
      </c>
      <c r="G24" s="77">
        <v>305788054</v>
      </c>
      <c r="H24" s="78">
        <v>40427200</v>
      </c>
      <c r="I24" s="79">
        <f t="shared" si="1"/>
        <v>346215254</v>
      </c>
      <c r="J24" s="77">
        <v>64022787</v>
      </c>
      <c r="K24" s="78">
        <v>9053167</v>
      </c>
      <c r="L24" s="78">
        <f t="shared" si="2"/>
        <v>73075954</v>
      </c>
      <c r="M24" s="95">
        <f t="shared" si="3"/>
        <v>0.21529955751487823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64022787</v>
      </c>
      <c r="AA24" s="78">
        <v>9053167</v>
      </c>
      <c r="AB24" s="78">
        <f t="shared" si="10"/>
        <v>73075954</v>
      </c>
      <c r="AC24" s="95">
        <f t="shared" si="11"/>
        <v>0.21529955751487823</v>
      </c>
      <c r="AD24" s="77">
        <v>45144434</v>
      </c>
      <c r="AE24" s="78">
        <v>5935782</v>
      </c>
      <c r="AF24" s="78">
        <f t="shared" si="12"/>
        <v>51080216</v>
      </c>
      <c r="AG24" s="78">
        <v>295129798</v>
      </c>
      <c r="AH24" s="78">
        <v>317372780</v>
      </c>
      <c r="AI24" s="79">
        <v>51080216</v>
      </c>
      <c r="AJ24" s="114">
        <f t="shared" si="13"/>
        <v>0.17307712181607632</v>
      </c>
      <c r="AK24" s="115">
        <f t="shared" si="14"/>
        <v>0.43061168731158062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201801315</v>
      </c>
      <c r="E25" s="78">
        <v>34352841</v>
      </c>
      <c r="F25" s="79">
        <f t="shared" si="0"/>
        <v>236154156</v>
      </c>
      <c r="G25" s="77">
        <v>208001312</v>
      </c>
      <c r="H25" s="78">
        <v>34352841</v>
      </c>
      <c r="I25" s="79">
        <f t="shared" si="1"/>
        <v>242354153</v>
      </c>
      <c r="J25" s="77">
        <v>37608733</v>
      </c>
      <c r="K25" s="78">
        <v>8587838</v>
      </c>
      <c r="L25" s="78">
        <f t="shared" si="2"/>
        <v>46196571</v>
      </c>
      <c r="M25" s="95">
        <f t="shared" si="3"/>
        <v>0.1956204022934917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37608733</v>
      </c>
      <c r="AA25" s="78">
        <v>8587838</v>
      </c>
      <c r="AB25" s="78">
        <f t="shared" si="10"/>
        <v>46196571</v>
      </c>
      <c r="AC25" s="95">
        <f t="shared" si="11"/>
        <v>0.1956204022934917</v>
      </c>
      <c r="AD25" s="77">
        <v>35082396</v>
      </c>
      <c r="AE25" s="78">
        <v>6588156</v>
      </c>
      <c r="AF25" s="78">
        <f t="shared" si="12"/>
        <v>41670552</v>
      </c>
      <c r="AG25" s="78">
        <v>230260477</v>
      </c>
      <c r="AH25" s="78">
        <v>233690297</v>
      </c>
      <c r="AI25" s="79">
        <v>41670552</v>
      </c>
      <c r="AJ25" s="114">
        <f t="shared" si="13"/>
        <v>0.18097136140302533</v>
      </c>
      <c r="AK25" s="115">
        <f t="shared" si="14"/>
        <v>0.10861432793114911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514345731</v>
      </c>
      <c r="E26" s="78">
        <v>43391307</v>
      </c>
      <c r="F26" s="79">
        <f t="shared" si="0"/>
        <v>557737038</v>
      </c>
      <c r="G26" s="77">
        <v>514345731</v>
      </c>
      <c r="H26" s="78">
        <v>43391307</v>
      </c>
      <c r="I26" s="79">
        <f t="shared" si="1"/>
        <v>557737038</v>
      </c>
      <c r="J26" s="77">
        <v>107962700</v>
      </c>
      <c r="K26" s="78">
        <v>7567043</v>
      </c>
      <c r="L26" s="78">
        <f t="shared" si="2"/>
        <v>115529743</v>
      </c>
      <c r="M26" s="95">
        <f t="shared" si="3"/>
        <v>0.20714016665323201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107962700</v>
      </c>
      <c r="AA26" s="78">
        <v>7567043</v>
      </c>
      <c r="AB26" s="78">
        <f t="shared" si="10"/>
        <v>115529743</v>
      </c>
      <c r="AC26" s="95">
        <f t="shared" si="11"/>
        <v>0.20714016665323201</v>
      </c>
      <c r="AD26" s="77">
        <v>106195726</v>
      </c>
      <c r="AE26" s="78">
        <v>3078195</v>
      </c>
      <c r="AF26" s="78">
        <f t="shared" si="12"/>
        <v>109273921</v>
      </c>
      <c r="AG26" s="78">
        <v>427923349</v>
      </c>
      <c r="AH26" s="78">
        <v>535796269</v>
      </c>
      <c r="AI26" s="79">
        <v>109273921</v>
      </c>
      <c r="AJ26" s="114">
        <f t="shared" si="13"/>
        <v>0.25535863199649805</v>
      </c>
      <c r="AK26" s="115">
        <f t="shared" si="14"/>
        <v>5.7248993563615347E-2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1839455564</v>
      </c>
      <c r="E27" s="78">
        <v>612520264</v>
      </c>
      <c r="F27" s="79">
        <f t="shared" si="0"/>
        <v>2451975828</v>
      </c>
      <c r="G27" s="77">
        <v>1839455564</v>
      </c>
      <c r="H27" s="78">
        <v>612520264</v>
      </c>
      <c r="I27" s="79">
        <f t="shared" si="1"/>
        <v>2451975828</v>
      </c>
      <c r="J27" s="77">
        <v>263733681</v>
      </c>
      <c r="K27" s="78">
        <v>63360832</v>
      </c>
      <c r="L27" s="78">
        <f t="shared" si="2"/>
        <v>327094513</v>
      </c>
      <c r="M27" s="95">
        <f t="shared" si="3"/>
        <v>0.13340038236298632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263733681</v>
      </c>
      <c r="AA27" s="78">
        <v>63360832</v>
      </c>
      <c r="AB27" s="78">
        <f t="shared" si="10"/>
        <v>327094513</v>
      </c>
      <c r="AC27" s="95">
        <f t="shared" si="11"/>
        <v>0.13340038236298632</v>
      </c>
      <c r="AD27" s="77">
        <v>220744158</v>
      </c>
      <c r="AE27" s="78">
        <v>9994780</v>
      </c>
      <c r="AF27" s="78">
        <f t="shared" si="12"/>
        <v>230738938</v>
      </c>
      <c r="AG27" s="78">
        <v>2319823679</v>
      </c>
      <c r="AH27" s="78">
        <v>2399157203</v>
      </c>
      <c r="AI27" s="79">
        <v>230738938</v>
      </c>
      <c r="AJ27" s="114">
        <f t="shared" si="13"/>
        <v>9.9463998099831447E-2</v>
      </c>
      <c r="AK27" s="115">
        <f t="shared" si="14"/>
        <v>0.41759564222316037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3861042078</v>
      </c>
      <c r="E28" s="81">
        <f>SUM(E21:E27)</f>
        <v>1181261019</v>
      </c>
      <c r="F28" s="82">
        <f t="shared" si="0"/>
        <v>5042303097</v>
      </c>
      <c r="G28" s="80">
        <f>SUM(G21:G27)</f>
        <v>3883766115</v>
      </c>
      <c r="H28" s="81">
        <f>SUM(H21:H27)</f>
        <v>1205241687</v>
      </c>
      <c r="I28" s="82">
        <f t="shared" si="1"/>
        <v>5089007802</v>
      </c>
      <c r="J28" s="80">
        <f>SUM(J21:J27)</f>
        <v>601453023</v>
      </c>
      <c r="K28" s="81">
        <f>SUM(K21:K27)</f>
        <v>163390627</v>
      </c>
      <c r="L28" s="81">
        <f t="shared" si="2"/>
        <v>764843650</v>
      </c>
      <c r="M28" s="96">
        <f t="shared" si="3"/>
        <v>0.15168537775030941</v>
      </c>
      <c r="N28" s="80">
        <f>SUM(N21:N27)</f>
        <v>0</v>
      </c>
      <c r="O28" s="81">
        <f>SUM(O21:O27)</f>
        <v>0</v>
      </c>
      <c r="P28" s="81">
        <f t="shared" si="4"/>
        <v>0</v>
      </c>
      <c r="Q28" s="96">
        <f t="shared" si="5"/>
        <v>0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v>601453023</v>
      </c>
      <c r="AA28" s="81">
        <v>163390627</v>
      </c>
      <c r="AB28" s="81">
        <f t="shared" si="10"/>
        <v>764843650</v>
      </c>
      <c r="AC28" s="96">
        <f t="shared" si="11"/>
        <v>0.15168537775030941</v>
      </c>
      <c r="AD28" s="80">
        <f>SUM(AD21:AD27)</f>
        <v>538670150</v>
      </c>
      <c r="AE28" s="81">
        <f>SUM(AE21:AE27)</f>
        <v>69160469</v>
      </c>
      <c r="AF28" s="81">
        <f t="shared" si="12"/>
        <v>607830619</v>
      </c>
      <c r="AG28" s="81">
        <f>SUM(AG21:AG27)</f>
        <v>4590998869</v>
      </c>
      <c r="AH28" s="81">
        <f>SUM(AH21:AH27)</f>
        <v>4941495537</v>
      </c>
      <c r="AI28" s="82">
        <f>SUM(AI21:AI27)</f>
        <v>607830619</v>
      </c>
      <c r="AJ28" s="116">
        <f t="shared" si="13"/>
        <v>0.13239615960358453</v>
      </c>
      <c r="AK28" s="117">
        <f t="shared" si="14"/>
        <v>0.25831708060103509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373321436</v>
      </c>
      <c r="E29" s="78">
        <v>30103750</v>
      </c>
      <c r="F29" s="79">
        <f t="shared" si="0"/>
        <v>403425186</v>
      </c>
      <c r="G29" s="77">
        <v>373321436</v>
      </c>
      <c r="H29" s="78">
        <v>30103750</v>
      </c>
      <c r="I29" s="79">
        <f t="shared" si="1"/>
        <v>403425186</v>
      </c>
      <c r="J29" s="77">
        <v>111872160</v>
      </c>
      <c r="K29" s="78">
        <v>63523494</v>
      </c>
      <c r="L29" s="78">
        <f t="shared" si="2"/>
        <v>175395654</v>
      </c>
      <c r="M29" s="95">
        <f t="shared" si="3"/>
        <v>0.43476624684508419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111872160</v>
      </c>
      <c r="AA29" s="78">
        <v>63523494</v>
      </c>
      <c r="AB29" s="78">
        <f t="shared" si="10"/>
        <v>175395654</v>
      </c>
      <c r="AC29" s="95">
        <f t="shared" si="11"/>
        <v>0.43476624684508419</v>
      </c>
      <c r="AD29" s="77">
        <v>42418330</v>
      </c>
      <c r="AE29" s="78">
        <v>28425726</v>
      </c>
      <c r="AF29" s="78">
        <f t="shared" si="12"/>
        <v>70844056</v>
      </c>
      <c r="AG29" s="78">
        <v>339282794</v>
      </c>
      <c r="AH29" s="78">
        <v>353303574</v>
      </c>
      <c r="AI29" s="79">
        <v>70844056</v>
      </c>
      <c r="AJ29" s="114">
        <f t="shared" si="13"/>
        <v>0.20880533069413476</v>
      </c>
      <c r="AK29" s="115">
        <f t="shared" si="14"/>
        <v>1.4757991552601109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272817456</v>
      </c>
      <c r="E30" s="78">
        <v>72031624</v>
      </c>
      <c r="F30" s="79">
        <f t="shared" si="0"/>
        <v>344849080</v>
      </c>
      <c r="G30" s="77">
        <v>272817456</v>
      </c>
      <c r="H30" s="78">
        <v>72031624</v>
      </c>
      <c r="I30" s="79">
        <f t="shared" si="1"/>
        <v>344849080</v>
      </c>
      <c r="J30" s="77">
        <v>59868304</v>
      </c>
      <c r="K30" s="78">
        <v>16588010</v>
      </c>
      <c r="L30" s="78">
        <f t="shared" si="2"/>
        <v>76456314</v>
      </c>
      <c r="M30" s="95">
        <f t="shared" si="3"/>
        <v>0.22170949100400675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59868304</v>
      </c>
      <c r="AA30" s="78">
        <v>16588010</v>
      </c>
      <c r="AB30" s="78">
        <f t="shared" si="10"/>
        <v>76456314</v>
      </c>
      <c r="AC30" s="95">
        <f t="shared" si="11"/>
        <v>0.22170949100400675</v>
      </c>
      <c r="AD30" s="77">
        <v>53283026</v>
      </c>
      <c r="AE30" s="78">
        <v>3155628</v>
      </c>
      <c r="AF30" s="78">
        <f t="shared" si="12"/>
        <v>56438654</v>
      </c>
      <c r="AG30" s="78">
        <v>300997280</v>
      </c>
      <c r="AH30" s="78">
        <v>328104793</v>
      </c>
      <c r="AI30" s="79">
        <v>56438654</v>
      </c>
      <c r="AJ30" s="114">
        <f t="shared" si="13"/>
        <v>0.18750552828915928</v>
      </c>
      <c r="AK30" s="115">
        <f t="shared" si="14"/>
        <v>0.35467996809420721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216123622</v>
      </c>
      <c r="E31" s="78">
        <v>66193725</v>
      </c>
      <c r="F31" s="79">
        <f t="shared" si="0"/>
        <v>282317347</v>
      </c>
      <c r="G31" s="77">
        <v>216123622</v>
      </c>
      <c r="H31" s="78">
        <v>66193725</v>
      </c>
      <c r="I31" s="79">
        <f t="shared" si="1"/>
        <v>282317347</v>
      </c>
      <c r="J31" s="77">
        <v>61263521</v>
      </c>
      <c r="K31" s="78">
        <v>27317402</v>
      </c>
      <c r="L31" s="78">
        <f t="shared" si="2"/>
        <v>88580923</v>
      </c>
      <c r="M31" s="95">
        <f t="shared" si="3"/>
        <v>0.31376365618794227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61263521</v>
      </c>
      <c r="AA31" s="78">
        <v>27317402</v>
      </c>
      <c r="AB31" s="78">
        <f t="shared" si="10"/>
        <v>88580923</v>
      </c>
      <c r="AC31" s="95">
        <f t="shared" si="11"/>
        <v>0.31376365618794227</v>
      </c>
      <c r="AD31" s="77">
        <v>54176166</v>
      </c>
      <c r="AE31" s="78">
        <v>8516618</v>
      </c>
      <c r="AF31" s="78">
        <f t="shared" si="12"/>
        <v>62692784</v>
      </c>
      <c r="AG31" s="78">
        <v>279743586</v>
      </c>
      <c r="AH31" s="78">
        <v>287902042</v>
      </c>
      <c r="AI31" s="79">
        <v>62692784</v>
      </c>
      <c r="AJ31" s="114">
        <f t="shared" si="13"/>
        <v>0.22410803013013497</v>
      </c>
      <c r="AK31" s="115">
        <f t="shared" si="14"/>
        <v>0.41293650318671449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273170346</v>
      </c>
      <c r="E32" s="78">
        <v>155875794</v>
      </c>
      <c r="F32" s="79">
        <f t="shared" si="0"/>
        <v>429046140</v>
      </c>
      <c r="G32" s="77">
        <v>273170346</v>
      </c>
      <c r="H32" s="78">
        <v>155875794</v>
      </c>
      <c r="I32" s="79">
        <f t="shared" si="1"/>
        <v>429046140</v>
      </c>
      <c r="J32" s="77">
        <v>51064569</v>
      </c>
      <c r="K32" s="78">
        <v>27430843</v>
      </c>
      <c r="L32" s="78">
        <f t="shared" si="2"/>
        <v>78495412</v>
      </c>
      <c r="M32" s="95">
        <f t="shared" si="3"/>
        <v>0.18295331126857359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51064569</v>
      </c>
      <c r="AA32" s="78">
        <v>27430843</v>
      </c>
      <c r="AB32" s="78">
        <f t="shared" si="10"/>
        <v>78495412</v>
      </c>
      <c r="AC32" s="95">
        <f t="shared" si="11"/>
        <v>0.18295331126857359</v>
      </c>
      <c r="AD32" s="77">
        <v>49775194</v>
      </c>
      <c r="AE32" s="78">
        <v>22345907</v>
      </c>
      <c r="AF32" s="78">
        <f t="shared" si="12"/>
        <v>72121101</v>
      </c>
      <c r="AG32" s="78">
        <v>349788220</v>
      </c>
      <c r="AH32" s="78">
        <v>378530529</v>
      </c>
      <c r="AI32" s="79">
        <v>72121101</v>
      </c>
      <c r="AJ32" s="114">
        <f t="shared" si="13"/>
        <v>0.20618504819859285</v>
      </c>
      <c r="AK32" s="115">
        <f t="shared" si="14"/>
        <v>8.8383439958854781E-2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125615772</v>
      </c>
      <c r="E33" s="78">
        <v>39831071</v>
      </c>
      <c r="F33" s="79">
        <f t="shared" si="0"/>
        <v>165446843</v>
      </c>
      <c r="G33" s="77">
        <v>125615772</v>
      </c>
      <c r="H33" s="78">
        <v>39831071</v>
      </c>
      <c r="I33" s="79">
        <f t="shared" si="1"/>
        <v>165446843</v>
      </c>
      <c r="J33" s="77">
        <v>29832833</v>
      </c>
      <c r="K33" s="78">
        <v>4772999</v>
      </c>
      <c r="L33" s="78">
        <f t="shared" si="2"/>
        <v>34605832</v>
      </c>
      <c r="M33" s="95">
        <f t="shared" si="3"/>
        <v>0.20916586483309324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29832833</v>
      </c>
      <c r="AA33" s="78">
        <v>4772999</v>
      </c>
      <c r="AB33" s="78">
        <f t="shared" si="10"/>
        <v>34605832</v>
      </c>
      <c r="AC33" s="95">
        <f t="shared" si="11"/>
        <v>0.20916586483309324</v>
      </c>
      <c r="AD33" s="77">
        <v>22959811</v>
      </c>
      <c r="AE33" s="78">
        <v>4411865</v>
      </c>
      <c r="AF33" s="78">
        <f t="shared" si="12"/>
        <v>27371676</v>
      </c>
      <c r="AG33" s="78">
        <v>143953976</v>
      </c>
      <c r="AH33" s="78">
        <v>147954540</v>
      </c>
      <c r="AI33" s="79">
        <v>27371676</v>
      </c>
      <c r="AJ33" s="114">
        <f t="shared" si="13"/>
        <v>0.19014185478280921</v>
      </c>
      <c r="AK33" s="115">
        <f t="shared" si="14"/>
        <v>0.26429349814019432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975595520</v>
      </c>
      <c r="E34" s="78">
        <v>117409100</v>
      </c>
      <c r="F34" s="79">
        <f t="shared" si="0"/>
        <v>1093004620</v>
      </c>
      <c r="G34" s="77">
        <v>978544258</v>
      </c>
      <c r="H34" s="78">
        <v>117409100</v>
      </c>
      <c r="I34" s="79">
        <f t="shared" si="1"/>
        <v>1095953358</v>
      </c>
      <c r="J34" s="77">
        <v>227898069</v>
      </c>
      <c r="K34" s="78">
        <v>36489380</v>
      </c>
      <c r="L34" s="78">
        <f t="shared" si="2"/>
        <v>264387449</v>
      </c>
      <c r="M34" s="95">
        <f t="shared" si="3"/>
        <v>0.2418905136924307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227898069</v>
      </c>
      <c r="AA34" s="78">
        <v>36489380</v>
      </c>
      <c r="AB34" s="78">
        <f t="shared" si="10"/>
        <v>264387449</v>
      </c>
      <c r="AC34" s="95">
        <f t="shared" si="11"/>
        <v>0.2418905136924307</v>
      </c>
      <c r="AD34" s="77">
        <v>254898129</v>
      </c>
      <c r="AE34" s="78">
        <v>25093784</v>
      </c>
      <c r="AF34" s="78">
        <f t="shared" si="12"/>
        <v>279991913</v>
      </c>
      <c r="AG34" s="78">
        <v>997353448</v>
      </c>
      <c r="AH34" s="78">
        <v>1195515671</v>
      </c>
      <c r="AI34" s="79">
        <v>279991913</v>
      </c>
      <c r="AJ34" s="114">
        <f t="shared" si="13"/>
        <v>0.28073489249119232</v>
      </c>
      <c r="AK34" s="115">
        <f t="shared" si="14"/>
        <v>-5.5731838226341868E-2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1419372529</v>
      </c>
      <c r="E35" s="78">
        <v>597614268</v>
      </c>
      <c r="F35" s="79">
        <f t="shared" si="0"/>
        <v>2016986797</v>
      </c>
      <c r="G35" s="77">
        <v>1419372529</v>
      </c>
      <c r="H35" s="78">
        <v>597614268</v>
      </c>
      <c r="I35" s="79">
        <f t="shared" si="1"/>
        <v>2016986797</v>
      </c>
      <c r="J35" s="77">
        <v>306664080</v>
      </c>
      <c r="K35" s="78">
        <v>158831957</v>
      </c>
      <c r="L35" s="78">
        <f t="shared" si="2"/>
        <v>465496037</v>
      </c>
      <c r="M35" s="95">
        <f t="shared" si="3"/>
        <v>0.23078784536039776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306664080</v>
      </c>
      <c r="AA35" s="78">
        <v>158831957</v>
      </c>
      <c r="AB35" s="78">
        <f t="shared" si="10"/>
        <v>465496037</v>
      </c>
      <c r="AC35" s="95">
        <f t="shared" si="11"/>
        <v>0.23078784536039776</v>
      </c>
      <c r="AD35" s="77">
        <v>244843099</v>
      </c>
      <c r="AE35" s="78">
        <v>167803920</v>
      </c>
      <c r="AF35" s="78">
        <f t="shared" si="12"/>
        <v>412647019</v>
      </c>
      <c r="AG35" s="78">
        <v>1934911579</v>
      </c>
      <c r="AH35" s="78">
        <v>1937228374</v>
      </c>
      <c r="AI35" s="79">
        <v>412647019</v>
      </c>
      <c r="AJ35" s="114">
        <f t="shared" si="13"/>
        <v>0.21326401861384489</v>
      </c>
      <c r="AK35" s="115">
        <f t="shared" si="14"/>
        <v>0.12807318499009934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3656016681</v>
      </c>
      <c r="E36" s="81">
        <f>SUM(E29:E35)</f>
        <v>1079059332</v>
      </c>
      <c r="F36" s="82">
        <f t="shared" si="0"/>
        <v>4735076013</v>
      </c>
      <c r="G36" s="80">
        <f>SUM(G29:G35)</f>
        <v>3658965419</v>
      </c>
      <c r="H36" s="81">
        <f>SUM(H29:H35)</f>
        <v>1079059332</v>
      </c>
      <c r="I36" s="82">
        <f t="shared" si="1"/>
        <v>4738024751</v>
      </c>
      <c r="J36" s="80">
        <f>SUM(J29:J35)</f>
        <v>848463536</v>
      </c>
      <c r="K36" s="81">
        <f>SUM(K29:K35)</f>
        <v>334954085</v>
      </c>
      <c r="L36" s="81">
        <f t="shared" si="2"/>
        <v>1183417621</v>
      </c>
      <c r="M36" s="96">
        <f t="shared" si="3"/>
        <v>0.24992579163480474</v>
      </c>
      <c r="N36" s="80">
        <f>SUM(N29:N35)</f>
        <v>0</v>
      </c>
      <c r="O36" s="81">
        <f>SUM(O29:O35)</f>
        <v>0</v>
      </c>
      <c r="P36" s="81">
        <f t="shared" si="4"/>
        <v>0</v>
      </c>
      <c r="Q36" s="96">
        <f t="shared" si="5"/>
        <v>0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v>848463536</v>
      </c>
      <c r="AA36" s="81">
        <v>334954085</v>
      </c>
      <c r="AB36" s="81">
        <f t="shared" si="10"/>
        <v>1183417621</v>
      </c>
      <c r="AC36" s="96">
        <f t="shared" si="11"/>
        <v>0.24992579163480474</v>
      </c>
      <c r="AD36" s="80">
        <f>SUM(AD29:AD35)</f>
        <v>722353755</v>
      </c>
      <c r="AE36" s="81">
        <f>SUM(AE29:AE35)</f>
        <v>259753448</v>
      </c>
      <c r="AF36" s="81">
        <f t="shared" si="12"/>
        <v>982107203</v>
      </c>
      <c r="AG36" s="81">
        <f>SUM(AG29:AG35)</f>
        <v>4346030883</v>
      </c>
      <c r="AH36" s="81">
        <f>SUM(AH29:AH35)</f>
        <v>4628539523</v>
      </c>
      <c r="AI36" s="82">
        <f>SUM(AI29:AI35)</f>
        <v>982107203</v>
      </c>
      <c r="AJ36" s="116">
        <f t="shared" si="13"/>
        <v>0.22597796229235861</v>
      </c>
      <c r="AK36" s="117">
        <f t="shared" si="14"/>
        <v>0.20497804861329372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416084160</v>
      </c>
      <c r="E37" s="78">
        <v>133613928</v>
      </c>
      <c r="F37" s="79">
        <f t="shared" si="0"/>
        <v>549698088</v>
      </c>
      <c r="G37" s="77">
        <v>416084160</v>
      </c>
      <c r="H37" s="78">
        <v>133613928</v>
      </c>
      <c r="I37" s="79">
        <f t="shared" si="1"/>
        <v>549698088</v>
      </c>
      <c r="J37" s="77">
        <v>72283955</v>
      </c>
      <c r="K37" s="78">
        <v>17635890</v>
      </c>
      <c r="L37" s="78">
        <f t="shared" si="2"/>
        <v>89919845</v>
      </c>
      <c r="M37" s="95">
        <f t="shared" si="3"/>
        <v>0.16358042162227787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72283955</v>
      </c>
      <c r="AA37" s="78">
        <v>17635890</v>
      </c>
      <c r="AB37" s="78">
        <f t="shared" si="10"/>
        <v>89919845</v>
      </c>
      <c r="AC37" s="95">
        <f t="shared" si="11"/>
        <v>0.16358042162227787</v>
      </c>
      <c r="AD37" s="77">
        <v>68466238</v>
      </c>
      <c r="AE37" s="78">
        <v>5469501</v>
      </c>
      <c r="AF37" s="78">
        <f t="shared" si="12"/>
        <v>73935739</v>
      </c>
      <c r="AG37" s="78">
        <v>488972304</v>
      </c>
      <c r="AH37" s="78">
        <v>504362153</v>
      </c>
      <c r="AI37" s="79">
        <v>73935739</v>
      </c>
      <c r="AJ37" s="114">
        <f t="shared" si="13"/>
        <v>0.15120639429917487</v>
      </c>
      <c r="AK37" s="115">
        <f t="shared" si="14"/>
        <v>0.21618916935421439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362697825</v>
      </c>
      <c r="E38" s="78">
        <v>82881350</v>
      </c>
      <c r="F38" s="79">
        <f t="shared" si="0"/>
        <v>445579175</v>
      </c>
      <c r="G38" s="77">
        <v>362698686</v>
      </c>
      <c r="H38" s="78">
        <v>88446568</v>
      </c>
      <c r="I38" s="79">
        <f t="shared" si="1"/>
        <v>451145254</v>
      </c>
      <c r="J38" s="77">
        <v>68282612</v>
      </c>
      <c r="K38" s="78">
        <v>10724171</v>
      </c>
      <c r="L38" s="78">
        <f t="shared" si="2"/>
        <v>79006783</v>
      </c>
      <c r="M38" s="95">
        <f t="shared" si="3"/>
        <v>0.17731255730252654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68282612</v>
      </c>
      <c r="AA38" s="78">
        <v>10724171</v>
      </c>
      <c r="AB38" s="78">
        <f t="shared" si="10"/>
        <v>79006783</v>
      </c>
      <c r="AC38" s="95">
        <f t="shared" si="11"/>
        <v>0.17731255730252654</v>
      </c>
      <c r="AD38" s="77">
        <v>72648524</v>
      </c>
      <c r="AE38" s="78">
        <v>8133268</v>
      </c>
      <c r="AF38" s="78">
        <f t="shared" si="12"/>
        <v>80781792</v>
      </c>
      <c r="AG38" s="78">
        <v>418168623</v>
      </c>
      <c r="AH38" s="78">
        <v>422204188</v>
      </c>
      <c r="AI38" s="79">
        <v>80781792</v>
      </c>
      <c r="AJ38" s="114">
        <f t="shared" si="13"/>
        <v>0.19317994597600405</v>
      </c>
      <c r="AK38" s="115">
        <f t="shared" si="14"/>
        <v>-2.1972884681736193E-2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425187200</v>
      </c>
      <c r="E39" s="78">
        <v>33215400</v>
      </c>
      <c r="F39" s="79">
        <f t="shared" si="0"/>
        <v>458402600</v>
      </c>
      <c r="G39" s="77">
        <v>425187200</v>
      </c>
      <c r="H39" s="78">
        <v>33215400</v>
      </c>
      <c r="I39" s="79">
        <f t="shared" si="1"/>
        <v>458402600</v>
      </c>
      <c r="J39" s="77">
        <v>87742448</v>
      </c>
      <c r="K39" s="78">
        <v>7570944</v>
      </c>
      <c r="L39" s="78">
        <f t="shared" si="2"/>
        <v>95313392</v>
      </c>
      <c r="M39" s="95">
        <f t="shared" si="3"/>
        <v>0.20792506848783143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87742448</v>
      </c>
      <c r="AA39" s="78">
        <v>7570944</v>
      </c>
      <c r="AB39" s="78">
        <f t="shared" si="10"/>
        <v>95313392</v>
      </c>
      <c r="AC39" s="95">
        <f t="shared" si="11"/>
        <v>0.20792506848783143</v>
      </c>
      <c r="AD39" s="77">
        <v>97934602</v>
      </c>
      <c r="AE39" s="78">
        <v>2087600</v>
      </c>
      <c r="AF39" s="78">
        <f t="shared" si="12"/>
        <v>100022202</v>
      </c>
      <c r="AG39" s="78">
        <v>406729159</v>
      </c>
      <c r="AH39" s="78">
        <v>422641967</v>
      </c>
      <c r="AI39" s="79">
        <v>100022202</v>
      </c>
      <c r="AJ39" s="114">
        <f t="shared" si="13"/>
        <v>0.24591844421953529</v>
      </c>
      <c r="AK39" s="115">
        <f t="shared" si="14"/>
        <v>-4.7077647820630841E-2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680570651</v>
      </c>
      <c r="E40" s="78">
        <v>287901800</v>
      </c>
      <c r="F40" s="79">
        <f t="shared" si="0"/>
        <v>968472451</v>
      </c>
      <c r="G40" s="77">
        <v>680570651</v>
      </c>
      <c r="H40" s="78">
        <v>287901800</v>
      </c>
      <c r="I40" s="79">
        <f t="shared" si="1"/>
        <v>968472451</v>
      </c>
      <c r="J40" s="77">
        <v>124341642</v>
      </c>
      <c r="K40" s="78">
        <v>26350687</v>
      </c>
      <c r="L40" s="78">
        <f t="shared" si="2"/>
        <v>150692329</v>
      </c>
      <c r="M40" s="95">
        <f t="shared" si="3"/>
        <v>0.15559795102524812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124341642</v>
      </c>
      <c r="AA40" s="78">
        <v>26350687</v>
      </c>
      <c r="AB40" s="78">
        <f t="shared" si="10"/>
        <v>150692329</v>
      </c>
      <c r="AC40" s="95">
        <f t="shared" si="11"/>
        <v>0.15559795102524812</v>
      </c>
      <c r="AD40" s="77">
        <v>106436526</v>
      </c>
      <c r="AE40" s="78">
        <v>46831018</v>
      </c>
      <c r="AF40" s="78">
        <f t="shared" si="12"/>
        <v>153267544</v>
      </c>
      <c r="AG40" s="78">
        <v>925625508</v>
      </c>
      <c r="AH40" s="78">
        <v>884256254</v>
      </c>
      <c r="AI40" s="79">
        <v>153267544</v>
      </c>
      <c r="AJ40" s="114">
        <f t="shared" si="13"/>
        <v>0.16558267104281227</v>
      </c>
      <c r="AK40" s="115">
        <f t="shared" si="14"/>
        <v>-1.6802089553937138E-2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1884539836</v>
      </c>
      <c r="E41" s="81">
        <f>SUM(E37:E40)</f>
        <v>537612478</v>
      </c>
      <c r="F41" s="82">
        <f t="shared" si="0"/>
        <v>2422152314</v>
      </c>
      <c r="G41" s="80">
        <f>SUM(G37:G40)</f>
        <v>1884540697</v>
      </c>
      <c r="H41" s="81">
        <f>SUM(H37:H40)</f>
        <v>543177696</v>
      </c>
      <c r="I41" s="82">
        <f t="shared" si="1"/>
        <v>2427718393</v>
      </c>
      <c r="J41" s="80">
        <f>SUM(J37:J40)</f>
        <v>352650657</v>
      </c>
      <c r="K41" s="81">
        <f>SUM(K37:K40)</f>
        <v>62281692</v>
      </c>
      <c r="L41" s="81">
        <f t="shared" si="2"/>
        <v>414932349</v>
      </c>
      <c r="M41" s="96">
        <f t="shared" si="3"/>
        <v>0.17130729005013348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352650657</v>
      </c>
      <c r="AA41" s="81">
        <v>62281692</v>
      </c>
      <c r="AB41" s="81">
        <f t="shared" si="10"/>
        <v>414932349</v>
      </c>
      <c r="AC41" s="96">
        <f t="shared" si="11"/>
        <v>0.17130729005013348</v>
      </c>
      <c r="AD41" s="80">
        <f>SUM(AD37:AD40)</f>
        <v>345485890</v>
      </c>
      <c r="AE41" s="81">
        <f>SUM(AE37:AE40)</f>
        <v>62521387</v>
      </c>
      <c r="AF41" s="81">
        <f t="shared" si="12"/>
        <v>408007277</v>
      </c>
      <c r="AG41" s="81">
        <f>SUM(AG37:AG40)</f>
        <v>2239495594</v>
      </c>
      <c r="AH41" s="81">
        <f>SUM(AH37:AH40)</f>
        <v>2233464562</v>
      </c>
      <c r="AI41" s="82">
        <f>SUM(AI37:AI40)</f>
        <v>408007277</v>
      </c>
      <c r="AJ41" s="116">
        <f t="shared" si="13"/>
        <v>0.18218713092944805</v>
      </c>
      <c r="AK41" s="117">
        <f t="shared" si="14"/>
        <v>1.6972912961059849E-2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532727784</v>
      </c>
      <c r="E42" s="78">
        <v>132684324</v>
      </c>
      <c r="F42" s="79">
        <f t="shared" si="0"/>
        <v>665412108</v>
      </c>
      <c r="G42" s="77">
        <v>536865784</v>
      </c>
      <c r="H42" s="78">
        <v>132684324</v>
      </c>
      <c r="I42" s="79">
        <f t="shared" si="1"/>
        <v>669550108</v>
      </c>
      <c r="J42" s="77">
        <v>82873522</v>
      </c>
      <c r="K42" s="78">
        <v>15279514</v>
      </c>
      <c r="L42" s="78">
        <f t="shared" si="2"/>
        <v>98153036</v>
      </c>
      <c r="M42" s="95">
        <f t="shared" si="3"/>
        <v>0.14750713853857314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82873522</v>
      </c>
      <c r="AA42" s="78">
        <v>15279514</v>
      </c>
      <c r="AB42" s="78">
        <f t="shared" si="10"/>
        <v>98153036</v>
      </c>
      <c r="AC42" s="95">
        <f t="shared" si="11"/>
        <v>0.14750713853857314</v>
      </c>
      <c r="AD42" s="77">
        <v>93067673</v>
      </c>
      <c r="AE42" s="78">
        <v>14440150</v>
      </c>
      <c r="AF42" s="78">
        <f t="shared" si="12"/>
        <v>107507823</v>
      </c>
      <c r="AG42" s="78">
        <v>652352717</v>
      </c>
      <c r="AH42" s="78">
        <v>644533448</v>
      </c>
      <c r="AI42" s="79">
        <v>107507823</v>
      </c>
      <c r="AJ42" s="114">
        <f t="shared" si="13"/>
        <v>0.16480014599218723</v>
      </c>
      <c r="AK42" s="115">
        <f t="shared" si="14"/>
        <v>-8.7014942159139408E-2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300406230</v>
      </c>
      <c r="E43" s="78">
        <v>124551216</v>
      </c>
      <c r="F43" s="79">
        <f t="shared" si="0"/>
        <v>424957446</v>
      </c>
      <c r="G43" s="77">
        <v>300406230</v>
      </c>
      <c r="H43" s="78">
        <v>145081216</v>
      </c>
      <c r="I43" s="79">
        <f t="shared" si="1"/>
        <v>445487446</v>
      </c>
      <c r="J43" s="77">
        <v>51827429</v>
      </c>
      <c r="K43" s="78">
        <v>83848530</v>
      </c>
      <c r="L43" s="78">
        <f t="shared" si="2"/>
        <v>135675959</v>
      </c>
      <c r="M43" s="95">
        <f t="shared" si="3"/>
        <v>0.31926951810605525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51827429</v>
      </c>
      <c r="AA43" s="78">
        <v>83848530</v>
      </c>
      <c r="AB43" s="78">
        <f t="shared" si="10"/>
        <v>135675959</v>
      </c>
      <c r="AC43" s="95">
        <f t="shared" si="11"/>
        <v>0.31926951810605525</v>
      </c>
      <c r="AD43" s="77">
        <v>44006961</v>
      </c>
      <c r="AE43" s="78">
        <v>15315172</v>
      </c>
      <c r="AF43" s="78">
        <f t="shared" si="12"/>
        <v>59322133</v>
      </c>
      <c r="AG43" s="78">
        <v>365384750</v>
      </c>
      <c r="AH43" s="78">
        <v>395530816</v>
      </c>
      <c r="AI43" s="79">
        <v>59322133</v>
      </c>
      <c r="AJ43" s="114">
        <f t="shared" si="13"/>
        <v>0.16235525155332836</v>
      </c>
      <c r="AK43" s="115">
        <f t="shared" si="14"/>
        <v>1.2871052023702521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504018674</v>
      </c>
      <c r="E44" s="78">
        <v>243958885</v>
      </c>
      <c r="F44" s="79">
        <f t="shared" si="0"/>
        <v>747977559</v>
      </c>
      <c r="G44" s="77">
        <v>515738761</v>
      </c>
      <c r="H44" s="78">
        <v>243958885</v>
      </c>
      <c r="I44" s="79">
        <f t="shared" si="1"/>
        <v>759697646</v>
      </c>
      <c r="J44" s="77">
        <v>81007014</v>
      </c>
      <c r="K44" s="78">
        <v>111737245</v>
      </c>
      <c r="L44" s="78">
        <f t="shared" si="2"/>
        <v>192744259</v>
      </c>
      <c r="M44" s="95">
        <f t="shared" si="3"/>
        <v>0.25768722160286095</v>
      </c>
      <c r="N44" s="77">
        <v>0</v>
      </c>
      <c r="O44" s="78">
        <v>0</v>
      </c>
      <c r="P44" s="78">
        <f t="shared" si="4"/>
        <v>0</v>
      </c>
      <c r="Q44" s="95">
        <f t="shared" si="5"/>
        <v>0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v>81007014</v>
      </c>
      <c r="AA44" s="78">
        <v>111737245</v>
      </c>
      <c r="AB44" s="78">
        <f t="shared" si="10"/>
        <v>192744259</v>
      </c>
      <c r="AC44" s="95">
        <f t="shared" si="11"/>
        <v>0.25768722160286095</v>
      </c>
      <c r="AD44" s="77">
        <v>84600247</v>
      </c>
      <c r="AE44" s="78">
        <v>19059025</v>
      </c>
      <c r="AF44" s="78">
        <f t="shared" si="12"/>
        <v>103659272</v>
      </c>
      <c r="AG44" s="78">
        <v>572361557</v>
      </c>
      <c r="AH44" s="78">
        <v>632794486</v>
      </c>
      <c r="AI44" s="79">
        <v>103659272</v>
      </c>
      <c r="AJ44" s="114">
        <f t="shared" si="13"/>
        <v>0.18110802644280319</v>
      </c>
      <c r="AK44" s="115">
        <f t="shared" si="14"/>
        <v>0.85940201277894368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363718204</v>
      </c>
      <c r="E45" s="78">
        <v>101713936</v>
      </c>
      <c r="F45" s="79">
        <f t="shared" si="0"/>
        <v>465432140</v>
      </c>
      <c r="G45" s="77">
        <v>363718204</v>
      </c>
      <c r="H45" s="78">
        <v>101713936</v>
      </c>
      <c r="I45" s="79">
        <f t="shared" si="1"/>
        <v>465432140</v>
      </c>
      <c r="J45" s="77">
        <v>108040790</v>
      </c>
      <c r="K45" s="78">
        <v>95703234</v>
      </c>
      <c r="L45" s="78">
        <f t="shared" si="2"/>
        <v>203744024</v>
      </c>
      <c r="M45" s="95">
        <f t="shared" si="3"/>
        <v>0.43775237352538654</v>
      </c>
      <c r="N45" s="77">
        <v>0</v>
      </c>
      <c r="O45" s="78">
        <v>0</v>
      </c>
      <c r="P45" s="78">
        <f t="shared" si="4"/>
        <v>0</v>
      </c>
      <c r="Q45" s="95">
        <f t="shared" si="5"/>
        <v>0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v>108040790</v>
      </c>
      <c r="AA45" s="78">
        <v>95703234</v>
      </c>
      <c r="AB45" s="78">
        <f t="shared" si="10"/>
        <v>203744024</v>
      </c>
      <c r="AC45" s="95">
        <f t="shared" si="11"/>
        <v>0.43775237352538654</v>
      </c>
      <c r="AD45" s="77">
        <v>73982449</v>
      </c>
      <c r="AE45" s="78">
        <v>92165328</v>
      </c>
      <c r="AF45" s="78">
        <f t="shared" si="12"/>
        <v>166147777</v>
      </c>
      <c r="AG45" s="78">
        <v>434959538</v>
      </c>
      <c r="AH45" s="78">
        <v>504812753</v>
      </c>
      <c r="AI45" s="79">
        <v>166147777</v>
      </c>
      <c r="AJ45" s="114">
        <f t="shared" si="13"/>
        <v>0.38198444334378523</v>
      </c>
      <c r="AK45" s="115">
        <f t="shared" si="14"/>
        <v>0.22628197426920726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1585196141</v>
      </c>
      <c r="E46" s="78">
        <v>222426351</v>
      </c>
      <c r="F46" s="79">
        <f t="shared" si="0"/>
        <v>1807622492</v>
      </c>
      <c r="G46" s="77">
        <v>1585196141</v>
      </c>
      <c r="H46" s="78">
        <v>222426351</v>
      </c>
      <c r="I46" s="79">
        <f t="shared" si="1"/>
        <v>1807622492</v>
      </c>
      <c r="J46" s="77">
        <v>452773396</v>
      </c>
      <c r="K46" s="78">
        <v>215858578</v>
      </c>
      <c r="L46" s="78">
        <f t="shared" si="2"/>
        <v>668631974</v>
      </c>
      <c r="M46" s="95">
        <f t="shared" si="3"/>
        <v>0.36989580344301226</v>
      </c>
      <c r="N46" s="77">
        <v>0</v>
      </c>
      <c r="O46" s="78">
        <v>0</v>
      </c>
      <c r="P46" s="78">
        <f t="shared" si="4"/>
        <v>0</v>
      </c>
      <c r="Q46" s="95">
        <f t="shared" si="5"/>
        <v>0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v>452773396</v>
      </c>
      <c r="AA46" s="78">
        <v>215858578</v>
      </c>
      <c r="AB46" s="78">
        <f t="shared" si="10"/>
        <v>668631974</v>
      </c>
      <c r="AC46" s="95">
        <f t="shared" si="11"/>
        <v>0.36989580344301226</v>
      </c>
      <c r="AD46" s="77">
        <v>384938704</v>
      </c>
      <c r="AE46" s="78">
        <v>167134738</v>
      </c>
      <c r="AF46" s="78">
        <f t="shared" si="12"/>
        <v>552073442</v>
      </c>
      <c r="AG46" s="78">
        <v>1652604709</v>
      </c>
      <c r="AH46" s="78">
        <v>1766912842</v>
      </c>
      <c r="AI46" s="79">
        <v>552073442</v>
      </c>
      <c r="AJ46" s="114">
        <f t="shared" si="13"/>
        <v>0.33406260976592678</v>
      </c>
      <c r="AK46" s="115">
        <f t="shared" si="14"/>
        <v>0.21112867081188091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1705818839</v>
      </c>
      <c r="E47" s="78">
        <v>1266106018</v>
      </c>
      <c r="F47" s="79">
        <f t="shared" si="0"/>
        <v>2971924857</v>
      </c>
      <c r="G47" s="77">
        <v>1705818839</v>
      </c>
      <c r="H47" s="78">
        <v>1266106018</v>
      </c>
      <c r="I47" s="79">
        <f t="shared" si="1"/>
        <v>2971924857</v>
      </c>
      <c r="J47" s="77">
        <v>82063531</v>
      </c>
      <c r="K47" s="78">
        <v>4982356</v>
      </c>
      <c r="L47" s="78">
        <f t="shared" si="2"/>
        <v>87045887</v>
      </c>
      <c r="M47" s="95">
        <f t="shared" si="3"/>
        <v>2.9289397003081762E-2</v>
      </c>
      <c r="N47" s="77">
        <v>0</v>
      </c>
      <c r="O47" s="78">
        <v>0</v>
      </c>
      <c r="P47" s="78">
        <f t="shared" si="4"/>
        <v>0</v>
      </c>
      <c r="Q47" s="95">
        <f t="shared" si="5"/>
        <v>0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v>82063531</v>
      </c>
      <c r="AA47" s="78">
        <v>4982356</v>
      </c>
      <c r="AB47" s="78">
        <f t="shared" si="10"/>
        <v>87045887</v>
      </c>
      <c r="AC47" s="95">
        <f t="shared" si="11"/>
        <v>2.9289397003081762E-2</v>
      </c>
      <c r="AD47" s="77">
        <v>229581663</v>
      </c>
      <c r="AE47" s="78">
        <v>69174201</v>
      </c>
      <c r="AF47" s="78">
        <f t="shared" si="12"/>
        <v>298755864</v>
      </c>
      <c r="AG47" s="78">
        <v>2571324079</v>
      </c>
      <c r="AH47" s="78">
        <v>2334098970</v>
      </c>
      <c r="AI47" s="79">
        <v>298755864</v>
      </c>
      <c r="AJ47" s="114">
        <f t="shared" si="13"/>
        <v>0.11618755739112728</v>
      </c>
      <c r="AK47" s="115">
        <f t="shared" si="14"/>
        <v>-0.70863873319654735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4991885872</v>
      </c>
      <c r="E48" s="81">
        <f>SUM(E42:E47)</f>
        <v>2091440730</v>
      </c>
      <c r="F48" s="82">
        <f t="shared" si="0"/>
        <v>7083326602</v>
      </c>
      <c r="G48" s="80">
        <f>SUM(G42:G47)</f>
        <v>5007743959</v>
      </c>
      <c r="H48" s="81">
        <f>SUM(H42:H47)</f>
        <v>2111970730</v>
      </c>
      <c r="I48" s="82">
        <f t="shared" si="1"/>
        <v>7119714689</v>
      </c>
      <c r="J48" s="80">
        <f>SUM(J42:J47)</f>
        <v>858585682</v>
      </c>
      <c r="K48" s="81">
        <f>SUM(K42:K47)</f>
        <v>527409457</v>
      </c>
      <c r="L48" s="81">
        <f t="shared" si="2"/>
        <v>1385995139</v>
      </c>
      <c r="M48" s="96">
        <f t="shared" si="3"/>
        <v>0.19567008792290613</v>
      </c>
      <c r="N48" s="80">
        <f>SUM(N42:N47)</f>
        <v>0</v>
      </c>
      <c r="O48" s="81">
        <f>SUM(O42:O47)</f>
        <v>0</v>
      </c>
      <c r="P48" s="81">
        <f t="shared" si="4"/>
        <v>0</v>
      </c>
      <c r="Q48" s="96">
        <f t="shared" si="5"/>
        <v>0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v>858585682</v>
      </c>
      <c r="AA48" s="81">
        <v>527409457</v>
      </c>
      <c r="AB48" s="81">
        <f t="shared" si="10"/>
        <v>1385995139</v>
      </c>
      <c r="AC48" s="96">
        <f t="shared" si="11"/>
        <v>0.19567008792290613</v>
      </c>
      <c r="AD48" s="80">
        <f>SUM(AD42:AD47)</f>
        <v>910177697</v>
      </c>
      <c r="AE48" s="81">
        <f>SUM(AE42:AE47)</f>
        <v>377288614</v>
      </c>
      <c r="AF48" s="81">
        <f t="shared" si="12"/>
        <v>1287466311</v>
      </c>
      <c r="AG48" s="81">
        <f>SUM(AG42:AG47)</f>
        <v>6248987350</v>
      </c>
      <c r="AH48" s="81">
        <f>SUM(AH42:AH47)</f>
        <v>6278683315</v>
      </c>
      <c r="AI48" s="82">
        <f>SUM(AI42:AI47)</f>
        <v>1287466311</v>
      </c>
      <c r="AJ48" s="116">
        <f t="shared" si="13"/>
        <v>0.20602799123925256</v>
      </c>
      <c r="AK48" s="117">
        <f t="shared" si="14"/>
        <v>7.6529247529180555E-2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514750752</v>
      </c>
      <c r="E49" s="78">
        <v>181716552</v>
      </c>
      <c r="F49" s="79">
        <f t="shared" si="0"/>
        <v>696467304</v>
      </c>
      <c r="G49" s="77">
        <v>514750752</v>
      </c>
      <c r="H49" s="78">
        <v>183967548</v>
      </c>
      <c r="I49" s="79">
        <f t="shared" si="1"/>
        <v>698718300</v>
      </c>
      <c r="J49" s="77">
        <v>99638661</v>
      </c>
      <c r="K49" s="78">
        <v>21496747</v>
      </c>
      <c r="L49" s="78">
        <f t="shared" si="2"/>
        <v>121135408</v>
      </c>
      <c r="M49" s="95">
        <f t="shared" si="3"/>
        <v>0.17392834854455708</v>
      </c>
      <c r="N49" s="77">
        <v>0</v>
      </c>
      <c r="O49" s="78">
        <v>0</v>
      </c>
      <c r="P49" s="78">
        <f t="shared" si="4"/>
        <v>0</v>
      </c>
      <c r="Q49" s="95">
        <f t="shared" si="5"/>
        <v>0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v>99638661</v>
      </c>
      <c r="AA49" s="78">
        <v>21496747</v>
      </c>
      <c r="AB49" s="78">
        <f t="shared" si="10"/>
        <v>121135408</v>
      </c>
      <c r="AC49" s="95">
        <f t="shared" si="11"/>
        <v>0.17392834854455708</v>
      </c>
      <c r="AD49" s="77">
        <v>91375052</v>
      </c>
      <c r="AE49" s="78">
        <v>19772293</v>
      </c>
      <c r="AF49" s="78">
        <f t="shared" si="12"/>
        <v>111147345</v>
      </c>
      <c r="AG49" s="78">
        <v>651332544</v>
      </c>
      <c r="AH49" s="78">
        <v>789853703</v>
      </c>
      <c r="AI49" s="79">
        <v>111147345</v>
      </c>
      <c r="AJ49" s="114">
        <f t="shared" si="13"/>
        <v>0.17064607937047899</v>
      </c>
      <c r="AK49" s="115">
        <f t="shared" si="14"/>
        <v>8.9863262140899458E-2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452616923</v>
      </c>
      <c r="E50" s="78">
        <v>314687240</v>
      </c>
      <c r="F50" s="79">
        <f t="shared" si="0"/>
        <v>767304163</v>
      </c>
      <c r="G50" s="77">
        <v>463213195</v>
      </c>
      <c r="H50" s="78">
        <v>314687240</v>
      </c>
      <c r="I50" s="79">
        <f t="shared" si="1"/>
        <v>777900435</v>
      </c>
      <c r="J50" s="77">
        <v>91646699</v>
      </c>
      <c r="K50" s="78">
        <v>9169847</v>
      </c>
      <c r="L50" s="78">
        <f t="shared" si="2"/>
        <v>100816546</v>
      </c>
      <c r="M50" s="95">
        <f t="shared" si="3"/>
        <v>0.13139058910592669</v>
      </c>
      <c r="N50" s="77">
        <v>0</v>
      </c>
      <c r="O50" s="78">
        <v>0</v>
      </c>
      <c r="P50" s="78">
        <f t="shared" si="4"/>
        <v>0</v>
      </c>
      <c r="Q50" s="95">
        <f t="shared" si="5"/>
        <v>0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v>91646699</v>
      </c>
      <c r="AA50" s="78">
        <v>9169847</v>
      </c>
      <c r="AB50" s="78">
        <f t="shared" si="10"/>
        <v>100816546</v>
      </c>
      <c r="AC50" s="95">
        <f t="shared" si="11"/>
        <v>0.13139058910592669</v>
      </c>
      <c r="AD50" s="77">
        <v>104730009</v>
      </c>
      <c r="AE50" s="78">
        <v>5657697</v>
      </c>
      <c r="AF50" s="78">
        <f t="shared" si="12"/>
        <v>110387706</v>
      </c>
      <c r="AG50" s="78">
        <v>634954669</v>
      </c>
      <c r="AH50" s="78">
        <v>670670417</v>
      </c>
      <c r="AI50" s="79">
        <v>110387706</v>
      </c>
      <c r="AJ50" s="114">
        <f t="shared" si="13"/>
        <v>0.17385131788045802</v>
      </c>
      <c r="AK50" s="115">
        <f t="shared" si="14"/>
        <v>-8.6704945204677086E-2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447697260</v>
      </c>
      <c r="E51" s="78">
        <v>123282240</v>
      </c>
      <c r="F51" s="79">
        <f t="shared" si="0"/>
        <v>570979500</v>
      </c>
      <c r="G51" s="77">
        <v>447697260</v>
      </c>
      <c r="H51" s="78">
        <v>123282240</v>
      </c>
      <c r="I51" s="79">
        <f t="shared" si="1"/>
        <v>570979500</v>
      </c>
      <c r="J51" s="77">
        <v>88285739</v>
      </c>
      <c r="K51" s="78">
        <v>20391848</v>
      </c>
      <c r="L51" s="78">
        <f t="shared" si="2"/>
        <v>108677587</v>
      </c>
      <c r="M51" s="95">
        <f t="shared" si="3"/>
        <v>0.19033535704872068</v>
      </c>
      <c r="N51" s="77">
        <v>0</v>
      </c>
      <c r="O51" s="78">
        <v>0</v>
      </c>
      <c r="P51" s="78">
        <f t="shared" si="4"/>
        <v>0</v>
      </c>
      <c r="Q51" s="95">
        <f t="shared" si="5"/>
        <v>0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v>88285739</v>
      </c>
      <c r="AA51" s="78">
        <v>20391848</v>
      </c>
      <c r="AB51" s="78">
        <f t="shared" si="10"/>
        <v>108677587</v>
      </c>
      <c r="AC51" s="95">
        <f t="shared" si="11"/>
        <v>0.19033535704872068</v>
      </c>
      <c r="AD51" s="77">
        <v>79081420</v>
      </c>
      <c r="AE51" s="78">
        <v>10592968</v>
      </c>
      <c r="AF51" s="78">
        <f t="shared" si="12"/>
        <v>89674388</v>
      </c>
      <c r="AG51" s="78">
        <v>539366474</v>
      </c>
      <c r="AH51" s="78">
        <v>632789613</v>
      </c>
      <c r="AI51" s="79">
        <v>89674388</v>
      </c>
      <c r="AJ51" s="114">
        <f t="shared" si="13"/>
        <v>0.16625873561433113</v>
      </c>
      <c r="AK51" s="115">
        <f t="shared" si="14"/>
        <v>0.21191333917996746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258042527</v>
      </c>
      <c r="E52" s="78">
        <v>136116047</v>
      </c>
      <c r="F52" s="79">
        <f t="shared" si="0"/>
        <v>394158574</v>
      </c>
      <c r="G52" s="77">
        <v>256534902</v>
      </c>
      <c r="H52" s="78">
        <v>150122112</v>
      </c>
      <c r="I52" s="79">
        <f t="shared" si="1"/>
        <v>406657014</v>
      </c>
      <c r="J52" s="77">
        <v>43663414</v>
      </c>
      <c r="K52" s="78">
        <v>13339833</v>
      </c>
      <c r="L52" s="78">
        <f t="shared" si="2"/>
        <v>57003247</v>
      </c>
      <c r="M52" s="95">
        <f t="shared" si="3"/>
        <v>0.14462008633104098</v>
      </c>
      <c r="N52" s="77">
        <v>0</v>
      </c>
      <c r="O52" s="78">
        <v>0</v>
      </c>
      <c r="P52" s="78">
        <f t="shared" si="4"/>
        <v>0</v>
      </c>
      <c r="Q52" s="95">
        <f t="shared" si="5"/>
        <v>0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v>43663414</v>
      </c>
      <c r="AA52" s="78">
        <v>13339833</v>
      </c>
      <c r="AB52" s="78">
        <f t="shared" si="10"/>
        <v>57003247</v>
      </c>
      <c r="AC52" s="95">
        <f t="shared" si="11"/>
        <v>0.14462008633104098</v>
      </c>
      <c r="AD52" s="77">
        <v>37335736</v>
      </c>
      <c r="AE52" s="78">
        <v>5579126</v>
      </c>
      <c r="AF52" s="78">
        <f t="shared" si="12"/>
        <v>42914862</v>
      </c>
      <c r="AG52" s="78">
        <v>315015642</v>
      </c>
      <c r="AH52" s="78">
        <v>386217308</v>
      </c>
      <c r="AI52" s="79">
        <v>42914862</v>
      </c>
      <c r="AJ52" s="114">
        <f t="shared" si="13"/>
        <v>0.13623089230597635</v>
      </c>
      <c r="AK52" s="115">
        <f t="shared" si="14"/>
        <v>0.32828685316522743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913852723</v>
      </c>
      <c r="E53" s="78">
        <v>724649007</v>
      </c>
      <c r="F53" s="79">
        <f t="shared" si="0"/>
        <v>1638501730</v>
      </c>
      <c r="G53" s="77">
        <v>913852723</v>
      </c>
      <c r="H53" s="78">
        <v>724649007</v>
      </c>
      <c r="I53" s="79">
        <f t="shared" si="1"/>
        <v>1638501730</v>
      </c>
      <c r="J53" s="77">
        <v>186221698</v>
      </c>
      <c r="K53" s="78">
        <v>53284464</v>
      </c>
      <c r="L53" s="78">
        <f t="shared" si="2"/>
        <v>239506162</v>
      </c>
      <c r="M53" s="95">
        <f t="shared" si="3"/>
        <v>0.14617388411301829</v>
      </c>
      <c r="N53" s="77">
        <v>0</v>
      </c>
      <c r="O53" s="78">
        <v>0</v>
      </c>
      <c r="P53" s="78">
        <f t="shared" si="4"/>
        <v>0</v>
      </c>
      <c r="Q53" s="95">
        <f t="shared" si="5"/>
        <v>0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v>186221698</v>
      </c>
      <c r="AA53" s="78">
        <v>53284464</v>
      </c>
      <c r="AB53" s="78">
        <f t="shared" si="10"/>
        <v>239506162</v>
      </c>
      <c r="AC53" s="95">
        <f t="shared" si="11"/>
        <v>0.14617388411301829</v>
      </c>
      <c r="AD53" s="77">
        <v>157937007</v>
      </c>
      <c r="AE53" s="78">
        <v>37158301</v>
      </c>
      <c r="AF53" s="78">
        <f t="shared" si="12"/>
        <v>195095308</v>
      </c>
      <c r="AG53" s="78">
        <v>1424214638</v>
      </c>
      <c r="AH53" s="78">
        <v>1530865806</v>
      </c>
      <c r="AI53" s="79">
        <v>195095308</v>
      </c>
      <c r="AJ53" s="114">
        <f t="shared" si="13"/>
        <v>0.13698448449734302</v>
      </c>
      <c r="AK53" s="115">
        <f t="shared" si="14"/>
        <v>0.22763670974598726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2586960185</v>
      </c>
      <c r="E54" s="81">
        <f>SUM(E49:E53)</f>
        <v>1480451086</v>
      </c>
      <c r="F54" s="82">
        <f t="shared" si="0"/>
        <v>4067411271</v>
      </c>
      <c r="G54" s="80">
        <f>SUM(G49:G53)</f>
        <v>2596048832</v>
      </c>
      <c r="H54" s="81">
        <f>SUM(H49:H53)</f>
        <v>1496708147</v>
      </c>
      <c r="I54" s="82">
        <f t="shared" si="1"/>
        <v>4092756979</v>
      </c>
      <c r="J54" s="80">
        <f>SUM(J49:J53)</f>
        <v>509456211</v>
      </c>
      <c r="K54" s="81">
        <f>SUM(K49:K53)</f>
        <v>117682739</v>
      </c>
      <c r="L54" s="81">
        <f t="shared" si="2"/>
        <v>627138950</v>
      </c>
      <c r="M54" s="96">
        <f t="shared" si="3"/>
        <v>0.15418626448507966</v>
      </c>
      <c r="N54" s="80">
        <f>SUM(N49:N53)</f>
        <v>0</v>
      </c>
      <c r="O54" s="81">
        <f>SUM(O49:O53)</f>
        <v>0</v>
      </c>
      <c r="P54" s="81">
        <f t="shared" si="4"/>
        <v>0</v>
      </c>
      <c r="Q54" s="96">
        <f t="shared" si="5"/>
        <v>0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v>509456211</v>
      </c>
      <c r="AA54" s="81">
        <v>117682739</v>
      </c>
      <c r="AB54" s="81">
        <f t="shared" si="10"/>
        <v>627138950</v>
      </c>
      <c r="AC54" s="96">
        <f t="shared" si="11"/>
        <v>0.15418626448507966</v>
      </c>
      <c r="AD54" s="80">
        <f>SUM(AD49:AD53)</f>
        <v>470459224</v>
      </c>
      <c r="AE54" s="81">
        <f>SUM(AE49:AE53)</f>
        <v>78760385</v>
      </c>
      <c r="AF54" s="81">
        <f t="shared" si="12"/>
        <v>549219609</v>
      </c>
      <c r="AG54" s="81">
        <f>SUM(AG49:AG53)</f>
        <v>3564883967</v>
      </c>
      <c r="AH54" s="81">
        <f>SUM(AH49:AH53)</f>
        <v>4010396847</v>
      </c>
      <c r="AI54" s="82">
        <f>SUM(AI49:AI53)</f>
        <v>549219609</v>
      </c>
      <c r="AJ54" s="116">
        <f t="shared" si="13"/>
        <v>0.15406381079555626</v>
      </c>
      <c r="AK54" s="117">
        <f t="shared" si="14"/>
        <v>0.14187283141960805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47760487029</v>
      </c>
      <c r="E55" s="84">
        <f>SUM(E9:E10,E12:E19,E21:E27,E29:E35,E37:E40,E42:E47,E49:E53)</f>
        <v>10038790471</v>
      </c>
      <c r="F55" s="85">
        <f t="shared" si="0"/>
        <v>57799277500</v>
      </c>
      <c r="G55" s="83">
        <f>SUM(G9:G10,G12:G19,G21:G27,G29:G35,G37:G40,G42:G47,G49:G53)</f>
        <v>47834609933</v>
      </c>
      <c r="H55" s="84">
        <f>SUM(H9:H10,H12:H19,H21:H27,H29:H35,H37:H40,H42:H47,H49:H53)</f>
        <v>10188044694</v>
      </c>
      <c r="I55" s="85">
        <f t="shared" si="1"/>
        <v>58022654627</v>
      </c>
      <c r="J55" s="83">
        <f>SUM(J9:J10,J12:J19,J21:J27,J29:J35,J37:J40,J42:J47,J49:J53)</f>
        <v>13055271175</v>
      </c>
      <c r="K55" s="84">
        <f>SUM(K9:K10,K12:K19,K21:K27,K29:K35,K37:K40,K42:K47,K49:K53)</f>
        <v>33688942085</v>
      </c>
      <c r="L55" s="84">
        <f t="shared" si="2"/>
        <v>46744213260</v>
      </c>
      <c r="M55" s="97">
        <f t="shared" si="3"/>
        <v>0.80873352197179282</v>
      </c>
      <c r="N55" s="83">
        <f>SUM(N9:N10,N12:N19,N21:N27,N29:N35,N37:N40,N42:N47,N49:N53)</f>
        <v>0</v>
      </c>
      <c r="O55" s="84">
        <f>SUM(O9:O10,O12:O19,O21:O27,O29:O35,O37:O40,O42:O47,O49:O53)</f>
        <v>0</v>
      </c>
      <c r="P55" s="84">
        <f t="shared" si="4"/>
        <v>0</v>
      </c>
      <c r="Q55" s="97">
        <f t="shared" si="5"/>
        <v>0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v>13055271175</v>
      </c>
      <c r="AA55" s="84">
        <v>33688942085</v>
      </c>
      <c r="AB55" s="84">
        <f t="shared" si="10"/>
        <v>46744213260</v>
      </c>
      <c r="AC55" s="97">
        <f t="shared" si="11"/>
        <v>0.80873352197179282</v>
      </c>
      <c r="AD55" s="83">
        <f>SUM(AD9:AD10,AD12:AD19,AD21:AD27,AD29:AD35,AD37:AD40,AD42:AD47,AD49:AD53)</f>
        <v>9018190290</v>
      </c>
      <c r="AE55" s="84">
        <f>SUM(AE9:AE10,AE12:AE19,AE21:AE27,AE29:AE35,AE37:AE40,AE42:AE47,AE49:AE53)</f>
        <v>1759860397</v>
      </c>
      <c r="AF55" s="84">
        <f t="shared" si="12"/>
        <v>10778050687</v>
      </c>
      <c r="AG55" s="84">
        <f>SUM(AG9:AG10,AG12:AG19,AG21:AG27,AG29:AG35,AG37:AG40,AG42:AG47,AG49:AG53)</f>
        <v>53157591553</v>
      </c>
      <c r="AH55" s="84">
        <f>SUM(AH9:AH10,AH12:AH19,AH21:AH27,AH29:AH35,AH37:AH40,AH42:AH47,AH49:AH53)</f>
        <v>54983651232</v>
      </c>
      <c r="AI55" s="85">
        <f>SUM(AI9:AI10,AI12:AI19,AI21:AI27,AI29:AI35,AI37:AI40,AI42:AI47,AI49:AI53)</f>
        <v>10778050687</v>
      </c>
      <c r="AJ55" s="118">
        <f t="shared" si="13"/>
        <v>0.20275656537700551</v>
      </c>
      <c r="AK55" s="119">
        <f t="shared" si="14"/>
        <v>3.3369821331774556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65" orientation="landscape" r:id="rId1"/>
  <rowBreaks count="1" manualBreakCount="1">
    <brk id="57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81"/>
  <sheetViews>
    <sheetView showGridLines="0" tabSelected="1" view="pageBreakPreview" topLeftCell="A12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8746024667</v>
      </c>
      <c r="E9" s="78">
        <v>1154486634</v>
      </c>
      <c r="F9" s="79">
        <f>$D9       +$E9</f>
        <v>9900511301</v>
      </c>
      <c r="G9" s="77">
        <v>8746024667</v>
      </c>
      <c r="H9" s="78">
        <v>1154486634</v>
      </c>
      <c r="I9" s="79">
        <f>$G9       +$H9</f>
        <v>9900511301</v>
      </c>
      <c r="J9" s="77">
        <v>2231079536</v>
      </c>
      <c r="K9" s="78">
        <v>-32300072</v>
      </c>
      <c r="L9" s="78">
        <f>$J9       +$K9</f>
        <v>2198779464</v>
      </c>
      <c r="M9" s="95">
        <f>IF(($F9       =0),0,($L9       /$F9       ))</f>
        <v>0.22208746570269686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2231079536</v>
      </c>
      <c r="AA9" s="78">
        <v>-32300072</v>
      </c>
      <c r="AB9" s="78">
        <f>$Z9       +$AA9</f>
        <v>2198779464</v>
      </c>
      <c r="AC9" s="95">
        <f>IF(($F9       =0),0,($AB9       /$F9       ))</f>
        <v>0.22208746570269686</v>
      </c>
      <c r="AD9" s="77">
        <v>2226079407</v>
      </c>
      <c r="AE9" s="78">
        <v>75227526</v>
      </c>
      <c r="AF9" s="78">
        <f>$AD9       +$AE9</f>
        <v>2301306933</v>
      </c>
      <c r="AG9" s="78">
        <v>9438037238</v>
      </c>
      <c r="AH9" s="78">
        <v>9410565332</v>
      </c>
      <c r="AI9" s="79">
        <v>2301306933</v>
      </c>
      <c r="AJ9" s="114">
        <f>IF(($AG9       =0),0,($AI9       /$AG9       ))</f>
        <v>0.24383321181806086</v>
      </c>
      <c r="AK9" s="115">
        <f>IF(($AF9       =0),0,(($L9       /$AF9       )-1))</f>
        <v>-4.4551844662608531E-2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8746024667</v>
      </c>
      <c r="E10" s="81">
        <f>E9</f>
        <v>1154486634</v>
      </c>
      <c r="F10" s="82">
        <f t="shared" ref="F10:F37" si="0">$D10      +$E10</f>
        <v>9900511301</v>
      </c>
      <c r="G10" s="80">
        <f>G9</f>
        <v>8746024667</v>
      </c>
      <c r="H10" s="81">
        <f>H9</f>
        <v>1154486634</v>
      </c>
      <c r="I10" s="82">
        <f t="shared" ref="I10:I37" si="1">$G10      +$H10</f>
        <v>9900511301</v>
      </c>
      <c r="J10" s="80">
        <f>J9</f>
        <v>2231079536</v>
      </c>
      <c r="K10" s="81">
        <f>K9</f>
        <v>-32300072</v>
      </c>
      <c r="L10" s="81">
        <f t="shared" ref="L10:L37" si="2">$J10      +$K10</f>
        <v>2198779464</v>
      </c>
      <c r="M10" s="96">
        <f t="shared" ref="M10:M37" si="3">IF(($F10      =0),0,($L10      /$F10      ))</f>
        <v>0.22208746570269686</v>
      </c>
      <c r="N10" s="80">
        <f>N9</f>
        <v>0</v>
      </c>
      <c r="O10" s="81">
        <f>O9</f>
        <v>0</v>
      </c>
      <c r="P10" s="81">
        <f t="shared" ref="P10:P37" si="4">$N10      +$O10</f>
        <v>0</v>
      </c>
      <c r="Q10" s="96">
        <f t="shared" ref="Q10:Q37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v>2231079536</v>
      </c>
      <c r="AA10" s="81">
        <v>-32300072</v>
      </c>
      <c r="AB10" s="81">
        <f t="shared" ref="AB10:AB37" si="10">$Z10      +$AA10</f>
        <v>2198779464</v>
      </c>
      <c r="AC10" s="96">
        <f t="shared" ref="AC10:AC37" si="11">IF(($F10      =0),0,($AB10      /$F10      ))</f>
        <v>0.22208746570269686</v>
      </c>
      <c r="AD10" s="80">
        <f>AD9</f>
        <v>2226079407</v>
      </c>
      <c r="AE10" s="81">
        <f>AE9</f>
        <v>75227526</v>
      </c>
      <c r="AF10" s="81">
        <f t="shared" ref="AF10:AF37" si="12">$AD10      +$AE10</f>
        <v>2301306933</v>
      </c>
      <c r="AG10" s="81">
        <f>AG9</f>
        <v>9438037238</v>
      </c>
      <c r="AH10" s="81">
        <f>AH9</f>
        <v>9410565332</v>
      </c>
      <c r="AI10" s="82">
        <f>AI9</f>
        <v>2301306933</v>
      </c>
      <c r="AJ10" s="116">
        <f t="shared" ref="AJ10:AJ37" si="13">IF(($AG10      =0),0,($AI10      /$AG10      ))</f>
        <v>0.24383321181806086</v>
      </c>
      <c r="AK10" s="117">
        <f t="shared" ref="AK10:AK37" si="14">IF(($AF10      =0),0,(($L10      /$AF10      )-1))</f>
        <v>-4.4551844662608531E-2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273218836</v>
      </c>
      <c r="E11" s="78">
        <v>52208601</v>
      </c>
      <c r="F11" s="79">
        <f t="shared" si="0"/>
        <v>325427437</v>
      </c>
      <c r="G11" s="77">
        <v>273218836</v>
      </c>
      <c r="H11" s="78">
        <v>52208601</v>
      </c>
      <c r="I11" s="79">
        <f t="shared" si="1"/>
        <v>325427437</v>
      </c>
      <c r="J11" s="77">
        <v>5279408</v>
      </c>
      <c r="K11" s="78">
        <v>4150</v>
      </c>
      <c r="L11" s="78">
        <f t="shared" si="2"/>
        <v>5283558</v>
      </c>
      <c r="M11" s="95">
        <f t="shared" si="3"/>
        <v>1.6235748431992228E-2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5279408</v>
      </c>
      <c r="AA11" s="78">
        <v>4150</v>
      </c>
      <c r="AB11" s="78">
        <f t="shared" si="10"/>
        <v>5283558</v>
      </c>
      <c r="AC11" s="95">
        <f t="shared" si="11"/>
        <v>1.6235748431992228E-2</v>
      </c>
      <c r="AD11" s="77">
        <v>34425249</v>
      </c>
      <c r="AE11" s="78">
        <v>37122</v>
      </c>
      <c r="AF11" s="78">
        <f t="shared" si="12"/>
        <v>34462371</v>
      </c>
      <c r="AG11" s="78">
        <v>305334685</v>
      </c>
      <c r="AH11" s="78">
        <v>304405346</v>
      </c>
      <c r="AI11" s="79">
        <v>34462371</v>
      </c>
      <c r="AJ11" s="114">
        <f t="shared" si="13"/>
        <v>0.11286752764429629</v>
      </c>
      <c r="AK11" s="115">
        <f t="shared" si="14"/>
        <v>-0.84668617257936196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537691237</v>
      </c>
      <c r="E12" s="78">
        <v>69266550</v>
      </c>
      <c r="F12" s="79">
        <f t="shared" si="0"/>
        <v>606957787</v>
      </c>
      <c r="G12" s="77">
        <v>537691237</v>
      </c>
      <c r="H12" s="78">
        <v>69266550</v>
      </c>
      <c r="I12" s="79">
        <f t="shared" si="1"/>
        <v>606957787</v>
      </c>
      <c r="J12" s="77">
        <v>24387040</v>
      </c>
      <c r="K12" s="78">
        <v>0</v>
      </c>
      <c r="L12" s="78">
        <f t="shared" si="2"/>
        <v>24387040</v>
      </c>
      <c r="M12" s="95">
        <f t="shared" si="3"/>
        <v>4.0179136872989817E-2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24387040</v>
      </c>
      <c r="AA12" s="78">
        <v>0</v>
      </c>
      <c r="AB12" s="78">
        <f t="shared" si="10"/>
        <v>24387040</v>
      </c>
      <c r="AC12" s="95">
        <f t="shared" si="11"/>
        <v>4.0179136872989817E-2</v>
      </c>
      <c r="AD12" s="77">
        <v>45951612</v>
      </c>
      <c r="AE12" s="78">
        <v>600006</v>
      </c>
      <c r="AF12" s="78">
        <f t="shared" si="12"/>
        <v>46551618</v>
      </c>
      <c r="AG12" s="78">
        <v>499560156</v>
      </c>
      <c r="AH12" s="78">
        <v>472616764</v>
      </c>
      <c r="AI12" s="79">
        <v>46551618</v>
      </c>
      <c r="AJ12" s="114">
        <f t="shared" si="13"/>
        <v>9.3185209910936137E-2</v>
      </c>
      <c r="AK12" s="115">
        <f t="shared" si="14"/>
        <v>-0.47612905742610279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282171928</v>
      </c>
      <c r="E13" s="78">
        <v>50152649</v>
      </c>
      <c r="F13" s="79">
        <f t="shared" si="0"/>
        <v>332324577</v>
      </c>
      <c r="G13" s="77">
        <v>282171928</v>
      </c>
      <c r="H13" s="78">
        <v>50152649</v>
      </c>
      <c r="I13" s="79">
        <f t="shared" si="1"/>
        <v>332324577</v>
      </c>
      <c r="J13" s="77">
        <v>14037007</v>
      </c>
      <c r="K13" s="78">
        <v>5075240</v>
      </c>
      <c r="L13" s="78">
        <f t="shared" si="2"/>
        <v>19112247</v>
      </c>
      <c r="M13" s="95">
        <f t="shared" si="3"/>
        <v>5.7510784103096894E-2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14037007</v>
      </c>
      <c r="AA13" s="78">
        <v>5075240</v>
      </c>
      <c r="AB13" s="78">
        <f t="shared" si="10"/>
        <v>19112247</v>
      </c>
      <c r="AC13" s="95">
        <f t="shared" si="11"/>
        <v>5.7510784103096894E-2</v>
      </c>
      <c r="AD13" s="77">
        <v>33122138</v>
      </c>
      <c r="AE13" s="78">
        <v>6241072</v>
      </c>
      <c r="AF13" s="78">
        <f t="shared" si="12"/>
        <v>39363210</v>
      </c>
      <c r="AG13" s="78">
        <v>270447228</v>
      </c>
      <c r="AH13" s="78">
        <v>270473780</v>
      </c>
      <c r="AI13" s="79">
        <v>39363210</v>
      </c>
      <c r="AJ13" s="114">
        <f t="shared" si="13"/>
        <v>0.14554857999875673</v>
      </c>
      <c r="AK13" s="115">
        <f t="shared" si="14"/>
        <v>-0.5144642167140332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65043002</v>
      </c>
      <c r="E14" s="78">
        <v>24039000</v>
      </c>
      <c r="F14" s="79">
        <f t="shared" si="0"/>
        <v>89082002</v>
      </c>
      <c r="G14" s="77">
        <v>65043002</v>
      </c>
      <c r="H14" s="78">
        <v>24039000</v>
      </c>
      <c r="I14" s="79">
        <f t="shared" si="1"/>
        <v>89082002</v>
      </c>
      <c r="J14" s="77">
        <v>11081378</v>
      </c>
      <c r="K14" s="78">
        <v>3988625</v>
      </c>
      <c r="L14" s="78">
        <f t="shared" si="2"/>
        <v>15070003</v>
      </c>
      <c r="M14" s="95">
        <f t="shared" si="3"/>
        <v>0.16917000810107524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11081378</v>
      </c>
      <c r="AA14" s="78">
        <v>3988625</v>
      </c>
      <c r="AB14" s="78">
        <f t="shared" si="10"/>
        <v>15070003</v>
      </c>
      <c r="AC14" s="95">
        <f t="shared" si="11"/>
        <v>0.16917000810107524</v>
      </c>
      <c r="AD14" s="77">
        <v>17629425</v>
      </c>
      <c r="AE14" s="78">
        <v>615698</v>
      </c>
      <c r="AF14" s="78">
        <f t="shared" si="12"/>
        <v>18245123</v>
      </c>
      <c r="AG14" s="78">
        <v>64593032</v>
      </c>
      <c r="AH14" s="78">
        <v>65366234</v>
      </c>
      <c r="AI14" s="79">
        <v>18245123</v>
      </c>
      <c r="AJ14" s="114">
        <f t="shared" si="13"/>
        <v>0.28246271207705498</v>
      </c>
      <c r="AK14" s="115">
        <f t="shared" si="14"/>
        <v>-0.17402568346620628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1158125003</v>
      </c>
      <c r="E15" s="81">
        <f>SUM(E11:E14)</f>
        <v>195666800</v>
      </c>
      <c r="F15" s="82">
        <f t="shared" si="0"/>
        <v>1353791803</v>
      </c>
      <c r="G15" s="80">
        <f>SUM(G11:G14)</f>
        <v>1158125003</v>
      </c>
      <c r="H15" s="81">
        <f>SUM(H11:H14)</f>
        <v>195666800</v>
      </c>
      <c r="I15" s="82">
        <f t="shared" si="1"/>
        <v>1353791803</v>
      </c>
      <c r="J15" s="80">
        <f>SUM(J11:J14)</f>
        <v>54784833</v>
      </c>
      <c r="K15" s="81">
        <f>SUM(K11:K14)</f>
        <v>9068015</v>
      </c>
      <c r="L15" s="81">
        <f t="shared" si="2"/>
        <v>63852848</v>
      </c>
      <c r="M15" s="96">
        <f t="shared" si="3"/>
        <v>4.7165928954882287E-2</v>
      </c>
      <c r="N15" s="80">
        <f>SUM(N11:N14)</f>
        <v>0</v>
      </c>
      <c r="O15" s="81">
        <f>SUM(O11:O14)</f>
        <v>0</v>
      </c>
      <c r="P15" s="81">
        <f t="shared" si="4"/>
        <v>0</v>
      </c>
      <c r="Q15" s="96">
        <f t="shared" si="5"/>
        <v>0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v>54784833</v>
      </c>
      <c r="AA15" s="81">
        <v>9068015</v>
      </c>
      <c r="AB15" s="81">
        <f t="shared" si="10"/>
        <v>63852848</v>
      </c>
      <c r="AC15" s="96">
        <f t="shared" si="11"/>
        <v>4.7165928954882287E-2</v>
      </c>
      <c r="AD15" s="80">
        <f>SUM(AD11:AD14)</f>
        <v>131128424</v>
      </c>
      <c r="AE15" s="81">
        <f>SUM(AE11:AE14)</f>
        <v>7493898</v>
      </c>
      <c r="AF15" s="81">
        <f t="shared" si="12"/>
        <v>138622322</v>
      </c>
      <c r="AG15" s="81">
        <f>SUM(AG11:AG14)</f>
        <v>1139935101</v>
      </c>
      <c r="AH15" s="81">
        <f>SUM(AH11:AH14)</f>
        <v>1112862124</v>
      </c>
      <c r="AI15" s="82">
        <f>SUM(AI11:AI14)</f>
        <v>138622322</v>
      </c>
      <c r="AJ15" s="116">
        <f t="shared" si="13"/>
        <v>0.12160545094049174</v>
      </c>
      <c r="AK15" s="117">
        <f t="shared" si="14"/>
        <v>-0.5393754261308652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448003495</v>
      </c>
      <c r="E16" s="78">
        <v>74067765</v>
      </c>
      <c r="F16" s="79">
        <f t="shared" si="0"/>
        <v>522071260</v>
      </c>
      <c r="G16" s="77">
        <v>448003495</v>
      </c>
      <c r="H16" s="78">
        <v>74067765</v>
      </c>
      <c r="I16" s="79">
        <f t="shared" si="1"/>
        <v>522071260</v>
      </c>
      <c r="J16" s="77">
        <v>25355</v>
      </c>
      <c r="K16" s="78">
        <v>0</v>
      </c>
      <c r="L16" s="78">
        <f t="shared" si="2"/>
        <v>25355</v>
      </c>
      <c r="M16" s="95">
        <f t="shared" si="3"/>
        <v>4.8566167001799714E-5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25355</v>
      </c>
      <c r="AA16" s="78">
        <v>0</v>
      </c>
      <c r="AB16" s="78">
        <f t="shared" si="10"/>
        <v>25355</v>
      </c>
      <c r="AC16" s="95">
        <f t="shared" si="11"/>
        <v>4.8566167001799714E-5</v>
      </c>
      <c r="AD16" s="77">
        <v>472925</v>
      </c>
      <c r="AE16" s="78">
        <v>0</v>
      </c>
      <c r="AF16" s="78">
        <f t="shared" si="12"/>
        <v>472925</v>
      </c>
      <c r="AG16" s="78">
        <v>470086521</v>
      </c>
      <c r="AH16" s="78">
        <v>470086521</v>
      </c>
      <c r="AI16" s="79">
        <v>472925</v>
      </c>
      <c r="AJ16" s="114">
        <f t="shared" si="13"/>
        <v>1.0060382054647341E-3</v>
      </c>
      <c r="AK16" s="115">
        <f t="shared" si="14"/>
        <v>-0.94638684780884919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174296667</v>
      </c>
      <c r="E17" s="78">
        <v>90707550</v>
      </c>
      <c r="F17" s="79">
        <f t="shared" si="0"/>
        <v>265004217</v>
      </c>
      <c r="G17" s="77">
        <v>174296667</v>
      </c>
      <c r="H17" s="78">
        <v>90707550</v>
      </c>
      <c r="I17" s="79">
        <f t="shared" si="1"/>
        <v>265004217</v>
      </c>
      <c r="J17" s="77">
        <v>56567814</v>
      </c>
      <c r="K17" s="78">
        <v>57232781</v>
      </c>
      <c r="L17" s="78">
        <f t="shared" si="2"/>
        <v>113800595</v>
      </c>
      <c r="M17" s="95">
        <f t="shared" si="3"/>
        <v>0.42942937394841529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56567814</v>
      </c>
      <c r="AA17" s="78">
        <v>57232781</v>
      </c>
      <c r="AB17" s="78">
        <f t="shared" si="10"/>
        <v>113800595</v>
      </c>
      <c r="AC17" s="95">
        <f t="shared" si="11"/>
        <v>0.42942937394841529</v>
      </c>
      <c r="AD17" s="77">
        <v>31147599</v>
      </c>
      <c r="AE17" s="78">
        <v>18557570</v>
      </c>
      <c r="AF17" s="78">
        <f t="shared" si="12"/>
        <v>49705169</v>
      </c>
      <c r="AG17" s="78">
        <v>260225951</v>
      </c>
      <c r="AH17" s="78">
        <v>276219639</v>
      </c>
      <c r="AI17" s="79">
        <v>49705169</v>
      </c>
      <c r="AJ17" s="114">
        <f t="shared" si="13"/>
        <v>0.19100773312189759</v>
      </c>
      <c r="AK17" s="115">
        <f t="shared" si="14"/>
        <v>1.2895122839236297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244918225</v>
      </c>
      <c r="E18" s="78">
        <v>40838000</v>
      </c>
      <c r="F18" s="79">
        <f t="shared" si="0"/>
        <v>285756225</v>
      </c>
      <c r="G18" s="77">
        <v>244918225</v>
      </c>
      <c r="H18" s="78">
        <v>40838000</v>
      </c>
      <c r="I18" s="79">
        <f t="shared" si="1"/>
        <v>285756225</v>
      </c>
      <c r="J18" s="77">
        <v>37044344</v>
      </c>
      <c r="K18" s="78">
        <v>80313</v>
      </c>
      <c r="L18" s="78">
        <f t="shared" si="2"/>
        <v>37124657</v>
      </c>
      <c r="M18" s="95">
        <f t="shared" si="3"/>
        <v>0.12991722927470783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37044344</v>
      </c>
      <c r="AA18" s="78">
        <v>80313</v>
      </c>
      <c r="AB18" s="78">
        <f t="shared" si="10"/>
        <v>37124657</v>
      </c>
      <c r="AC18" s="95">
        <f t="shared" si="11"/>
        <v>0.12991722927470783</v>
      </c>
      <c r="AD18" s="77">
        <v>12627108</v>
      </c>
      <c r="AE18" s="78">
        <v>2545576</v>
      </c>
      <c r="AF18" s="78">
        <f t="shared" si="12"/>
        <v>15172684</v>
      </c>
      <c r="AG18" s="78">
        <v>265149969</v>
      </c>
      <c r="AH18" s="78">
        <v>287584817</v>
      </c>
      <c r="AI18" s="79">
        <v>15172684</v>
      </c>
      <c r="AJ18" s="114">
        <f t="shared" si="13"/>
        <v>5.7223027621775814E-2</v>
      </c>
      <c r="AK18" s="115">
        <f t="shared" si="14"/>
        <v>1.4468088177411458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3974218901</v>
      </c>
      <c r="E19" s="78">
        <v>202914000</v>
      </c>
      <c r="F19" s="79">
        <f t="shared" si="0"/>
        <v>4177132901</v>
      </c>
      <c r="G19" s="77">
        <v>3974218901</v>
      </c>
      <c r="H19" s="78">
        <v>202914000</v>
      </c>
      <c r="I19" s="79">
        <f t="shared" si="1"/>
        <v>4177132901</v>
      </c>
      <c r="J19" s="77">
        <v>812424179</v>
      </c>
      <c r="K19" s="78">
        <v>35993609</v>
      </c>
      <c r="L19" s="78">
        <f t="shared" si="2"/>
        <v>848417788</v>
      </c>
      <c r="M19" s="95">
        <f t="shared" si="3"/>
        <v>0.20311007767957057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812424179</v>
      </c>
      <c r="AA19" s="78">
        <v>35993609</v>
      </c>
      <c r="AB19" s="78">
        <f t="shared" si="10"/>
        <v>848417788</v>
      </c>
      <c r="AC19" s="95">
        <f t="shared" si="11"/>
        <v>0.20311007767957057</v>
      </c>
      <c r="AD19" s="77">
        <v>392619239</v>
      </c>
      <c r="AE19" s="78">
        <v>22926682</v>
      </c>
      <c r="AF19" s="78">
        <f t="shared" si="12"/>
        <v>415545921</v>
      </c>
      <c r="AG19" s="78">
        <v>3854254860</v>
      </c>
      <c r="AH19" s="78">
        <v>3970200860</v>
      </c>
      <c r="AI19" s="79">
        <v>415545921</v>
      </c>
      <c r="AJ19" s="114">
        <f t="shared" si="13"/>
        <v>0.10781485295967169</v>
      </c>
      <c r="AK19" s="115">
        <f t="shared" si="14"/>
        <v>1.0416944196162619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580613656</v>
      </c>
      <c r="E20" s="78">
        <v>44589901</v>
      </c>
      <c r="F20" s="79">
        <f t="shared" si="0"/>
        <v>625203557</v>
      </c>
      <c r="G20" s="77">
        <v>580613656</v>
      </c>
      <c r="H20" s="78">
        <v>44589901</v>
      </c>
      <c r="I20" s="79">
        <f t="shared" si="1"/>
        <v>625203557</v>
      </c>
      <c r="J20" s="77">
        <v>106902786</v>
      </c>
      <c r="K20" s="78">
        <v>11736762</v>
      </c>
      <c r="L20" s="78">
        <f t="shared" si="2"/>
        <v>118639548</v>
      </c>
      <c r="M20" s="95">
        <f t="shared" si="3"/>
        <v>0.18976147315809339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106902786</v>
      </c>
      <c r="AA20" s="78">
        <v>11736762</v>
      </c>
      <c r="AB20" s="78">
        <f t="shared" si="10"/>
        <v>118639548</v>
      </c>
      <c r="AC20" s="95">
        <f t="shared" si="11"/>
        <v>0.18976147315809339</v>
      </c>
      <c r="AD20" s="77">
        <v>21670869</v>
      </c>
      <c r="AE20" s="78">
        <v>1056812</v>
      </c>
      <c r="AF20" s="78">
        <f t="shared" si="12"/>
        <v>22727681</v>
      </c>
      <c r="AG20" s="78">
        <v>561802856</v>
      </c>
      <c r="AH20" s="78">
        <v>561802856</v>
      </c>
      <c r="AI20" s="79">
        <v>22727681</v>
      </c>
      <c r="AJ20" s="114">
        <f t="shared" si="13"/>
        <v>4.0454904700591272E-2</v>
      </c>
      <c r="AK20" s="115">
        <f t="shared" si="14"/>
        <v>4.2200463390875642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207703110</v>
      </c>
      <c r="E21" s="78">
        <v>7400000</v>
      </c>
      <c r="F21" s="79">
        <f t="shared" si="0"/>
        <v>215103110</v>
      </c>
      <c r="G21" s="77">
        <v>207703110</v>
      </c>
      <c r="H21" s="78">
        <v>7400000</v>
      </c>
      <c r="I21" s="79">
        <f t="shared" si="1"/>
        <v>215103110</v>
      </c>
      <c r="J21" s="77">
        <v>48077840</v>
      </c>
      <c r="K21" s="78">
        <v>942360</v>
      </c>
      <c r="L21" s="78">
        <f t="shared" si="2"/>
        <v>49020200</v>
      </c>
      <c r="M21" s="95">
        <f t="shared" si="3"/>
        <v>0.22789163764298898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48077840</v>
      </c>
      <c r="AA21" s="78">
        <v>942360</v>
      </c>
      <c r="AB21" s="78">
        <f t="shared" si="10"/>
        <v>49020200</v>
      </c>
      <c r="AC21" s="95">
        <f t="shared" si="11"/>
        <v>0.22789163764298898</v>
      </c>
      <c r="AD21" s="77">
        <v>36430661</v>
      </c>
      <c r="AE21" s="78">
        <v>79443</v>
      </c>
      <c r="AF21" s="78">
        <f t="shared" si="12"/>
        <v>36510104</v>
      </c>
      <c r="AG21" s="78">
        <v>206934396</v>
      </c>
      <c r="AH21" s="78">
        <v>203120957</v>
      </c>
      <c r="AI21" s="79">
        <v>36510104</v>
      </c>
      <c r="AJ21" s="114">
        <f t="shared" si="13"/>
        <v>0.17643323055873225</v>
      </c>
      <c r="AK21" s="115">
        <f t="shared" si="14"/>
        <v>0.34264750382524256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5629754054</v>
      </c>
      <c r="E22" s="81">
        <f>SUM(E16:E21)</f>
        <v>460517216</v>
      </c>
      <c r="F22" s="82">
        <f t="shared" si="0"/>
        <v>6090271270</v>
      </c>
      <c r="G22" s="80">
        <f>SUM(G16:G21)</f>
        <v>5629754054</v>
      </c>
      <c r="H22" s="81">
        <f>SUM(H16:H21)</f>
        <v>460517216</v>
      </c>
      <c r="I22" s="82">
        <f t="shared" si="1"/>
        <v>6090271270</v>
      </c>
      <c r="J22" s="80">
        <f>SUM(J16:J21)</f>
        <v>1061042318</v>
      </c>
      <c r="K22" s="81">
        <f>SUM(K16:K21)</f>
        <v>105985825</v>
      </c>
      <c r="L22" s="81">
        <f t="shared" si="2"/>
        <v>1167028143</v>
      </c>
      <c r="M22" s="96">
        <f t="shared" si="3"/>
        <v>0.19162170144188012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1061042318</v>
      </c>
      <c r="AA22" s="81">
        <v>105985825</v>
      </c>
      <c r="AB22" s="81">
        <f t="shared" si="10"/>
        <v>1167028143</v>
      </c>
      <c r="AC22" s="96">
        <f t="shared" si="11"/>
        <v>0.19162170144188012</v>
      </c>
      <c r="AD22" s="80">
        <f>SUM(AD16:AD21)</f>
        <v>494968401</v>
      </c>
      <c r="AE22" s="81">
        <f>SUM(AE16:AE21)</f>
        <v>45166083</v>
      </c>
      <c r="AF22" s="81">
        <f t="shared" si="12"/>
        <v>540134484</v>
      </c>
      <c r="AG22" s="81">
        <f>SUM(AG16:AG21)</f>
        <v>5618454553</v>
      </c>
      <c r="AH22" s="81">
        <f>SUM(AH16:AH21)</f>
        <v>5769015650</v>
      </c>
      <c r="AI22" s="82">
        <f>SUM(AI16:AI21)</f>
        <v>540134484</v>
      </c>
      <c r="AJ22" s="116">
        <f t="shared" si="13"/>
        <v>9.6135775221603006E-2</v>
      </c>
      <c r="AK22" s="117">
        <f t="shared" si="14"/>
        <v>1.1606251360911073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658499520</v>
      </c>
      <c r="E23" s="78">
        <v>231218064</v>
      </c>
      <c r="F23" s="79">
        <f t="shared" si="0"/>
        <v>889717584</v>
      </c>
      <c r="G23" s="77">
        <v>658499520</v>
      </c>
      <c r="H23" s="78">
        <v>231218064</v>
      </c>
      <c r="I23" s="79">
        <f t="shared" si="1"/>
        <v>889717584</v>
      </c>
      <c r="J23" s="77">
        <v>179342722</v>
      </c>
      <c r="K23" s="78">
        <v>24062120</v>
      </c>
      <c r="L23" s="78">
        <f t="shared" si="2"/>
        <v>203404842</v>
      </c>
      <c r="M23" s="95">
        <f t="shared" si="3"/>
        <v>0.22861731144565084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179342722</v>
      </c>
      <c r="AA23" s="78">
        <v>24062120</v>
      </c>
      <c r="AB23" s="78">
        <f t="shared" si="10"/>
        <v>203404842</v>
      </c>
      <c r="AC23" s="95">
        <f t="shared" si="11"/>
        <v>0.22861731144565084</v>
      </c>
      <c r="AD23" s="77">
        <v>122924517</v>
      </c>
      <c r="AE23" s="78">
        <v>7060922</v>
      </c>
      <c r="AF23" s="78">
        <f t="shared" si="12"/>
        <v>129985439</v>
      </c>
      <c r="AG23" s="78">
        <v>856074516</v>
      </c>
      <c r="AH23" s="78">
        <v>852830664</v>
      </c>
      <c r="AI23" s="79">
        <v>129985439</v>
      </c>
      <c r="AJ23" s="114">
        <f t="shared" si="13"/>
        <v>0.15183893057272133</v>
      </c>
      <c r="AK23" s="115">
        <f t="shared" si="14"/>
        <v>0.56482790353156398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1049474542</v>
      </c>
      <c r="E24" s="78">
        <v>131484000</v>
      </c>
      <c r="F24" s="79">
        <f t="shared" si="0"/>
        <v>1180958542</v>
      </c>
      <c r="G24" s="77">
        <v>1049474542</v>
      </c>
      <c r="H24" s="78">
        <v>131484000</v>
      </c>
      <c r="I24" s="79">
        <f t="shared" si="1"/>
        <v>1180958542</v>
      </c>
      <c r="J24" s="77">
        <v>182619747</v>
      </c>
      <c r="K24" s="78">
        <v>5465758</v>
      </c>
      <c r="L24" s="78">
        <f t="shared" si="2"/>
        <v>188085505</v>
      </c>
      <c r="M24" s="95">
        <f t="shared" si="3"/>
        <v>0.15926512092581147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182619747</v>
      </c>
      <c r="AA24" s="78">
        <v>5465758</v>
      </c>
      <c r="AB24" s="78">
        <f t="shared" si="10"/>
        <v>188085505</v>
      </c>
      <c r="AC24" s="95">
        <f t="shared" si="11"/>
        <v>0.15926512092581147</v>
      </c>
      <c r="AD24" s="77">
        <v>179056307</v>
      </c>
      <c r="AE24" s="78">
        <v>25176857</v>
      </c>
      <c r="AF24" s="78">
        <f t="shared" si="12"/>
        <v>204233164</v>
      </c>
      <c r="AG24" s="78">
        <v>1007201759</v>
      </c>
      <c r="AH24" s="78">
        <v>999327068</v>
      </c>
      <c r="AI24" s="79">
        <v>204233164</v>
      </c>
      <c r="AJ24" s="114">
        <f t="shared" si="13"/>
        <v>0.20277284285402047</v>
      </c>
      <c r="AK24" s="115">
        <f t="shared" si="14"/>
        <v>-7.9064823184152422E-2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631676321</v>
      </c>
      <c r="E25" s="78">
        <v>197218000</v>
      </c>
      <c r="F25" s="79">
        <f t="shared" si="0"/>
        <v>828894321</v>
      </c>
      <c r="G25" s="77">
        <v>631676321</v>
      </c>
      <c r="H25" s="78">
        <v>197218000</v>
      </c>
      <c r="I25" s="79">
        <f t="shared" si="1"/>
        <v>828894321</v>
      </c>
      <c r="J25" s="77">
        <v>117292814</v>
      </c>
      <c r="K25" s="78">
        <v>30766446</v>
      </c>
      <c r="L25" s="78">
        <f t="shared" si="2"/>
        <v>148059260</v>
      </c>
      <c r="M25" s="95">
        <f t="shared" si="3"/>
        <v>0.17862260151737727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117292814</v>
      </c>
      <c r="AA25" s="78">
        <v>30766446</v>
      </c>
      <c r="AB25" s="78">
        <f t="shared" si="10"/>
        <v>148059260</v>
      </c>
      <c r="AC25" s="95">
        <f t="shared" si="11"/>
        <v>0.17862260151737727</v>
      </c>
      <c r="AD25" s="77">
        <v>124866201</v>
      </c>
      <c r="AE25" s="78">
        <v>23022699</v>
      </c>
      <c r="AF25" s="78">
        <f t="shared" si="12"/>
        <v>147888900</v>
      </c>
      <c r="AG25" s="78">
        <v>662242987</v>
      </c>
      <c r="AH25" s="78">
        <v>701821143</v>
      </c>
      <c r="AI25" s="79">
        <v>147888900</v>
      </c>
      <c r="AJ25" s="114">
        <f t="shared" si="13"/>
        <v>0.22331516211284544</v>
      </c>
      <c r="AK25" s="115">
        <f t="shared" si="14"/>
        <v>1.1519458187869702E-3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2189722835</v>
      </c>
      <c r="E26" s="78">
        <v>280614174</v>
      </c>
      <c r="F26" s="79">
        <f t="shared" si="0"/>
        <v>2470337009</v>
      </c>
      <c r="G26" s="77">
        <v>2189722835</v>
      </c>
      <c r="H26" s="78">
        <v>280614174</v>
      </c>
      <c r="I26" s="79">
        <f t="shared" si="1"/>
        <v>2470337009</v>
      </c>
      <c r="J26" s="77">
        <v>554968755</v>
      </c>
      <c r="K26" s="78">
        <v>36456700</v>
      </c>
      <c r="L26" s="78">
        <f t="shared" si="2"/>
        <v>591425455</v>
      </c>
      <c r="M26" s="95">
        <f t="shared" si="3"/>
        <v>0.23941083862052118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554968755</v>
      </c>
      <c r="AA26" s="78">
        <v>36456700</v>
      </c>
      <c r="AB26" s="78">
        <f t="shared" si="10"/>
        <v>591425455</v>
      </c>
      <c r="AC26" s="95">
        <f t="shared" si="11"/>
        <v>0.23941083862052118</v>
      </c>
      <c r="AD26" s="77">
        <v>576993130</v>
      </c>
      <c r="AE26" s="78">
        <v>22468151</v>
      </c>
      <c r="AF26" s="78">
        <f t="shared" si="12"/>
        <v>599461281</v>
      </c>
      <c r="AG26" s="78">
        <v>2375554707</v>
      </c>
      <c r="AH26" s="78">
        <v>3394326758</v>
      </c>
      <c r="AI26" s="79">
        <v>599461281</v>
      </c>
      <c r="AJ26" s="114">
        <f t="shared" si="13"/>
        <v>0.25234581179443238</v>
      </c>
      <c r="AK26" s="115">
        <f t="shared" si="14"/>
        <v>-1.3405079284845467E-2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250205568</v>
      </c>
      <c r="E27" s="78">
        <v>60180000</v>
      </c>
      <c r="F27" s="79">
        <f t="shared" si="0"/>
        <v>310385568</v>
      </c>
      <c r="G27" s="77">
        <v>250205568</v>
      </c>
      <c r="H27" s="78">
        <v>60180000</v>
      </c>
      <c r="I27" s="79">
        <f t="shared" si="1"/>
        <v>310385568</v>
      </c>
      <c r="J27" s="77">
        <v>50567770</v>
      </c>
      <c r="K27" s="78">
        <v>6896310</v>
      </c>
      <c r="L27" s="78">
        <f t="shared" si="2"/>
        <v>57464080</v>
      </c>
      <c r="M27" s="95">
        <f t="shared" si="3"/>
        <v>0.18513773166154426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50567770</v>
      </c>
      <c r="AA27" s="78">
        <v>6896310</v>
      </c>
      <c r="AB27" s="78">
        <f t="shared" si="10"/>
        <v>57464080</v>
      </c>
      <c r="AC27" s="95">
        <f t="shared" si="11"/>
        <v>0.18513773166154426</v>
      </c>
      <c r="AD27" s="77">
        <v>33154984</v>
      </c>
      <c r="AE27" s="78">
        <v>7090406</v>
      </c>
      <c r="AF27" s="78">
        <f t="shared" si="12"/>
        <v>40245390</v>
      </c>
      <c r="AG27" s="78">
        <v>251569893</v>
      </c>
      <c r="AH27" s="78">
        <v>262611749</v>
      </c>
      <c r="AI27" s="79">
        <v>40245390</v>
      </c>
      <c r="AJ27" s="114">
        <f t="shared" si="13"/>
        <v>0.15997697307920705</v>
      </c>
      <c r="AK27" s="115">
        <f t="shared" si="14"/>
        <v>0.42784254295957869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389243563</v>
      </c>
      <c r="E28" s="78">
        <v>41195520</v>
      </c>
      <c r="F28" s="79">
        <f t="shared" si="0"/>
        <v>430439083</v>
      </c>
      <c r="G28" s="77">
        <v>389243563</v>
      </c>
      <c r="H28" s="78">
        <v>41195520</v>
      </c>
      <c r="I28" s="79">
        <f t="shared" si="1"/>
        <v>430439083</v>
      </c>
      <c r="J28" s="77">
        <v>15363825</v>
      </c>
      <c r="K28" s="78">
        <v>0</v>
      </c>
      <c r="L28" s="78">
        <f t="shared" si="2"/>
        <v>15363825</v>
      </c>
      <c r="M28" s="95">
        <f t="shared" si="3"/>
        <v>3.5693378242793068E-2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15363825</v>
      </c>
      <c r="AA28" s="78">
        <v>0</v>
      </c>
      <c r="AB28" s="78">
        <f t="shared" si="10"/>
        <v>15363825</v>
      </c>
      <c r="AC28" s="95">
        <f t="shared" si="11"/>
        <v>3.5693378242793068E-2</v>
      </c>
      <c r="AD28" s="77">
        <v>12303390</v>
      </c>
      <c r="AE28" s="78">
        <v>4103517</v>
      </c>
      <c r="AF28" s="78">
        <f t="shared" si="12"/>
        <v>16406907</v>
      </c>
      <c r="AG28" s="78">
        <v>390574890</v>
      </c>
      <c r="AH28" s="78">
        <v>486892927</v>
      </c>
      <c r="AI28" s="79">
        <v>16406907</v>
      </c>
      <c r="AJ28" s="114">
        <f t="shared" si="13"/>
        <v>4.200707065423484E-2</v>
      </c>
      <c r="AK28" s="115">
        <f t="shared" si="14"/>
        <v>-6.3575785490830206E-2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184407588</v>
      </c>
      <c r="E29" s="78">
        <v>14802012</v>
      </c>
      <c r="F29" s="79">
        <f t="shared" si="0"/>
        <v>199209600</v>
      </c>
      <c r="G29" s="77">
        <v>184407588</v>
      </c>
      <c r="H29" s="78">
        <v>14802012</v>
      </c>
      <c r="I29" s="79">
        <f t="shared" si="1"/>
        <v>199209600</v>
      </c>
      <c r="J29" s="77">
        <v>35866268</v>
      </c>
      <c r="K29" s="78">
        <v>115782</v>
      </c>
      <c r="L29" s="78">
        <f t="shared" si="2"/>
        <v>35982050</v>
      </c>
      <c r="M29" s="95">
        <f t="shared" si="3"/>
        <v>0.18062407634973415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35866268</v>
      </c>
      <c r="AA29" s="78">
        <v>115782</v>
      </c>
      <c r="AB29" s="78">
        <f t="shared" si="10"/>
        <v>35982050</v>
      </c>
      <c r="AC29" s="95">
        <f t="shared" si="11"/>
        <v>0.18062407634973415</v>
      </c>
      <c r="AD29" s="77">
        <v>11239289</v>
      </c>
      <c r="AE29" s="78">
        <v>209392</v>
      </c>
      <c r="AF29" s="78">
        <f t="shared" si="12"/>
        <v>11448681</v>
      </c>
      <c r="AG29" s="78">
        <v>186985660</v>
      </c>
      <c r="AH29" s="78">
        <v>180982990</v>
      </c>
      <c r="AI29" s="79">
        <v>11448681</v>
      </c>
      <c r="AJ29" s="114">
        <f t="shared" si="13"/>
        <v>6.1227588254628727E-2</v>
      </c>
      <c r="AK29" s="115">
        <f t="shared" si="14"/>
        <v>2.1428991689086279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5353229937</v>
      </c>
      <c r="E30" s="81">
        <f>SUM(E23:E29)</f>
        <v>956711770</v>
      </c>
      <c r="F30" s="82">
        <f t="shared" si="0"/>
        <v>6309941707</v>
      </c>
      <c r="G30" s="80">
        <f>SUM(G23:G29)</f>
        <v>5353229937</v>
      </c>
      <c r="H30" s="81">
        <f>SUM(H23:H29)</f>
        <v>956711770</v>
      </c>
      <c r="I30" s="82">
        <f t="shared" si="1"/>
        <v>6309941707</v>
      </c>
      <c r="J30" s="80">
        <f>SUM(J23:J29)</f>
        <v>1136021901</v>
      </c>
      <c r="K30" s="81">
        <f>SUM(K23:K29)</f>
        <v>103763116</v>
      </c>
      <c r="L30" s="81">
        <f t="shared" si="2"/>
        <v>1239785017</v>
      </c>
      <c r="M30" s="96">
        <f t="shared" si="3"/>
        <v>0.19648121560689405</v>
      </c>
      <c r="N30" s="80">
        <f>SUM(N23:N29)</f>
        <v>0</v>
      </c>
      <c r="O30" s="81">
        <f>SUM(O23:O29)</f>
        <v>0</v>
      </c>
      <c r="P30" s="81">
        <f t="shared" si="4"/>
        <v>0</v>
      </c>
      <c r="Q30" s="96">
        <f t="shared" si="5"/>
        <v>0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v>1136021901</v>
      </c>
      <c r="AA30" s="81">
        <v>103763116</v>
      </c>
      <c r="AB30" s="81">
        <f t="shared" si="10"/>
        <v>1239785017</v>
      </c>
      <c r="AC30" s="96">
        <f t="shared" si="11"/>
        <v>0.19648121560689405</v>
      </c>
      <c r="AD30" s="80">
        <f>SUM(AD23:AD29)</f>
        <v>1060537818</v>
      </c>
      <c r="AE30" s="81">
        <f>SUM(AE23:AE29)</f>
        <v>89131944</v>
      </c>
      <c r="AF30" s="81">
        <f t="shared" si="12"/>
        <v>1149669762</v>
      </c>
      <c r="AG30" s="81">
        <f>SUM(AG23:AG29)</f>
        <v>5730204412</v>
      </c>
      <c r="AH30" s="81">
        <f>SUM(AH23:AH29)</f>
        <v>6878793299</v>
      </c>
      <c r="AI30" s="82">
        <f>SUM(AI23:AI29)</f>
        <v>1149669762</v>
      </c>
      <c r="AJ30" s="116">
        <f t="shared" si="13"/>
        <v>0.20063328972914135</v>
      </c>
      <c r="AK30" s="117">
        <f t="shared" si="14"/>
        <v>7.8383600211623161E-2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1126988925</v>
      </c>
      <c r="E31" s="78">
        <v>134568093</v>
      </c>
      <c r="F31" s="79">
        <f t="shared" si="0"/>
        <v>1261557018</v>
      </c>
      <c r="G31" s="77">
        <v>1126988925</v>
      </c>
      <c r="H31" s="78">
        <v>134568093</v>
      </c>
      <c r="I31" s="79">
        <f t="shared" si="1"/>
        <v>1261557018</v>
      </c>
      <c r="J31" s="77">
        <v>0</v>
      </c>
      <c r="K31" s="78">
        <v>0</v>
      </c>
      <c r="L31" s="78">
        <f t="shared" si="2"/>
        <v>0</v>
      </c>
      <c r="M31" s="95">
        <f t="shared" si="3"/>
        <v>0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0</v>
      </c>
      <c r="AA31" s="78">
        <v>0</v>
      </c>
      <c r="AB31" s="78">
        <f t="shared" si="10"/>
        <v>0</v>
      </c>
      <c r="AC31" s="95">
        <f t="shared" si="11"/>
        <v>0</v>
      </c>
      <c r="AD31" s="77">
        <v>136115792</v>
      </c>
      <c r="AE31" s="78">
        <v>13128960</v>
      </c>
      <c r="AF31" s="78">
        <f t="shared" si="12"/>
        <v>149244752</v>
      </c>
      <c r="AG31" s="78">
        <v>1181774669</v>
      </c>
      <c r="AH31" s="78">
        <v>1189068179</v>
      </c>
      <c r="AI31" s="79">
        <v>149244752</v>
      </c>
      <c r="AJ31" s="114">
        <f t="shared" si="13"/>
        <v>0.12628867068735589</v>
      </c>
      <c r="AK31" s="115">
        <f t="shared" si="14"/>
        <v>-1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1133185835</v>
      </c>
      <c r="E32" s="78">
        <v>153235050</v>
      </c>
      <c r="F32" s="79">
        <f t="shared" si="0"/>
        <v>1286420885</v>
      </c>
      <c r="G32" s="77">
        <v>1133185835</v>
      </c>
      <c r="H32" s="78">
        <v>153235050</v>
      </c>
      <c r="I32" s="79">
        <f t="shared" si="1"/>
        <v>1286420885</v>
      </c>
      <c r="J32" s="77">
        <v>195608345</v>
      </c>
      <c r="K32" s="78">
        <v>3930273</v>
      </c>
      <c r="L32" s="78">
        <f t="shared" si="2"/>
        <v>199538618</v>
      </c>
      <c r="M32" s="95">
        <f t="shared" si="3"/>
        <v>0.15511145716512523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195608345</v>
      </c>
      <c r="AA32" s="78">
        <v>3930273</v>
      </c>
      <c r="AB32" s="78">
        <f t="shared" si="10"/>
        <v>199538618</v>
      </c>
      <c r="AC32" s="95">
        <f t="shared" si="11"/>
        <v>0.15511145716512523</v>
      </c>
      <c r="AD32" s="77">
        <v>225543378</v>
      </c>
      <c r="AE32" s="78">
        <v>13138650</v>
      </c>
      <c r="AF32" s="78">
        <f t="shared" si="12"/>
        <v>238682028</v>
      </c>
      <c r="AG32" s="78">
        <v>1147404004</v>
      </c>
      <c r="AH32" s="78">
        <v>1133363528</v>
      </c>
      <c r="AI32" s="79">
        <v>238682028</v>
      </c>
      <c r="AJ32" s="114">
        <f t="shared" si="13"/>
        <v>0.20801916950605306</v>
      </c>
      <c r="AK32" s="115">
        <f t="shared" si="14"/>
        <v>-0.16399814568359539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1730882840</v>
      </c>
      <c r="E33" s="78">
        <v>208791610</v>
      </c>
      <c r="F33" s="79">
        <f t="shared" si="0"/>
        <v>1939674450</v>
      </c>
      <c r="G33" s="77">
        <v>1730882840</v>
      </c>
      <c r="H33" s="78">
        <v>208791610</v>
      </c>
      <c r="I33" s="79">
        <f t="shared" si="1"/>
        <v>1939674450</v>
      </c>
      <c r="J33" s="77">
        <v>291535892</v>
      </c>
      <c r="K33" s="78">
        <v>5832696</v>
      </c>
      <c r="L33" s="78">
        <f t="shared" si="2"/>
        <v>297368588</v>
      </c>
      <c r="M33" s="95">
        <f t="shared" si="3"/>
        <v>0.15330850390899359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291535892</v>
      </c>
      <c r="AA33" s="78">
        <v>5832696</v>
      </c>
      <c r="AB33" s="78">
        <f t="shared" si="10"/>
        <v>297368588</v>
      </c>
      <c r="AC33" s="95">
        <f t="shared" si="11"/>
        <v>0.15330850390899359</v>
      </c>
      <c r="AD33" s="77">
        <v>293766669</v>
      </c>
      <c r="AE33" s="78">
        <v>20521274</v>
      </c>
      <c r="AF33" s="78">
        <f t="shared" si="12"/>
        <v>314287943</v>
      </c>
      <c r="AG33" s="78">
        <v>1956568265</v>
      </c>
      <c r="AH33" s="78">
        <v>1803858635</v>
      </c>
      <c r="AI33" s="79">
        <v>314287943</v>
      </c>
      <c r="AJ33" s="114">
        <f t="shared" si="13"/>
        <v>0.16063223993873785</v>
      </c>
      <c r="AK33" s="115">
        <f t="shared" si="14"/>
        <v>-5.3833929607665532E-2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276898668</v>
      </c>
      <c r="E34" s="78">
        <v>57906890</v>
      </c>
      <c r="F34" s="79">
        <f t="shared" si="0"/>
        <v>334805558</v>
      </c>
      <c r="G34" s="77">
        <v>276898668</v>
      </c>
      <c r="H34" s="78">
        <v>57906890</v>
      </c>
      <c r="I34" s="79">
        <f t="shared" si="1"/>
        <v>334805558</v>
      </c>
      <c r="J34" s="77">
        <v>28189031</v>
      </c>
      <c r="K34" s="78">
        <v>166504</v>
      </c>
      <c r="L34" s="78">
        <f t="shared" si="2"/>
        <v>28355535</v>
      </c>
      <c r="M34" s="95">
        <f t="shared" si="3"/>
        <v>8.4692545635697003E-2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28189031</v>
      </c>
      <c r="AA34" s="78">
        <v>166504</v>
      </c>
      <c r="AB34" s="78">
        <f t="shared" si="10"/>
        <v>28355535</v>
      </c>
      <c r="AC34" s="95">
        <f t="shared" si="11"/>
        <v>8.4692545635697003E-2</v>
      </c>
      <c r="AD34" s="77">
        <v>34082317</v>
      </c>
      <c r="AE34" s="78">
        <v>2790726</v>
      </c>
      <c r="AF34" s="78">
        <f t="shared" si="12"/>
        <v>36873043</v>
      </c>
      <c r="AG34" s="78">
        <v>342265507</v>
      </c>
      <c r="AH34" s="78">
        <v>333197224</v>
      </c>
      <c r="AI34" s="79">
        <v>36873043</v>
      </c>
      <c r="AJ34" s="114">
        <f t="shared" si="13"/>
        <v>0.10773227873061716</v>
      </c>
      <c r="AK34" s="115">
        <f t="shared" si="14"/>
        <v>-0.23099552700329073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183597000</v>
      </c>
      <c r="E35" s="78">
        <v>3100000</v>
      </c>
      <c r="F35" s="79">
        <f t="shared" si="0"/>
        <v>186697000</v>
      </c>
      <c r="G35" s="77">
        <v>183597000</v>
      </c>
      <c r="H35" s="78">
        <v>3100000</v>
      </c>
      <c r="I35" s="79">
        <f t="shared" si="1"/>
        <v>186697000</v>
      </c>
      <c r="J35" s="77">
        <v>39874744</v>
      </c>
      <c r="K35" s="78">
        <v>12994</v>
      </c>
      <c r="L35" s="78">
        <f t="shared" si="2"/>
        <v>39887738</v>
      </c>
      <c r="M35" s="95">
        <f t="shared" si="3"/>
        <v>0.2136495926554792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39874744</v>
      </c>
      <c r="AA35" s="78">
        <v>12994</v>
      </c>
      <c r="AB35" s="78">
        <f t="shared" si="10"/>
        <v>39887738</v>
      </c>
      <c r="AC35" s="95">
        <f t="shared" si="11"/>
        <v>0.2136495926554792</v>
      </c>
      <c r="AD35" s="77">
        <v>38610172</v>
      </c>
      <c r="AE35" s="78">
        <v>522444</v>
      </c>
      <c r="AF35" s="78">
        <f t="shared" si="12"/>
        <v>39132616</v>
      </c>
      <c r="AG35" s="78">
        <v>193125240</v>
      </c>
      <c r="AH35" s="78">
        <v>194375400</v>
      </c>
      <c r="AI35" s="79">
        <v>39132616</v>
      </c>
      <c r="AJ35" s="114">
        <f t="shared" si="13"/>
        <v>0.20262818055268178</v>
      </c>
      <c r="AK35" s="115">
        <f t="shared" si="14"/>
        <v>1.9296486593178397E-2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4451553268</v>
      </c>
      <c r="E36" s="81">
        <f>SUM(E31:E35)</f>
        <v>557601643</v>
      </c>
      <c r="F36" s="82">
        <f t="shared" si="0"/>
        <v>5009154911</v>
      </c>
      <c r="G36" s="80">
        <f>SUM(G31:G35)</f>
        <v>4451553268</v>
      </c>
      <c r="H36" s="81">
        <f>SUM(H31:H35)</f>
        <v>557601643</v>
      </c>
      <c r="I36" s="82">
        <f t="shared" si="1"/>
        <v>5009154911</v>
      </c>
      <c r="J36" s="80">
        <f>SUM(J31:J35)</f>
        <v>555208012</v>
      </c>
      <c r="K36" s="81">
        <f>SUM(K31:K35)</f>
        <v>9942467</v>
      </c>
      <c r="L36" s="81">
        <f t="shared" si="2"/>
        <v>565150479</v>
      </c>
      <c r="M36" s="96">
        <f t="shared" si="3"/>
        <v>0.11282351794689785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555208012</v>
      </c>
      <c r="AA36" s="81">
        <v>9942467</v>
      </c>
      <c r="AB36" s="81">
        <f t="shared" si="10"/>
        <v>565150479</v>
      </c>
      <c r="AC36" s="96">
        <f t="shared" si="11"/>
        <v>0.11282351794689785</v>
      </c>
      <c r="AD36" s="80">
        <f>SUM(AD31:AD35)</f>
        <v>728118328</v>
      </c>
      <c r="AE36" s="81">
        <f>SUM(AE31:AE35)</f>
        <v>50102054</v>
      </c>
      <c r="AF36" s="81">
        <f t="shared" si="12"/>
        <v>778220382</v>
      </c>
      <c r="AG36" s="81">
        <f>SUM(AG31:AG35)</f>
        <v>4821137685</v>
      </c>
      <c r="AH36" s="81">
        <f>SUM(AH31:AH35)</f>
        <v>4653862966</v>
      </c>
      <c r="AI36" s="82">
        <f>SUM(AI31:AI35)</f>
        <v>778220382</v>
      </c>
      <c r="AJ36" s="116">
        <f t="shared" si="13"/>
        <v>0.16141841051776559</v>
      </c>
      <c r="AK36" s="117">
        <f t="shared" si="14"/>
        <v>-0.27379121381069149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25338686929</v>
      </c>
      <c r="E37" s="84">
        <f>SUM(E9,E11:E14,E16:E21,E23:E29,E31:E35)</f>
        <v>3324984063</v>
      </c>
      <c r="F37" s="85">
        <f t="shared" si="0"/>
        <v>28663670992</v>
      </c>
      <c r="G37" s="83">
        <f>SUM(G9,G11:G14,G16:G21,G23:G29,G31:G35)</f>
        <v>25338686929</v>
      </c>
      <c r="H37" s="84">
        <f>SUM(H9,H11:H14,H16:H21,H23:H29,H31:H35)</f>
        <v>3324984063</v>
      </c>
      <c r="I37" s="85">
        <f t="shared" si="1"/>
        <v>28663670992</v>
      </c>
      <c r="J37" s="83">
        <f>SUM(J9,J11:J14,J16:J21,J23:J29,J31:J35)</f>
        <v>5038136600</v>
      </c>
      <c r="K37" s="84">
        <f>SUM(K9,K11:K14,K16:K21,K23:K29,K31:K35)</f>
        <v>196459351</v>
      </c>
      <c r="L37" s="84">
        <f t="shared" si="2"/>
        <v>5234595951</v>
      </c>
      <c r="M37" s="97">
        <f t="shared" si="3"/>
        <v>0.18262126831071185</v>
      </c>
      <c r="N37" s="83">
        <f>SUM(N9,N11:N14,N16:N21,N23:N29,N31:N35)</f>
        <v>0</v>
      </c>
      <c r="O37" s="84">
        <f>SUM(O9,O11:O14,O16:O21,O23:O29,O31:O35)</f>
        <v>0</v>
      </c>
      <c r="P37" s="84">
        <f t="shared" si="4"/>
        <v>0</v>
      </c>
      <c r="Q37" s="97">
        <f t="shared" si="5"/>
        <v>0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v>5038136600</v>
      </c>
      <c r="AA37" s="84">
        <v>196459351</v>
      </c>
      <c r="AB37" s="84">
        <f t="shared" si="10"/>
        <v>5234595951</v>
      </c>
      <c r="AC37" s="97">
        <f t="shared" si="11"/>
        <v>0.18262126831071185</v>
      </c>
      <c r="AD37" s="83">
        <f>SUM(AD9,AD11:AD14,AD16:AD21,AD23:AD29,AD31:AD35)</f>
        <v>4640832378</v>
      </c>
      <c r="AE37" s="84">
        <f>SUM(AE9,AE11:AE14,AE16:AE21,AE23:AE29,AE31:AE35)</f>
        <v>267121505</v>
      </c>
      <c r="AF37" s="84">
        <f t="shared" si="12"/>
        <v>4907953883</v>
      </c>
      <c r="AG37" s="84">
        <f>SUM(AG9,AG11:AG14,AG16:AG21,AG23:AG29,AG31:AG35)</f>
        <v>26747768989</v>
      </c>
      <c r="AH37" s="84">
        <f>SUM(AH9,AH11:AH14,AH16:AH21,AH23:AH29,AH31:AH35)</f>
        <v>27825099371</v>
      </c>
      <c r="AI37" s="85">
        <f>SUM(AI9,AI11:AI14,AI16:AI21,AI23:AI29,AI31:AI35)</f>
        <v>4907953883</v>
      </c>
      <c r="AJ37" s="118">
        <f t="shared" si="13"/>
        <v>0.18349021501637736</v>
      </c>
      <c r="AK37" s="119">
        <f t="shared" si="14"/>
        <v>6.6553613947232027E-2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39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54927661811</v>
      </c>
      <c r="E9" s="78">
        <v>2767670180</v>
      </c>
      <c r="F9" s="79">
        <f>$D9       +$E9</f>
        <v>57695331991</v>
      </c>
      <c r="G9" s="77">
        <v>54927661811</v>
      </c>
      <c r="H9" s="78">
        <v>2767670180</v>
      </c>
      <c r="I9" s="79">
        <f>$G9       +$H9</f>
        <v>57695331991</v>
      </c>
      <c r="J9" s="77">
        <v>12268055217</v>
      </c>
      <c r="K9" s="78">
        <v>217657645</v>
      </c>
      <c r="L9" s="78">
        <f>$J9       +$K9</f>
        <v>12485712862</v>
      </c>
      <c r="M9" s="95">
        <f>IF(($F9       =0),0,($L9       /$F9       ))</f>
        <v>0.21640767859603735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12268055217</v>
      </c>
      <c r="AA9" s="78">
        <v>217657645</v>
      </c>
      <c r="AB9" s="78">
        <f>$Z9       +$AA9</f>
        <v>12485712862</v>
      </c>
      <c r="AC9" s="95">
        <f>IF(($F9       =0),0,($AB9       /$F9       ))</f>
        <v>0.21640767859603735</v>
      </c>
      <c r="AD9" s="77">
        <v>11396425249</v>
      </c>
      <c r="AE9" s="78">
        <v>231585515</v>
      </c>
      <c r="AF9" s="78">
        <f>$AD9       +$AE9</f>
        <v>11628010764</v>
      </c>
      <c r="AG9" s="78">
        <v>51292961065</v>
      </c>
      <c r="AH9" s="78">
        <v>53361793324</v>
      </c>
      <c r="AI9" s="79">
        <v>11628010764</v>
      </c>
      <c r="AJ9" s="114">
        <f>IF(($AG9       =0),0,($AI9       /$AG9       ))</f>
        <v>0.22669798199531963</v>
      </c>
      <c r="AK9" s="115">
        <f>IF(($AF9       =0),0,(($L9       /$AF9       )-1))</f>
        <v>7.3761722052702483E-2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73379686139</v>
      </c>
      <c r="E10" s="78">
        <v>7642206000</v>
      </c>
      <c r="F10" s="79">
        <f t="shared" ref="F10:F23" si="0">$D10      +$E10</f>
        <v>81021892139</v>
      </c>
      <c r="G10" s="77">
        <v>73379686139</v>
      </c>
      <c r="H10" s="78">
        <v>7642206000</v>
      </c>
      <c r="I10" s="79">
        <f t="shared" ref="I10:I23" si="1">$G10      +$H10</f>
        <v>81021892139</v>
      </c>
      <c r="J10" s="77">
        <v>24263227014</v>
      </c>
      <c r="K10" s="78">
        <v>924276495</v>
      </c>
      <c r="L10" s="78">
        <f t="shared" ref="L10:L23" si="2">$J10      +$K10</f>
        <v>25187503509</v>
      </c>
      <c r="M10" s="95">
        <f t="shared" ref="M10:M23" si="3">IF(($F10      =0),0,($L10      /$F10      ))</f>
        <v>0.31087281281691964</v>
      </c>
      <c r="N10" s="77">
        <v>0</v>
      </c>
      <c r="O10" s="78">
        <v>0</v>
      </c>
      <c r="P10" s="78">
        <f t="shared" ref="P10:P23" si="4">$N10      +$O10</f>
        <v>0</v>
      </c>
      <c r="Q10" s="95">
        <f t="shared" ref="Q10:Q23" si="5">IF(($F10      =0),0,($P10      /$F10      ))</f>
        <v>0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v>24263227014</v>
      </c>
      <c r="AA10" s="78">
        <v>924276495</v>
      </c>
      <c r="AB10" s="78">
        <f t="shared" ref="AB10:AB23" si="10">$Z10      +$AA10</f>
        <v>25187503509</v>
      </c>
      <c r="AC10" s="95">
        <f t="shared" ref="AC10:AC23" si="11">IF(($F10      =0),0,($AB10      /$F10      ))</f>
        <v>0.31087281281691964</v>
      </c>
      <c r="AD10" s="77">
        <v>19407107126</v>
      </c>
      <c r="AE10" s="78">
        <v>843594158</v>
      </c>
      <c r="AF10" s="78">
        <f t="shared" ref="AF10:AF23" si="12">$AD10      +$AE10</f>
        <v>20250701284</v>
      </c>
      <c r="AG10" s="78">
        <v>77475204261</v>
      </c>
      <c r="AH10" s="78">
        <v>71745909653</v>
      </c>
      <c r="AI10" s="79">
        <v>20250701284</v>
      </c>
      <c r="AJ10" s="114">
        <f t="shared" ref="AJ10:AJ23" si="13">IF(($AG10      =0),0,($AI10      /$AG10      ))</f>
        <v>0.26138299959531613</v>
      </c>
      <c r="AK10" s="115">
        <f t="shared" ref="AK10:AK23" si="14">IF(($AF10      =0),0,(($L10      /$AF10      )-1))</f>
        <v>0.24378425990118902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44617907375</v>
      </c>
      <c r="E11" s="78">
        <v>2228221908</v>
      </c>
      <c r="F11" s="79">
        <f t="shared" si="0"/>
        <v>46846129283</v>
      </c>
      <c r="G11" s="77">
        <v>44617907375</v>
      </c>
      <c r="H11" s="78">
        <v>2228221908</v>
      </c>
      <c r="I11" s="79">
        <f t="shared" si="1"/>
        <v>46846129283</v>
      </c>
      <c r="J11" s="77">
        <v>4182660839</v>
      </c>
      <c r="K11" s="78">
        <v>82151767</v>
      </c>
      <c r="L11" s="78">
        <f t="shared" si="2"/>
        <v>4264812606</v>
      </c>
      <c r="M11" s="95">
        <f t="shared" si="3"/>
        <v>9.1038740473861485E-2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4182660839</v>
      </c>
      <c r="AA11" s="78">
        <v>82151767</v>
      </c>
      <c r="AB11" s="78">
        <f t="shared" si="10"/>
        <v>4264812606</v>
      </c>
      <c r="AC11" s="95">
        <f t="shared" si="11"/>
        <v>9.1038740473861485E-2</v>
      </c>
      <c r="AD11" s="77">
        <v>10536599634</v>
      </c>
      <c r="AE11" s="78">
        <v>234038696</v>
      </c>
      <c r="AF11" s="78">
        <f t="shared" si="12"/>
        <v>10770638330</v>
      </c>
      <c r="AG11" s="78">
        <v>44942152461</v>
      </c>
      <c r="AH11" s="78">
        <v>44945527620</v>
      </c>
      <c r="AI11" s="79">
        <v>10770638330</v>
      </c>
      <c r="AJ11" s="114">
        <f t="shared" si="13"/>
        <v>0.23965559592070201</v>
      </c>
      <c r="AK11" s="115">
        <f t="shared" si="14"/>
        <v>-0.60403344023529204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172925255325</v>
      </c>
      <c r="E12" s="81">
        <f>SUM(E9:E11)</f>
        <v>12638098088</v>
      </c>
      <c r="F12" s="82">
        <f t="shared" si="0"/>
        <v>185563353413</v>
      </c>
      <c r="G12" s="80">
        <f>SUM(G9:G11)</f>
        <v>172925255325</v>
      </c>
      <c r="H12" s="81">
        <f>SUM(H9:H11)</f>
        <v>12638098088</v>
      </c>
      <c r="I12" s="82">
        <f t="shared" si="1"/>
        <v>185563353413</v>
      </c>
      <c r="J12" s="80">
        <f>SUM(J9:J11)</f>
        <v>40713943070</v>
      </c>
      <c r="K12" s="81">
        <f>SUM(K9:K11)</f>
        <v>1224085907</v>
      </c>
      <c r="L12" s="81">
        <f t="shared" si="2"/>
        <v>41938028977</v>
      </c>
      <c r="M12" s="96">
        <f t="shared" si="3"/>
        <v>0.22600383214491934</v>
      </c>
      <c r="N12" s="80">
        <f>SUM(N9:N11)</f>
        <v>0</v>
      </c>
      <c r="O12" s="81">
        <f>SUM(O9:O11)</f>
        <v>0</v>
      </c>
      <c r="P12" s="81">
        <f t="shared" si="4"/>
        <v>0</v>
      </c>
      <c r="Q12" s="96">
        <f t="shared" si="5"/>
        <v>0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v>40713943070</v>
      </c>
      <c r="AA12" s="81">
        <v>1224085907</v>
      </c>
      <c r="AB12" s="81">
        <f t="shared" si="10"/>
        <v>41938028977</v>
      </c>
      <c r="AC12" s="96">
        <f t="shared" si="11"/>
        <v>0.22600383214491934</v>
      </c>
      <c r="AD12" s="80">
        <f>SUM(AD9:AD11)</f>
        <v>41340132009</v>
      </c>
      <c r="AE12" s="81">
        <f>SUM(AE9:AE11)</f>
        <v>1309218369</v>
      </c>
      <c r="AF12" s="81">
        <f t="shared" si="12"/>
        <v>42649350378</v>
      </c>
      <c r="AG12" s="81">
        <f>SUM(AG9:AG11)</f>
        <v>173710317787</v>
      </c>
      <c r="AH12" s="81">
        <f>SUM(AH9:AH11)</f>
        <v>170053230597</v>
      </c>
      <c r="AI12" s="82">
        <f>SUM(AI9:AI11)</f>
        <v>42649350378</v>
      </c>
      <c r="AJ12" s="116">
        <f t="shared" si="13"/>
        <v>0.24551996059494721</v>
      </c>
      <c r="AK12" s="117">
        <f t="shared" si="14"/>
        <v>-1.6678364258671641E-2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7634264607</v>
      </c>
      <c r="E13" s="78">
        <v>539962860</v>
      </c>
      <c r="F13" s="79">
        <f t="shared" si="0"/>
        <v>8174227467</v>
      </c>
      <c r="G13" s="77">
        <v>7634264607</v>
      </c>
      <c r="H13" s="78">
        <v>539962860</v>
      </c>
      <c r="I13" s="79">
        <f t="shared" si="1"/>
        <v>8174227467</v>
      </c>
      <c r="J13" s="77">
        <v>2033612951</v>
      </c>
      <c r="K13" s="78">
        <v>5857634</v>
      </c>
      <c r="L13" s="78">
        <f t="shared" si="2"/>
        <v>2039470585</v>
      </c>
      <c r="M13" s="95">
        <f t="shared" si="3"/>
        <v>0.24950010178130022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2033612951</v>
      </c>
      <c r="AA13" s="78">
        <v>5857634</v>
      </c>
      <c r="AB13" s="78">
        <f t="shared" si="10"/>
        <v>2039470585</v>
      </c>
      <c r="AC13" s="95">
        <f t="shared" si="11"/>
        <v>0.24950010178130022</v>
      </c>
      <c r="AD13" s="77">
        <v>1590715387</v>
      </c>
      <c r="AE13" s="78">
        <v>11196834</v>
      </c>
      <c r="AF13" s="78">
        <f t="shared" si="12"/>
        <v>1601912221</v>
      </c>
      <c r="AG13" s="78">
        <v>7239097807</v>
      </c>
      <c r="AH13" s="78">
        <v>7317699841</v>
      </c>
      <c r="AI13" s="79">
        <v>1601912221</v>
      </c>
      <c r="AJ13" s="114">
        <f t="shared" si="13"/>
        <v>0.2212861690376661</v>
      </c>
      <c r="AK13" s="115">
        <f t="shared" si="14"/>
        <v>0.27314752847497004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1801034820</v>
      </c>
      <c r="E14" s="78">
        <v>259622261</v>
      </c>
      <c r="F14" s="79">
        <f t="shared" si="0"/>
        <v>2060657081</v>
      </c>
      <c r="G14" s="77">
        <v>1801034820</v>
      </c>
      <c r="H14" s="78">
        <v>259622261</v>
      </c>
      <c r="I14" s="79">
        <f t="shared" si="1"/>
        <v>2060657081</v>
      </c>
      <c r="J14" s="77">
        <v>332163352</v>
      </c>
      <c r="K14" s="78">
        <v>27769463</v>
      </c>
      <c r="L14" s="78">
        <f t="shared" si="2"/>
        <v>359932815</v>
      </c>
      <c r="M14" s="95">
        <f t="shared" si="3"/>
        <v>0.17466895308234937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332163352</v>
      </c>
      <c r="AA14" s="78">
        <v>27769463</v>
      </c>
      <c r="AB14" s="78">
        <f t="shared" si="10"/>
        <v>359932815</v>
      </c>
      <c r="AC14" s="95">
        <f t="shared" si="11"/>
        <v>0.17466895308234937</v>
      </c>
      <c r="AD14" s="77">
        <v>358754694</v>
      </c>
      <c r="AE14" s="78">
        <v>25839077</v>
      </c>
      <c r="AF14" s="78">
        <f t="shared" si="12"/>
        <v>384593771</v>
      </c>
      <c r="AG14" s="78">
        <v>1731065878</v>
      </c>
      <c r="AH14" s="78">
        <v>1783917089</v>
      </c>
      <c r="AI14" s="79">
        <v>384593771</v>
      </c>
      <c r="AJ14" s="114">
        <f t="shared" si="13"/>
        <v>0.22217165498308089</v>
      </c>
      <c r="AK14" s="115">
        <f t="shared" si="14"/>
        <v>-6.412208896643834E-2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1327781349</v>
      </c>
      <c r="E15" s="78">
        <v>89514197</v>
      </c>
      <c r="F15" s="79">
        <f t="shared" si="0"/>
        <v>1417295546</v>
      </c>
      <c r="G15" s="77">
        <v>1327781349</v>
      </c>
      <c r="H15" s="78">
        <v>89514197</v>
      </c>
      <c r="I15" s="79">
        <f t="shared" si="1"/>
        <v>1417295546</v>
      </c>
      <c r="J15" s="77">
        <v>230123244</v>
      </c>
      <c r="K15" s="78">
        <v>0</v>
      </c>
      <c r="L15" s="78">
        <f t="shared" si="2"/>
        <v>230123244</v>
      </c>
      <c r="M15" s="95">
        <f t="shared" si="3"/>
        <v>0.16236785944150564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230123244</v>
      </c>
      <c r="AA15" s="78">
        <v>0</v>
      </c>
      <c r="AB15" s="78">
        <f t="shared" si="10"/>
        <v>230123244</v>
      </c>
      <c r="AC15" s="95">
        <f t="shared" si="11"/>
        <v>0.16236785944150564</v>
      </c>
      <c r="AD15" s="77">
        <v>247520710</v>
      </c>
      <c r="AE15" s="78">
        <v>12118685</v>
      </c>
      <c r="AF15" s="78">
        <f t="shared" si="12"/>
        <v>259639395</v>
      </c>
      <c r="AG15" s="78">
        <v>1245142975</v>
      </c>
      <c r="AH15" s="78">
        <v>1315567360</v>
      </c>
      <c r="AI15" s="79">
        <v>259639395</v>
      </c>
      <c r="AJ15" s="114">
        <f t="shared" si="13"/>
        <v>0.20852175229113748</v>
      </c>
      <c r="AK15" s="115">
        <f t="shared" si="14"/>
        <v>-0.11368132713450518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423071989</v>
      </c>
      <c r="E16" s="78">
        <v>2287000</v>
      </c>
      <c r="F16" s="79">
        <f t="shared" si="0"/>
        <v>425358989</v>
      </c>
      <c r="G16" s="77">
        <v>423071989</v>
      </c>
      <c r="H16" s="78">
        <v>2287000</v>
      </c>
      <c r="I16" s="79">
        <f t="shared" si="1"/>
        <v>425358989</v>
      </c>
      <c r="J16" s="77">
        <v>101031627</v>
      </c>
      <c r="K16" s="78">
        <v>318786</v>
      </c>
      <c r="L16" s="78">
        <f t="shared" si="2"/>
        <v>101350413</v>
      </c>
      <c r="M16" s="95">
        <f t="shared" si="3"/>
        <v>0.23827029784481643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101031627</v>
      </c>
      <c r="AA16" s="78">
        <v>318786</v>
      </c>
      <c r="AB16" s="78">
        <f t="shared" si="10"/>
        <v>101350413</v>
      </c>
      <c r="AC16" s="95">
        <f t="shared" si="11"/>
        <v>0.23827029784481643</v>
      </c>
      <c r="AD16" s="77">
        <v>91539521</v>
      </c>
      <c r="AE16" s="78">
        <v>294030</v>
      </c>
      <c r="AF16" s="78">
        <f t="shared" si="12"/>
        <v>91833551</v>
      </c>
      <c r="AG16" s="78">
        <v>414908391</v>
      </c>
      <c r="AH16" s="78">
        <v>413969833</v>
      </c>
      <c r="AI16" s="79">
        <v>91833551</v>
      </c>
      <c r="AJ16" s="114">
        <f t="shared" si="13"/>
        <v>0.22133452345628749</v>
      </c>
      <c r="AK16" s="115">
        <f t="shared" si="14"/>
        <v>0.10363164547562786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11186152765</v>
      </c>
      <c r="E17" s="81">
        <f>SUM(E13:E16)</f>
        <v>891386318</v>
      </c>
      <c r="F17" s="82">
        <f t="shared" si="0"/>
        <v>12077539083</v>
      </c>
      <c r="G17" s="80">
        <f>SUM(G13:G16)</f>
        <v>11186152765</v>
      </c>
      <c r="H17" s="81">
        <f>SUM(H13:H16)</f>
        <v>891386318</v>
      </c>
      <c r="I17" s="82">
        <f t="shared" si="1"/>
        <v>12077539083</v>
      </c>
      <c r="J17" s="80">
        <f>SUM(J13:J16)</f>
        <v>2696931174</v>
      </c>
      <c r="K17" s="81">
        <f>SUM(K13:K16)</f>
        <v>33945883</v>
      </c>
      <c r="L17" s="81">
        <f t="shared" si="2"/>
        <v>2730877057</v>
      </c>
      <c r="M17" s="96">
        <f t="shared" si="3"/>
        <v>0.22611204469989293</v>
      </c>
      <c r="N17" s="80">
        <f>SUM(N13:N16)</f>
        <v>0</v>
      </c>
      <c r="O17" s="81">
        <f>SUM(O13:O16)</f>
        <v>0</v>
      </c>
      <c r="P17" s="81">
        <f t="shared" si="4"/>
        <v>0</v>
      </c>
      <c r="Q17" s="96">
        <f t="shared" si="5"/>
        <v>0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v>2696931174</v>
      </c>
      <c r="AA17" s="81">
        <v>33945883</v>
      </c>
      <c r="AB17" s="81">
        <f t="shared" si="10"/>
        <v>2730877057</v>
      </c>
      <c r="AC17" s="96">
        <f t="shared" si="11"/>
        <v>0.22611204469989293</v>
      </c>
      <c r="AD17" s="80">
        <f>SUM(AD13:AD16)</f>
        <v>2288530312</v>
      </c>
      <c r="AE17" s="81">
        <f>SUM(AE13:AE16)</f>
        <v>49448626</v>
      </c>
      <c r="AF17" s="81">
        <f t="shared" si="12"/>
        <v>2337978938</v>
      </c>
      <c r="AG17" s="81">
        <f>SUM(AG13:AG16)</f>
        <v>10630215051</v>
      </c>
      <c r="AH17" s="81">
        <f>SUM(AH13:AH16)</f>
        <v>10831154123</v>
      </c>
      <c r="AI17" s="82">
        <f>SUM(AI13:AI16)</f>
        <v>2337978938</v>
      </c>
      <c r="AJ17" s="116">
        <f t="shared" si="13"/>
        <v>0.21993712514593605</v>
      </c>
      <c r="AK17" s="117">
        <f t="shared" si="14"/>
        <v>0.16805032441228951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4066602774</v>
      </c>
      <c r="E18" s="78">
        <v>450885244</v>
      </c>
      <c r="F18" s="79">
        <f t="shared" si="0"/>
        <v>4517488018</v>
      </c>
      <c r="G18" s="77">
        <v>4066602774</v>
      </c>
      <c r="H18" s="78">
        <v>450885244</v>
      </c>
      <c r="I18" s="79">
        <f t="shared" si="1"/>
        <v>4517488018</v>
      </c>
      <c r="J18" s="77">
        <v>908108672</v>
      </c>
      <c r="K18" s="78">
        <v>53722838</v>
      </c>
      <c r="L18" s="78">
        <f t="shared" si="2"/>
        <v>961831510</v>
      </c>
      <c r="M18" s="95">
        <f t="shared" si="3"/>
        <v>0.21291290783009664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908108672</v>
      </c>
      <c r="AA18" s="78">
        <v>53722838</v>
      </c>
      <c r="AB18" s="78">
        <f t="shared" si="10"/>
        <v>961831510</v>
      </c>
      <c r="AC18" s="95">
        <f t="shared" si="11"/>
        <v>0.21291290783009664</v>
      </c>
      <c r="AD18" s="77">
        <v>825525473</v>
      </c>
      <c r="AE18" s="78">
        <v>5006763</v>
      </c>
      <c r="AF18" s="78">
        <f t="shared" si="12"/>
        <v>830532236</v>
      </c>
      <c r="AG18" s="78">
        <v>4024406696</v>
      </c>
      <c r="AH18" s="78">
        <v>4075125060</v>
      </c>
      <c r="AI18" s="79">
        <v>830532236</v>
      </c>
      <c r="AJ18" s="114">
        <f t="shared" si="13"/>
        <v>0.20637383314800051</v>
      </c>
      <c r="AK18" s="115">
        <f t="shared" si="14"/>
        <v>0.15809052112457689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2249266128</v>
      </c>
      <c r="E19" s="78">
        <v>193935800</v>
      </c>
      <c r="F19" s="79">
        <f t="shared" si="0"/>
        <v>2443201928</v>
      </c>
      <c r="G19" s="77">
        <v>2249266128</v>
      </c>
      <c r="H19" s="78">
        <v>193935800</v>
      </c>
      <c r="I19" s="79">
        <f t="shared" si="1"/>
        <v>2443201928</v>
      </c>
      <c r="J19" s="77">
        <v>418609667</v>
      </c>
      <c r="K19" s="78">
        <v>8602012</v>
      </c>
      <c r="L19" s="78">
        <f t="shared" si="2"/>
        <v>427211679</v>
      </c>
      <c r="M19" s="95">
        <f t="shared" si="3"/>
        <v>0.17485729448065498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418609667</v>
      </c>
      <c r="AA19" s="78">
        <v>8602012</v>
      </c>
      <c r="AB19" s="78">
        <f t="shared" si="10"/>
        <v>427211679</v>
      </c>
      <c r="AC19" s="95">
        <f t="shared" si="11"/>
        <v>0.17485729448065498</v>
      </c>
      <c r="AD19" s="77">
        <v>350538224</v>
      </c>
      <c r="AE19" s="78">
        <v>1662584</v>
      </c>
      <c r="AF19" s="78">
        <f t="shared" si="12"/>
        <v>352200808</v>
      </c>
      <c r="AG19" s="78">
        <v>2225507312</v>
      </c>
      <c r="AH19" s="78">
        <v>2312710449</v>
      </c>
      <c r="AI19" s="79">
        <v>352200808</v>
      </c>
      <c r="AJ19" s="114">
        <f t="shared" si="13"/>
        <v>0.15825641466146753</v>
      </c>
      <c r="AK19" s="115">
        <f t="shared" si="14"/>
        <v>0.21297756647963162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2726620808</v>
      </c>
      <c r="E20" s="78">
        <v>245658000</v>
      </c>
      <c r="F20" s="79">
        <f t="shared" si="0"/>
        <v>2972278808</v>
      </c>
      <c r="G20" s="77">
        <v>2726620808</v>
      </c>
      <c r="H20" s="78">
        <v>245658000</v>
      </c>
      <c r="I20" s="79">
        <f t="shared" si="1"/>
        <v>2972278808</v>
      </c>
      <c r="J20" s="77">
        <v>695763106</v>
      </c>
      <c r="K20" s="78">
        <v>76301271</v>
      </c>
      <c r="L20" s="78">
        <f t="shared" si="2"/>
        <v>772064377</v>
      </c>
      <c r="M20" s="95">
        <f t="shared" si="3"/>
        <v>0.2597550320387037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695763106</v>
      </c>
      <c r="AA20" s="78">
        <v>76301271</v>
      </c>
      <c r="AB20" s="78">
        <f t="shared" si="10"/>
        <v>772064377</v>
      </c>
      <c r="AC20" s="95">
        <f t="shared" si="11"/>
        <v>0.2597550320387037</v>
      </c>
      <c r="AD20" s="77">
        <v>668102454</v>
      </c>
      <c r="AE20" s="78">
        <v>18987446</v>
      </c>
      <c r="AF20" s="78">
        <f t="shared" si="12"/>
        <v>687089900</v>
      </c>
      <c r="AG20" s="78">
        <v>2606783629</v>
      </c>
      <c r="AH20" s="78">
        <v>2948000311</v>
      </c>
      <c r="AI20" s="79">
        <v>687089900</v>
      </c>
      <c r="AJ20" s="114">
        <f t="shared" si="13"/>
        <v>0.26357764885288071</v>
      </c>
      <c r="AK20" s="115">
        <f t="shared" si="14"/>
        <v>0.12367301134829667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372141340</v>
      </c>
      <c r="E21" s="78">
        <v>3450000</v>
      </c>
      <c r="F21" s="79">
        <f t="shared" si="0"/>
        <v>375591340</v>
      </c>
      <c r="G21" s="77">
        <v>372141340</v>
      </c>
      <c r="H21" s="78">
        <v>3450000</v>
      </c>
      <c r="I21" s="79">
        <f t="shared" si="1"/>
        <v>375591340</v>
      </c>
      <c r="J21" s="77">
        <v>68499953</v>
      </c>
      <c r="K21" s="78">
        <v>689350</v>
      </c>
      <c r="L21" s="78">
        <f t="shared" si="2"/>
        <v>69189303</v>
      </c>
      <c r="M21" s="95">
        <f t="shared" si="3"/>
        <v>0.18421431921193923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68499953</v>
      </c>
      <c r="AA21" s="78">
        <v>689350</v>
      </c>
      <c r="AB21" s="78">
        <f t="shared" si="10"/>
        <v>69189303</v>
      </c>
      <c r="AC21" s="95">
        <f t="shared" si="11"/>
        <v>0.18421431921193923</v>
      </c>
      <c r="AD21" s="77">
        <v>70543104</v>
      </c>
      <c r="AE21" s="78">
        <v>367636</v>
      </c>
      <c r="AF21" s="78">
        <f t="shared" si="12"/>
        <v>70910740</v>
      </c>
      <c r="AG21" s="78">
        <v>315508055</v>
      </c>
      <c r="AH21" s="78">
        <v>330894200</v>
      </c>
      <c r="AI21" s="79">
        <v>70910740</v>
      </c>
      <c r="AJ21" s="114">
        <f t="shared" si="13"/>
        <v>0.22475096554983359</v>
      </c>
      <c r="AK21" s="115">
        <f t="shared" si="14"/>
        <v>-2.4276111065827277E-2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9414631050</v>
      </c>
      <c r="E22" s="81">
        <f>SUM(E18:E21)</f>
        <v>893929044</v>
      </c>
      <c r="F22" s="82">
        <f t="shared" si="0"/>
        <v>10308560094</v>
      </c>
      <c r="G22" s="80">
        <f>SUM(G18:G21)</f>
        <v>9414631050</v>
      </c>
      <c r="H22" s="81">
        <f>SUM(H18:H21)</f>
        <v>893929044</v>
      </c>
      <c r="I22" s="82">
        <f t="shared" si="1"/>
        <v>10308560094</v>
      </c>
      <c r="J22" s="80">
        <f>SUM(J18:J21)</f>
        <v>2090981398</v>
      </c>
      <c r="K22" s="81">
        <f>SUM(K18:K21)</f>
        <v>139315471</v>
      </c>
      <c r="L22" s="81">
        <f t="shared" si="2"/>
        <v>2230296869</v>
      </c>
      <c r="M22" s="96">
        <f t="shared" si="3"/>
        <v>0.21635386985793711</v>
      </c>
      <c r="N22" s="80">
        <f>SUM(N18:N21)</f>
        <v>0</v>
      </c>
      <c r="O22" s="81">
        <f>SUM(O18:O21)</f>
        <v>0</v>
      </c>
      <c r="P22" s="81">
        <f t="shared" si="4"/>
        <v>0</v>
      </c>
      <c r="Q22" s="96">
        <f t="shared" si="5"/>
        <v>0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v>2090981398</v>
      </c>
      <c r="AA22" s="81">
        <v>139315471</v>
      </c>
      <c r="AB22" s="81">
        <f t="shared" si="10"/>
        <v>2230296869</v>
      </c>
      <c r="AC22" s="96">
        <f t="shared" si="11"/>
        <v>0.21635386985793711</v>
      </c>
      <c r="AD22" s="80">
        <f>SUM(AD18:AD21)</f>
        <v>1914709255</v>
      </c>
      <c r="AE22" s="81">
        <f>SUM(AE18:AE21)</f>
        <v>26024429</v>
      </c>
      <c r="AF22" s="81">
        <f t="shared" si="12"/>
        <v>1940733684</v>
      </c>
      <c r="AG22" s="81">
        <f>SUM(AG18:AG21)</f>
        <v>9172205692</v>
      </c>
      <c r="AH22" s="81">
        <f>SUM(AH18:AH21)</f>
        <v>9666730020</v>
      </c>
      <c r="AI22" s="82">
        <f>SUM(AI18:AI21)</f>
        <v>1940733684</v>
      </c>
      <c r="AJ22" s="116">
        <f t="shared" si="13"/>
        <v>0.21158854796428175</v>
      </c>
      <c r="AK22" s="117">
        <f t="shared" si="14"/>
        <v>0.14920294700259351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193526039140</v>
      </c>
      <c r="E23" s="84">
        <f>SUM(E9:E11,E13:E16,E18:E21)</f>
        <v>14423413450</v>
      </c>
      <c r="F23" s="85">
        <f t="shared" si="0"/>
        <v>207949452590</v>
      </c>
      <c r="G23" s="83">
        <f>SUM(G9:G11,G13:G16,G18:G21)</f>
        <v>193526039140</v>
      </c>
      <c r="H23" s="84">
        <f>SUM(H9:H11,H13:H16,H18:H21)</f>
        <v>14423413450</v>
      </c>
      <c r="I23" s="85">
        <f t="shared" si="1"/>
        <v>207949452590</v>
      </c>
      <c r="J23" s="83">
        <f>SUM(J9:J11,J13:J16,J18:J21)</f>
        <v>45501855642</v>
      </c>
      <c r="K23" s="84">
        <f>SUM(K9:K11,K13:K16,K18:K21)</f>
        <v>1397347261</v>
      </c>
      <c r="L23" s="84">
        <f t="shared" si="2"/>
        <v>46899202903</v>
      </c>
      <c r="M23" s="97">
        <f t="shared" si="3"/>
        <v>0.22553174494509498</v>
      </c>
      <c r="N23" s="83">
        <f>SUM(N9:N11,N13:N16,N18:N21)</f>
        <v>0</v>
      </c>
      <c r="O23" s="84">
        <f>SUM(O9:O11,O13:O16,O18:O21)</f>
        <v>0</v>
      </c>
      <c r="P23" s="84">
        <f t="shared" si="4"/>
        <v>0</v>
      </c>
      <c r="Q23" s="97">
        <f t="shared" si="5"/>
        <v>0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v>45501855642</v>
      </c>
      <c r="AA23" s="84">
        <v>1397347261</v>
      </c>
      <c r="AB23" s="84">
        <f t="shared" si="10"/>
        <v>46899202903</v>
      </c>
      <c r="AC23" s="97">
        <f t="shared" si="11"/>
        <v>0.22553174494509498</v>
      </c>
      <c r="AD23" s="83">
        <f>SUM(AD9:AD11,AD13:AD16,AD18:AD21)</f>
        <v>45543371576</v>
      </c>
      <c r="AE23" s="84">
        <f>SUM(AE9:AE11,AE13:AE16,AE18:AE21)</f>
        <v>1384691424</v>
      </c>
      <c r="AF23" s="84">
        <f t="shared" si="12"/>
        <v>46928063000</v>
      </c>
      <c r="AG23" s="84">
        <f>SUM(AG9:AG11,AG13:AG16,AG18:AG21)</f>
        <v>193512738530</v>
      </c>
      <c r="AH23" s="84">
        <f>SUM(AH9:AH11,AH13:AH16,AH18:AH21)</f>
        <v>190551114740</v>
      </c>
      <c r="AI23" s="85">
        <f>SUM(AI9:AI11,AI13:AI16,AI18:AI21)</f>
        <v>46928063000</v>
      </c>
      <c r="AJ23" s="118">
        <f t="shared" si="13"/>
        <v>0.24250632468169434</v>
      </c>
      <c r="AK23" s="119">
        <f t="shared" si="14"/>
        <v>-6.1498589873609788E-4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24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81"/>
  <sheetViews>
    <sheetView showGridLines="0" tabSelected="1" view="pageBreakPreview" topLeftCell="A12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52289468580</v>
      </c>
      <c r="E9" s="78">
        <v>8143224000</v>
      </c>
      <c r="F9" s="79">
        <f>$D9       +$E9</f>
        <v>60432692580</v>
      </c>
      <c r="G9" s="77">
        <v>52289468580</v>
      </c>
      <c r="H9" s="78">
        <v>8143224000</v>
      </c>
      <c r="I9" s="79">
        <f>$G9       +$H9</f>
        <v>60432692580</v>
      </c>
      <c r="J9" s="77">
        <v>12244282511</v>
      </c>
      <c r="K9" s="78">
        <v>520517151</v>
      </c>
      <c r="L9" s="78">
        <f>$J9       +$K9</f>
        <v>12764799662</v>
      </c>
      <c r="M9" s="95">
        <f>IF(($F9       =0),0,($L9       /$F9       ))</f>
        <v>0.2112234142985128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12244282511</v>
      </c>
      <c r="AA9" s="78">
        <v>520517151</v>
      </c>
      <c r="AB9" s="78">
        <f>$Z9       +$AA9</f>
        <v>12764799662</v>
      </c>
      <c r="AC9" s="95">
        <f>IF(($F9       =0),0,($AB9       /$F9       ))</f>
        <v>0.2112234142985128</v>
      </c>
      <c r="AD9" s="77">
        <v>10795625582</v>
      </c>
      <c r="AE9" s="78">
        <v>381968794</v>
      </c>
      <c r="AF9" s="78">
        <f>$AD9       +$AE9</f>
        <v>11177594376</v>
      </c>
      <c r="AG9" s="78">
        <v>51406641320</v>
      </c>
      <c r="AH9" s="78">
        <v>52487648290</v>
      </c>
      <c r="AI9" s="79">
        <v>11177594376</v>
      </c>
      <c r="AJ9" s="114">
        <f>IF(($AG9       =0),0,($AI9       /$AG9       ))</f>
        <v>0.21743483116161691</v>
      </c>
      <c r="AK9" s="115">
        <f>IF(($AF9       =0),0,(($L9       /$AF9       )-1))</f>
        <v>0.14199882663553898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52289468580</v>
      </c>
      <c r="E10" s="81">
        <f>E9</f>
        <v>8143224000</v>
      </c>
      <c r="F10" s="82">
        <f t="shared" ref="F10:F41" si="0">$D10      +$E10</f>
        <v>60432692580</v>
      </c>
      <c r="G10" s="80">
        <f>G9</f>
        <v>52289468580</v>
      </c>
      <c r="H10" s="81">
        <f>H9</f>
        <v>8143224000</v>
      </c>
      <c r="I10" s="82">
        <f t="shared" ref="I10:I41" si="1">$G10      +$H10</f>
        <v>60432692580</v>
      </c>
      <c r="J10" s="80">
        <f>J9</f>
        <v>12244282511</v>
      </c>
      <c r="K10" s="81">
        <f>K9</f>
        <v>520517151</v>
      </c>
      <c r="L10" s="81">
        <f t="shared" ref="L10:L41" si="2">$J10      +$K10</f>
        <v>12764799662</v>
      </c>
      <c r="M10" s="96">
        <f t="shared" ref="M10:M41" si="3">IF(($F10      =0),0,($L10      /$F10      ))</f>
        <v>0.2112234142985128</v>
      </c>
      <c r="N10" s="80">
        <f>N9</f>
        <v>0</v>
      </c>
      <c r="O10" s="81">
        <f>O9</f>
        <v>0</v>
      </c>
      <c r="P10" s="81">
        <f t="shared" ref="P10:P41" si="4">$N10      +$O10</f>
        <v>0</v>
      </c>
      <c r="Q10" s="96">
        <f t="shared" ref="Q10:Q41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v>12244282511</v>
      </c>
      <c r="AA10" s="81">
        <v>520517151</v>
      </c>
      <c r="AB10" s="81">
        <f t="shared" ref="AB10:AB41" si="10">$Z10      +$AA10</f>
        <v>12764799662</v>
      </c>
      <c r="AC10" s="96">
        <f t="shared" ref="AC10:AC41" si="11">IF(($F10      =0),0,($AB10      /$F10      ))</f>
        <v>0.2112234142985128</v>
      </c>
      <c r="AD10" s="80">
        <f>AD9</f>
        <v>10795625582</v>
      </c>
      <c r="AE10" s="81">
        <f>AE9</f>
        <v>381968794</v>
      </c>
      <c r="AF10" s="81">
        <f t="shared" ref="AF10:AF41" si="12">$AD10      +$AE10</f>
        <v>11177594376</v>
      </c>
      <c r="AG10" s="81">
        <f>AG9</f>
        <v>51406641320</v>
      </c>
      <c r="AH10" s="81">
        <f>AH9</f>
        <v>52487648290</v>
      </c>
      <c r="AI10" s="82">
        <f>AI9</f>
        <v>11177594376</v>
      </c>
      <c r="AJ10" s="116">
        <f t="shared" ref="AJ10:AJ41" si="13">IF(($AG10      =0),0,($AI10      /$AG10      ))</f>
        <v>0.21743483116161691</v>
      </c>
      <c r="AK10" s="117">
        <f t="shared" ref="AK10:AK41" si="14">IF(($AF10      =0),0,(($L10      /$AF10      )-1))</f>
        <v>0.14199882663553898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449028154</v>
      </c>
      <c r="E11" s="78">
        <v>54355578</v>
      </c>
      <c r="F11" s="79">
        <f t="shared" si="0"/>
        <v>503383732</v>
      </c>
      <c r="G11" s="77">
        <v>449028154</v>
      </c>
      <c r="H11" s="78">
        <v>54355578</v>
      </c>
      <c r="I11" s="79">
        <f t="shared" si="1"/>
        <v>503383732</v>
      </c>
      <c r="J11" s="77">
        <v>80131553</v>
      </c>
      <c r="K11" s="78">
        <v>13433375</v>
      </c>
      <c r="L11" s="78">
        <f t="shared" si="2"/>
        <v>93564928</v>
      </c>
      <c r="M11" s="95">
        <f t="shared" si="3"/>
        <v>0.18587197410662448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80131553</v>
      </c>
      <c r="AA11" s="78">
        <v>13433375</v>
      </c>
      <c r="AB11" s="78">
        <f t="shared" si="10"/>
        <v>93564928</v>
      </c>
      <c r="AC11" s="95">
        <f t="shared" si="11"/>
        <v>0.18587197410662448</v>
      </c>
      <c r="AD11" s="77">
        <v>66770354</v>
      </c>
      <c r="AE11" s="78">
        <v>14181200</v>
      </c>
      <c r="AF11" s="78">
        <f t="shared" si="12"/>
        <v>80951554</v>
      </c>
      <c r="AG11" s="78">
        <v>466881212</v>
      </c>
      <c r="AH11" s="78">
        <v>491781897</v>
      </c>
      <c r="AI11" s="79">
        <v>80951554</v>
      </c>
      <c r="AJ11" s="114">
        <f t="shared" si="13"/>
        <v>0.17338790236005469</v>
      </c>
      <c r="AK11" s="115">
        <f t="shared" si="14"/>
        <v>0.15581385874321829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281526950</v>
      </c>
      <c r="E12" s="78">
        <v>94051025</v>
      </c>
      <c r="F12" s="79">
        <f t="shared" si="0"/>
        <v>375577975</v>
      </c>
      <c r="G12" s="77">
        <v>281526950</v>
      </c>
      <c r="H12" s="78">
        <v>94051025</v>
      </c>
      <c r="I12" s="79">
        <f t="shared" si="1"/>
        <v>375577975</v>
      </c>
      <c r="J12" s="77">
        <v>52244768</v>
      </c>
      <c r="K12" s="78">
        <v>10062066</v>
      </c>
      <c r="L12" s="78">
        <f t="shared" si="2"/>
        <v>62306834</v>
      </c>
      <c r="M12" s="95">
        <f t="shared" si="3"/>
        <v>0.16589586756252148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52244768</v>
      </c>
      <c r="AA12" s="78">
        <v>10062066</v>
      </c>
      <c r="AB12" s="78">
        <f t="shared" si="10"/>
        <v>62306834</v>
      </c>
      <c r="AC12" s="95">
        <f t="shared" si="11"/>
        <v>0.16589586756252148</v>
      </c>
      <c r="AD12" s="77">
        <v>74960138</v>
      </c>
      <c r="AE12" s="78">
        <v>15268458</v>
      </c>
      <c r="AF12" s="78">
        <f t="shared" si="12"/>
        <v>90228596</v>
      </c>
      <c r="AG12" s="78">
        <v>338084142</v>
      </c>
      <c r="AH12" s="78">
        <v>382846985</v>
      </c>
      <c r="AI12" s="79">
        <v>90228596</v>
      </c>
      <c r="AJ12" s="114">
        <f t="shared" si="13"/>
        <v>0.26688207103189121</v>
      </c>
      <c r="AK12" s="115">
        <f t="shared" si="14"/>
        <v>-0.3094557960316705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271496574</v>
      </c>
      <c r="E13" s="78">
        <v>47122332</v>
      </c>
      <c r="F13" s="79">
        <f t="shared" si="0"/>
        <v>318618906</v>
      </c>
      <c r="G13" s="77">
        <v>271496574</v>
      </c>
      <c r="H13" s="78">
        <v>47122332</v>
      </c>
      <c r="I13" s="79">
        <f t="shared" si="1"/>
        <v>318618906</v>
      </c>
      <c r="J13" s="77">
        <v>50598140</v>
      </c>
      <c r="K13" s="78">
        <v>3657346</v>
      </c>
      <c r="L13" s="78">
        <f t="shared" si="2"/>
        <v>54255486</v>
      </c>
      <c r="M13" s="95">
        <f t="shared" si="3"/>
        <v>0.17028332273540603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50598140</v>
      </c>
      <c r="AA13" s="78">
        <v>3657346</v>
      </c>
      <c r="AB13" s="78">
        <f t="shared" si="10"/>
        <v>54255486</v>
      </c>
      <c r="AC13" s="95">
        <f t="shared" si="11"/>
        <v>0.17028332273540603</v>
      </c>
      <c r="AD13" s="77">
        <v>52859156</v>
      </c>
      <c r="AE13" s="78">
        <v>6978930</v>
      </c>
      <c r="AF13" s="78">
        <f t="shared" si="12"/>
        <v>59838086</v>
      </c>
      <c r="AG13" s="78">
        <v>309768156</v>
      </c>
      <c r="AH13" s="78">
        <v>320841077</v>
      </c>
      <c r="AI13" s="79">
        <v>59838086</v>
      </c>
      <c r="AJ13" s="114">
        <f t="shared" si="13"/>
        <v>0.19317055301191127</v>
      </c>
      <c r="AK13" s="115">
        <f t="shared" si="14"/>
        <v>-9.3295096370562436E-2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1253190894</v>
      </c>
      <c r="E14" s="78">
        <v>150892800</v>
      </c>
      <c r="F14" s="79">
        <f t="shared" si="0"/>
        <v>1404083694</v>
      </c>
      <c r="G14" s="77">
        <v>1253190894</v>
      </c>
      <c r="H14" s="78">
        <v>150892800</v>
      </c>
      <c r="I14" s="79">
        <f t="shared" si="1"/>
        <v>1404083694</v>
      </c>
      <c r="J14" s="77">
        <v>285369287</v>
      </c>
      <c r="K14" s="78">
        <v>33350479</v>
      </c>
      <c r="L14" s="78">
        <f t="shared" si="2"/>
        <v>318719766</v>
      </c>
      <c r="M14" s="95">
        <f t="shared" si="3"/>
        <v>0.22699484892671931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285369287</v>
      </c>
      <c r="AA14" s="78">
        <v>33350479</v>
      </c>
      <c r="AB14" s="78">
        <f t="shared" si="10"/>
        <v>318719766</v>
      </c>
      <c r="AC14" s="95">
        <f t="shared" si="11"/>
        <v>0.22699484892671931</v>
      </c>
      <c r="AD14" s="77">
        <v>256753328</v>
      </c>
      <c r="AE14" s="78">
        <v>37950774</v>
      </c>
      <c r="AF14" s="78">
        <f t="shared" si="12"/>
        <v>294704102</v>
      </c>
      <c r="AG14" s="78">
        <v>1343628918</v>
      </c>
      <c r="AH14" s="78">
        <v>1392758596</v>
      </c>
      <c r="AI14" s="79">
        <v>294704102</v>
      </c>
      <c r="AJ14" s="114">
        <f t="shared" si="13"/>
        <v>0.21933444424422546</v>
      </c>
      <c r="AK14" s="115">
        <f t="shared" si="14"/>
        <v>8.1490769341242553E-2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1109756833</v>
      </c>
      <c r="E15" s="78">
        <v>454992250</v>
      </c>
      <c r="F15" s="79">
        <f t="shared" si="0"/>
        <v>1564749083</v>
      </c>
      <c r="G15" s="77">
        <v>1109756833</v>
      </c>
      <c r="H15" s="78">
        <v>454992250</v>
      </c>
      <c r="I15" s="79">
        <f t="shared" si="1"/>
        <v>1564749083</v>
      </c>
      <c r="J15" s="77">
        <v>354185215</v>
      </c>
      <c r="K15" s="78">
        <v>83040073</v>
      </c>
      <c r="L15" s="78">
        <f t="shared" si="2"/>
        <v>437225288</v>
      </c>
      <c r="M15" s="95">
        <f t="shared" si="3"/>
        <v>0.27942198065502877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354185215</v>
      </c>
      <c r="AA15" s="78">
        <v>83040073</v>
      </c>
      <c r="AB15" s="78">
        <f t="shared" si="10"/>
        <v>437225288</v>
      </c>
      <c r="AC15" s="95">
        <f t="shared" si="11"/>
        <v>0.27942198065502877</v>
      </c>
      <c r="AD15" s="77">
        <v>307925150</v>
      </c>
      <c r="AE15" s="78">
        <v>36572513</v>
      </c>
      <c r="AF15" s="78">
        <f t="shared" si="12"/>
        <v>344497663</v>
      </c>
      <c r="AG15" s="78">
        <v>1658792521</v>
      </c>
      <c r="AH15" s="78">
        <v>1684992701</v>
      </c>
      <c r="AI15" s="79">
        <v>344497663</v>
      </c>
      <c r="AJ15" s="114">
        <f t="shared" si="13"/>
        <v>0.20767977829579326</v>
      </c>
      <c r="AK15" s="115">
        <f t="shared" si="14"/>
        <v>0.26916764599358101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3364999405</v>
      </c>
      <c r="E16" s="81">
        <f>SUM(E11:E15)</f>
        <v>801413985</v>
      </c>
      <c r="F16" s="82">
        <f t="shared" si="0"/>
        <v>4166413390</v>
      </c>
      <c r="G16" s="80">
        <f>SUM(G11:G15)</f>
        <v>3364999405</v>
      </c>
      <c r="H16" s="81">
        <f>SUM(H11:H15)</f>
        <v>801413985</v>
      </c>
      <c r="I16" s="82">
        <f t="shared" si="1"/>
        <v>4166413390</v>
      </c>
      <c r="J16" s="80">
        <f>SUM(J11:J15)</f>
        <v>822528963</v>
      </c>
      <c r="K16" s="81">
        <f>SUM(K11:K15)</f>
        <v>143543339</v>
      </c>
      <c r="L16" s="81">
        <f t="shared" si="2"/>
        <v>966072302</v>
      </c>
      <c r="M16" s="96">
        <f t="shared" si="3"/>
        <v>0.23187144711053265</v>
      </c>
      <c r="N16" s="80">
        <f>SUM(N11:N15)</f>
        <v>0</v>
      </c>
      <c r="O16" s="81">
        <f>SUM(O11:O15)</f>
        <v>0</v>
      </c>
      <c r="P16" s="81">
        <f t="shared" si="4"/>
        <v>0</v>
      </c>
      <c r="Q16" s="96">
        <f t="shared" si="5"/>
        <v>0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v>822528963</v>
      </c>
      <c r="AA16" s="81">
        <v>143543339</v>
      </c>
      <c r="AB16" s="81">
        <f t="shared" si="10"/>
        <v>966072302</v>
      </c>
      <c r="AC16" s="96">
        <f t="shared" si="11"/>
        <v>0.23187144711053265</v>
      </c>
      <c r="AD16" s="80">
        <f>SUM(AD11:AD15)</f>
        <v>759268126</v>
      </c>
      <c r="AE16" s="81">
        <f>SUM(AE11:AE15)</f>
        <v>110951875</v>
      </c>
      <c r="AF16" s="81">
        <f t="shared" si="12"/>
        <v>870220001</v>
      </c>
      <c r="AG16" s="81">
        <f>SUM(AG11:AG15)</f>
        <v>4117154949</v>
      </c>
      <c r="AH16" s="81">
        <f>SUM(AH11:AH15)</f>
        <v>4273221256</v>
      </c>
      <c r="AI16" s="82">
        <f>SUM(AI11:AI15)</f>
        <v>870220001</v>
      </c>
      <c r="AJ16" s="116">
        <f t="shared" si="13"/>
        <v>0.21136440376414894</v>
      </c>
      <c r="AK16" s="117">
        <f t="shared" si="14"/>
        <v>0.11014720517783183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243214752</v>
      </c>
      <c r="E17" s="78">
        <v>45670100</v>
      </c>
      <c r="F17" s="79">
        <f t="shared" si="0"/>
        <v>288884852</v>
      </c>
      <c r="G17" s="77">
        <v>243214752</v>
      </c>
      <c r="H17" s="78">
        <v>45670100</v>
      </c>
      <c r="I17" s="79">
        <f t="shared" si="1"/>
        <v>288884852</v>
      </c>
      <c r="J17" s="77">
        <v>102311676</v>
      </c>
      <c r="K17" s="78">
        <v>13202158</v>
      </c>
      <c r="L17" s="78">
        <f t="shared" si="2"/>
        <v>115513834</v>
      </c>
      <c r="M17" s="95">
        <f t="shared" si="3"/>
        <v>0.39986116682919742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102311676</v>
      </c>
      <c r="AA17" s="78">
        <v>13202158</v>
      </c>
      <c r="AB17" s="78">
        <f t="shared" si="10"/>
        <v>115513834</v>
      </c>
      <c r="AC17" s="95">
        <f t="shared" si="11"/>
        <v>0.39986116682919742</v>
      </c>
      <c r="AD17" s="77">
        <v>39933457</v>
      </c>
      <c r="AE17" s="78">
        <v>8985051</v>
      </c>
      <c r="AF17" s="78">
        <f t="shared" si="12"/>
        <v>48918508</v>
      </c>
      <c r="AG17" s="78">
        <v>225865320</v>
      </c>
      <c r="AH17" s="78">
        <v>299823019</v>
      </c>
      <c r="AI17" s="79">
        <v>48918508</v>
      </c>
      <c r="AJ17" s="114">
        <f t="shared" si="13"/>
        <v>0.21658264314326786</v>
      </c>
      <c r="AK17" s="115">
        <f t="shared" si="14"/>
        <v>1.3613523535918142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571589705</v>
      </c>
      <c r="E18" s="78">
        <v>83817650</v>
      </c>
      <c r="F18" s="79">
        <f t="shared" si="0"/>
        <v>655407355</v>
      </c>
      <c r="G18" s="77">
        <v>571589705</v>
      </c>
      <c r="H18" s="78">
        <v>83817650</v>
      </c>
      <c r="I18" s="79">
        <f t="shared" si="1"/>
        <v>655407355</v>
      </c>
      <c r="J18" s="77">
        <v>137553829</v>
      </c>
      <c r="K18" s="78">
        <v>11143546</v>
      </c>
      <c r="L18" s="78">
        <f t="shared" si="2"/>
        <v>148697375</v>
      </c>
      <c r="M18" s="95">
        <f t="shared" si="3"/>
        <v>0.22687779419259035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137553829</v>
      </c>
      <c r="AA18" s="78">
        <v>11143546</v>
      </c>
      <c r="AB18" s="78">
        <f t="shared" si="10"/>
        <v>148697375</v>
      </c>
      <c r="AC18" s="95">
        <f t="shared" si="11"/>
        <v>0.22687779419259035</v>
      </c>
      <c r="AD18" s="77">
        <v>125648445</v>
      </c>
      <c r="AE18" s="78">
        <v>531361</v>
      </c>
      <c r="AF18" s="78">
        <f t="shared" si="12"/>
        <v>126179806</v>
      </c>
      <c r="AG18" s="78">
        <v>579203337</v>
      </c>
      <c r="AH18" s="78">
        <v>589914225</v>
      </c>
      <c r="AI18" s="79">
        <v>126179806</v>
      </c>
      <c r="AJ18" s="114">
        <f t="shared" si="13"/>
        <v>0.21785061987652188</v>
      </c>
      <c r="AK18" s="115">
        <f t="shared" si="14"/>
        <v>0.178456202413245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190427939</v>
      </c>
      <c r="E19" s="78">
        <v>20827860</v>
      </c>
      <c r="F19" s="79">
        <f t="shared" si="0"/>
        <v>211255799</v>
      </c>
      <c r="G19" s="77">
        <v>190427939</v>
      </c>
      <c r="H19" s="78">
        <v>20827860</v>
      </c>
      <c r="I19" s="79">
        <f t="shared" si="1"/>
        <v>211255799</v>
      </c>
      <c r="J19" s="77">
        <v>63828686</v>
      </c>
      <c r="K19" s="78">
        <v>1692598</v>
      </c>
      <c r="L19" s="78">
        <f t="shared" si="2"/>
        <v>65521284</v>
      </c>
      <c r="M19" s="95">
        <f t="shared" si="3"/>
        <v>0.31015141032885918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63828686</v>
      </c>
      <c r="AA19" s="78">
        <v>1692598</v>
      </c>
      <c r="AB19" s="78">
        <f t="shared" si="10"/>
        <v>65521284</v>
      </c>
      <c r="AC19" s="95">
        <f t="shared" si="11"/>
        <v>0.31015141032885918</v>
      </c>
      <c r="AD19" s="77">
        <v>62863783</v>
      </c>
      <c r="AE19" s="78">
        <v>5690486</v>
      </c>
      <c r="AF19" s="78">
        <f t="shared" si="12"/>
        <v>68554269</v>
      </c>
      <c r="AG19" s="78">
        <v>201300451</v>
      </c>
      <c r="AH19" s="78">
        <v>242233999</v>
      </c>
      <c r="AI19" s="79">
        <v>68554269</v>
      </c>
      <c r="AJ19" s="114">
        <f t="shared" si="13"/>
        <v>0.34055695682470177</v>
      </c>
      <c r="AK19" s="115">
        <f t="shared" si="14"/>
        <v>-4.4242102559652441E-2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68399636</v>
      </c>
      <c r="E20" s="78">
        <v>13368750</v>
      </c>
      <c r="F20" s="79">
        <f t="shared" si="0"/>
        <v>81768386</v>
      </c>
      <c r="G20" s="77">
        <v>68399636</v>
      </c>
      <c r="H20" s="78">
        <v>13368750</v>
      </c>
      <c r="I20" s="79">
        <f t="shared" si="1"/>
        <v>81768386</v>
      </c>
      <c r="J20" s="77">
        <v>22658407</v>
      </c>
      <c r="K20" s="78">
        <v>4514672</v>
      </c>
      <c r="L20" s="78">
        <f t="shared" si="2"/>
        <v>27173079</v>
      </c>
      <c r="M20" s="95">
        <f t="shared" si="3"/>
        <v>0.33231766369951338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22658407</v>
      </c>
      <c r="AA20" s="78">
        <v>4514672</v>
      </c>
      <c r="AB20" s="78">
        <f t="shared" si="10"/>
        <v>27173079</v>
      </c>
      <c r="AC20" s="95">
        <f t="shared" si="11"/>
        <v>0.33231766369951338</v>
      </c>
      <c r="AD20" s="77">
        <v>16405179</v>
      </c>
      <c r="AE20" s="78">
        <v>5008325</v>
      </c>
      <c r="AF20" s="78">
        <f t="shared" si="12"/>
        <v>21413504</v>
      </c>
      <c r="AG20" s="78">
        <v>85475410</v>
      </c>
      <c r="AH20" s="78">
        <v>85437561</v>
      </c>
      <c r="AI20" s="79">
        <v>21413504</v>
      </c>
      <c r="AJ20" s="114">
        <f t="shared" si="13"/>
        <v>0.25052239000666976</v>
      </c>
      <c r="AK20" s="115">
        <f t="shared" si="14"/>
        <v>0.26896929152743998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7703787795</v>
      </c>
      <c r="E21" s="78">
        <v>768760054</v>
      </c>
      <c r="F21" s="79">
        <f t="shared" si="0"/>
        <v>8472547849</v>
      </c>
      <c r="G21" s="77">
        <v>7703787795</v>
      </c>
      <c r="H21" s="78">
        <v>768760054</v>
      </c>
      <c r="I21" s="79">
        <f t="shared" si="1"/>
        <v>8472547849</v>
      </c>
      <c r="J21" s="77">
        <v>1870204701</v>
      </c>
      <c r="K21" s="78">
        <v>104517130</v>
      </c>
      <c r="L21" s="78">
        <f t="shared" si="2"/>
        <v>1974721831</v>
      </c>
      <c r="M21" s="95">
        <f t="shared" si="3"/>
        <v>0.23307296296155741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1870204701</v>
      </c>
      <c r="AA21" s="78">
        <v>104517130</v>
      </c>
      <c r="AB21" s="78">
        <f t="shared" si="10"/>
        <v>1974721831</v>
      </c>
      <c r="AC21" s="95">
        <f t="shared" si="11"/>
        <v>0.23307296296155741</v>
      </c>
      <c r="AD21" s="77">
        <v>1703877870</v>
      </c>
      <c r="AE21" s="78">
        <v>60968762</v>
      </c>
      <c r="AF21" s="78">
        <f t="shared" si="12"/>
        <v>1764846632</v>
      </c>
      <c r="AG21" s="78">
        <v>7290865357</v>
      </c>
      <c r="AH21" s="78">
        <v>7151462876</v>
      </c>
      <c r="AI21" s="79">
        <v>1764846632</v>
      </c>
      <c r="AJ21" s="114">
        <f t="shared" si="13"/>
        <v>0.24206271074606542</v>
      </c>
      <c r="AK21" s="115">
        <f t="shared" si="14"/>
        <v>0.11891979461249869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141302173</v>
      </c>
      <c r="E22" s="78">
        <v>22922001</v>
      </c>
      <c r="F22" s="79">
        <f t="shared" si="0"/>
        <v>164224174</v>
      </c>
      <c r="G22" s="77">
        <v>141302173</v>
      </c>
      <c r="H22" s="78">
        <v>22922001</v>
      </c>
      <c r="I22" s="79">
        <f t="shared" si="1"/>
        <v>164224174</v>
      </c>
      <c r="J22" s="77">
        <v>34131615</v>
      </c>
      <c r="K22" s="78">
        <v>9024082</v>
      </c>
      <c r="L22" s="78">
        <f t="shared" si="2"/>
        <v>43155697</v>
      </c>
      <c r="M22" s="95">
        <f t="shared" si="3"/>
        <v>0.26278528884547775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34131615</v>
      </c>
      <c r="AA22" s="78">
        <v>9024082</v>
      </c>
      <c r="AB22" s="78">
        <f t="shared" si="10"/>
        <v>43155697</v>
      </c>
      <c r="AC22" s="95">
        <f t="shared" si="11"/>
        <v>0.26278528884547775</v>
      </c>
      <c r="AD22" s="77">
        <v>34632471</v>
      </c>
      <c r="AE22" s="78">
        <v>11894895</v>
      </c>
      <c r="AF22" s="78">
        <f t="shared" si="12"/>
        <v>46527366</v>
      </c>
      <c r="AG22" s="78">
        <v>144572838</v>
      </c>
      <c r="AH22" s="78">
        <v>175390545</v>
      </c>
      <c r="AI22" s="79">
        <v>46527366</v>
      </c>
      <c r="AJ22" s="114">
        <f t="shared" si="13"/>
        <v>0.32182646922930297</v>
      </c>
      <c r="AK22" s="115">
        <f t="shared" si="14"/>
        <v>-7.2466363129174316E-2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166135412</v>
      </c>
      <c r="E23" s="78">
        <v>24324415</v>
      </c>
      <c r="F23" s="79">
        <f t="shared" si="0"/>
        <v>190459827</v>
      </c>
      <c r="G23" s="77">
        <v>166135412</v>
      </c>
      <c r="H23" s="78">
        <v>24324415</v>
      </c>
      <c r="I23" s="79">
        <f t="shared" si="1"/>
        <v>190459827</v>
      </c>
      <c r="J23" s="77">
        <v>39515433</v>
      </c>
      <c r="K23" s="78">
        <v>7920842</v>
      </c>
      <c r="L23" s="78">
        <f t="shared" si="2"/>
        <v>47436275</v>
      </c>
      <c r="M23" s="95">
        <f t="shared" si="3"/>
        <v>0.24906184021683481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39515433</v>
      </c>
      <c r="AA23" s="78">
        <v>7920842</v>
      </c>
      <c r="AB23" s="78">
        <f t="shared" si="10"/>
        <v>47436275</v>
      </c>
      <c r="AC23" s="95">
        <f t="shared" si="11"/>
        <v>0.24906184021683481</v>
      </c>
      <c r="AD23" s="77">
        <v>33665822</v>
      </c>
      <c r="AE23" s="78">
        <v>4884092</v>
      </c>
      <c r="AF23" s="78">
        <f t="shared" si="12"/>
        <v>38549914</v>
      </c>
      <c r="AG23" s="78">
        <v>187803988</v>
      </c>
      <c r="AH23" s="78">
        <v>200275131</v>
      </c>
      <c r="AI23" s="79">
        <v>38549914</v>
      </c>
      <c r="AJ23" s="114">
        <f t="shared" si="13"/>
        <v>0.20526674864859631</v>
      </c>
      <c r="AK23" s="115">
        <f t="shared" si="14"/>
        <v>0.2305157152879771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1131196080</v>
      </c>
      <c r="E24" s="78">
        <v>184314976</v>
      </c>
      <c r="F24" s="79">
        <f t="shared" si="0"/>
        <v>1315511056</v>
      </c>
      <c r="G24" s="77">
        <v>1131196080</v>
      </c>
      <c r="H24" s="78">
        <v>184314976</v>
      </c>
      <c r="I24" s="79">
        <f t="shared" si="1"/>
        <v>1315511056</v>
      </c>
      <c r="J24" s="77">
        <v>220900747</v>
      </c>
      <c r="K24" s="78">
        <v>43565745</v>
      </c>
      <c r="L24" s="78">
        <f t="shared" si="2"/>
        <v>264466492</v>
      </c>
      <c r="M24" s="95">
        <f t="shared" si="3"/>
        <v>0.20103707284996014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220900747</v>
      </c>
      <c r="AA24" s="78">
        <v>43565745</v>
      </c>
      <c r="AB24" s="78">
        <f t="shared" si="10"/>
        <v>264466492</v>
      </c>
      <c r="AC24" s="95">
        <f t="shared" si="11"/>
        <v>0.20103707284996014</v>
      </c>
      <c r="AD24" s="77">
        <v>147038609</v>
      </c>
      <c r="AE24" s="78">
        <v>-142185781</v>
      </c>
      <c r="AF24" s="78">
        <f t="shared" si="12"/>
        <v>4852828</v>
      </c>
      <c r="AG24" s="78">
        <v>1123588762</v>
      </c>
      <c r="AH24" s="78">
        <v>1261513335</v>
      </c>
      <c r="AI24" s="79">
        <v>4852828</v>
      </c>
      <c r="AJ24" s="114">
        <f t="shared" si="13"/>
        <v>4.319042842117711E-3</v>
      </c>
      <c r="AK24" s="115">
        <f t="shared" si="14"/>
        <v>53.497396569587877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10216053492</v>
      </c>
      <c r="E25" s="81">
        <f>SUM(E17:E24)</f>
        <v>1164005806</v>
      </c>
      <c r="F25" s="82">
        <f t="shared" si="0"/>
        <v>11380059298</v>
      </c>
      <c r="G25" s="80">
        <f>SUM(G17:G24)</f>
        <v>10216053492</v>
      </c>
      <c r="H25" s="81">
        <f>SUM(H17:H24)</f>
        <v>1164005806</v>
      </c>
      <c r="I25" s="82">
        <f t="shared" si="1"/>
        <v>11380059298</v>
      </c>
      <c r="J25" s="80">
        <f>SUM(J17:J24)</f>
        <v>2491105094</v>
      </c>
      <c r="K25" s="81">
        <f>SUM(K17:K24)</f>
        <v>195580773</v>
      </c>
      <c r="L25" s="81">
        <f t="shared" si="2"/>
        <v>2686685867</v>
      </c>
      <c r="M25" s="96">
        <f t="shared" si="3"/>
        <v>0.23608715883160419</v>
      </c>
      <c r="N25" s="80">
        <f>SUM(N17:N24)</f>
        <v>0</v>
      </c>
      <c r="O25" s="81">
        <f>SUM(O17:O24)</f>
        <v>0</v>
      </c>
      <c r="P25" s="81">
        <f t="shared" si="4"/>
        <v>0</v>
      </c>
      <c r="Q25" s="96">
        <f t="shared" si="5"/>
        <v>0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v>2491105094</v>
      </c>
      <c r="AA25" s="81">
        <v>195580773</v>
      </c>
      <c r="AB25" s="81">
        <f t="shared" si="10"/>
        <v>2686685867</v>
      </c>
      <c r="AC25" s="96">
        <f t="shared" si="11"/>
        <v>0.23608715883160419</v>
      </c>
      <c r="AD25" s="80">
        <f>SUM(AD17:AD24)</f>
        <v>2164065636</v>
      </c>
      <c r="AE25" s="81">
        <f>SUM(AE17:AE24)</f>
        <v>-44222809</v>
      </c>
      <c r="AF25" s="81">
        <f t="shared" si="12"/>
        <v>2119842827</v>
      </c>
      <c r="AG25" s="81">
        <f>SUM(AG17:AG24)</f>
        <v>9838675463</v>
      </c>
      <c r="AH25" s="81">
        <f>SUM(AH17:AH24)</f>
        <v>10006050691</v>
      </c>
      <c r="AI25" s="82">
        <f>SUM(AI17:AI24)</f>
        <v>2119842827</v>
      </c>
      <c r="AJ25" s="116">
        <f t="shared" si="13"/>
        <v>0.21546018414491125</v>
      </c>
      <c r="AK25" s="117">
        <f t="shared" si="14"/>
        <v>0.26739861690698818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239023919</v>
      </c>
      <c r="E26" s="78">
        <v>34233750</v>
      </c>
      <c r="F26" s="79">
        <f t="shared" si="0"/>
        <v>273257669</v>
      </c>
      <c r="G26" s="77">
        <v>239023919</v>
      </c>
      <c r="H26" s="78">
        <v>34233750</v>
      </c>
      <c r="I26" s="79">
        <f t="shared" si="1"/>
        <v>273257669</v>
      </c>
      <c r="J26" s="77">
        <v>53358133</v>
      </c>
      <c r="K26" s="78">
        <v>14901742</v>
      </c>
      <c r="L26" s="78">
        <f t="shared" si="2"/>
        <v>68259875</v>
      </c>
      <c r="M26" s="95">
        <f t="shared" si="3"/>
        <v>0.24980039992948927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53358133</v>
      </c>
      <c r="AA26" s="78">
        <v>14901742</v>
      </c>
      <c r="AB26" s="78">
        <f t="shared" si="10"/>
        <v>68259875</v>
      </c>
      <c r="AC26" s="95">
        <f t="shared" si="11"/>
        <v>0.24980039992948927</v>
      </c>
      <c r="AD26" s="77">
        <v>54133136</v>
      </c>
      <c r="AE26" s="78">
        <v>18200132</v>
      </c>
      <c r="AF26" s="78">
        <f t="shared" si="12"/>
        <v>72333268</v>
      </c>
      <c r="AG26" s="78">
        <v>297752036</v>
      </c>
      <c r="AH26" s="78">
        <v>335287789</v>
      </c>
      <c r="AI26" s="79">
        <v>72333268</v>
      </c>
      <c r="AJ26" s="114">
        <f t="shared" si="13"/>
        <v>0.2429312288564838</v>
      </c>
      <c r="AK26" s="115">
        <f t="shared" si="14"/>
        <v>-5.6314239804566846E-2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756798402</v>
      </c>
      <c r="E27" s="78">
        <v>54003956</v>
      </c>
      <c r="F27" s="79">
        <f t="shared" si="0"/>
        <v>810802358</v>
      </c>
      <c r="G27" s="77">
        <v>756798402</v>
      </c>
      <c r="H27" s="78">
        <v>54003956</v>
      </c>
      <c r="I27" s="79">
        <f t="shared" si="1"/>
        <v>810802358</v>
      </c>
      <c r="J27" s="77">
        <v>154471638</v>
      </c>
      <c r="K27" s="78">
        <v>32589738</v>
      </c>
      <c r="L27" s="78">
        <f t="shared" si="2"/>
        <v>187061376</v>
      </c>
      <c r="M27" s="95">
        <f t="shared" si="3"/>
        <v>0.23071143559747762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154471638</v>
      </c>
      <c r="AA27" s="78">
        <v>32589738</v>
      </c>
      <c r="AB27" s="78">
        <f t="shared" si="10"/>
        <v>187061376</v>
      </c>
      <c r="AC27" s="95">
        <f t="shared" si="11"/>
        <v>0.23071143559747762</v>
      </c>
      <c r="AD27" s="77">
        <v>158082540</v>
      </c>
      <c r="AE27" s="78">
        <v>19768418</v>
      </c>
      <c r="AF27" s="78">
        <f t="shared" si="12"/>
        <v>177850958</v>
      </c>
      <c r="AG27" s="78">
        <v>782349348</v>
      </c>
      <c r="AH27" s="78">
        <v>873714325</v>
      </c>
      <c r="AI27" s="79">
        <v>177850958</v>
      </c>
      <c r="AJ27" s="114">
        <f t="shared" si="13"/>
        <v>0.22732933625452451</v>
      </c>
      <c r="AK27" s="115">
        <f t="shared" si="14"/>
        <v>5.1787283597314104E-2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1369887126</v>
      </c>
      <c r="E28" s="78">
        <v>131661450</v>
      </c>
      <c r="F28" s="79">
        <f t="shared" si="0"/>
        <v>1501548576</v>
      </c>
      <c r="G28" s="77">
        <v>1369887126</v>
      </c>
      <c r="H28" s="78">
        <v>131661450</v>
      </c>
      <c r="I28" s="79">
        <f t="shared" si="1"/>
        <v>1501548576</v>
      </c>
      <c r="J28" s="77">
        <v>288637398</v>
      </c>
      <c r="K28" s="78">
        <v>20030637</v>
      </c>
      <c r="L28" s="78">
        <f t="shared" si="2"/>
        <v>308668035</v>
      </c>
      <c r="M28" s="95">
        <f t="shared" si="3"/>
        <v>0.20556646646908078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288637398</v>
      </c>
      <c r="AA28" s="78">
        <v>20030637</v>
      </c>
      <c r="AB28" s="78">
        <f t="shared" si="10"/>
        <v>308668035</v>
      </c>
      <c r="AC28" s="95">
        <f t="shared" si="11"/>
        <v>0.20556646646908078</v>
      </c>
      <c r="AD28" s="77">
        <v>239196445</v>
      </c>
      <c r="AE28" s="78">
        <v>6025102</v>
      </c>
      <c r="AF28" s="78">
        <f t="shared" si="12"/>
        <v>245221547</v>
      </c>
      <c r="AG28" s="78">
        <v>1319738483</v>
      </c>
      <c r="AH28" s="78">
        <v>1434014541</v>
      </c>
      <c r="AI28" s="79">
        <v>245221547</v>
      </c>
      <c r="AJ28" s="114">
        <f t="shared" si="13"/>
        <v>0.18581071186358669</v>
      </c>
      <c r="AK28" s="115">
        <f t="shared" si="14"/>
        <v>0.25873129329862676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1050535988</v>
      </c>
      <c r="E29" s="78">
        <v>308395356</v>
      </c>
      <c r="F29" s="79">
        <f t="shared" si="0"/>
        <v>1358931344</v>
      </c>
      <c r="G29" s="77">
        <v>1050535988</v>
      </c>
      <c r="H29" s="78">
        <v>308395356</v>
      </c>
      <c r="I29" s="79">
        <f t="shared" si="1"/>
        <v>1358931344</v>
      </c>
      <c r="J29" s="77">
        <v>141745507</v>
      </c>
      <c r="K29" s="78">
        <v>25017659</v>
      </c>
      <c r="L29" s="78">
        <f t="shared" si="2"/>
        <v>166763166</v>
      </c>
      <c r="M29" s="95">
        <f t="shared" si="3"/>
        <v>0.12271640266176685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141745507</v>
      </c>
      <c r="AA29" s="78">
        <v>25017659</v>
      </c>
      <c r="AB29" s="78">
        <f t="shared" si="10"/>
        <v>166763166</v>
      </c>
      <c r="AC29" s="95">
        <f t="shared" si="11"/>
        <v>0.12271640266176685</v>
      </c>
      <c r="AD29" s="77">
        <v>129387892</v>
      </c>
      <c r="AE29" s="78">
        <v>5767232</v>
      </c>
      <c r="AF29" s="78">
        <f t="shared" si="12"/>
        <v>135155124</v>
      </c>
      <c r="AG29" s="78">
        <v>1245267354</v>
      </c>
      <c r="AH29" s="78">
        <v>1184545622</v>
      </c>
      <c r="AI29" s="79">
        <v>135155124</v>
      </c>
      <c r="AJ29" s="114">
        <f t="shared" si="13"/>
        <v>0.10853502548337102</v>
      </c>
      <c r="AK29" s="115">
        <f t="shared" si="14"/>
        <v>0.23386491806259602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3416245435</v>
      </c>
      <c r="E30" s="81">
        <f>SUM(E26:E29)</f>
        <v>528294512</v>
      </c>
      <c r="F30" s="82">
        <f t="shared" si="0"/>
        <v>3944539947</v>
      </c>
      <c r="G30" s="80">
        <f>SUM(G26:G29)</f>
        <v>3416245435</v>
      </c>
      <c r="H30" s="81">
        <f>SUM(H26:H29)</f>
        <v>528294512</v>
      </c>
      <c r="I30" s="82">
        <f t="shared" si="1"/>
        <v>3944539947</v>
      </c>
      <c r="J30" s="80">
        <f>SUM(J26:J29)</f>
        <v>638212676</v>
      </c>
      <c r="K30" s="81">
        <f>SUM(K26:K29)</f>
        <v>92539776</v>
      </c>
      <c r="L30" s="81">
        <f t="shared" si="2"/>
        <v>730752452</v>
      </c>
      <c r="M30" s="96">
        <f t="shared" si="3"/>
        <v>0.18525669959452942</v>
      </c>
      <c r="N30" s="80">
        <f>SUM(N26:N29)</f>
        <v>0</v>
      </c>
      <c r="O30" s="81">
        <f>SUM(O26:O29)</f>
        <v>0</v>
      </c>
      <c r="P30" s="81">
        <f t="shared" si="4"/>
        <v>0</v>
      </c>
      <c r="Q30" s="96">
        <f t="shared" si="5"/>
        <v>0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v>638212676</v>
      </c>
      <c r="AA30" s="81">
        <v>92539776</v>
      </c>
      <c r="AB30" s="81">
        <f t="shared" si="10"/>
        <v>730752452</v>
      </c>
      <c r="AC30" s="96">
        <f t="shared" si="11"/>
        <v>0.18525669959452942</v>
      </c>
      <c r="AD30" s="80">
        <f>SUM(AD26:AD29)</f>
        <v>580800013</v>
      </c>
      <c r="AE30" s="81">
        <f>SUM(AE26:AE29)</f>
        <v>49760884</v>
      </c>
      <c r="AF30" s="81">
        <f t="shared" si="12"/>
        <v>630560897</v>
      </c>
      <c r="AG30" s="81">
        <f>SUM(AG26:AG29)</f>
        <v>3645107221</v>
      </c>
      <c r="AH30" s="81">
        <f>SUM(AH26:AH29)</f>
        <v>3827562277</v>
      </c>
      <c r="AI30" s="82">
        <f>SUM(AI26:AI29)</f>
        <v>630560897</v>
      </c>
      <c r="AJ30" s="116">
        <f t="shared" si="13"/>
        <v>0.17298829877136282</v>
      </c>
      <c r="AK30" s="117">
        <f t="shared" si="14"/>
        <v>0.15889275005265668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452596163</v>
      </c>
      <c r="E31" s="78">
        <v>25668700</v>
      </c>
      <c r="F31" s="79">
        <f t="shared" si="0"/>
        <v>478264863</v>
      </c>
      <c r="G31" s="77">
        <v>452596163</v>
      </c>
      <c r="H31" s="78">
        <v>25668700</v>
      </c>
      <c r="I31" s="79">
        <f t="shared" si="1"/>
        <v>478264863</v>
      </c>
      <c r="J31" s="77">
        <v>64058496</v>
      </c>
      <c r="K31" s="78">
        <v>1786732</v>
      </c>
      <c r="L31" s="78">
        <f t="shared" si="2"/>
        <v>65845228</v>
      </c>
      <c r="M31" s="95">
        <f t="shared" si="3"/>
        <v>0.13767523624247513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64058496</v>
      </c>
      <c r="AA31" s="78">
        <v>1786732</v>
      </c>
      <c r="AB31" s="78">
        <f t="shared" si="10"/>
        <v>65845228</v>
      </c>
      <c r="AC31" s="95">
        <f t="shared" si="11"/>
        <v>0.13767523624247513</v>
      </c>
      <c r="AD31" s="77">
        <v>57878134</v>
      </c>
      <c r="AE31" s="78">
        <v>11680986</v>
      </c>
      <c r="AF31" s="78">
        <f t="shared" si="12"/>
        <v>69559120</v>
      </c>
      <c r="AG31" s="78">
        <v>449937232</v>
      </c>
      <c r="AH31" s="78">
        <v>446240999</v>
      </c>
      <c r="AI31" s="79">
        <v>69559120</v>
      </c>
      <c r="AJ31" s="114">
        <f t="shared" si="13"/>
        <v>0.15459738615274229</v>
      </c>
      <c r="AK31" s="115">
        <f t="shared" si="14"/>
        <v>-5.3391877298045176E-2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284118741</v>
      </c>
      <c r="E32" s="78">
        <v>60607733</v>
      </c>
      <c r="F32" s="79">
        <f t="shared" si="0"/>
        <v>344726474</v>
      </c>
      <c r="G32" s="77">
        <v>284118741</v>
      </c>
      <c r="H32" s="78">
        <v>60607733</v>
      </c>
      <c r="I32" s="79">
        <f t="shared" si="1"/>
        <v>344726474</v>
      </c>
      <c r="J32" s="77">
        <v>21422645</v>
      </c>
      <c r="K32" s="78">
        <v>13598976</v>
      </c>
      <c r="L32" s="78">
        <f t="shared" si="2"/>
        <v>35021621</v>
      </c>
      <c r="M32" s="95">
        <f t="shared" si="3"/>
        <v>0.10159249039863413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21422645</v>
      </c>
      <c r="AA32" s="78">
        <v>13598976</v>
      </c>
      <c r="AB32" s="78">
        <f t="shared" si="10"/>
        <v>35021621</v>
      </c>
      <c r="AC32" s="95">
        <f t="shared" si="11"/>
        <v>0.10159249039863413</v>
      </c>
      <c r="AD32" s="77">
        <v>23558586</v>
      </c>
      <c r="AE32" s="78">
        <v>6904248</v>
      </c>
      <c r="AF32" s="78">
        <f t="shared" si="12"/>
        <v>30462834</v>
      </c>
      <c r="AG32" s="78">
        <v>355006460</v>
      </c>
      <c r="AH32" s="78">
        <v>388800700</v>
      </c>
      <c r="AI32" s="79">
        <v>30462834</v>
      </c>
      <c r="AJ32" s="114">
        <f t="shared" si="13"/>
        <v>8.580923851357522E-2</v>
      </c>
      <c r="AK32" s="115">
        <f t="shared" si="14"/>
        <v>0.14965078429669409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323196096</v>
      </c>
      <c r="E33" s="78">
        <v>57968220</v>
      </c>
      <c r="F33" s="79">
        <f t="shared" si="0"/>
        <v>381164316</v>
      </c>
      <c r="G33" s="77">
        <v>323196096</v>
      </c>
      <c r="H33" s="78">
        <v>57968220</v>
      </c>
      <c r="I33" s="79">
        <f t="shared" si="1"/>
        <v>381164316</v>
      </c>
      <c r="J33" s="77">
        <v>28782869</v>
      </c>
      <c r="K33" s="78">
        <v>9735236</v>
      </c>
      <c r="L33" s="78">
        <f t="shared" si="2"/>
        <v>38518105</v>
      </c>
      <c r="M33" s="95">
        <f t="shared" si="3"/>
        <v>0.10105380641140604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28782869</v>
      </c>
      <c r="AA33" s="78">
        <v>9735236</v>
      </c>
      <c r="AB33" s="78">
        <f t="shared" si="10"/>
        <v>38518105</v>
      </c>
      <c r="AC33" s="95">
        <f t="shared" si="11"/>
        <v>0.10105380641140604</v>
      </c>
      <c r="AD33" s="77">
        <v>26708320</v>
      </c>
      <c r="AE33" s="78">
        <v>12832353</v>
      </c>
      <c r="AF33" s="78">
        <f t="shared" si="12"/>
        <v>39540673</v>
      </c>
      <c r="AG33" s="78">
        <v>379857679</v>
      </c>
      <c r="AH33" s="78">
        <v>348621696</v>
      </c>
      <c r="AI33" s="79">
        <v>39540673</v>
      </c>
      <c r="AJ33" s="114">
        <f t="shared" si="13"/>
        <v>0.10409338861884637</v>
      </c>
      <c r="AK33" s="115">
        <f t="shared" si="14"/>
        <v>-2.5861168321540728E-2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412010280</v>
      </c>
      <c r="E34" s="78">
        <v>39697803</v>
      </c>
      <c r="F34" s="79">
        <f t="shared" si="0"/>
        <v>451708083</v>
      </c>
      <c r="G34" s="77">
        <v>412010280</v>
      </c>
      <c r="H34" s="78">
        <v>39697803</v>
      </c>
      <c r="I34" s="79">
        <f t="shared" si="1"/>
        <v>451708083</v>
      </c>
      <c r="J34" s="77">
        <v>102781186</v>
      </c>
      <c r="K34" s="78">
        <v>11065747</v>
      </c>
      <c r="L34" s="78">
        <f t="shared" si="2"/>
        <v>113846933</v>
      </c>
      <c r="M34" s="95">
        <f t="shared" si="3"/>
        <v>0.25203651934650018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102781186</v>
      </c>
      <c r="AA34" s="78">
        <v>11065747</v>
      </c>
      <c r="AB34" s="78">
        <f t="shared" si="10"/>
        <v>113846933</v>
      </c>
      <c r="AC34" s="95">
        <f t="shared" si="11"/>
        <v>0.25203651934650018</v>
      </c>
      <c r="AD34" s="77">
        <v>98753649</v>
      </c>
      <c r="AE34" s="78">
        <v>12599508</v>
      </c>
      <c r="AF34" s="78">
        <f t="shared" si="12"/>
        <v>111353157</v>
      </c>
      <c r="AG34" s="78">
        <v>394817687</v>
      </c>
      <c r="AH34" s="78">
        <v>458638266</v>
      </c>
      <c r="AI34" s="79">
        <v>111353157</v>
      </c>
      <c r="AJ34" s="114">
        <f t="shared" si="13"/>
        <v>0.28203690124956332</v>
      </c>
      <c r="AK34" s="115">
        <f t="shared" si="14"/>
        <v>2.2395198009518502E-2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595163890</v>
      </c>
      <c r="E35" s="78">
        <v>371252703</v>
      </c>
      <c r="F35" s="79">
        <f t="shared" si="0"/>
        <v>966416593</v>
      </c>
      <c r="G35" s="77">
        <v>595163890</v>
      </c>
      <c r="H35" s="78">
        <v>371252703</v>
      </c>
      <c r="I35" s="79">
        <f t="shared" si="1"/>
        <v>966416593</v>
      </c>
      <c r="J35" s="77">
        <v>116427164</v>
      </c>
      <c r="K35" s="78">
        <v>43201781</v>
      </c>
      <c r="L35" s="78">
        <f t="shared" si="2"/>
        <v>159628945</v>
      </c>
      <c r="M35" s="95">
        <f t="shared" si="3"/>
        <v>0.16517612192943795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116427164</v>
      </c>
      <c r="AA35" s="78">
        <v>43201781</v>
      </c>
      <c r="AB35" s="78">
        <f t="shared" si="10"/>
        <v>159628945</v>
      </c>
      <c r="AC35" s="95">
        <f t="shared" si="11"/>
        <v>0.16517612192943795</v>
      </c>
      <c r="AD35" s="77">
        <v>130185153</v>
      </c>
      <c r="AE35" s="78">
        <v>53094285</v>
      </c>
      <c r="AF35" s="78">
        <f t="shared" si="12"/>
        <v>183279438</v>
      </c>
      <c r="AG35" s="78">
        <v>862777280</v>
      </c>
      <c r="AH35" s="78">
        <v>837408293</v>
      </c>
      <c r="AI35" s="79">
        <v>183279438</v>
      </c>
      <c r="AJ35" s="114">
        <f t="shared" si="13"/>
        <v>0.21242960639853659</v>
      </c>
      <c r="AK35" s="115">
        <f t="shared" si="14"/>
        <v>-0.12904062374962111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2067085170</v>
      </c>
      <c r="E36" s="81">
        <f>SUM(E31:E35)</f>
        <v>555195159</v>
      </c>
      <c r="F36" s="82">
        <f t="shared" si="0"/>
        <v>2622280329</v>
      </c>
      <c r="G36" s="80">
        <f>SUM(G31:G35)</f>
        <v>2067085170</v>
      </c>
      <c r="H36" s="81">
        <f>SUM(H31:H35)</f>
        <v>555195159</v>
      </c>
      <c r="I36" s="82">
        <f t="shared" si="1"/>
        <v>2622280329</v>
      </c>
      <c r="J36" s="80">
        <f>SUM(J31:J35)</f>
        <v>333472360</v>
      </c>
      <c r="K36" s="81">
        <f>SUM(K31:K35)</f>
        <v>79388472</v>
      </c>
      <c r="L36" s="81">
        <f t="shared" si="2"/>
        <v>412860832</v>
      </c>
      <c r="M36" s="96">
        <f t="shared" si="3"/>
        <v>0.15744343861109747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333472360</v>
      </c>
      <c r="AA36" s="81">
        <v>79388472</v>
      </c>
      <c r="AB36" s="81">
        <f t="shared" si="10"/>
        <v>412860832</v>
      </c>
      <c r="AC36" s="96">
        <f t="shared" si="11"/>
        <v>0.15744343861109747</v>
      </c>
      <c r="AD36" s="80">
        <f>SUM(AD31:AD35)</f>
        <v>337083842</v>
      </c>
      <c r="AE36" s="81">
        <f>SUM(AE31:AE35)</f>
        <v>97111380</v>
      </c>
      <c r="AF36" s="81">
        <f t="shared" si="12"/>
        <v>434195222</v>
      </c>
      <c r="AG36" s="81">
        <f>SUM(AG31:AG35)</f>
        <v>2442396338</v>
      </c>
      <c r="AH36" s="81">
        <f>SUM(AH31:AH35)</f>
        <v>2479709954</v>
      </c>
      <c r="AI36" s="82">
        <f>SUM(AI31:AI35)</f>
        <v>434195222</v>
      </c>
      <c r="AJ36" s="116">
        <f t="shared" si="13"/>
        <v>0.17777426834645049</v>
      </c>
      <c r="AK36" s="117">
        <f t="shared" si="14"/>
        <v>-4.9135478510631825E-2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2724588710</v>
      </c>
      <c r="E37" s="78">
        <v>255337696</v>
      </c>
      <c r="F37" s="79">
        <f t="shared" si="0"/>
        <v>2979926406</v>
      </c>
      <c r="G37" s="77">
        <v>2724588710</v>
      </c>
      <c r="H37" s="78">
        <v>255337696</v>
      </c>
      <c r="I37" s="79">
        <f t="shared" si="1"/>
        <v>2979926406</v>
      </c>
      <c r="J37" s="77">
        <v>552983267</v>
      </c>
      <c r="K37" s="78">
        <v>26731453</v>
      </c>
      <c r="L37" s="78">
        <f t="shared" si="2"/>
        <v>579714720</v>
      </c>
      <c r="M37" s="95">
        <f t="shared" si="3"/>
        <v>0.19453994529286373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552983267</v>
      </c>
      <c r="AA37" s="78">
        <v>26731453</v>
      </c>
      <c r="AB37" s="78">
        <f t="shared" si="10"/>
        <v>579714720</v>
      </c>
      <c r="AC37" s="95">
        <f t="shared" si="11"/>
        <v>0.19453994529286373</v>
      </c>
      <c r="AD37" s="77">
        <v>455431409</v>
      </c>
      <c r="AE37" s="78">
        <v>35565592</v>
      </c>
      <c r="AF37" s="78">
        <f t="shared" si="12"/>
        <v>490997001</v>
      </c>
      <c r="AG37" s="78">
        <v>3220253552</v>
      </c>
      <c r="AH37" s="78">
        <v>2660310073</v>
      </c>
      <c r="AI37" s="79">
        <v>490997001</v>
      </c>
      <c r="AJ37" s="114">
        <f t="shared" si="13"/>
        <v>0.15247153463895938</v>
      </c>
      <c r="AK37" s="115">
        <f t="shared" si="14"/>
        <v>0.18068892237490464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130135944</v>
      </c>
      <c r="E38" s="78">
        <v>39050601</v>
      </c>
      <c r="F38" s="79">
        <f t="shared" si="0"/>
        <v>169186545</v>
      </c>
      <c r="G38" s="77">
        <v>130135944</v>
      </c>
      <c r="H38" s="78">
        <v>39050601</v>
      </c>
      <c r="I38" s="79">
        <f t="shared" si="1"/>
        <v>169186545</v>
      </c>
      <c r="J38" s="77">
        <v>20193545</v>
      </c>
      <c r="K38" s="78">
        <v>9067420</v>
      </c>
      <c r="L38" s="78">
        <f t="shared" si="2"/>
        <v>29260965</v>
      </c>
      <c r="M38" s="95">
        <f t="shared" si="3"/>
        <v>0.17295089866632124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20193545</v>
      </c>
      <c r="AA38" s="78">
        <v>9067420</v>
      </c>
      <c r="AB38" s="78">
        <f t="shared" si="10"/>
        <v>29260965</v>
      </c>
      <c r="AC38" s="95">
        <f t="shared" si="11"/>
        <v>0.17295089866632124</v>
      </c>
      <c r="AD38" s="77">
        <v>23188420</v>
      </c>
      <c r="AE38" s="78">
        <v>6901756</v>
      </c>
      <c r="AF38" s="78">
        <f t="shared" si="12"/>
        <v>30090176</v>
      </c>
      <c r="AG38" s="78">
        <v>133498629</v>
      </c>
      <c r="AH38" s="78">
        <v>136814867</v>
      </c>
      <c r="AI38" s="79">
        <v>30090176</v>
      </c>
      <c r="AJ38" s="114">
        <f t="shared" si="13"/>
        <v>0.22539689152912573</v>
      </c>
      <c r="AK38" s="115">
        <f t="shared" si="14"/>
        <v>-2.7557532398614137E-2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179073206</v>
      </c>
      <c r="E39" s="78">
        <v>74656000</v>
      </c>
      <c r="F39" s="79">
        <f t="shared" si="0"/>
        <v>253729206</v>
      </c>
      <c r="G39" s="77">
        <v>179073206</v>
      </c>
      <c r="H39" s="78">
        <v>74656000</v>
      </c>
      <c r="I39" s="79">
        <f t="shared" si="1"/>
        <v>253729206</v>
      </c>
      <c r="J39" s="77">
        <v>38135611</v>
      </c>
      <c r="K39" s="78">
        <v>5566983</v>
      </c>
      <c r="L39" s="78">
        <f t="shared" si="2"/>
        <v>43702594</v>
      </c>
      <c r="M39" s="95">
        <f t="shared" si="3"/>
        <v>0.17224108603406105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38135611</v>
      </c>
      <c r="AA39" s="78">
        <v>5566983</v>
      </c>
      <c r="AB39" s="78">
        <f t="shared" si="10"/>
        <v>43702594</v>
      </c>
      <c r="AC39" s="95">
        <f t="shared" si="11"/>
        <v>0.17224108603406105</v>
      </c>
      <c r="AD39" s="77">
        <v>40643428</v>
      </c>
      <c r="AE39" s="78">
        <v>12842992</v>
      </c>
      <c r="AF39" s="78">
        <f t="shared" si="12"/>
        <v>53486420</v>
      </c>
      <c r="AG39" s="78">
        <v>211251360</v>
      </c>
      <c r="AH39" s="78">
        <v>233294115</v>
      </c>
      <c r="AI39" s="79">
        <v>53486420</v>
      </c>
      <c r="AJ39" s="114">
        <f t="shared" si="13"/>
        <v>0.25318852385139673</v>
      </c>
      <c r="AK39" s="115">
        <f t="shared" si="14"/>
        <v>-0.18292168367222927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244217329</v>
      </c>
      <c r="E40" s="78">
        <v>83693201</v>
      </c>
      <c r="F40" s="79">
        <f t="shared" si="0"/>
        <v>327910530</v>
      </c>
      <c r="G40" s="77">
        <v>244217329</v>
      </c>
      <c r="H40" s="78">
        <v>83693201</v>
      </c>
      <c r="I40" s="79">
        <f t="shared" si="1"/>
        <v>327910530</v>
      </c>
      <c r="J40" s="77">
        <v>63086619</v>
      </c>
      <c r="K40" s="78">
        <v>7984581</v>
      </c>
      <c r="L40" s="78">
        <f t="shared" si="2"/>
        <v>71071200</v>
      </c>
      <c r="M40" s="95">
        <f t="shared" si="3"/>
        <v>0.21673960881951548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63086619</v>
      </c>
      <c r="AA40" s="78">
        <v>7984581</v>
      </c>
      <c r="AB40" s="78">
        <f t="shared" si="10"/>
        <v>71071200</v>
      </c>
      <c r="AC40" s="95">
        <f t="shared" si="11"/>
        <v>0.21673960881951548</v>
      </c>
      <c r="AD40" s="77">
        <v>55564443</v>
      </c>
      <c r="AE40" s="78">
        <v>13593539</v>
      </c>
      <c r="AF40" s="78">
        <f t="shared" si="12"/>
        <v>69157982</v>
      </c>
      <c r="AG40" s="78">
        <v>322233037</v>
      </c>
      <c r="AH40" s="78">
        <v>386816097</v>
      </c>
      <c r="AI40" s="79">
        <v>69157982</v>
      </c>
      <c r="AJ40" s="114">
        <f t="shared" si="13"/>
        <v>0.2146210166526159</v>
      </c>
      <c r="AK40" s="115">
        <f t="shared" si="14"/>
        <v>2.7664456721712805E-2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3278015189</v>
      </c>
      <c r="E41" s="81">
        <f>SUM(E37:E40)</f>
        <v>452737498</v>
      </c>
      <c r="F41" s="82">
        <f t="shared" si="0"/>
        <v>3730752687</v>
      </c>
      <c r="G41" s="80">
        <f>SUM(G37:G40)</f>
        <v>3278015189</v>
      </c>
      <c r="H41" s="81">
        <f>SUM(H37:H40)</f>
        <v>452737498</v>
      </c>
      <c r="I41" s="82">
        <f t="shared" si="1"/>
        <v>3730752687</v>
      </c>
      <c r="J41" s="80">
        <f>SUM(J37:J40)</f>
        <v>674399042</v>
      </c>
      <c r="K41" s="81">
        <f>SUM(K37:K40)</f>
        <v>49350437</v>
      </c>
      <c r="L41" s="81">
        <f t="shared" si="2"/>
        <v>723749479</v>
      </c>
      <c r="M41" s="96">
        <f t="shared" si="3"/>
        <v>0.19399556596767789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674399042</v>
      </c>
      <c r="AA41" s="81">
        <v>49350437</v>
      </c>
      <c r="AB41" s="81">
        <f t="shared" si="10"/>
        <v>723749479</v>
      </c>
      <c r="AC41" s="96">
        <f t="shared" si="11"/>
        <v>0.19399556596767789</v>
      </c>
      <c r="AD41" s="80">
        <f>SUM(AD37:AD40)</f>
        <v>574827700</v>
      </c>
      <c r="AE41" s="81">
        <f>SUM(AE37:AE40)</f>
        <v>68903879</v>
      </c>
      <c r="AF41" s="81">
        <f t="shared" si="12"/>
        <v>643731579</v>
      </c>
      <c r="AG41" s="81">
        <f>SUM(AG37:AG40)</f>
        <v>3887236578</v>
      </c>
      <c r="AH41" s="81">
        <f>SUM(AH37:AH40)</f>
        <v>3417235152</v>
      </c>
      <c r="AI41" s="82">
        <f>SUM(AI37:AI40)</f>
        <v>643731579</v>
      </c>
      <c r="AJ41" s="116">
        <f t="shared" si="13"/>
        <v>0.16560133814423064</v>
      </c>
      <c r="AK41" s="117">
        <f t="shared" si="14"/>
        <v>0.12430320743982026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209180461</v>
      </c>
      <c r="E42" s="78">
        <v>36938065</v>
      </c>
      <c r="F42" s="79">
        <f t="shared" ref="F42:F74" si="15">$D42      +$E42</f>
        <v>246118526</v>
      </c>
      <c r="G42" s="77">
        <v>209180461</v>
      </c>
      <c r="H42" s="78">
        <v>36938065</v>
      </c>
      <c r="I42" s="79">
        <f t="shared" ref="I42:I74" si="16">$G42      +$H42</f>
        <v>246118526</v>
      </c>
      <c r="J42" s="77">
        <v>44907661</v>
      </c>
      <c r="K42" s="78">
        <v>15781291</v>
      </c>
      <c r="L42" s="78">
        <f t="shared" ref="L42:L74" si="17">$J42      +$K42</f>
        <v>60688952</v>
      </c>
      <c r="M42" s="95">
        <f t="shared" ref="M42:M74" si="18">IF(($F42      =0),0,($L42      /$F42      ))</f>
        <v>0.24658424941160259</v>
      </c>
      <c r="N42" s="77">
        <v>0</v>
      </c>
      <c r="O42" s="78">
        <v>0</v>
      </c>
      <c r="P42" s="78">
        <f t="shared" ref="P42:P74" si="19">$N42      +$O42</f>
        <v>0</v>
      </c>
      <c r="Q42" s="95">
        <f t="shared" ref="Q42:Q74" si="20">IF(($F42      =0),0,($P42      /$F42      ))</f>
        <v>0</v>
      </c>
      <c r="R42" s="77">
        <v>0</v>
      </c>
      <c r="S42" s="78">
        <v>0</v>
      </c>
      <c r="T42" s="78">
        <f t="shared" ref="T42:T74" si="21">$R42      +$S42</f>
        <v>0</v>
      </c>
      <c r="U42" s="95">
        <f t="shared" ref="U42:U74" si="22">IF(($I42      =0),0,($T42      /$I42      ))</f>
        <v>0</v>
      </c>
      <c r="V42" s="77">
        <v>0</v>
      </c>
      <c r="W42" s="78">
        <v>0</v>
      </c>
      <c r="X42" s="78">
        <f t="shared" ref="X42:X74" si="23">$V42      +$W42</f>
        <v>0</v>
      </c>
      <c r="Y42" s="95">
        <f t="shared" ref="Y42:Y74" si="24">IF(($I42      =0),0,($X42      /$I42      ))</f>
        <v>0</v>
      </c>
      <c r="Z42" s="77">
        <v>44907661</v>
      </c>
      <c r="AA42" s="78">
        <v>15781291</v>
      </c>
      <c r="AB42" s="78">
        <f t="shared" ref="AB42:AB74" si="25">$Z42      +$AA42</f>
        <v>60688952</v>
      </c>
      <c r="AC42" s="95">
        <f t="shared" ref="AC42:AC74" si="26">IF(($F42      =0),0,($AB42      /$F42      ))</f>
        <v>0.24658424941160259</v>
      </c>
      <c r="AD42" s="77">
        <v>38268967</v>
      </c>
      <c r="AE42" s="78">
        <v>19108988</v>
      </c>
      <c r="AF42" s="78">
        <f t="shared" ref="AF42:AF74" si="27">$AD42      +$AE42</f>
        <v>57377955</v>
      </c>
      <c r="AG42" s="78">
        <v>247069046</v>
      </c>
      <c r="AH42" s="78">
        <v>223427146</v>
      </c>
      <c r="AI42" s="79">
        <v>57377955</v>
      </c>
      <c r="AJ42" s="114">
        <f t="shared" ref="AJ42:AJ74" si="28">IF(($AG42      =0),0,($AI42      /$AG42      ))</f>
        <v>0.23223449448216188</v>
      </c>
      <c r="AK42" s="115">
        <f t="shared" ref="AK42:AK74" si="29">IF(($AF42      =0),0,(($L42      /$AF42      )-1))</f>
        <v>5.7705036716627411E-2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296245331</v>
      </c>
      <c r="E43" s="78">
        <v>43124000</v>
      </c>
      <c r="F43" s="79">
        <f t="shared" si="15"/>
        <v>339369331</v>
      </c>
      <c r="G43" s="77">
        <v>296245331</v>
      </c>
      <c r="H43" s="78">
        <v>43124000</v>
      </c>
      <c r="I43" s="79">
        <f t="shared" si="16"/>
        <v>339369331</v>
      </c>
      <c r="J43" s="77">
        <v>66644269</v>
      </c>
      <c r="K43" s="78">
        <v>6213696</v>
      </c>
      <c r="L43" s="78">
        <f t="shared" si="17"/>
        <v>72857965</v>
      </c>
      <c r="M43" s="95">
        <f t="shared" si="18"/>
        <v>0.2146863559689193</v>
      </c>
      <c r="N43" s="77">
        <v>0</v>
      </c>
      <c r="O43" s="78">
        <v>0</v>
      </c>
      <c r="P43" s="78">
        <f t="shared" si="19"/>
        <v>0</v>
      </c>
      <c r="Q43" s="95">
        <f t="shared" si="20"/>
        <v>0</v>
      </c>
      <c r="R43" s="77">
        <v>0</v>
      </c>
      <c r="S43" s="78">
        <v>0</v>
      </c>
      <c r="T43" s="78">
        <f t="shared" si="21"/>
        <v>0</v>
      </c>
      <c r="U43" s="95">
        <f t="shared" si="22"/>
        <v>0</v>
      </c>
      <c r="V43" s="77">
        <v>0</v>
      </c>
      <c r="W43" s="78">
        <v>0</v>
      </c>
      <c r="X43" s="78">
        <f t="shared" si="23"/>
        <v>0</v>
      </c>
      <c r="Y43" s="95">
        <f t="shared" si="24"/>
        <v>0</v>
      </c>
      <c r="Z43" s="77">
        <v>66644269</v>
      </c>
      <c r="AA43" s="78">
        <v>6213696</v>
      </c>
      <c r="AB43" s="78">
        <f t="shared" si="25"/>
        <v>72857965</v>
      </c>
      <c r="AC43" s="95">
        <f t="shared" si="26"/>
        <v>0.2146863559689193</v>
      </c>
      <c r="AD43" s="77">
        <v>71440811</v>
      </c>
      <c r="AE43" s="78">
        <v>8900949</v>
      </c>
      <c r="AF43" s="78">
        <f t="shared" si="27"/>
        <v>80341760</v>
      </c>
      <c r="AG43" s="78">
        <v>302494972</v>
      </c>
      <c r="AH43" s="78">
        <v>348253976</v>
      </c>
      <c r="AI43" s="79">
        <v>80341760</v>
      </c>
      <c r="AJ43" s="114">
        <f t="shared" si="28"/>
        <v>0.26559700965872585</v>
      </c>
      <c r="AK43" s="115">
        <f t="shared" si="29"/>
        <v>-9.3149502823936192E-2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720495031</v>
      </c>
      <c r="E44" s="78">
        <v>83440000</v>
      </c>
      <c r="F44" s="79">
        <f t="shared" si="15"/>
        <v>803935031</v>
      </c>
      <c r="G44" s="77">
        <v>720495031</v>
      </c>
      <c r="H44" s="78">
        <v>83440000</v>
      </c>
      <c r="I44" s="79">
        <f t="shared" si="16"/>
        <v>803935031</v>
      </c>
      <c r="J44" s="77">
        <v>159918517</v>
      </c>
      <c r="K44" s="78">
        <v>5509578</v>
      </c>
      <c r="L44" s="78">
        <f t="shared" si="17"/>
        <v>165428095</v>
      </c>
      <c r="M44" s="95">
        <f t="shared" si="18"/>
        <v>0.20577296500468084</v>
      </c>
      <c r="N44" s="77">
        <v>0</v>
      </c>
      <c r="O44" s="78">
        <v>0</v>
      </c>
      <c r="P44" s="78">
        <f t="shared" si="19"/>
        <v>0</v>
      </c>
      <c r="Q44" s="95">
        <f t="shared" si="20"/>
        <v>0</v>
      </c>
      <c r="R44" s="77">
        <v>0</v>
      </c>
      <c r="S44" s="78">
        <v>0</v>
      </c>
      <c r="T44" s="78">
        <f t="shared" si="21"/>
        <v>0</v>
      </c>
      <c r="U44" s="95">
        <f t="shared" si="22"/>
        <v>0</v>
      </c>
      <c r="V44" s="77">
        <v>0</v>
      </c>
      <c r="W44" s="78">
        <v>0</v>
      </c>
      <c r="X44" s="78">
        <f t="shared" si="23"/>
        <v>0</v>
      </c>
      <c r="Y44" s="95">
        <f t="shared" si="24"/>
        <v>0</v>
      </c>
      <c r="Z44" s="77">
        <v>159918517</v>
      </c>
      <c r="AA44" s="78">
        <v>5509578</v>
      </c>
      <c r="AB44" s="78">
        <f t="shared" si="25"/>
        <v>165428095</v>
      </c>
      <c r="AC44" s="95">
        <f t="shared" si="26"/>
        <v>0.20577296500468084</v>
      </c>
      <c r="AD44" s="77">
        <v>144646475</v>
      </c>
      <c r="AE44" s="78">
        <v>7350653</v>
      </c>
      <c r="AF44" s="78">
        <f t="shared" si="27"/>
        <v>151997128</v>
      </c>
      <c r="AG44" s="78">
        <v>756447591</v>
      </c>
      <c r="AH44" s="78">
        <v>716995002</v>
      </c>
      <c r="AI44" s="79">
        <v>151997128</v>
      </c>
      <c r="AJ44" s="114">
        <f t="shared" si="28"/>
        <v>0.20093543797140601</v>
      </c>
      <c r="AK44" s="115">
        <f t="shared" si="29"/>
        <v>8.8363294601198072E-2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228434611</v>
      </c>
      <c r="E45" s="78">
        <v>49623456</v>
      </c>
      <c r="F45" s="79">
        <f t="shared" si="15"/>
        <v>278058067</v>
      </c>
      <c r="G45" s="77">
        <v>228434611</v>
      </c>
      <c r="H45" s="78">
        <v>49623456</v>
      </c>
      <c r="I45" s="79">
        <f t="shared" si="16"/>
        <v>278058067</v>
      </c>
      <c r="J45" s="77">
        <v>69753320</v>
      </c>
      <c r="K45" s="78">
        <v>9294878</v>
      </c>
      <c r="L45" s="78">
        <f t="shared" si="17"/>
        <v>79048198</v>
      </c>
      <c r="M45" s="95">
        <f t="shared" si="18"/>
        <v>0.28428665585163548</v>
      </c>
      <c r="N45" s="77">
        <v>0</v>
      </c>
      <c r="O45" s="78">
        <v>0</v>
      </c>
      <c r="P45" s="78">
        <f t="shared" si="19"/>
        <v>0</v>
      </c>
      <c r="Q45" s="95">
        <f t="shared" si="20"/>
        <v>0</v>
      </c>
      <c r="R45" s="77">
        <v>0</v>
      </c>
      <c r="S45" s="78">
        <v>0</v>
      </c>
      <c r="T45" s="78">
        <f t="shared" si="21"/>
        <v>0</v>
      </c>
      <c r="U45" s="95">
        <f t="shared" si="22"/>
        <v>0</v>
      </c>
      <c r="V45" s="77">
        <v>0</v>
      </c>
      <c r="W45" s="78">
        <v>0</v>
      </c>
      <c r="X45" s="78">
        <f t="shared" si="23"/>
        <v>0</v>
      </c>
      <c r="Y45" s="95">
        <f t="shared" si="24"/>
        <v>0</v>
      </c>
      <c r="Z45" s="77">
        <v>69753320</v>
      </c>
      <c r="AA45" s="78">
        <v>9294878</v>
      </c>
      <c r="AB45" s="78">
        <f t="shared" si="25"/>
        <v>79048198</v>
      </c>
      <c r="AC45" s="95">
        <f t="shared" si="26"/>
        <v>0.28428665585163548</v>
      </c>
      <c r="AD45" s="77">
        <v>65753638</v>
      </c>
      <c r="AE45" s="78">
        <v>20019932</v>
      </c>
      <c r="AF45" s="78">
        <f t="shared" si="27"/>
        <v>85773570</v>
      </c>
      <c r="AG45" s="78">
        <v>247500308</v>
      </c>
      <c r="AH45" s="78">
        <v>266770942</v>
      </c>
      <c r="AI45" s="79">
        <v>85773570</v>
      </c>
      <c r="AJ45" s="114">
        <f t="shared" si="28"/>
        <v>0.34655944751389967</v>
      </c>
      <c r="AK45" s="115">
        <f t="shared" si="29"/>
        <v>-7.8408442134331069E-2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427832200</v>
      </c>
      <c r="E46" s="78">
        <v>40775831</v>
      </c>
      <c r="F46" s="79">
        <f t="shared" si="15"/>
        <v>468608031</v>
      </c>
      <c r="G46" s="77">
        <v>427832200</v>
      </c>
      <c r="H46" s="78">
        <v>40775831</v>
      </c>
      <c r="I46" s="79">
        <f t="shared" si="16"/>
        <v>468608031</v>
      </c>
      <c r="J46" s="77">
        <v>112622793</v>
      </c>
      <c r="K46" s="78">
        <v>13841273</v>
      </c>
      <c r="L46" s="78">
        <f t="shared" si="17"/>
        <v>126464066</v>
      </c>
      <c r="M46" s="95">
        <f t="shared" si="18"/>
        <v>0.26987174276575726</v>
      </c>
      <c r="N46" s="77">
        <v>0</v>
      </c>
      <c r="O46" s="78">
        <v>0</v>
      </c>
      <c r="P46" s="78">
        <f t="shared" si="19"/>
        <v>0</v>
      </c>
      <c r="Q46" s="95">
        <f t="shared" si="20"/>
        <v>0</v>
      </c>
      <c r="R46" s="77">
        <v>0</v>
      </c>
      <c r="S46" s="78">
        <v>0</v>
      </c>
      <c r="T46" s="78">
        <f t="shared" si="21"/>
        <v>0</v>
      </c>
      <c r="U46" s="95">
        <f t="shared" si="22"/>
        <v>0</v>
      </c>
      <c r="V46" s="77">
        <v>0</v>
      </c>
      <c r="W46" s="78">
        <v>0</v>
      </c>
      <c r="X46" s="78">
        <f t="shared" si="23"/>
        <v>0</v>
      </c>
      <c r="Y46" s="95">
        <f t="shared" si="24"/>
        <v>0</v>
      </c>
      <c r="Z46" s="77">
        <v>112622793</v>
      </c>
      <c r="AA46" s="78">
        <v>13841273</v>
      </c>
      <c r="AB46" s="78">
        <f t="shared" si="25"/>
        <v>126464066</v>
      </c>
      <c r="AC46" s="95">
        <f t="shared" si="26"/>
        <v>0.26987174276575726</v>
      </c>
      <c r="AD46" s="77">
        <v>130060069</v>
      </c>
      <c r="AE46" s="78">
        <v>20713399</v>
      </c>
      <c r="AF46" s="78">
        <f t="shared" si="27"/>
        <v>150773468</v>
      </c>
      <c r="AG46" s="78">
        <v>465353025</v>
      </c>
      <c r="AH46" s="78">
        <v>509721580</v>
      </c>
      <c r="AI46" s="79">
        <v>150773468</v>
      </c>
      <c r="AJ46" s="114">
        <f t="shared" si="28"/>
        <v>0.32399803998265619</v>
      </c>
      <c r="AK46" s="115">
        <f t="shared" si="29"/>
        <v>-0.16123129833426664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722102135</v>
      </c>
      <c r="E47" s="78">
        <v>790424351</v>
      </c>
      <c r="F47" s="79">
        <f t="shared" si="15"/>
        <v>1512526486</v>
      </c>
      <c r="G47" s="77">
        <v>722102135</v>
      </c>
      <c r="H47" s="78">
        <v>790424351</v>
      </c>
      <c r="I47" s="79">
        <f t="shared" si="16"/>
        <v>1512526486</v>
      </c>
      <c r="J47" s="77">
        <v>203039222</v>
      </c>
      <c r="K47" s="78">
        <v>107187839</v>
      </c>
      <c r="L47" s="78">
        <f t="shared" si="17"/>
        <v>310227061</v>
      </c>
      <c r="M47" s="95">
        <f t="shared" si="18"/>
        <v>0.20510520898078344</v>
      </c>
      <c r="N47" s="77">
        <v>0</v>
      </c>
      <c r="O47" s="78">
        <v>0</v>
      </c>
      <c r="P47" s="78">
        <f t="shared" si="19"/>
        <v>0</v>
      </c>
      <c r="Q47" s="95">
        <f t="shared" si="20"/>
        <v>0</v>
      </c>
      <c r="R47" s="77">
        <v>0</v>
      </c>
      <c r="S47" s="78">
        <v>0</v>
      </c>
      <c r="T47" s="78">
        <f t="shared" si="21"/>
        <v>0</v>
      </c>
      <c r="U47" s="95">
        <f t="shared" si="22"/>
        <v>0</v>
      </c>
      <c r="V47" s="77">
        <v>0</v>
      </c>
      <c r="W47" s="78">
        <v>0</v>
      </c>
      <c r="X47" s="78">
        <f t="shared" si="23"/>
        <v>0</v>
      </c>
      <c r="Y47" s="95">
        <f t="shared" si="24"/>
        <v>0</v>
      </c>
      <c r="Z47" s="77">
        <v>203039222</v>
      </c>
      <c r="AA47" s="78">
        <v>107187839</v>
      </c>
      <c r="AB47" s="78">
        <f t="shared" si="25"/>
        <v>310227061</v>
      </c>
      <c r="AC47" s="95">
        <f t="shared" si="26"/>
        <v>0.20510520898078344</v>
      </c>
      <c r="AD47" s="77">
        <v>159946191</v>
      </c>
      <c r="AE47" s="78">
        <v>52770875</v>
      </c>
      <c r="AF47" s="78">
        <f t="shared" si="27"/>
        <v>212717066</v>
      </c>
      <c r="AG47" s="78">
        <v>958322297</v>
      </c>
      <c r="AH47" s="78">
        <v>1237182314</v>
      </c>
      <c r="AI47" s="79">
        <v>212717066</v>
      </c>
      <c r="AJ47" s="114">
        <f t="shared" si="28"/>
        <v>0.22196819031123932</v>
      </c>
      <c r="AK47" s="115">
        <f t="shared" si="29"/>
        <v>0.45840231267574927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2604289769</v>
      </c>
      <c r="E48" s="81">
        <f>SUM(E42:E47)</f>
        <v>1044325703</v>
      </c>
      <c r="F48" s="82">
        <f t="shared" si="15"/>
        <v>3648615472</v>
      </c>
      <c r="G48" s="80">
        <f>SUM(G42:G47)</f>
        <v>2604289769</v>
      </c>
      <c r="H48" s="81">
        <f>SUM(H42:H47)</f>
        <v>1044325703</v>
      </c>
      <c r="I48" s="82">
        <f t="shared" si="16"/>
        <v>3648615472</v>
      </c>
      <c r="J48" s="80">
        <f>SUM(J42:J47)</f>
        <v>656885782</v>
      </c>
      <c r="K48" s="81">
        <f>SUM(K42:K47)</f>
        <v>157828555</v>
      </c>
      <c r="L48" s="81">
        <f t="shared" si="17"/>
        <v>814714337</v>
      </c>
      <c r="M48" s="96">
        <f t="shared" si="18"/>
        <v>0.22329410793004498</v>
      </c>
      <c r="N48" s="80">
        <f>SUM(N42:N47)</f>
        <v>0</v>
      </c>
      <c r="O48" s="81">
        <f>SUM(O42:O47)</f>
        <v>0</v>
      </c>
      <c r="P48" s="81">
        <f t="shared" si="19"/>
        <v>0</v>
      </c>
      <c r="Q48" s="96">
        <f t="shared" si="20"/>
        <v>0</v>
      </c>
      <c r="R48" s="80">
        <f>SUM(R42:R47)</f>
        <v>0</v>
      </c>
      <c r="S48" s="81">
        <f>SUM(S42:S47)</f>
        <v>0</v>
      </c>
      <c r="T48" s="81">
        <f t="shared" si="21"/>
        <v>0</v>
      </c>
      <c r="U48" s="96">
        <f t="shared" si="22"/>
        <v>0</v>
      </c>
      <c r="V48" s="80">
        <f>SUM(V42:V47)</f>
        <v>0</v>
      </c>
      <c r="W48" s="81">
        <f>SUM(W42:W47)</f>
        <v>0</v>
      </c>
      <c r="X48" s="81">
        <f t="shared" si="23"/>
        <v>0</v>
      </c>
      <c r="Y48" s="96">
        <f t="shared" si="24"/>
        <v>0</v>
      </c>
      <c r="Z48" s="80">
        <v>656885782</v>
      </c>
      <c r="AA48" s="81">
        <v>157828555</v>
      </c>
      <c r="AB48" s="81">
        <f t="shared" si="25"/>
        <v>814714337</v>
      </c>
      <c r="AC48" s="96">
        <f t="shared" si="26"/>
        <v>0.22329410793004498</v>
      </c>
      <c r="AD48" s="80">
        <f>SUM(AD42:AD47)</f>
        <v>610116151</v>
      </c>
      <c r="AE48" s="81">
        <f>SUM(AE42:AE47)</f>
        <v>128864796</v>
      </c>
      <c r="AF48" s="81">
        <f t="shared" si="27"/>
        <v>738980947</v>
      </c>
      <c r="AG48" s="81">
        <f>SUM(AG42:AG47)</f>
        <v>2977187239</v>
      </c>
      <c r="AH48" s="81">
        <f>SUM(AH42:AH47)</f>
        <v>3302350960</v>
      </c>
      <c r="AI48" s="82">
        <f>SUM(AI42:AI47)</f>
        <v>738980947</v>
      </c>
      <c r="AJ48" s="116">
        <f t="shared" si="28"/>
        <v>0.24821446811259829</v>
      </c>
      <c r="AK48" s="117">
        <f t="shared" si="29"/>
        <v>0.1024835488755842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245313810</v>
      </c>
      <c r="E49" s="78">
        <v>58959230</v>
      </c>
      <c r="F49" s="79">
        <f t="shared" si="15"/>
        <v>304273040</v>
      </c>
      <c r="G49" s="77">
        <v>245313810</v>
      </c>
      <c r="H49" s="78">
        <v>58959230</v>
      </c>
      <c r="I49" s="79">
        <f t="shared" si="16"/>
        <v>304273040</v>
      </c>
      <c r="J49" s="77">
        <v>48985099</v>
      </c>
      <c r="K49" s="78">
        <v>3639498</v>
      </c>
      <c r="L49" s="78">
        <f t="shared" si="17"/>
        <v>52624597</v>
      </c>
      <c r="M49" s="95">
        <f t="shared" si="18"/>
        <v>0.17295188886928661</v>
      </c>
      <c r="N49" s="77">
        <v>0</v>
      </c>
      <c r="O49" s="78">
        <v>0</v>
      </c>
      <c r="P49" s="78">
        <f t="shared" si="19"/>
        <v>0</v>
      </c>
      <c r="Q49" s="95">
        <f t="shared" si="20"/>
        <v>0</v>
      </c>
      <c r="R49" s="77">
        <v>0</v>
      </c>
      <c r="S49" s="78">
        <v>0</v>
      </c>
      <c r="T49" s="78">
        <f t="shared" si="21"/>
        <v>0</v>
      </c>
      <c r="U49" s="95">
        <f t="shared" si="22"/>
        <v>0</v>
      </c>
      <c r="V49" s="77">
        <v>0</v>
      </c>
      <c r="W49" s="78">
        <v>0</v>
      </c>
      <c r="X49" s="78">
        <f t="shared" si="23"/>
        <v>0</v>
      </c>
      <c r="Y49" s="95">
        <f t="shared" si="24"/>
        <v>0</v>
      </c>
      <c r="Z49" s="77">
        <v>48985099</v>
      </c>
      <c r="AA49" s="78">
        <v>3639498</v>
      </c>
      <c r="AB49" s="78">
        <f t="shared" si="25"/>
        <v>52624597</v>
      </c>
      <c r="AC49" s="95">
        <f t="shared" si="26"/>
        <v>0.17295188886928661</v>
      </c>
      <c r="AD49" s="77">
        <v>38833396</v>
      </c>
      <c r="AE49" s="78">
        <v>12798711</v>
      </c>
      <c r="AF49" s="78">
        <f t="shared" si="27"/>
        <v>51632107</v>
      </c>
      <c r="AG49" s="78">
        <v>285745829</v>
      </c>
      <c r="AH49" s="78">
        <v>303247335</v>
      </c>
      <c r="AI49" s="79">
        <v>51632107</v>
      </c>
      <c r="AJ49" s="114">
        <f t="shared" si="28"/>
        <v>0.18069242578515468</v>
      </c>
      <c r="AK49" s="115">
        <f t="shared" si="29"/>
        <v>1.9222341633278628E-2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310512191</v>
      </c>
      <c r="E50" s="78">
        <v>44865268</v>
      </c>
      <c r="F50" s="79">
        <f t="shared" si="15"/>
        <v>355377459</v>
      </c>
      <c r="G50" s="77">
        <v>310512191</v>
      </c>
      <c r="H50" s="78">
        <v>44865268</v>
      </c>
      <c r="I50" s="79">
        <f t="shared" si="16"/>
        <v>355377459</v>
      </c>
      <c r="J50" s="77">
        <v>91509691</v>
      </c>
      <c r="K50" s="78">
        <v>12194633</v>
      </c>
      <c r="L50" s="78">
        <f t="shared" si="17"/>
        <v>103704324</v>
      </c>
      <c r="M50" s="95">
        <f t="shared" si="18"/>
        <v>0.2918145801700946</v>
      </c>
      <c r="N50" s="77">
        <v>0</v>
      </c>
      <c r="O50" s="78">
        <v>0</v>
      </c>
      <c r="P50" s="78">
        <f t="shared" si="19"/>
        <v>0</v>
      </c>
      <c r="Q50" s="95">
        <f t="shared" si="20"/>
        <v>0</v>
      </c>
      <c r="R50" s="77">
        <v>0</v>
      </c>
      <c r="S50" s="78">
        <v>0</v>
      </c>
      <c r="T50" s="78">
        <f t="shared" si="21"/>
        <v>0</v>
      </c>
      <c r="U50" s="95">
        <f t="shared" si="22"/>
        <v>0</v>
      </c>
      <c r="V50" s="77">
        <v>0</v>
      </c>
      <c r="W50" s="78">
        <v>0</v>
      </c>
      <c r="X50" s="78">
        <f t="shared" si="23"/>
        <v>0</v>
      </c>
      <c r="Y50" s="95">
        <f t="shared" si="24"/>
        <v>0</v>
      </c>
      <c r="Z50" s="77">
        <v>91509691</v>
      </c>
      <c r="AA50" s="78">
        <v>12194633</v>
      </c>
      <c r="AB50" s="78">
        <f t="shared" si="25"/>
        <v>103704324</v>
      </c>
      <c r="AC50" s="95">
        <f t="shared" si="26"/>
        <v>0.2918145801700946</v>
      </c>
      <c r="AD50" s="77">
        <v>76329649</v>
      </c>
      <c r="AE50" s="78">
        <v>14466576</v>
      </c>
      <c r="AF50" s="78">
        <f t="shared" si="27"/>
        <v>90796225</v>
      </c>
      <c r="AG50" s="78">
        <v>328957549</v>
      </c>
      <c r="AH50" s="78">
        <v>387195937</v>
      </c>
      <c r="AI50" s="79">
        <v>90796225</v>
      </c>
      <c r="AJ50" s="114">
        <f t="shared" si="28"/>
        <v>0.27601198171621832</v>
      </c>
      <c r="AK50" s="115">
        <f t="shared" si="29"/>
        <v>0.14216559113553462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291381921</v>
      </c>
      <c r="E51" s="78">
        <v>47556437</v>
      </c>
      <c r="F51" s="79">
        <f t="shared" si="15"/>
        <v>338938358</v>
      </c>
      <c r="G51" s="77">
        <v>291381921</v>
      </c>
      <c r="H51" s="78">
        <v>47556437</v>
      </c>
      <c r="I51" s="79">
        <f t="shared" si="16"/>
        <v>338938358</v>
      </c>
      <c r="J51" s="77">
        <v>62955528</v>
      </c>
      <c r="K51" s="78">
        <v>8326460</v>
      </c>
      <c r="L51" s="78">
        <f t="shared" si="17"/>
        <v>71281988</v>
      </c>
      <c r="M51" s="95">
        <f t="shared" si="18"/>
        <v>0.21030959263690066</v>
      </c>
      <c r="N51" s="77">
        <v>0</v>
      </c>
      <c r="O51" s="78">
        <v>0</v>
      </c>
      <c r="P51" s="78">
        <f t="shared" si="19"/>
        <v>0</v>
      </c>
      <c r="Q51" s="95">
        <f t="shared" si="20"/>
        <v>0</v>
      </c>
      <c r="R51" s="77">
        <v>0</v>
      </c>
      <c r="S51" s="78">
        <v>0</v>
      </c>
      <c r="T51" s="78">
        <f t="shared" si="21"/>
        <v>0</v>
      </c>
      <c r="U51" s="95">
        <f t="shared" si="22"/>
        <v>0</v>
      </c>
      <c r="V51" s="77">
        <v>0</v>
      </c>
      <c r="W51" s="78">
        <v>0</v>
      </c>
      <c r="X51" s="78">
        <f t="shared" si="23"/>
        <v>0</v>
      </c>
      <c r="Y51" s="95">
        <f t="shared" si="24"/>
        <v>0</v>
      </c>
      <c r="Z51" s="77">
        <v>62955528</v>
      </c>
      <c r="AA51" s="78">
        <v>8326460</v>
      </c>
      <c r="AB51" s="78">
        <f t="shared" si="25"/>
        <v>71281988</v>
      </c>
      <c r="AC51" s="95">
        <f t="shared" si="26"/>
        <v>0.21030959263690066</v>
      </c>
      <c r="AD51" s="77">
        <v>67597951</v>
      </c>
      <c r="AE51" s="78">
        <v>13227041</v>
      </c>
      <c r="AF51" s="78">
        <f t="shared" si="27"/>
        <v>80824992</v>
      </c>
      <c r="AG51" s="78">
        <v>351317594</v>
      </c>
      <c r="AH51" s="78">
        <v>363425718</v>
      </c>
      <c r="AI51" s="79">
        <v>80824992</v>
      </c>
      <c r="AJ51" s="114">
        <f t="shared" si="28"/>
        <v>0.2300624659293323</v>
      </c>
      <c r="AK51" s="115">
        <f t="shared" si="29"/>
        <v>-0.11806996528994396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211945708</v>
      </c>
      <c r="E52" s="78">
        <v>35190077</v>
      </c>
      <c r="F52" s="79">
        <f t="shared" si="15"/>
        <v>247135785</v>
      </c>
      <c r="G52" s="77">
        <v>211945708</v>
      </c>
      <c r="H52" s="78">
        <v>35190077</v>
      </c>
      <c r="I52" s="79">
        <f t="shared" si="16"/>
        <v>247135785</v>
      </c>
      <c r="J52" s="77">
        <v>41423007</v>
      </c>
      <c r="K52" s="78">
        <v>4555351</v>
      </c>
      <c r="L52" s="78">
        <f t="shared" si="17"/>
        <v>45978358</v>
      </c>
      <c r="M52" s="95">
        <f t="shared" si="18"/>
        <v>0.18604492263230921</v>
      </c>
      <c r="N52" s="77">
        <v>0</v>
      </c>
      <c r="O52" s="78">
        <v>0</v>
      </c>
      <c r="P52" s="78">
        <f t="shared" si="19"/>
        <v>0</v>
      </c>
      <c r="Q52" s="95">
        <f t="shared" si="20"/>
        <v>0</v>
      </c>
      <c r="R52" s="77">
        <v>0</v>
      </c>
      <c r="S52" s="78">
        <v>0</v>
      </c>
      <c r="T52" s="78">
        <f t="shared" si="21"/>
        <v>0</v>
      </c>
      <c r="U52" s="95">
        <f t="shared" si="22"/>
        <v>0</v>
      </c>
      <c r="V52" s="77">
        <v>0</v>
      </c>
      <c r="W52" s="78">
        <v>0</v>
      </c>
      <c r="X52" s="78">
        <f t="shared" si="23"/>
        <v>0</v>
      </c>
      <c r="Y52" s="95">
        <f t="shared" si="24"/>
        <v>0</v>
      </c>
      <c r="Z52" s="77">
        <v>41423007</v>
      </c>
      <c r="AA52" s="78">
        <v>4555351</v>
      </c>
      <c r="AB52" s="78">
        <f t="shared" si="25"/>
        <v>45978358</v>
      </c>
      <c r="AC52" s="95">
        <f t="shared" si="26"/>
        <v>0.18604492263230921</v>
      </c>
      <c r="AD52" s="77">
        <v>41687623</v>
      </c>
      <c r="AE52" s="78">
        <v>2498878</v>
      </c>
      <c r="AF52" s="78">
        <f t="shared" si="27"/>
        <v>44186501</v>
      </c>
      <c r="AG52" s="78">
        <v>243154456</v>
      </c>
      <c r="AH52" s="78">
        <v>226634457</v>
      </c>
      <c r="AI52" s="79">
        <v>44186501</v>
      </c>
      <c r="AJ52" s="114">
        <f t="shared" si="28"/>
        <v>0.18172194631711788</v>
      </c>
      <c r="AK52" s="115">
        <f t="shared" si="29"/>
        <v>4.055213604716057E-2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675136206</v>
      </c>
      <c r="E53" s="78">
        <v>233671204</v>
      </c>
      <c r="F53" s="79">
        <f t="shared" si="15"/>
        <v>908807410</v>
      </c>
      <c r="G53" s="77">
        <v>675136206</v>
      </c>
      <c r="H53" s="78">
        <v>233671204</v>
      </c>
      <c r="I53" s="79">
        <f t="shared" si="16"/>
        <v>908807410</v>
      </c>
      <c r="J53" s="77">
        <v>130645285</v>
      </c>
      <c r="K53" s="78">
        <v>40601974</v>
      </c>
      <c r="L53" s="78">
        <f t="shared" si="17"/>
        <v>171247259</v>
      </c>
      <c r="M53" s="95">
        <f t="shared" si="18"/>
        <v>0.1884307468399713</v>
      </c>
      <c r="N53" s="77">
        <v>0</v>
      </c>
      <c r="O53" s="78">
        <v>0</v>
      </c>
      <c r="P53" s="78">
        <f t="shared" si="19"/>
        <v>0</v>
      </c>
      <c r="Q53" s="95">
        <f t="shared" si="20"/>
        <v>0</v>
      </c>
      <c r="R53" s="77">
        <v>0</v>
      </c>
      <c r="S53" s="78">
        <v>0</v>
      </c>
      <c r="T53" s="78">
        <f t="shared" si="21"/>
        <v>0</v>
      </c>
      <c r="U53" s="95">
        <f t="shared" si="22"/>
        <v>0</v>
      </c>
      <c r="V53" s="77">
        <v>0</v>
      </c>
      <c r="W53" s="78">
        <v>0</v>
      </c>
      <c r="X53" s="78">
        <f t="shared" si="23"/>
        <v>0</v>
      </c>
      <c r="Y53" s="95">
        <f t="shared" si="24"/>
        <v>0</v>
      </c>
      <c r="Z53" s="77">
        <v>130645285</v>
      </c>
      <c r="AA53" s="78">
        <v>40601974</v>
      </c>
      <c r="AB53" s="78">
        <f t="shared" si="25"/>
        <v>171247259</v>
      </c>
      <c r="AC53" s="95">
        <f t="shared" si="26"/>
        <v>0.1884307468399713</v>
      </c>
      <c r="AD53" s="77">
        <v>51351006</v>
      </c>
      <c r="AE53" s="78">
        <v>14259604</v>
      </c>
      <c r="AF53" s="78">
        <f t="shared" si="27"/>
        <v>65610610</v>
      </c>
      <c r="AG53" s="78">
        <v>894436890</v>
      </c>
      <c r="AH53" s="78">
        <v>844385588</v>
      </c>
      <c r="AI53" s="79">
        <v>65610610</v>
      </c>
      <c r="AJ53" s="114">
        <f t="shared" si="28"/>
        <v>7.335409656459943E-2</v>
      </c>
      <c r="AK53" s="115">
        <f t="shared" si="29"/>
        <v>1.6100543646827852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1734289836</v>
      </c>
      <c r="E54" s="81">
        <f>SUM(E49:E53)</f>
        <v>420242216</v>
      </c>
      <c r="F54" s="82">
        <f t="shared" si="15"/>
        <v>2154532052</v>
      </c>
      <c r="G54" s="80">
        <f>SUM(G49:G53)</f>
        <v>1734289836</v>
      </c>
      <c r="H54" s="81">
        <f>SUM(H49:H53)</f>
        <v>420242216</v>
      </c>
      <c r="I54" s="82">
        <f t="shared" si="16"/>
        <v>2154532052</v>
      </c>
      <c r="J54" s="80">
        <f>SUM(J49:J53)</f>
        <v>375518610</v>
      </c>
      <c r="K54" s="81">
        <f>SUM(K49:K53)</f>
        <v>69317916</v>
      </c>
      <c r="L54" s="81">
        <f t="shared" si="17"/>
        <v>444836526</v>
      </c>
      <c r="M54" s="96">
        <f t="shared" si="18"/>
        <v>0.20646549471708672</v>
      </c>
      <c r="N54" s="80">
        <f>SUM(N49:N53)</f>
        <v>0</v>
      </c>
      <c r="O54" s="81">
        <f>SUM(O49:O53)</f>
        <v>0</v>
      </c>
      <c r="P54" s="81">
        <f t="shared" si="19"/>
        <v>0</v>
      </c>
      <c r="Q54" s="96">
        <f t="shared" si="20"/>
        <v>0</v>
      </c>
      <c r="R54" s="80">
        <f>SUM(R49:R53)</f>
        <v>0</v>
      </c>
      <c r="S54" s="81">
        <f>SUM(S49:S53)</f>
        <v>0</v>
      </c>
      <c r="T54" s="81">
        <f t="shared" si="21"/>
        <v>0</v>
      </c>
      <c r="U54" s="96">
        <f t="shared" si="22"/>
        <v>0</v>
      </c>
      <c r="V54" s="80">
        <f>SUM(V49:V53)</f>
        <v>0</v>
      </c>
      <c r="W54" s="81">
        <f>SUM(W49:W53)</f>
        <v>0</v>
      </c>
      <c r="X54" s="81">
        <f t="shared" si="23"/>
        <v>0</v>
      </c>
      <c r="Y54" s="96">
        <f t="shared" si="24"/>
        <v>0</v>
      </c>
      <c r="Z54" s="80">
        <v>375518610</v>
      </c>
      <c r="AA54" s="81">
        <v>69317916</v>
      </c>
      <c r="AB54" s="81">
        <f t="shared" si="25"/>
        <v>444836526</v>
      </c>
      <c r="AC54" s="96">
        <f t="shared" si="26"/>
        <v>0.20646549471708672</v>
      </c>
      <c r="AD54" s="80">
        <f>SUM(AD49:AD53)</f>
        <v>275799625</v>
      </c>
      <c r="AE54" s="81">
        <f>SUM(AE49:AE53)</f>
        <v>57250810</v>
      </c>
      <c r="AF54" s="81">
        <f t="shared" si="27"/>
        <v>333050435</v>
      </c>
      <c r="AG54" s="81">
        <f>SUM(AG49:AG53)</f>
        <v>2103612318</v>
      </c>
      <c r="AH54" s="81">
        <f>SUM(AH49:AH53)</f>
        <v>2124889035</v>
      </c>
      <c r="AI54" s="82">
        <f>SUM(AI49:AI53)</f>
        <v>333050435</v>
      </c>
      <c r="AJ54" s="116">
        <f t="shared" si="28"/>
        <v>0.15832310552195578</v>
      </c>
      <c r="AK54" s="117">
        <f t="shared" si="29"/>
        <v>0.33564313164761361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222246336</v>
      </c>
      <c r="E55" s="78">
        <v>40310623</v>
      </c>
      <c r="F55" s="79">
        <f t="shared" si="15"/>
        <v>262556959</v>
      </c>
      <c r="G55" s="77">
        <v>222246336</v>
      </c>
      <c r="H55" s="78">
        <v>40310623</v>
      </c>
      <c r="I55" s="79">
        <f t="shared" si="16"/>
        <v>262556959</v>
      </c>
      <c r="J55" s="77">
        <v>51113371</v>
      </c>
      <c r="K55" s="78">
        <v>10494785</v>
      </c>
      <c r="L55" s="78">
        <f t="shared" si="17"/>
        <v>61608156</v>
      </c>
      <c r="M55" s="95">
        <f t="shared" si="18"/>
        <v>0.23464682191112671</v>
      </c>
      <c r="N55" s="77">
        <v>0</v>
      </c>
      <c r="O55" s="78">
        <v>0</v>
      </c>
      <c r="P55" s="78">
        <f t="shared" si="19"/>
        <v>0</v>
      </c>
      <c r="Q55" s="95">
        <f t="shared" si="20"/>
        <v>0</v>
      </c>
      <c r="R55" s="77">
        <v>0</v>
      </c>
      <c r="S55" s="78">
        <v>0</v>
      </c>
      <c r="T55" s="78">
        <f t="shared" si="21"/>
        <v>0</v>
      </c>
      <c r="U55" s="95">
        <f t="shared" si="22"/>
        <v>0</v>
      </c>
      <c r="V55" s="77">
        <v>0</v>
      </c>
      <c r="W55" s="78">
        <v>0</v>
      </c>
      <c r="X55" s="78">
        <f t="shared" si="23"/>
        <v>0</v>
      </c>
      <c r="Y55" s="95">
        <f t="shared" si="24"/>
        <v>0</v>
      </c>
      <c r="Z55" s="77">
        <v>51113371</v>
      </c>
      <c r="AA55" s="78">
        <v>10494785</v>
      </c>
      <c r="AB55" s="78">
        <f t="shared" si="25"/>
        <v>61608156</v>
      </c>
      <c r="AC55" s="95">
        <f t="shared" si="26"/>
        <v>0.23464682191112671</v>
      </c>
      <c r="AD55" s="77">
        <v>50706419</v>
      </c>
      <c r="AE55" s="78">
        <v>10549762</v>
      </c>
      <c r="AF55" s="78">
        <f t="shared" si="27"/>
        <v>61256181</v>
      </c>
      <c r="AG55" s="78">
        <v>241165119</v>
      </c>
      <c r="AH55" s="78">
        <v>249133537</v>
      </c>
      <c r="AI55" s="79">
        <v>61256181</v>
      </c>
      <c r="AJ55" s="114">
        <f t="shared" si="28"/>
        <v>0.25400099837821072</v>
      </c>
      <c r="AK55" s="115">
        <f t="shared" si="29"/>
        <v>5.7459507637278584E-3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4937023600</v>
      </c>
      <c r="E56" s="78">
        <v>802941100</v>
      </c>
      <c r="F56" s="79">
        <f t="shared" si="15"/>
        <v>5739964700</v>
      </c>
      <c r="G56" s="77">
        <v>4937023600</v>
      </c>
      <c r="H56" s="78">
        <v>802941100</v>
      </c>
      <c r="I56" s="79">
        <f t="shared" si="16"/>
        <v>5739964700</v>
      </c>
      <c r="J56" s="77">
        <v>1313912979</v>
      </c>
      <c r="K56" s="78">
        <v>193901025</v>
      </c>
      <c r="L56" s="78">
        <f t="shared" si="17"/>
        <v>1507814004</v>
      </c>
      <c r="M56" s="95">
        <f t="shared" si="18"/>
        <v>0.26268698202969787</v>
      </c>
      <c r="N56" s="77">
        <v>0</v>
      </c>
      <c r="O56" s="78">
        <v>0</v>
      </c>
      <c r="P56" s="78">
        <f t="shared" si="19"/>
        <v>0</v>
      </c>
      <c r="Q56" s="95">
        <f t="shared" si="20"/>
        <v>0</v>
      </c>
      <c r="R56" s="77">
        <v>0</v>
      </c>
      <c r="S56" s="78">
        <v>0</v>
      </c>
      <c r="T56" s="78">
        <f t="shared" si="21"/>
        <v>0</v>
      </c>
      <c r="U56" s="95">
        <f t="shared" si="22"/>
        <v>0</v>
      </c>
      <c r="V56" s="77">
        <v>0</v>
      </c>
      <c r="W56" s="78">
        <v>0</v>
      </c>
      <c r="X56" s="78">
        <f t="shared" si="23"/>
        <v>0</v>
      </c>
      <c r="Y56" s="95">
        <f t="shared" si="24"/>
        <v>0</v>
      </c>
      <c r="Z56" s="77">
        <v>1313912979</v>
      </c>
      <c r="AA56" s="78">
        <v>193901025</v>
      </c>
      <c r="AB56" s="78">
        <f t="shared" si="25"/>
        <v>1507814004</v>
      </c>
      <c r="AC56" s="95">
        <f t="shared" si="26"/>
        <v>0.26268698202969787</v>
      </c>
      <c r="AD56" s="77">
        <v>1148115792</v>
      </c>
      <c r="AE56" s="78">
        <v>208626072</v>
      </c>
      <c r="AF56" s="78">
        <f t="shared" si="27"/>
        <v>1356741864</v>
      </c>
      <c r="AG56" s="78">
        <v>5377007600</v>
      </c>
      <c r="AH56" s="78">
        <v>5711192417</v>
      </c>
      <c r="AI56" s="79">
        <v>1356741864</v>
      </c>
      <c r="AJ56" s="114">
        <f t="shared" si="28"/>
        <v>0.25232284663313476</v>
      </c>
      <c r="AK56" s="115">
        <f t="shared" si="29"/>
        <v>0.11134921388406416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521062970</v>
      </c>
      <c r="E57" s="78">
        <v>110154690</v>
      </c>
      <c r="F57" s="79">
        <f t="shared" si="15"/>
        <v>631217660</v>
      </c>
      <c r="G57" s="77">
        <v>521062970</v>
      </c>
      <c r="H57" s="78">
        <v>110154690</v>
      </c>
      <c r="I57" s="79">
        <f t="shared" si="16"/>
        <v>631217660</v>
      </c>
      <c r="J57" s="77">
        <v>125543789</v>
      </c>
      <c r="K57" s="78">
        <v>6466597</v>
      </c>
      <c r="L57" s="78">
        <f t="shared" si="17"/>
        <v>132010386</v>
      </c>
      <c r="M57" s="95">
        <f t="shared" si="18"/>
        <v>0.20913607835370132</v>
      </c>
      <c r="N57" s="77">
        <v>0</v>
      </c>
      <c r="O57" s="78">
        <v>0</v>
      </c>
      <c r="P57" s="78">
        <f t="shared" si="19"/>
        <v>0</v>
      </c>
      <c r="Q57" s="95">
        <f t="shared" si="20"/>
        <v>0</v>
      </c>
      <c r="R57" s="77">
        <v>0</v>
      </c>
      <c r="S57" s="78">
        <v>0</v>
      </c>
      <c r="T57" s="78">
        <f t="shared" si="21"/>
        <v>0</v>
      </c>
      <c r="U57" s="95">
        <f t="shared" si="22"/>
        <v>0</v>
      </c>
      <c r="V57" s="77">
        <v>0</v>
      </c>
      <c r="W57" s="78">
        <v>0</v>
      </c>
      <c r="X57" s="78">
        <f t="shared" si="23"/>
        <v>0</v>
      </c>
      <c r="Y57" s="95">
        <f t="shared" si="24"/>
        <v>0</v>
      </c>
      <c r="Z57" s="77">
        <v>125543789</v>
      </c>
      <c r="AA57" s="78">
        <v>6466597</v>
      </c>
      <c r="AB57" s="78">
        <f t="shared" si="25"/>
        <v>132010386</v>
      </c>
      <c r="AC57" s="95">
        <f t="shared" si="26"/>
        <v>0.20913607835370132</v>
      </c>
      <c r="AD57" s="77">
        <v>152182447</v>
      </c>
      <c r="AE57" s="78">
        <v>6230751</v>
      </c>
      <c r="AF57" s="78">
        <f t="shared" si="27"/>
        <v>158413198</v>
      </c>
      <c r="AG57" s="78">
        <v>569048290</v>
      </c>
      <c r="AH57" s="78">
        <v>583769360</v>
      </c>
      <c r="AI57" s="79">
        <v>158413198</v>
      </c>
      <c r="AJ57" s="114">
        <f t="shared" si="28"/>
        <v>0.27838269753872735</v>
      </c>
      <c r="AK57" s="115">
        <f t="shared" si="29"/>
        <v>-0.166670532085338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176681500</v>
      </c>
      <c r="E58" s="78">
        <v>35933045</v>
      </c>
      <c r="F58" s="79">
        <f t="shared" si="15"/>
        <v>212614545</v>
      </c>
      <c r="G58" s="77">
        <v>176681500</v>
      </c>
      <c r="H58" s="78">
        <v>35933045</v>
      </c>
      <c r="I58" s="79">
        <f t="shared" si="16"/>
        <v>212614545</v>
      </c>
      <c r="J58" s="77">
        <v>54081245</v>
      </c>
      <c r="K58" s="78">
        <v>9968883</v>
      </c>
      <c r="L58" s="78">
        <f t="shared" si="17"/>
        <v>64050128</v>
      </c>
      <c r="M58" s="95">
        <f t="shared" si="18"/>
        <v>0.30124998268580355</v>
      </c>
      <c r="N58" s="77">
        <v>0</v>
      </c>
      <c r="O58" s="78">
        <v>0</v>
      </c>
      <c r="P58" s="78">
        <f t="shared" si="19"/>
        <v>0</v>
      </c>
      <c r="Q58" s="95">
        <f t="shared" si="20"/>
        <v>0</v>
      </c>
      <c r="R58" s="77">
        <v>0</v>
      </c>
      <c r="S58" s="78">
        <v>0</v>
      </c>
      <c r="T58" s="78">
        <f t="shared" si="21"/>
        <v>0</v>
      </c>
      <c r="U58" s="95">
        <f t="shared" si="22"/>
        <v>0</v>
      </c>
      <c r="V58" s="77">
        <v>0</v>
      </c>
      <c r="W58" s="78">
        <v>0</v>
      </c>
      <c r="X58" s="78">
        <f t="shared" si="23"/>
        <v>0</v>
      </c>
      <c r="Y58" s="95">
        <f t="shared" si="24"/>
        <v>0</v>
      </c>
      <c r="Z58" s="77">
        <v>54081245</v>
      </c>
      <c r="AA58" s="78">
        <v>9968883</v>
      </c>
      <c r="AB58" s="78">
        <f t="shared" si="25"/>
        <v>64050128</v>
      </c>
      <c r="AC58" s="95">
        <f t="shared" si="26"/>
        <v>0.30124998268580355</v>
      </c>
      <c r="AD58" s="77">
        <v>50022911</v>
      </c>
      <c r="AE58" s="78">
        <v>10823269</v>
      </c>
      <c r="AF58" s="78">
        <f t="shared" si="27"/>
        <v>60846180</v>
      </c>
      <c r="AG58" s="78">
        <v>220802851</v>
      </c>
      <c r="AH58" s="78">
        <v>237599195</v>
      </c>
      <c r="AI58" s="79">
        <v>60846180</v>
      </c>
      <c r="AJ58" s="114">
        <f t="shared" si="28"/>
        <v>0.27556790922051999</v>
      </c>
      <c r="AK58" s="115">
        <f t="shared" si="29"/>
        <v>5.2656518453582546E-2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237280630</v>
      </c>
      <c r="E59" s="78">
        <v>43469339</v>
      </c>
      <c r="F59" s="79">
        <f t="shared" si="15"/>
        <v>280749969</v>
      </c>
      <c r="G59" s="77">
        <v>237280630</v>
      </c>
      <c r="H59" s="78">
        <v>43469339</v>
      </c>
      <c r="I59" s="79">
        <f t="shared" si="16"/>
        <v>280749969</v>
      </c>
      <c r="J59" s="77">
        <v>43229577</v>
      </c>
      <c r="K59" s="78">
        <v>8845979</v>
      </c>
      <c r="L59" s="78">
        <f t="shared" si="17"/>
        <v>52075556</v>
      </c>
      <c r="M59" s="95">
        <f t="shared" si="18"/>
        <v>0.18548730810367428</v>
      </c>
      <c r="N59" s="77">
        <v>0</v>
      </c>
      <c r="O59" s="78">
        <v>0</v>
      </c>
      <c r="P59" s="78">
        <f t="shared" si="19"/>
        <v>0</v>
      </c>
      <c r="Q59" s="95">
        <f t="shared" si="20"/>
        <v>0</v>
      </c>
      <c r="R59" s="77">
        <v>0</v>
      </c>
      <c r="S59" s="78">
        <v>0</v>
      </c>
      <c r="T59" s="78">
        <f t="shared" si="21"/>
        <v>0</v>
      </c>
      <c r="U59" s="95">
        <f t="shared" si="22"/>
        <v>0</v>
      </c>
      <c r="V59" s="77">
        <v>0</v>
      </c>
      <c r="W59" s="78">
        <v>0</v>
      </c>
      <c r="X59" s="78">
        <f t="shared" si="23"/>
        <v>0</v>
      </c>
      <c r="Y59" s="95">
        <f t="shared" si="24"/>
        <v>0</v>
      </c>
      <c r="Z59" s="77">
        <v>43229577</v>
      </c>
      <c r="AA59" s="78">
        <v>8845979</v>
      </c>
      <c r="AB59" s="78">
        <f t="shared" si="25"/>
        <v>52075556</v>
      </c>
      <c r="AC59" s="95">
        <f t="shared" si="26"/>
        <v>0.18548730810367428</v>
      </c>
      <c r="AD59" s="77">
        <v>26024223</v>
      </c>
      <c r="AE59" s="78">
        <v>1325532</v>
      </c>
      <c r="AF59" s="78">
        <f t="shared" si="27"/>
        <v>27349755</v>
      </c>
      <c r="AG59" s="78">
        <v>245306509</v>
      </c>
      <c r="AH59" s="78">
        <v>249238134</v>
      </c>
      <c r="AI59" s="79">
        <v>27349755</v>
      </c>
      <c r="AJ59" s="114">
        <f t="shared" si="28"/>
        <v>0.11149216998559137</v>
      </c>
      <c r="AK59" s="115">
        <f t="shared" si="29"/>
        <v>0.90405932338333561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1031641617</v>
      </c>
      <c r="E60" s="78">
        <v>452537631</v>
      </c>
      <c r="F60" s="79">
        <f t="shared" si="15"/>
        <v>1484179248</v>
      </c>
      <c r="G60" s="77">
        <v>1031641617</v>
      </c>
      <c r="H60" s="78">
        <v>457354134</v>
      </c>
      <c r="I60" s="79">
        <f t="shared" si="16"/>
        <v>1488995751</v>
      </c>
      <c r="J60" s="77">
        <v>253891704</v>
      </c>
      <c r="K60" s="78">
        <v>91783692</v>
      </c>
      <c r="L60" s="78">
        <f t="shared" si="17"/>
        <v>345675396</v>
      </c>
      <c r="M60" s="95">
        <f t="shared" si="18"/>
        <v>0.2329067708403911</v>
      </c>
      <c r="N60" s="77">
        <v>0</v>
      </c>
      <c r="O60" s="78">
        <v>0</v>
      </c>
      <c r="P60" s="78">
        <f t="shared" si="19"/>
        <v>0</v>
      </c>
      <c r="Q60" s="95">
        <f t="shared" si="20"/>
        <v>0</v>
      </c>
      <c r="R60" s="77">
        <v>0</v>
      </c>
      <c r="S60" s="78">
        <v>0</v>
      </c>
      <c r="T60" s="78">
        <f t="shared" si="21"/>
        <v>0</v>
      </c>
      <c r="U60" s="95">
        <f t="shared" si="22"/>
        <v>0</v>
      </c>
      <c r="V60" s="77">
        <v>0</v>
      </c>
      <c r="W60" s="78">
        <v>0</v>
      </c>
      <c r="X60" s="78">
        <f t="shared" si="23"/>
        <v>0</v>
      </c>
      <c r="Y60" s="95">
        <f t="shared" si="24"/>
        <v>0</v>
      </c>
      <c r="Z60" s="77">
        <v>253891704</v>
      </c>
      <c r="AA60" s="78">
        <v>91783692</v>
      </c>
      <c r="AB60" s="78">
        <f t="shared" si="25"/>
        <v>345675396</v>
      </c>
      <c r="AC60" s="95">
        <f t="shared" si="26"/>
        <v>0.2329067708403911</v>
      </c>
      <c r="AD60" s="77">
        <v>223554576</v>
      </c>
      <c r="AE60" s="78">
        <v>50894175</v>
      </c>
      <c r="AF60" s="78">
        <f t="shared" si="27"/>
        <v>274448751</v>
      </c>
      <c r="AG60" s="78">
        <v>1474159003</v>
      </c>
      <c r="AH60" s="78">
        <v>1583411461</v>
      </c>
      <c r="AI60" s="79">
        <v>274448751</v>
      </c>
      <c r="AJ60" s="114">
        <f t="shared" si="28"/>
        <v>0.18617309967342782</v>
      </c>
      <c r="AK60" s="115">
        <f t="shared" si="29"/>
        <v>0.25952621296498446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7125936653</v>
      </c>
      <c r="E61" s="81">
        <f>SUM(E55:E60)</f>
        <v>1485346428</v>
      </c>
      <c r="F61" s="82">
        <f t="shared" si="15"/>
        <v>8611283081</v>
      </c>
      <c r="G61" s="80">
        <f>SUM(G55:G60)</f>
        <v>7125936653</v>
      </c>
      <c r="H61" s="81">
        <f>SUM(H55:H60)</f>
        <v>1490162931</v>
      </c>
      <c r="I61" s="82">
        <f t="shared" si="16"/>
        <v>8616099584</v>
      </c>
      <c r="J61" s="80">
        <f>SUM(J55:J60)</f>
        <v>1841772665</v>
      </c>
      <c r="K61" s="81">
        <f>SUM(K55:K60)</f>
        <v>321460961</v>
      </c>
      <c r="L61" s="81">
        <f t="shared" si="17"/>
        <v>2163233626</v>
      </c>
      <c r="M61" s="96">
        <f t="shared" si="18"/>
        <v>0.25120921071250985</v>
      </c>
      <c r="N61" s="80">
        <f>SUM(N55:N60)</f>
        <v>0</v>
      </c>
      <c r="O61" s="81">
        <f>SUM(O55:O60)</f>
        <v>0</v>
      </c>
      <c r="P61" s="81">
        <f t="shared" si="19"/>
        <v>0</v>
      </c>
      <c r="Q61" s="96">
        <f t="shared" si="20"/>
        <v>0</v>
      </c>
      <c r="R61" s="80">
        <f>SUM(R55:R60)</f>
        <v>0</v>
      </c>
      <c r="S61" s="81">
        <f>SUM(S55:S60)</f>
        <v>0</v>
      </c>
      <c r="T61" s="81">
        <f t="shared" si="21"/>
        <v>0</v>
      </c>
      <c r="U61" s="96">
        <f t="shared" si="22"/>
        <v>0</v>
      </c>
      <c r="V61" s="80">
        <f>SUM(V55:V60)</f>
        <v>0</v>
      </c>
      <c r="W61" s="81">
        <f>SUM(W55:W60)</f>
        <v>0</v>
      </c>
      <c r="X61" s="81">
        <f t="shared" si="23"/>
        <v>0</v>
      </c>
      <c r="Y61" s="96">
        <f t="shared" si="24"/>
        <v>0</v>
      </c>
      <c r="Z61" s="80">
        <v>1841772665</v>
      </c>
      <c r="AA61" s="81">
        <v>321460961</v>
      </c>
      <c r="AB61" s="81">
        <f t="shared" si="25"/>
        <v>2163233626</v>
      </c>
      <c r="AC61" s="96">
        <f t="shared" si="26"/>
        <v>0.25120921071250985</v>
      </c>
      <c r="AD61" s="80">
        <f>SUM(AD55:AD60)</f>
        <v>1650606368</v>
      </c>
      <c r="AE61" s="81">
        <f>SUM(AE55:AE60)</f>
        <v>288449561</v>
      </c>
      <c r="AF61" s="81">
        <f t="shared" si="27"/>
        <v>1939055929</v>
      </c>
      <c r="AG61" s="81">
        <f>SUM(AG55:AG60)</f>
        <v>8127489372</v>
      </c>
      <c r="AH61" s="81">
        <f>SUM(AH55:AH60)</f>
        <v>8614344104</v>
      </c>
      <c r="AI61" s="82">
        <f>SUM(AI55:AI60)</f>
        <v>1939055929</v>
      </c>
      <c r="AJ61" s="116">
        <f t="shared" si="28"/>
        <v>0.23857994028023444</v>
      </c>
      <c r="AK61" s="117">
        <f t="shared" si="29"/>
        <v>0.11561177459982375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402120559</v>
      </c>
      <c r="E62" s="78">
        <v>143944633</v>
      </c>
      <c r="F62" s="79">
        <f t="shared" si="15"/>
        <v>546065192</v>
      </c>
      <c r="G62" s="77">
        <v>402120559</v>
      </c>
      <c r="H62" s="78">
        <v>143944633</v>
      </c>
      <c r="I62" s="79">
        <f t="shared" si="16"/>
        <v>546065192</v>
      </c>
      <c r="J62" s="77">
        <v>77336597</v>
      </c>
      <c r="K62" s="78">
        <v>15262839</v>
      </c>
      <c r="L62" s="78">
        <f t="shared" si="17"/>
        <v>92599436</v>
      </c>
      <c r="M62" s="95">
        <f t="shared" si="18"/>
        <v>0.16957578940501303</v>
      </c>
      <c r="N62" s="77">
        <v>0</v>
      </c>
      <c r="O62" s="78">
        <v>0</v>
      </c>
      <c r="P62" s="78">
        <f t="shared" si="19"/>
        <v>0</v>
      </c>
      <c r="Q62" s="95">
        <f t="shared" si="20"/>
        <v>0</v>
      </c>
      <c r="R62" s="77">
        <v>0</v>
      </c>
      <c r="S62" s="78">
        <v>0</v>
      </c>
      <c r="T62" s="78">
        <f t="shared" si="21"/>
        <v>0</v>
      </c>
      <c r="U62" s="95">
        <f t="shared" si="22"/>
        <v>0</v>
      </c>
      <c r="V62" s="77">
        <v>0</v>
      </c>
      <c r="W62" s="78">
        <v>0</v>
      </c>
      <c r="X62" s="78">
        <f t="shared" si="23"/>
        <v>0</v>
      </c>
      <c r="Y62" s="95">
        <f t="shared" si="24"/>
        <v>0</v>
      </c>
      <c r="Z62" s="77">
        <v>77336597</v>
      </c>
      <c r="AA62" s="78">
        <v>15262839</v>
      </c>
      <c r="AB62" s="78">
        <f t="shared" si="25"/>
        <v>92599436</v>
      </c>
      <c r="AC62" s="95">
        <f t="shared" si="26"/>
        <v>0.16957578940501303</v>
      </c>
      <c r="AD62" s="77">
        <v>65600858</v>
      </c>
      <c r="AE62" s="78">
        <v>10703785</v>
      </c>
      <c r="AF62" s="78">
        <f t="shared" si="27"/>
        <v>76304643</v>
      </c>
      <c r="AG62" s="78">
        <v>440035883</v>
      </c>
      <c r="AH62" s="78">
        <v>458419052</v>
      </c>
      <c r="AI62" s="79">
        <v>76304643</v>
      </c>
      <c r="AJ62" s="114">
        <f t="shared" si="28"/>
        <v>0.17340550156906182</v>
      </c>
      <c r="AK62" s="115">
        <f t="shared" si="29"/>
        <v>0.21354916764370424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2572793892</v>
      </c>
      <c r="E63" s="78">
        <v>950898017</v>
      </c>
      <c r="F63" s="79">
        <f t="shared" si="15"/>
        <v>3523691909</v>
      </c>
      <c r="G63" s="77">
        <v>2572793892</v>
      </c>
      <c r="H63" s="78">
        <v>950898017</v>
      </c>
      <c r="I63" s="79">
        <f t="shared" si="16"/>
        <v>3523691909</v>
      </c>
      <c r="J63" s="77">
        <v>550172872</v>
      </c>
      <c r="K63" s="78">
        <v>61769764</v>
      </c>
      <c r="L63" s="78">
        <f t="shared" si="17"/>
        <v>611942636</v>
      </c>
      <c r="M63" s="95">
        <f t="shared" si="18"/>
        <v>0.17366519315636345</v>
      </c>
      <c r="N63" s="77">
        <v>0</v>
      </c>
      <c r="O63" s="78">
        <v>0</v>
      </c>
      <c r="P63" s="78">
        <f t="shared" si="19"/>
        <v>0</v>
      </c>
      <c r="Q63" s="95">
        <f t="shared" si="20"/>
        <v>0</v>
      </c>
      <c r="R63" s="77">
        <v>0</v>
      </c>
      <c r="S63" s="78">
        <v>0</v>
      </c>
      <c r="T63" s="78">
        <f t="shared" si="21"/>
        <v>0</v>
      </c>
      <c r="U63" s="95">
        <f t="shared" si="22"/>
        <v>0</v>
      </c>
      <c r="V63" s="77">
        <v>0</v>
      </c>
      <c r="W63" s="78">
        <v>0</v>
      </c>
      <c r="X63" s="78">
        <f t="shared" si="23"/>
        <v>0</v>
      </c>
      <c r="Y63" s="95">
        <f t="shared" si="24"/>
        <v>0</v>
      </c>
      <c r="Z63" s="77">
        <v>550172872</v>
      </c>
      <c r="AA63" s="78">
        <v>61769764</v>
      </c>
      <c r="AB63" s="78">
        <f t="shared" si="25"/>
        <v>611942636</v>
      </c>
      <c r="AC63" s="95">
        <f t="shared" si="26"/>
        <v>0.17366519315636345</v>
      </c>
      <c r="AD63" s="77">
        <v>470946245</v>
      </c>
      <c r="AE63" s="78">
        <v>63475206</v>
      </c>
      <c r="AF63" s="78">
        <f t="shared" si="27"/>
        <v>534421451</v>
      </c>
      <c r="AG63" s="78">
        <v>2646772120</v>
      </c>
      <c r="AH63" s="78">
        <v>3268078686</v>
      </c>
      <c r="AI63" s="79">
        <v>534421451</v>
      </c>
      <c r="AJ63" s="114">
        <f t="shared" si="28"/>
        <v>0.20191441755099038</v>
      </c>
      <c r="AK63" s="115">
        <f t="shared" si="29"/>
        <v>0.14505627507081487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232008039</v>
      </c>
      <c r="E64" s="78">
        <v>74984786</v>
      </c>
      <c r="F64" s="79">
        <f t="shared" si="15"/>
        <v>306992825</v>
      </c>
      <c r="G64" s="77">
        <v>232008039</v>
      </c>
      <c r="H64" s="78">
        <v>74984786</v>
      </c>
      <c r="I64" s="79">
        <f t="shared" si="16"/>
        <v>306992825</v>
      </c>
      <c r="J64" s="77">
        <v>62350278</v>
      </c>
      <c r="K64" s="78">
        <v>27828258</v>
      </c>
      <c r="L64" s="78">
        <f t="shared" si="17"/>
        <v>90178536</v>
      </c>
      <c r="M64" s="95">
        <f t="shared" si="18"/>
        <v>0.29374802489276419</v>
      </c>
      <c r="N64" s="77">
        <v>0</v>
      </c>
      <c r="O64" s="78">
        <v>0</v>
      </c>
      <c r="P64" s="78">
        <f t="shared" si="19"/>
        <v>0</v>
      </c>
      <c r="Q64" s="95">
        <f t="shared" si="20"/>
        <v>0</v>
      </c>
      <c r="R64" s="77">
        <v>0</v>
      </c>
      <c r="S64" s="78">
        <v>0</v>
      </c>
      <c r="T64" s="78">
        <f t="shared" si="21"/>
        <v>0</v>
      </c>
      <c r="U64" s="95">
        <f t="shared" si="22"/>
        <v>0</v>
      </c>
      <c r="V64" s="77">
        <v>0</v>
      </c>
      <c r="W64" s="78">
        <v>0</v>
      </c>
      <c r="X64" s="78">
        <f t="shared" si="23"/>
        <v>0</v>
      </c>
      <c r="Y64" s="95">
        <f t="shared" si="24"/>
        <v>0</v>
      </c>
      <c r="Z64" s="77">
        <v>62350278</v>
      </c>
      <c r="AA64" s="78">
        <v>27828258</v>
      </c>
      <c r="AB64" s="78">
        <f t="shared" si="25"/>
        <v>90178536</v>
      </c>
      <c r="AC64" s="95">
        <f t="shared" si="26"/>
        <v>0.29374802489276419</v>
      </c>
      <c r="AD64" s="77">
        <v>56256471</v>
      </c>
      <c r="AE64" s="78">
        <v>20584480</v>
      </c>
      <c r="AF64" s="78">
        <f t="shared" si="27"/>
        <v>76840951</v>
      </c>
      <c r="AG64" s="78">
        <v>296983345</v>
      </c>
      <c r="AH64" s="78">
        <v>303237593</v>
      </c>
      <c r="AI64" s="79">
        <v>76840951</v>
      </c>
      <c r="AJ64" s="114">
        <f t="shared" si="28"/>
        <v>0.2587382501197163</v>
      </c>
      <c r="AK64" s="115">
        <f t="shared" si="29"/>
        <v>0.17357391893809337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145288859</v>
      </c>
      <c r="E65" s="78">
        <v>26314871</v>
      </c>
      <c r="F65" s="79">
        <f t="shared" si="15"/>
        <v>171603730</v>
      </c>
      <c r="G65" s="77">
        <v>145288859</v>
      </c>
      <c r="H65" s="78">
        <v>26314871</v>
      </c>
      <c r="I65" s="79">
        <f t="shared" si="16"/>
        <v>171603730</v>
      </c>
      <c r="J65" s="77">
        <v>35027973</v>
      </c>
      <c r="K65" s="78">
        <v>4554070</v>
      </c>
      <c r="L65" s="78">
        <f t="shared" si="17"/>
        <v>39582043</v>
      </c>
      <c r="M65" s="95">
        <f t="shared" si="18"/>
        <v>0.23065957249297553</v>
      </c>
      <c r="N65" s="77">
        <v>0</v>
      </c>
      <c r="O65" s="78">
        <v>0</v>
      </c>
      <c r="P65" s="78">
        <f t="shared" si="19"/>
        <v>0</v>
      </c>
      <c r="Q65" s="95">
        <f t="shared" si="20"/>
        <v>0</v>
      </c>
      <c r="R65" s="77">
        <v>0</v>
      </c>
      <c r="S65" s="78">
        <v>0</v>
      </c>
      <c r="T65" s="78">
        <f t="shared" si="21"/>
        <v>0</v>
      </c>
      <c r="U65" s="95">
        <f t="shared" si="22"/>
        <v>0</v>
      </c>
      <c r="V65" s="77">
        <v>0</v>
      </c>
      <c r="W65" s="78">
        <v>0</v>
      </c>
      <c r="X65" s="78">
        <f t="shared" si="23"/>
        <v>0</v>
      </c>
      <c r="Y65" s="95">
        <f t="shared" si="24"/>
        <v>0</v>
      </c>
      <c r="Z65" s="77">
        <v>35027973</v>
      </c>
      <c r="AA65" s="78">
        <v>4554070</v>
      </c>
      <c r="AB65" s="78">
        <f t="shared" si="25"/>
        <v>39582043</v>
      </c>
      <c r="AC65" s="95">
        <f t="shared" si="26"/>
        <v>0.23065957249297553</v>
      </c>
      <c r="AD65" s="77">
        <v>32184406</v>
      </c>
      <c r="AE65" s="78">
        <v>10951323</v>
      </c>
      <c r="AF65" s="78">
        <f t="shared" si="27"/>
        <v>43135729</v>
      </c>
      <c r="AG65" s="78">
        <v>173484840</v>
      </c>
      <c r="AH65" s="78">
        <v>174900044</v>
      </c>
      <c r="AI65" s="79">
        <v>43135729</v>
      </c>
      <c r="AJ65" s="114">
        <f t="shared" si="28"/>
        <v>0.24864264220435631</v>
      </c>
      <c r="AK65" s="115">
        <f t="shared" si="29"/>
        <v>-8.2383816905006957E-2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1493069153</v>
      </c>
      <c r="E66" s="78">
        <v>452464959</v>
      </c>
      <c r="F66" s="79">
        <f t="shared" si="15"/>
        <v>1945534112</v>
      </c>
      <c r="G66" s="77">
        <v>1493069153</v>
      </c>
      <c r="H66" s="78">
        <v>452464959</v>
      </c>
      <c r="I66" s="79">
        <f t="shared" si="16"/>
        <v>1945534112</v>
      </c>
      <c r="J66" s="77">
        <v>207743615</v>
      </c>
      <c r="K66" s="78">
        <v>21831273</v>
      </c>
      <c r="L66" s="78">
        <f t="shared" si="17"/>
        <v>229574888</v>
      </c>
      <c r="M66" s="95">
        <f t="shared" si="18"/>
        <v>0.11800095746663526</v>
      </c>
      <c r="N66" s="77">
        <v>0</v>
      </c>
      <c r="O66" s="78">
        <v>0</v>
      </c>
      <c r="P66" s="78">
        <f t="shared" si="19"/>
        <v>0</v>
      </c>
      <c r="Q66" s="95">
        <f t="shared" si="20"/>
        <v>0</v>
      </c>
      <c r="R66" s="77">
        <v>0</v>
      </c>
      <c r="S66" s="78">
        <v>0</v>
      </c>
      <c r="T66" s="78">
        <f t="shared" si="21"/>
        <v>0</v>
      </c>
      <c r="U66" s="95">
        <f t="shared" si="22"/>
        <v>0</v>
      </c>
      <c r="V66" s="77">
        <v>0</v>
      </c>
      <c r="W66" s="78">
        <v>0</v>
      </c>
      <c r="X66" s="78">
        <f t="shared" si="23"/>
        <v>0</v>
      </c>
      <c r="Y66" s="95">
        <f t="shared" si="24"/>
        <v>0</v>
      </c>
      <c r="Z66" s="77">
        <v>207743615</v>
      </c>
      <c r="AA66" s="78">
        <v>21831273</v>
      </c>
      <c r="AB66" s="78">
        <f t="shared" si="25"/>
        <v>229574888</v>
      </c>
      <c r="AC66" s="95">
        <f t="shared" si="26"/>
        <v>0.11800095746663526</v>
      </c>
      <c r="AD66" s="77">
        <v>206115796</v>
      </c>
      <c r="AE66" s="78">
        <v>75492949</v>
      </c>
      <c r="AF66" s="78">
        <f t="shared" si="27"/>
        <v>281608745</v>
      </c>
      <c r="AG66" s="78">
        <v>1583654852</v>
      </c>
      <c r="AH66" s="78">
        <v>1731352804</v>
      </c>
      <c r="AI66" s="79">
        <v>281608745</v>
      </c>
      <c r="AJ66" s="114">
        <f t="shared" si="28"/>
        <v>0.1778220454061413</v>
      </c>
      <c r="AK66" s="115">
        <f t="shared" si="29"/>
        <v>-0.18477358364705609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4845280502</v>
      </c>
      <c r="E67" s="81">
        <f>SUM(E62:E66)</f>
        <v>1648607266</v>
      </c>
      <c r="F67" s="82">
        <f t="shared" si="15"/>
        <v>6493887768</v>
      </c>
      <c r="G67" s="80">
        <f>SUM(G62:G66)</f>
        <v>4845280502</v>
      </c>
      <c r="H67" s="81">
        <f>SUM(H62:H66)</f>
        <v>1648607266</v>
      </c>
      <c r="I67" s="82">
        <f t="shared" si="16"/>
        <v>6493887768</v>
      </c>
      <c r="J67" s="80">
        <f>SUM(J62:J66)</f>
        <v>932631335</v>
      </c>
      <c r="K67" s="81">
        <f>SUM(K62:K66)</f>
        <v>131246204</v>
      </c>
      <c r="L67" s="81">
        <f t="shared" si="17"/>
        <v>1063877539</v>
      </c>
      <c r="M67" s="96">
        <f t="shared" si="18"/>
        <v>0.16382752166467685</v>
      </c>
      <c r="N67" s="80">
        <f>SUM(N62:N66)</f>
        <v>0</v>
      </c>
      <c r="O67" s="81">
        <f>SUM(O62:O66)</f>
        <v>0</v>
      </c>
      <c r="P67" s="81">
        <f t="shared" si="19"/>
        <v>0</v>
      </c>
      <c r="Q67" s="96">
        <f t="shared" si="20"/>
        <v>0</v>
      </c>
      <c r="R67" s="80">
        <f>SUM(R62:R66)</f>
        <v>0</v>
      </c>
      <c r="S67" s="81">
        <f>SUM(S62:S66)</f>
        <v>0</v>
      </c>
      <c r="T67" s="81">
        <f t="shared" si="21"/>
        <v>0</v>
      </c>
      <c r="U67" s="96">
        <f t="shared" si="22"/>
        <v>0</v>
      </c>
      <c r="V67" s="80">
        <f>SUM(V62:V66)</f>
        <v>0</v>
      </c>
      <c r="W67" s="81">
        <f>SUM(W62:W66)</f>
        <v>0</v>
      </c>
      <c r="X67" s="81">
        <f t="shared" si="23"/>
        <v>0</v>
      </c>
      <c r="Y67" s="96">
        <f t="shared" si="24"/>
        <v>0</v>
      </c>
      <c r="Z67" s="80">
        <v>932631335</v>
      </c>
      <c r="AA67" s="81">
        <v>131246204</v>
      </c>
      <c r="AB67" s="81">
        <f t="shared" si="25"/>
        <v>1063877539</v>
      </c>
      <c r="AC67" s="96">
        <f t="shared" si="26"/>
        <v>0.16382752166467685</v>
      </c>
      <c r="AD67" s="80">
        <f>SUM(AD62:AD66)</f>
        <v>831103776</v>
      </c>
      <c r="AE67" s="81">
        <f>SUM(AE62:AE66)</f>
        <v>181207743</v>
      </c>
      <c r="AF67" s="81">
        <f t="shared" si="27"/>
        <v>1012311519</v>
      </c>
      <c r="AG67" s="81">
        <f>SUM(AG62:AG66)</f>
        <v>5140931040</v>
      </c>
      <c r="AH67" s="81">
        <f>SUM(AH62:AH66)</f>
        <v>5935988179</v>
      </c>
      <c r="AI67" s="82">
        <f>SUM(AI62:AI66)</f>
        <v>1012311519</v>
      </c>
      <c r="AJ67" s="116">
        <f t="shared" si="28"/>
        <v>0.19691209843577284</v>
      </c>
      <c r="AK67" s="117">
        <f t="shared" si="29"/>
        <v>5.0938884950098018E-2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442227967</v>
      </c>
      <c r="E68" s="78">
        <v>111109115</v>
      </c>
      <c r="F68" s="79">
        <f t="shared" si="15"/>
        <v>553337082</v>
      </c>
      <c r="G68" s="77">
        <v>442227967</v>
      </c>
      <c r="H68" s="78">
        <v>111109115</v>
      </c>
      <c r="I68" s="79">
        <f t="shared" si="16"/>
        <v>553337082</v>
      </c>
      <c r="J68" s="77">
        <v>139801129</v>
      </c>
      <c r="K68" s="78">
        <v>26790717</v>
      </c>
      <c r="L68" s="78">
        <f t="shared" si="17"/>
        <v>166591846</v>
      </c>
      <c r="M68" s="95">
        <f t="shared" si="18"/>
        <v>0.3010675615627727</v>
      </c>
      <c r="N68" s="77">
        <v>0</v>
      </c>
      <c r="O68" s="78">
        <v>0</v>
      </c>
      <c r="P68" s="78">
        <f t="shared" si="19"/>
        <v>0</v>
      </c>
      <c r="Q68" s="95">
        <f t="shared" si="20"/>
        <v>0</v>
      </c>
      <c r="R68" s="77">
        <v>0</v>
      </c>
      <c r="S68" s="78">
        <v>0</v>
      </c>
      <c r="T68" s="78">
        <f t="shared" si="21"/>
        <v>0</v>
      </c>
      <c r="U68" s="95">
        <f t="shared" si="22"/>
        <v>0</v>
      </c>
      <c r="V68" s="77">
        <v>0</v>
      </c>
      <c r="W68" s="78">
        <v>0</v>
      </c>
      <c r="X68" s="78">
        <f t="shared" si="23"/>
        <v>0</v>
      </c>
      <c r="Y68" s="95">
        <f t="shared" si="24"/>
        <v>0</v>
      </c>
      <c r="Z68" s="77">
        <v>139801129</v>
      </c>
      <c r="AA68" s="78">
        <v>26790717</v>
      </c>
      <c r="AB68" s="78">
        <f t="shared" si="25"/>
        <v>166591846</v>
      </c>
      <c r="AC68" s="95">
        <f t="shared" si="26"/>
        <v>0.3010675615627727</v>
      </c>
      <c r="AD68" s="77">
        <v>130234974</v>
      </c>
      <c r="AE68" s="78">
        <v>8992271</v>
      </c>
      <c r="AF68" s="78">
        <f t="shared" si="27"/>
        <v>139227245</v>
      </c>
      <c r="AG68" s="78">
        <v>569779876</v>
      </c>
      <c r="AH68" s="78">
        <v>583802506</v>
      </c>
      <c r="AI68" s="79">
        <v>139227245</v>
      </c>
      <c r="AJ68" s="114">
        <f t="shared" si="28"/>
        <v>0.24435268928311535</v>
      </c>
      <c r="AK68" s="115">
        <f t="shared" si="29"/>
        <v>0.19654630815972829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213580259</v>
      </c>
      <c r="E69" s="78">
        <v>59604599</v>
      </c>
      <c r="F69" s="79">
        <f t="shared" si="15"/>
        <v>273184858</v>
      </c>
      <c r="G69" s="77">
        <v>213580259</v>
      </c>
      <c r="H69" s="78">
        <v>59604599</v>
      </c>
      <c r="I69" s="79">
        <f t="shared" si="16"/>
        <v>273184858</v>
      </c>
      <c r="J69" s="77">
        <v>54695808</v>
      </c>
      <c r="K69" s="78">
        <v>10301413</v>
      </c>
      <c r="L69" s="78">
        <f t="shared" si="17"/>
        <v>64997221</v>
      </c>
      <c r="M69" s="95">
        <f t="shared" si="18"/>
        <v>0.23792395184655513</v>
      </c>
      <c r="N69" s="77">
        <v>0</v>
      </c>
      <c r="O69" s="78">
        <v>0</v>
      </c>
      <c r="P69" s="78">
        <f t="shared" si="19"/>
        <v>0</v>
      </c>
      <c r="Q69" s="95">
        <f t="shared" si="20"/>
        <v>0</v>
      </c>
      <c r="R69" s="77">
        <v>0</v>
      </c>
      <c r="S69" s="78">
        <v>0</v>
      </c>
      <c r="T69" s="78">
        <f t="shared" si="21"/>
        <v>0</v>
      </c>
      <c r="U69" s="95">
        <f t="shared" si="22"/>
        <v>0</v>
      </c>
      <c r="V69" s="77">
        <v>0</v>
      </c>
      <c r="W69" s="78">
        <v>0</v>
      </c>
      <c r="X69" s="78">
        <f t="shared" si="23"/>
        <v>0</v>
      </c>
      <c r="Y69" s="95">
        <f t="shared" si="24"/>
        <v>0</v>
      </c>
      <c r="Z69" s="77">
        <v>54695808</v>
      </c>
      <c r="AA69" s="78">
        <v>10301413</v>
      </c>
      <c r="AB69" s="78">
        <f t="shared" si="25"/>
        <v>64997221</v>
      </c>
      <c r="AC69" s="95">
        <f t="shared" si="26"/>
        <v>0.23792395184655513</v>
      </c>
      <c r="AD69" s="77">
        <v>40645297</v>
      </c>
      <c r="AE69" s="78">
        <v>3200376</v>
      </c>
      <c r="AF69" s="78">
        <f t="shared" si="27"/>
        <v>43845673</v>
      </c>
      <c r="AG69" s="78">
        <v>253548582</v>
      </c>
      <c r="AH69" s="78">
        <v>255674016</v>
      </c>
      <c r="AI69" s="79">
        <v>43845673</v>
      </c>
      <c r="AJ69" s="114">
        <f t="shared" si="28"/>
        <v>0.1729280939145619</v>
      </c>
      <c r="AK69" s="115">
        <f t="shared" si="29"/>
        <v>0.48240901673467307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347107227</v>
      </c>
      <c r="E70" s="78">
        <v>108906083</v>
      </c>
      <c r="F70" s="79">
        <f t="shared" si="15"/>
        <v>456013310</v>
      </c>
      <c r="G70" s="77">
        <v>347107227</v>
      </c>
      <c r="H70" s="78">
        <v>108906083</v>
      </c>
      <c r="I70" s="79">
        <f t="shared" si="16"/>
        <v>456013310</v>
      </c>
      <c r="J70" s="77">
        <v>80298349</v>
      </c>
      <c r="K70" s="78">
        <v>18879042</v>
      </c>
      <c r="L70" s="78">
        <f t="shared" si="17"/>
        <v>99177391</v>
      </c>
      <c r="M70" s="95">
        <f t="shared" si="18"/>
        <v>0.21748793034133149</v>
      </c>
      <c r="N70" s="77">
        <v>0</v>
      </c>
      <c r="O70" s="78">
        <v>0</v>
      </c>
      <c r="P70" s="78">
        <f t="shared" si="19"/>
        <v>0</v>
      </c>
      <c r="Q70" s="95">
        <f t="shared" si="20"/>
        <v>0</v>
      </c>
      <c r="R70" s="77">
        <v>0</v>
      </c>
      <c r="S70" s="78">
        <v>0</v>
      </c>
      <c r="T70" s="78">
        <f t="shared" si="21"/>
        <v>0</v>
      </c>
      <c r="U70" s="95">
        <f t="shared" si="22"/>
        <v>0</v>
      </c>
      <c r="V70" s="77">
        <v>0</v>
      </c>
      <c r="W70" s="78">
        <v>0</v>
      </c>
      <c r="X70" s="78">
        <f t="shared" si="23"/>
        <v>0</v>
      </c>
      <c r="Y70" s="95">
        <f t="shared" si="24"/>
        <v>0</v>
      </c>
      <c r="Z70" s="77">
        <v>80298349</v>
      </c>
      <c r="AA70" s="78">
        <v>18879042</v>
      </c>
      <c r="AB70" s="78">
        <f t="shared" si="25"/>
        <v>99177391</v>
      </c>
      <c r="AC70" s="95">
        <f t="shared" si="26"/>
        <v>0.21748793034133149</v>
      </c>
      <c r="AD70" s="77">
        <v>70812258</v>
      </c>
      <c r="AE70" s="78">
        <v>19044816</v>
      </c>
      <c r="AF70" s="78">
        <f t="shared" si="27"/>
        <v>89857074</v>
      </c>
      <c r="AG70" s="78">
        <v>483908318</v>
      </c>
      <c r="AH70" s="78">
        <v>491518537</v>
      </c>
      <c r="AI70" s="79">
        <v>89857074</v>
      </c>
      <c r="AJ70" s="114">
        <f t="shared" si="28"/>
        <v>0.18569028606778362</v>
      </c>
      <c r="AK70" s="115">
        <f t="shared" si="29"/>
        <v>0.10372379808405507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264792946</v>
      </c>
      <c r="E71" s="78">
        <v>91794000</v>
      </c>
      <c r="F71" s="79">
        <f t="shared" si="15"/>
        <v>356586946</v>
      </c>
      <c r="G71" s="77">
        <v>264792946</v>
      </c>
      <c r="H71" s="78">
        <v>91794000</v>
      </c>
      <c r="I71" s="79">
        <f t="shared" si="16"/>
        <v>356586946</v>
      </c>
      <c r="J71" s="77">
        <v>31410379</v>
      </c>
      <c r="K71" s="78">
        <v>7446534</v>
      </c>
      <c r="L71" s="78">
        <f t="shared" si="17"/>
        <v>38856913</v>
      </c>
      <c r="M71" s="95">
        <f t="shared" si="18"/>
        <v>0.10896897218441642</v>
      </c>
      <c r="N71" s="77">
        <v>0</v>
      </c>
      <c r="O71" s="78">
        <v>0</v>
      </c>
      <c r="P71" s="78">
        <f t="shared" si="19"/>
        <v>0</v>
      </c>
      <c r="Q71" s="95">
        <f t="shared" si="20"/>
        <v>0</v>
      </c>
      <c r="R71" s="77">
        <v>0</v>
      </c>
      <c r="S71" s="78">
        <v>0</v>
      </c>
      <c r="T71" s="78">
        <f t="shared" si="21"/>
        <v>0</v>
      </c>
      <c r="U71" s="95">
        <f t="shared" si="22"/>
        <v>0</v>
      </c>
      <c r="V71" s="77">
        <v>0</v>
      </c>
      <c r="W71" s="78">
        <v>0</v>
      </c>
      <c r="X71" s="78">
        <f t="shared" si="23"/>
        <v>0</v>
      </c>
      <c r="Y71" s="95">
        <f t="shared" si="24"/>
        <v>0</v>
      </c>
      <c r="Z71" s="77">
        <v>31410379</v>
      </c>
      <c r="AA71" s="78">
        <v>7446534</v>
      </c>
      <c r="AB71" s="78">
        <f t="shared" si="25"/>
        <v>38856913</v>
      </c>
      <c r="AC71" s="95">
        <f t="shared" si="26"/>
        <v>0.10896897218441642</v>
      </c>
      <c r="AD71" s="77">
        <v>47111137</v>
      </c>
      <c r="AE71" s="78">
        <v>8294684</v>
      </c>
      <c r="AF71" s="78">
        <f t="shared" si="27"/>
        <v>55405821</v>
      </c>
      <c r="AG71" s="78">
        <v>332098669</v>
      </c>
      <c r="AH71" s="78">
        <v>354659541</v>
      </c>
      <c r="AI71" s="79">
        <v>55405821</v>
      </c>
      <c r="AJ71" s="114">
        <f t="shared" si="28"/>
        <v>0.16683542022867909</v>
      </c>
      <c r="AK71" s="115">
        <f t="shared" si="29"/>
        <v>-0.29868536737322238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684154362</v>
      </c>
      <c r="E72" s="78">
        <v>306141124</v>
      </c>
      <c r="F72" s="79">
        <f t="shared" si="15"/>
        <v>990295486</v>
      </c>
      <c r="G72" s="77">
        <v>684154362</v>
      </c>
      <c r="H72" s="78">
        <v>306141124</v>
      </c>
      <c r="I72" s="79">
        <f t="shared" si="16"/>
        <v>990295486</v>
      </c>
      <c r="J72" s="77">
        <v>121642636</v>
      </c>
      <c r="K72" s="78">
        <v>78335194</v>
      </c>
      <c r="L72" s="78">
        <f t="shared" si="17"/>
        <v>199977830</v>
      </c>
      <c r="M72" s="95">
        <f t="shared" si="18"/>
        <v>0.20193753564176098</v>
      </c>
      <c r="N72" s="77">
        <v>0</v>
      </c>
      <c r="O72" s="78">
        <v>0</v>
      </c>
      <c r="P72" s="78">
        <f t="shared" si="19"/>
        <v>0</v>
      </c>
      <c r="Q72" s="95">
        <f t="shared" si="20"/>
        <v>0</v>
      </c>
      <c r="R72" s="77">
        <v>0</v>
      </c>
      <c r="S72" s="78">
        <v>0</v>
      </c>
      <c r="T72" s="78">
        <f t="shared" si="21"/>
        <v>0</v>
      </c>
      <c r="U72" s="95">
        <f t="shared" si="22"/>
        <v>0</v>
      </c>
      <c r="V72" s="77">
        <v>0</v>
      </c>
      <c r="W72" s="78">
        <v>0</v>
      </c>
      <c r="X72" s="78">
        <f t="shared" si="23"/>
        <v>0</v>
      </c>
      <c r="Y72" s="95">
        <f t="shared" si="24"/>
        <v>0</v>
      </c>
      <c r="Z72" s="77">
        <v>121642636</v>
      </c>
      <c r="AA72" s="78">
        <v>78335194</v>
      </c>
      <c r="AB72" s="78">
        <f t="shared" si="25"/>
        <v>199977830</v>
      </c>
      <c r="AC72" s="95">
        <f t="shared" si="26"/>
        <v>0.20193753564176098</v>
      </c>
      <c r="AD72" s="77">
        <v>131384232</v>
      </c>
      <c r="AE72" s="78">
        <v>28298127</v>
      </c>
      <c r="AF72" s="78">
        <f t="shared" si="27"/>
        <v>159682359</v>
      </c>
      <c r="AG72" s="78">
        <v>906013842</v>
      </c>
      <c r="AH72" s="78">
        <v>924844652</v>
      </c>
      <c r="AI72" s="79">
        <v>159682359</v>
      </c>
      <c r="AJ72" s="114">
        <f t="shared" si="28"/>
        <v>0.17624715164119975</v>
      </c>
      <c r="AK72" s="115">
        <f t="shared" si="29"/>
        <v>0.25234766853613433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1951862761</v>
      </c>
      <c r="E73" s="81">
        <f>SUM(E68:E72)</f>
        <v>677554921</v>
      </c>
      <c r="F73" s="82">
        <f t="shared" si="15"/>
        <v>2629417682</v>
      </c>
      <c r="G73" s="80">
        <f>SUM(G68:G72)</f>
        <v>1951862761</v>
      </c>
      <c r="H73" s="81">
        <f>SUM(H68:H72)</f>
        <v>677554921</v>
      </c>
      <c r="I73" s="82">
        <f t="shared" si="16"/>
        <v>2629417682</v>
      </c>
      <c r="J73" s="80">
        <f>SUM(J68:J72)</f>
        <v>427848301</v>
      </c>
      <c r="K73" s="81">
        <f>SUM(K68:K72)</f>
        <v>141752900</v>
      </c>
      <c r="L73" s="81">
        <f t="shared" si="17"/>
        <v>569601201</v>
      </c>
      <c r="M73" s="96">
        <f t="shared" si="18"/>
        <v>0.21662636746503783</v>
      </c>
      <c r="N73" s="80">
        <f>SUM(N68:N72)</f>
        <v>0</v>
      </c>
      <c r="O73" s="81">
        <f>SUM(O68:O72)</f>
        <v>0</v>
      </c>
      <c r="P73" s="81">
        <f t="shared" si="19"/>
        <v>0</v>
      </c>
      <c r="Q73" s="96">
        <f t="shared" si="20"/>
        <v>0</v>
      </c>
      <c r="R73" s="80">
        <f>SUM(R68:R72)</f>
        <v>0</v>
      </c>
      <c r="S73" s="81">
        <f>SUM(S68:S72)</f>
        <v>0</v>
      </c>
      <c r="T73" s="81">
        <f t="shared" si="21"/>
        <v>0</v>
      </c>
      <c r="U73" s="96">
        <f t="shared" si="22"/>
        <v>0</v>
      </c>
      <c r="V73" s="80">
        <f>SUM(V68:V72)</f>
        <v>0</v>
      </c>
      <c r="W73" s="81">
        <f>SUM(W68:W72)</f>
        <v>0</v>
      </c>
      <c r="X73" s="81">
        <f t="shared" si="23"/>
        <v>0</v>
      </c>
      <c r="Y73" s="96">
        <f t="shared" si="24"/>
        <v>0</v>
      </c>
      <c r="Z73" s="80">
        <v>427848301</v>
      </c>
      <c r="AA73" s="81">
        <v>141752900</v>
      </c>
      <c r="AB73" s="81">
        <f t="shared" si="25"/>
        <v>569601201</v>
      </c>
      <c r="AC73" s="96">
        <f t="shared" si="26"/>
        <v>0.21662636746503783</v>
      </c>
      <c r="AD73" s="80">
        <f>SUM(AD68:AD72)</f>
        <v>420187898</v>
      </c>
      <c r="AE73" s="81">
        <f>SUM(AE68:AE72)</f>
        <v>67830274</v>
      </c>
      <c r="AF73" s="81">
        <f t="shared" si="27"/>
        <v>488018172</v>
      </c>
      <c r="AG73" s="81">
        <f>SUM(AG68:AG72)</f>
        <v>2545349287</v>
      </c>
      <c r="AH73" s="81">
        <f>SUM(AH68:AH72)</f>
        <v>2610499252</v>
      </c>
      <c r="AI73" s="82">
        <f>SUM(AI68:AI72)</f>
        <v>488018172</v>
      </c>
      <c r="AJ73" s="116">
        <f t="shared" si="28"/>
        <v>0.19172935301747449</v>
      </c>
      <c r="AK73" s="117">
        <f t="shared" si="29"/>
        <v>0.16717211300893942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92893526792</v>
      </c>
      <c r="E74" s="84">
        <f>SUM(E9,E11:E15,E17:E24,E26:E29,E31:E35,E37:E40,E42:E47,E49:E53,E55:E60,E62:E66,E68:E72)</f>
        <v>16920947494</v>
      </c>
      <c r="F74" s="85">
        <f t="shared" si="15"/>
        <v>109814474286</v>
      </c>
      <c r="G74" s="83">
        <f>SUM(G9,G11:G15,G17:G24,G26:G29,G31:G35,G37:G40,G42:G47,G49:G53,G55:G60,G62:G66,G68:G72)</f>
        <v>92893526792</v>
      </c>
      <c r="H74" s="84">
        <f>SUM(H9,H11:H15,H17:H24,H26:H29,H31:H35,H37:H40,H42:H47,H49:H53,H55:H60,H62:H66,H68:H72)</f>
        <v>16925763997</v>
      </c>
      <c r="I74" s="85">
        <f t="shared" si="16"/>
        <v>109819290789</v>
      </c>
      <c r="J74" s="83">
        <f>SUM(J9,J11:J15,J17:J24,J26:J29,J31:J35,J37:J40,J42:J47,J49:J53,J55:J60,J62:J66,J68:J72)</f>
        <v>21438657339</v>
      </c>
      <c r="K74" s="84">
        <f>SUM(K9,K11:K15,K17:K24,K26:K29,K31:K35,K37:K40,K42:K47,K49:K53,K55:K60,K62:K66,K68:K72)</f>
        <v>1902526484</v>
      </c>
      <c r="L74" s="84">
        <f t="shared" si="17"/>
        <v>23341183823</v>
      </c>
      <c r="M74" s="97">
        <f t="shared" si="18"/>
        <v>0.21255106828823306</v>
      </c>
      <c r="N74" s="83">
        <f>SUM(N9,N11:N15,N17:N24,N26:N29,N31:N35,N37:N40,N42:N47,N49:N53,N55:N60,N62:N66,N68:N72)</f>
        <v>0</v>
      </c>
      <c r="O74" s="84">
        <f>SUM(O9,O11:O15,O17:O24,O26:O29,O31:O35,O37:O40,O42:O47,O49:O53,O55:O60,O62:O66,O68:O72)</f>
        <v>0</v>
      </c>
      <c r="P74" s="84">
        <f t="shared" si="19"/>
        <v>0</v>
      </c>
      <c r="Q74" s="97">
        <f t="shared" si="20"/>
        <v>0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1"/>
        <v>0</v>
      </c>
      <c r="U74" s="97">
        <f t="shared" si="22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3"/>
        <v>0</v>
      </c>
      <c r="Y74" s="97">
        <f t="shared" si="24"/>
        <v>0</v>
      </c>
      <c r="Z74" s="83">
        <v>21438657339</v>
      </c>
      <c r="AA74" s="84">
        <v>1902526484</v>
      </c>
      <c r="AB74" s="84">
        <f t="shared" si="25"/>
        <v>23341183823</v>
      </c>
      <c r="AC74" s="97">
        <f t="shared" si="26"/>
        <v>0.21255106828823306</v>
      </c>
      <c r="AD74" s="83">
        <f>SUM(AD9,AD11:AD15,AD17:AD24,AD26:AD29,AD31:AD35,AD37:AD40,AD42:AD47,AD49:AD53,AD55:AD60,AD62:AD66,AD68:AD72)</f>
        <v>18999484717</v>
      </c>
      <c r="AE74" s="84">
        <f>SUM(AE9,AE11:AE15,AE17:AE24,AE26:AE29,AE31:AE35,AE37:AE40,AE42:AE47,AE49:AE53,AE55:AE60,AE62:AE66,AE68:AE72)</f>
        <v>1388077187</v>
      </c>
      <c r="AF74" s="84">
        <f t="shared" si="27"/>
        <v>20387561904</v>
      </c>
      <c r="AG74" s="84">
        <f>SUM(AG9,AG11:AG15,AG17:AG24,AG26:AG29,AG31:AG35,AG37:AG40,AG42:AG47,AG49:AG53,AG55:AG60,AG62:AG66,AG68:AG72)</f>
        <v>96231781125</v>
      </c>
      <c r="AH74" s="84">
        <f>SUM(AH9,AH11:AH15,AH17:AH24,AH26:AH29,AH31:AH35,AH37:AH40,AH42:AH47,AH49:AH53,AH55:AH60,AH62:AH66,AH68:AH72)</f>
        <v>99079499150</v>
      </c>
      <c r="AI74" s="85">
        <f>SUM(AI9,AI11:AI15,AI17:AI24,AI26:AI29,AI31:AI35,AI37:AI40,AI42:AI47,AI49:AI53,AI55:AI60,AI62:AI66,AI68:AI72)</f>
        <v>20387561904</v>
      </c>
      <c r="AJ74" s="118">
        <f t="shared" si="28"/>
        <v>0.21185892712011259</v>
      </c>
      <c r="AK74" s="119">
        <f t="shared" si="29"/>
        <v>0.14487371922684411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9" orientation="landscape" r:id="rId1"/>
  <rowBreaks count="1" manualBreakCount="1">
    <brk id="75" max="3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548343584</v>
      </c>
      <c r="E9" s="78">
        <v>214990539</v>
      </c>
      <c r="F9" s="79">
        <f>$D9       +$E9</f>
        <v>763334123</v>
      </c>
      <c r="G9" s="77">
        <v>548343584</v>
      </c>
      <c r="H9" s="78">
        <v>214990539</v>
      </c>
      <c r="I9" s="79">
        <f>$G9       +$H9</f>
        <v>763334123</v>
      </c>
      <c r="J9" s="77">
        <v>72709684</v>
      </c>
      <c r="K9" s="78">
        <v>53324662</v>
      </c>
      <c r="L9" s="78">
        <f>$J9       +$K9</f>
        <v>126034346</v>
      </c>
      <c r="M9" s="95">
        <f>IF(($F9       =0),0,($L9       /$F9       ))</f>
        <v>0.16511032613695956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72709684</v>
      </c>
      <c r="AA9" s="78">
        <v>53324662</v>
      </c>
      <c r="AB9" s="78">
        <f>$Z9       +$AA9</f>
        <v>126034346</v>
      </c>
      <c r="AC9" s="95">
        <f>IF(($F9       =0),0,($AB9       /$F9       ))</f>
        <v>0.16511032613695956</v>
      </c>
      <c r="AD9" s="77">
        <v>80309467</v>
      </c>
      <c r="AE9" s="78">
        <v>18160070</v>
      </c>
      <c r="AF9" s="78">
        <f>$AD9       +$AE9</f>
        <v>98469537</v>
      </c>
      <c r="AG9" s="78">
        <v>696783204</v>
      </c>
      <c r="AH9" s="78">
        <v>705575594</v>
      </c>
      <c r="AI9" s="79">
        <v>98469537</v>
      </c>
      <c r="AJ9" s="114">
        <f>IF(($AG9       =0),0,($AI9       /$AG9       ))</f>
        <v>0.14132019318881286</v>
      </c>
      <c r="AK9" s="115">
        <f>IF(($AF9       =0),0,(($L9       /$AF9       )-1))</f>
        <v>0.27993235105797232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423397997</v>
      </c>
      <c r="E10" s="78">
        <v>110032249</v>
      </c>
      <c r="F10" s="79">
        <f t="shared" ref="F10:F41" si="0">$D10      +$E10</f>
        <v>533430246</v>
      </c>
      <c r="G10" s="77">
        <v>423397997</v>
      </c>
      <c r="H10" s="78">
        <v>110032249</v>
      </c>
      <c r="I10" s="79">
        <f t="shared" ref="I10:I41" si="1">$G10      +$H10</f>
        <v>533430246</v>
      </c>
      <c r="J10" s="77">
        <v>104579993</v>
      </c>
      <c r="K10" s="78">
        <v>24124042</v>
      </c>
      <c r="L10" s="78">
        <f t="shared" ref="L10:L41" si="2">$J10      +$K10</f>
        <v>128704035</v>
      </c>
      <c r="M10" s="95">
        <f t="shared" ref="M10:M41" si="3">IF(($F10      =0),0,($L10      /$F10      ))</f>
        <v>0.24127622302091958</v>
      </c>
      <c r="N10" s="77">
        <v>0</v>
      </c>
      <c r="O10" s="78">
        <v>0</v>
      </c>
      <c r="P10" s="78">
        <f t="shared" ref="P10:P41" si="4">$N10      +$O10</f>
        <v>0</v>
      </c>
      <c r="Q10" s="95">
        <f t="shared" ref="Q10:Q41" si="5">IF(($F10      =0),0,($P10      /$F10      ))</f>
        <v>0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v>104579993</v>
      </c>
      <c r="AA10" s="78">
        <v>24124042</v>
      </c>
      <c r="AB10" s="78">
        <f t="shared" ref="AB10:AB41" si="10">$Z10      +$AA10</f>
        <v>128704035</v>
      </c>
      <c r="AC10" s="95">
        <f t="shared" ref="AC10:AC41" si="11">IF(($F10      =0),0,($AB10      /$F10      ))</f>
        <v>0.24127622302091958</v>
      </c>
      <c r="AD10" s="77">
        <v>88380336</v>
      </c>
      <c r="AE10" s="78">
        <v>40062182</v>
      </c>
      <c r="AF10" s="78">
        <f t="shared" ref="AF10:AF41" si="12">$AD10      +$AE10</f>
        <v>128442518</v>
      </c>
      <c r="AG10" s="78">
        <v>526080432</v>
      </c>
      <c r="AH10" s="78">
        <v>517506382</v>
      </c>
      <c r="AI10" s="79">
        <v>128442518</v>
      </c>
      <c r="AJ10" s="114">
        <f t="shared" ref="AJ10:AJ41" si="13">IF(($AG10      =0),0,($AI10      /$AG10      ))</f>
        <v>0.24414996298512773</v>
      </c>
      <c r="AK10" s="115">
        <f t="shared" ref="AK10:AK41" si="14">IF(($AF10      =0),0,(($L10      /$AF10      )-1))</f>
        <v>2.0360625443360814E-3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1525702777</v>
      </c>
      <c r="E11" s="78">
        <v>190704744</v>
      </c>
      <c r="F11" s="79">
        <f t="shared" si="0"/>
        <v>1716407521</v>
      </c>
      <c r="G11" s="77">
        <v>1525702777</v>
      </c>
      <c r="H11" s="78">
        <v>190704744</v>
      </c>
      <c r="I11" s="79">
        <f t="shared" si="1"/>
        <v>1716407521</v>
      </c>
      <c r="J11" s="77">
        <v>337122386</v>
      </c>
      <c r="K11" s="78">
        <v>21030392</v>
      </c>
      <c r="L11" s="78">
        <f t="shared" si="2"/>
        <v>358152778</v>
      </c>
      <c r="M11" s="95">
        <f t="shared" si="3"/>
        <v>0.20866418587547078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337122386</v>
      </c>
      <c r="AA11" s="78">
        <v>21030392</v>
      </c>
      <c r="AB11" s="78">
        <f t="shared" si="10"/>
        <v>358152778</v>
      </c>
      <c r="AC11" s="95">
        <f t="shared" si="11"/>
        <v>0.20866418587547078</v>
      </c>
      <c r="AD11" s="77">
        <v>301676315</v>
      </c>
      <c r="AE11" s="78">
        <v>20269894</v>
      </c>
      <c r="AF11" s="78">
        <f t="shared" si="12"/>
        <v>321946209</v>
      </c>
      <c r="AG11" s="78">
        <v>1695648891</v>
      </c>
      <c r="AH11" s="78">
        <v>1698232761</v>
      </c>
      <c r="AI11" s="79">
        <v>321946209</v>
      </c>
      <c r="AJ11" s="114">
        <f t="shared" si="13"/>
        <v>0.18986608059533711</v>
      </c>
      <c r="AK11" s="115">
        <f t="shared" si="14"/>
        <v>0.11246154788547291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764525273</v>
      </c>
      <c r="E12" s="78">
        <v>64766000</v>
      </c>
      <c r="F12" s="79">
        <f t="shared" si="0"/>
        <v>829291273</v>
      </c>
      <c r="G12" s="77">
        <v>764525273</v>
      </c>
      <c r="H12" s="78">
        <v>64766000</v>
      </c>
      <c r="I12" s="79">
        <f t="shared" si="1"/>
        <v>829291273</v>
      </c>
      <c r="J12" s="77">
        <v>130867679</v>
      </c>
      <c r="K12" s="78">
        <v>11286103</v>
      </c>
      <c r="L12" s="78">
        <f t="shared" si="2"/>
        <v>142153782</v>
      </c>
      <c r="M12" s="95">
        <f t="shared" si="3"/>
        <v>0.17141598691344243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130867679</v>
      </c>
      <c r="AA12" s="78">
        <v>11286103</v>
      </c>
      <c r="AB12" s="78">
        <f t="shared" si="10"/>
        <v>142153782</v>
      </c>
      <c r="AC12" s="95">
        <f t="shared" si="11"/>
        <v>0.17141598691344243</v>
      </c>
      <c r="AD12" s="77">
        <v>130028952</v>
      </c>
      <c r="AE12" s="78">
        <v>3585476</v>
      </c>
      <c r="AF12" s="78">
        <f t="shared" si="12"/>
        <v>133614428</v>
      </c>
      <c r="AG12" s="78">
        <v>671908043</v>
      </c>
      <c r="AH12" s="78">
        <v>674908043</v>
      </c>
      <c r="AI12" s="79">
        <v>133614428</v>
      </c>
      <c r="AJ12" s="114">
        <f t="shared" si="13"/>
        <v>0.19885820595840076</v>
      </c>
      <c r="AK12" s="115">
        <f t="shared" si="14"/>
        <v>6.3910418416789572E-2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286339350</v>
      </c>
      <c r="E13" s="78">
        <v>167915976</v>
      </c>
      <c r="F13" s="79">
        <f t="shared" si="0"/>
        <v>454255326</v>
      </c>
      <c r="G13" s="77">
        <v>286339350</v>
      </c>
      <c r="H13" s="78">
        <v>167915976</v>
      </c>
      <c r="I13" s="79">
        <f t="shared" si="1"/>
        <v>454255326</v>
      </c>
      <c r="J13" s="77">
        <v>51585310</v>
      </c>
      <c r="K13" s="78">
        <v>46842056</v>
      </c>
      <c r="L13" s="78">
        <f t="shared" si="2"/>
        <v>98427366</v>
      </c>
      <c r="M13" s="95">
        <f t="shared" si="3"/>
        <v>0.21667850736438035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51585310</v>
      </c>
      <c r="AA13" s="78">
        <v>46842056</v>
      </c>
      <c r="AB13" s="78">
        <f t="shared" si="10"/>
        <v>98427366</v>
      </c>
      <c r="AC13" s="95">
        <f t="shared" si="11"/>
        <v>0.21667850736438035</v>
      </c>
      <c r="AD13" s="77">
        <v>43829346</v>
      </c>
      <c r="AE13" s="78">
        <v>23917481</v>
      </c>
      <c r="AF13" s="78">
        <f t="shared" si="12"/>
        <v>67746827</v>
      </c>
      <c r="AG13" s="78">
        <v>408506967</v>
      </c>
      <c r="AH13" s="78">
        <v>421016722</v>
      </c>
      <c r="AI13" s="79">
        <v>67746827</v>
      </c>
      <c r="AJ13" s="114">
        <f t="shared" si="13"/>
        <v>0.16584007733704087</v>
      </c>
      <c r="AK13" s="115">
        <f t="shared" si="14"/>
        <v>0.45287049384615452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1689403365</v>
      </c>
      <c r="E14" s="78">
        <v>450742250</v>
      </c>
      <c r="F14" s="79">
        <f t="shared" si="0"/>
        <v>2140145615</v>
      </c>
      <c r="G14" s="77">
        <v>1689403365</v>
      </c>
      <c r="H14" s="78">
        <v>450742250</v>
      </c>
      <c r="I14" s="79">
        <f t="shared" si="1"/>
        <v>2140145615</v>
      </c>
      <c r="J14" s="77">
        <v>252972896</v>
      </c>
      <c r="K14" s="78">
        <v>91793328</v>
      </c>
      <c r="L14" s="78">
        <f t="shared" si="2"/>
        <v>344766224</v>
      </c>
      <c r="M14" s="95">
        <f t="shared" si="3"/>
        <v>0.16109475055509248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252972896</v>
      </c>
      <c r="AA14" s="78">
        <v>91793328</v>
      </c>
      <c r="AB14" s="78">
        <f t="shared" si="10"/>
        <v>344766224</v>
      </c>
      <c r="AC14" s="95">
        <f t="shared" si="11"/>
        <v>0.16109475055509248</v>
      </c>
      <c r="AD14" s="77">
        <v>244403081</v>
      </c>
      <c r="AE14" s="78">
        <v>42724423</v>
      </c>
      <c r="AF14" s="78">
        <f t="shared" si="12"/>
        <v>287127504</v>
      </c>
      <c r="AG14" s="78">
        <v>1963836042</v>
      </c>
      <c r="AH14" s="78">
        <v>1968456499</v>
      </c>
      <c r="AI14" s="79">
        <v>287127504</v>
      </c>
      <c r="AJ14" s="114">
        <f t="shared" si="13"/>
        <v>0.14620747244641924</v>
      </c>
      <c r="AK14" s="115">
        <f t="shared" si="14"/>
        <v>0.20074259413337159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5237712346</v>
      </c>
      <c r="E15" s="81">
        <f>SUM(E9:E14)</f>
        <v>1199151758</v>
      </c>
      <c r="F15" s="82">
        <f t="shared" si="0"/>
        <v>6436864104</v>
      </c>
      <c r="G15" s="80">
        <f>SUM(G9:G14)</f>
        <v>5237712346</v>
      </c>
      <c r="H15" s="81">
        <f>SUM(H9:H14)</f>
        <v>1199151758</v>
      </c>
      <c r="I15" s="82">
        <f t="shared" si="1"/>
        <v>6436864104</v>
      </c>
      <c r="J15" s="80">
        <f>SUM(J9:J14)</f>
        <v>949837948</v>
      </c>
      <c r="K15" s="81">
        <f>SUM(K9:K14)</f>
        <v>248400583</v>
      </c>
      <c r="L15" s="81">
        <f t="shared" si="2"/>
        <v>1198238531</v>
      </c>
      <c r="M15" s="96">
        <f t="shared" si="3"/>
        <v>0.18615252887743736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949837948</v>
      </c>
      <c r="AA15" s="81">
        <v>248400583</v>
      </c>
      <c r="AB15" s="81">
        <f t="shared" si="10"/>
        <v>1198238531</v>
      </c>
      <c r="AC15" s="96">
        <f t="shared" si="11"/>
        <v>0.18615252887743736</v>
      </c>
      <c r="AD15" s="80">
        <f>SUM(AD9:AD14)</f>
        <v>888627497</v>
      </c>
      <c r="AE15" s="81">
        <f>SUM(AE9:AE14)</f>
        <v>148719526</v>
      </c>
      <c r="AF15" s="81">
        <f t="shared" si="12"/>
        <v>1037347023</v>
      </c>
      <c r="AG15" s="81">
        <f>SUM(AG9:AG14)</f>
        <v>5962763579</v>
      </c>
      <c r="AH15" s="81">
        <f>SUM(AH9:AH14)</f>
        <v>5985696001</v>
      </c>
      <c r="AI15" s="82">
        <f>SUM(AI9:AI14)</f>
        <v>1037347023</v>
      </c>
      <c r="AJ15" s="116">
        <f t="shared" si="13"/>
        <v>0.17397084577583921</v>
      </c>
      <c r="AK15" s="117">
        <f t="shared" si="14"/>
        <v>0.15509902128479913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484867650</v>
      </c>
      <c r="E16" s="78">
        <v>80036000</v>
      </c>
      <c r="F16" s="79">
        <f t="shared" si="0"/>
        <v>564903650</v>
      </c>
      <c r="G16" s="77">
        <v>484867650</v>
      </c>
      <c r="H16" s="78">
        <v>80036000</v>
      </c>
      <c r="I16" s="79">
        <f t="shared" si="1"/>
        <v>564903650</v>
      </c>
      <c r="J16" s="77">
        <v>128068916</v>
      </c>
      <c r="K16" s="78">
        <v>5723342</v>
      </c>
      <c r="L16" s="78">
        <f t="shared" si="2"/>
        <v>133792258</v>
      </c>
      <c r="M16" s="95">
        <f t="shared" si="3"/>
        <v>0.2368408453370765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128068916</v>
      </c>
      <c r="AA16" s="78">
        <v>5723342</v>
      </c>
      <c r="AB16" s="78">
        <f t="shared" si="10"/>
        <v>133792258</v>
      </c>
      <c r="AC16" s="95">
        <f t="shared" si="11"/>
        <v>0.2368408453370765</v>
      </c>
      <c r="AD16" s="77">
        <v>60685495</v>
      </c>
      <c r="AE16" s="78">
        <v>6086835</v>
      </c>
      <c r="AF16" s="78">
        <f t="shared" si="12"/>
        <v>66772330</v>
      </c>
      <c r="AG16" s="78">
        <v>483753529</v>
      </c>
      <c r="AH16" s="78">
        <v>535995357</v>
      </c>
      <c r="AI16" s="79">
        <v>66772330</v>
      </c>
      <c r="AJ16" s="114">
        <f t="shared" si="13"/>
        <v>0.13802964939197374</v>
      </c>
      <c r="AK16" s="115">
        <f t="shared" si="14"/>
        <v>1.0037080928582243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919194420</v>
      </c>
      <c r="E17" s="78">
        <v>343557697</v>
      </c>
      <c r="F17" s="79">
        <f t="shared" si="0"/>
        <v>1262752117</v>
      </c>
      <c r="G17" s="77">
        <v>919194420</v>
      </c>
      <c r="H17" s="78">
        <v>371557697</v>
      </c>
      <c r="I17" s="79">
        <f t="shared" si="1"/>
        <v>1290752117</v>
      </c>
      <c r="J17" s="77">
        <v>203390924</v>
      </c>
      <c r="K17" s="78">
        <v>38267413</v>
      </c>
      <c r="L17" s="78">
        <f t="shared" si="2"/>
        <v>241658337</v>
      </c>
      <c r="M17" s="95">
        <f t="shared" si="3"/>
        <v>0.19137432734947457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203390924</v>
      </c>
      <c r="AA17" s="78">
        <v>38267413</v>
      </c>
      <c r="AB17" s="78">
        <f t="shared" si="10"/>
        <v>241658337</v>
      </c>
      <c r="AC17" s="95">
        <f t="shared" si="11"/>
        <v>0.19137432734947457</v>
      </c>
      <c r="AD17" s="77">
        <v>170515262</v>
      </c>
      <c r="AE17" s="78">
        <v>44527063</v>
      </c>
      <c r="AF17" s="78">
        <f t="shared" si="12"/>
        <v>215042325</v>
      </c>
      <c r="AG17" s="78">
        <v>1178552761</v>
      </c>
      <c r="AH17" s="78">
        <v>1394530733</v>
      </c>
      <c r="AI17" s="79">
        <v>215042325</v>
      </c>
      <c r="AJ17" s="114">
        <f t="shared" si="13"/>
        <v>0.18246304460526397</v>
      </c>
      <c r="AK17" s="115">
        <f t="shared" si="14"/>
        <v>0.12377103902685205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1368446131</v>
      </c>
      <c r="E18" s="78">
        <v>503876925</v>
      </c>
      <c r="F18" s="79">
        <f t="shared" si="0"/>
        <v>1872323056</v>
      </c>
      <c r="G18" s="77">
        <v>1368446131</v>
      </c>
      <c r="H18" s="78">
        <v>503876925</v>
      </c>
      <c r="I18" s="79">
        <f t="shared" si="1"/>
        <v>1872323056</v>
      </c>
      <c r="J18" s="77">
        <v>286699774</v>
      </c>
      <c r="K18" s="78">
        <v>94247743</v>
      </c>
      <c r="L18" s="78">
        <f t="shared" si="2"/>
        <v>380947517</v>
      </c>
      <c r="M18" s="95">
        <f t="shared" si="3"/>
        <v>0.20346249317350712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286699774</v>
      </c>
      <c r="AA18" s="78">
        <v>94247743</v>
      </c>
      <c r="AB18" s="78">
        <f t="shared" si="10"/>
        <v>380947517</v>
      </c>
      <c r="AC18" s="95">
        <f t="shared" si="11"/>
        <v>0.20346249317350712</v>
      </c>
      <c r="AD18" s="77">
        <v>283970777</v>
      </c>
      <c r="AE18" s="78">
        <v>40799593</v>
      </c>
      <c r="AF18" s="78">
        <f t="shared" si="12"/>
        <v>324770370</v>
      </c>
      <c r="AG18" s="78">
        <v>1655227345</v>
      </c>
      <c r="AH18" s="78">
        <v>1701617643</v>
      </c>
      <c r="AI18" s="79">
        <v>324770370</v>
      </c>
      <c r="AJ18" s="114">
        <f t="shared" si="13"/>
        <v>0.1962089201710234</v>
      </c>
      <c r="AK18" s="115">
        <f t="shared" si="14"/>
        <v>0.17297497613467638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457671337</v>
      </c>
      <c r="E19" s="78">
        <v>325650000</v>
      </c>
      <c r="F19" s="79">
        <f t="shared" si="0"/>
        <v>783321337</v>
      </c>
      <c r="G19" s="77">
        <v>457671337</v>
      </c>
      <c r="H19" s="78">
        <v>325650000</v>
      </c>
      <c r="I19" s="79">
        <f t="shared" si="1"/>
        <v>783321337</v>
      </c>
      <c r="J19" s="77">
        <v>132610503</v>
      </c>
      <c r="K19" s="78">
        <v>106325923</v>
      </c>
      <c r="L19" s="78">
        <f t="shared" si="2"/>
        <v>238936426</v>
      </c>
      <c r="M19" s="95">
        <f t="shared" si="3"/>
        <v>0.30502989605145914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132610503</v>
      </c>
      <c r="AA19" s="78">
        <v>106325923</v>
      </c>
      <c r="AB19" s="78">
        <f t="shared" si="10"/>
        <v>238936426</v>
      </c>
      <c r="AC19" s="95">
        <f t="shared" si="11"/>
        <v>0.30502989605145914</v>
      </c>
      <c r="AD19" s="77">
        <v>112527731</v>
      </c>
      <c r="AE19" s="78">
        <v>75330333</v>
      </c>
      <c r="AF19" s="78">
        <f t="shared" si="12"/>
        <v>187858064</v>
      </c>
      <c r="AG19" s="78">
        <v>698443806</v>
      </c>
      <c r="AH19" s="78">
        <v>821377106</v>
      </c>
      <c r="AI19" s="79">
        <v>187858064</v>
      </c>
      <c r="AJ19" s="114">
        <f t="shared" si="13"/>
        <v>0.26896661175344433</v>
      </c>
      <c r="AK19" s="115">
        <f t="shared" si="14"/>
        <v>0.27189869262146771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2322408353</v>
      </c>
      <c r="E20" s="78">
        <v>896188979</v>
      </c>
      <c r="F20" s="79">
        <f t="shared" si="0"/>
        <v>3218597332</v>
      </c>
      <c r="G20" s="77">
        <v>2322408353</v>
      </c>
      <c r="H20" s="78">
        <v>896188979</v>
      </c>
      <c r="I20" s="79">
        <f t="shared" si="1"/>
        <v>3218597332</v>
      </c>
      <c r="J20" s="77">
        <v>820586083</v>
      </c>
      <c r="K20" s="78">
        <v>126139657</v>
      </c>
      <c r="L20" s="78">
        <f t="shared" si="2"/>
        <v>946725740</v>
      </c>
      <c r="M20" s="95">
        <f t="shared" si="3"/>
        <v>0.29414233665934075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820586083</v>
      </c>
      <c r="AA20" s="78">
        <v>126139657</v>
      </c>
      <c r="AB20" s="78">
        <f t="shared" si="10"/>
        <v>946725740</v>
      </c>
      <c r="AC20" s="95">
        <f t="shared" si="11"/>
        <v>0.29414233665934075</v>
      </c>
      <c r="AD20" s="77">
        <v>262662401</v>
      </c>
      <c r="AE20" s="78">
        <v>111213020</v>
      </c>
      <c r="AF20" s="78">
        <f t="shared" si="12"/>
        <v>373875421</v>
      </c>
      <c r="AG20" s="78">
        <v>2422754027</v>
      </c>
      <c r="AH20" s="78">
        <v>2933665901</v>
      </c>
      <c r="AI20" s="79">
        <v>373875421</v>
      </c>
      <c r="AJ20" s="114">
        <f t="shared" si="13"/>
        <v>0.15431835705705341</v>
      </c>
      <c r="AK20" s="115">
        <f t="shared" si="14"/>
        <v>1.5321957176746315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5552587891</v>
      </c>
      <c r="E21" s="81">
        <f>SUM(E16:E20)</f>
        <v>2149309601</v>
      </c>
      <c r="F21" s="82">
        <f t="shared" si="0"/>
        <v>7701897492</v>
      </c>
      <c r="G21" s="80">
        <f>SUM(G16:G20)</f>
        <v>5552587891</v>
      </c>
      <c r="H21" s="81">
        <f>SUM(H16:H20)</f>
        <v>2177309601</v>
      </c>
      <c r="I21" s="82">
        <f t="shared" si="1"/>
        <v>7729897492</v>
      </c>
      <c r="J21" s="80">
        <f>SUM(J16:J20)</f>
        <v>1571356200</v>
      </c>
      <c r="K21" s="81">
        <f>SUM(K16:K20)</f>
        <v>370704078</v>
      </c>
      <c r="L21" s="81">
        <f t="shared" si="2"/>
        <v>1942060278</v>
      </c>
      <c r="M21" s="96">
        <f t="shared" si="3"/>
        <v>0.25215348295887186</v>
      </c>
      <c r="N21" s="80">
        <f>SUM(N16:N20)</f>
        <v>0</v>
      </c>
      <c r="O21" s="81">
        <f>SUM(O16:O20)</f>
        <v>0</v>
      </c>
      <c r="P21" s="81">
        <f t="shared" si="4"/>
        <v>0</v>
      </c>
      <c r="Q21" s="96">
        <f t="shared" si="5"/>
        <v>0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v>1571356200</v>
      </c>
      <c r="AA21" s="81">
        <v>370704078</v>
      </c>
      <c r="AB21" s="81">
        <f t="shared" si="10"/>
        <v>1942060278</v>
      </c>
      <c r="AC21" s="96">
        <f t="shared" si="11"/>
        <v>0.25215348295887186</v>
      </c>
      <c r="AD21" s="80">
        <f>SUM(AD16:AD20)</f>
        <v>890361666</v>
      </c>
      <c r="AE21" s="81">
        <f>SUM(AE16:AE20)</f>
        <v>277956844</v>
      </c>
      <c r="AF21" s="81">
        <f t="shared" si="12"/>
        <v>1168318510</v>
      </c>
      <c r="AG21" s="81">
        <f>SUM(AG16:AG20)</f>
        <v>6438731468</v>
      </c>
      <c r="AH21" s="81">
        <f>SUM(AH16:AH20)</f>
        <v>7387186740</v>
      </c>
      <c r="AI21" s="82">
        <f>SUM(AI16:AI20)</f>
        <v>1168318510</v>
      </c>
      <c r="AJ21" s="116">
        <f t="shared" si="13"/>
        <v>0.18145165950877951</v>
      </c>
      <c r="AK21" s="117">
        <f t="shared" si="14"/>
        <v>0.66226954497194424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389072253</v>
      </c>
      <c r="E22" s="78">
        <v>86892000</v>
      </c>
      <c r="F22" s="79">
        <f t="shared" si="0"/>
        <v>475964253</v>
      </c>
      <c r="G22" s="77">
        <v>389072253</v>
      </c>
      <c r="H22" s="78">
        <v>86892000</v>
      </c>
      <c r="I22" s="79">
        <f t="shared" si="1"/>
        <v>475964253</v>
      </c>
      <c r="J22" s="77">
        <v>74013766</v>
      </c>
      <c r="K22" s="78">
        <v>7813008</v>
      </c>
      <c r="L22" s="78">
        <f t="shared" si="2"/>
        <v>81826774</v>
      </c>
      <c r="M22" s="95">
        <f t="shared" si="3"/>
        <v>0.17191789821241049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74013766</v>
      </c>
      <c r="AA22" s="78">
        <v>7813008</v>
      </c>
      <c r="AB22" s="78">
        <f t="shared" si="10"/>
        <v>81826774</v>
      </c>
      <c r="AC22" s="95">
        <f t="shared" si="11"/>
        <v>0.17191789821241049</v>
      </c>
      <c r="AD22" s="77">
        <v>80029951</v>
      </c>
      <c r="AE22" s="78">
        <v>8906984</v>
      </c>
      <c r="AF22" s="78">
        <f t="shared" si="12"/>
        <v>88936935</v>
      </c>
      <c r="AG22" s="78">
        <v>450505317</v>
      </c>
      <c r="AH22" s="78">
        <v>474510317</v>
      </c>
      <c r="AI22" s="79">
        <v>88936935</v>
      </c>
      <c r="AJ22" s="114">
        <f t="shared" si="13"/>
        <v>0.19741594969899101</v>
      </c>
      <c r="AK22" s="115">
        <f t="shared" si="14"/>
        <v>-7.9946098884563499E-2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260944811</v>
      </c>
      <c r="E23" s="78">
        <v>72380350</v>
      </c>
      <c r="F23" s="79">
        <f t="shared" si="0"/>
        <v>333325161</v>
      </c>
      <c r="G23" s="77">
        <v>260944811</v>
      </c>
      <c r="H23" s="78">
        <v>72380350</v>
      </c>
      <c r="I23" s="79">
        <f t="shared" si="1"/>
        <v>333325161</v>
      </c>
      <c r="J23" s="77">
        <v>57939949</v>
      </c>
      <c r="K23" s="78">
        <v>16972194</v>
      </c>
      <c r="L23" s="78">
        <f t="shared" si="2"/>
        <v>74912143</v>
      </c>
      <c r="M23" s="95">
        <f t="shared" si="3"/>
        <v>0.22474193899811842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57939949</v>
      </c>
      <c r="AA23" s="78">
        <v>16972194</v>
      </c>
      <c r="AB23" s="78">
        <f t="shared" si="10"/>
        <v>74912143</v>
      </c>
      <c r="AC23" s="95">
        <f t="shared" si="11"/>
        <v>0.22474193899811842</v>
      </c>
      <c r="AD23" s="77">
        <v>51326480</v>
      </c>
      <c r="AE23" s="78">
        <v>6803674</v>
      </c>
      <c r="AF23" s="78">
        <f t="shared" si="12"/>
        <v>58130154</v>
      </c>
      <c r="AG23" s="78">
        <v>302728577</v>
      </c>
      <c r="AH23" s="78">
        <v>304157321</v>
      </c>
      <c r="AI23" s="79">
        <v>58130154</v>
      </c>
      <c r="AJ23" s="114">
        <f t="shared" si="13"/>
        <v>0.19202070242612082</v>
      </c>
      <c r="AK23" s="115">
        <f t="shared" si="14"/>
        <v>0.28869679237388568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4550033717</v>
      </c>
      <c r="E24" s="78">
        <v>797238842</v>
      </c>
      <c r="F24" s="79">
        <f t="shared" si="0"/>
        <v>5347272559</v>
      </c>
      <c r="G24" s="77">
        <v>4550033717</v>
      </c>
      <c r="H24" s="78">
        <v>797238842</v>
      </c>
      <c r="I24" s="79">
        <f t="shared" si="1"/>
        <v>5347272559</v>
      </c>
      <c r="J24" s="77">
        <v>1463421018</v>
      </c>
      <c r="K24" s="78">
        <v>184109206</v>
      </c>
      <c r="L24" s="78">
        <f t="shared" si="2"/>
        <v>1647530224</v>
      </c>
      <c r="M24" s="95">
        <f t="shared" si="3"/>
        <v>0.30810664798207082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1463421018</v>
      </c>
      <c r="AA24" s="78">
        <v>184109206</v>
      </c>
      <c r="AB24" s="78">
        <f t="shared" si="10"/>
        <v>1647530224</v>
      </c>
      <c r="AC24" s="95">
        <f t="shared" si="11"/>
        <v>0.30810664798207082</v>
      </c>
      <c r="AD24" s="77">
        <v>867898909</v>
      </c>
      <c r="AE24" s="78">
        <v>45531054</v>
      </c>
      <c r="AF24" s="78">
        <f t="shared" si="12"/>
        <v>913429963</v>
      </c>
      <c r="AG24" s="78">
        <v>5055897962</v>
      </c>
      <c r="AH24" s="78">
        <v>4933143043</v>
      </c>
      <c r="AI24" s="79">
        <v>913429963</v>
      </c>
      <c r="AJ24" s="114">
        <f t="shared" si="13"/>
        <v>0.18066621792316939</v>
      </c>
      <c r="AK24" s="115">
        <f t="shared" si="14"/>
        <v>0.80367438198433616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478178612</v>
      </c>
      <c r="E25" s="78">
        <v>299562774</v>
      </c>
      <c r="F25" s="79">
        <f t="shared" si="0"/>
        <v>777741386</v>
      </c>
      <c r="G25" s="77">
        <v>478178612</v>
      </c>
      <c r="H25" s="78">
        <v>299562774</v>
      </c>
      <c r="I25" s="79">
        <f t="shared" si="1"/>
        <v>777741386</v>
      </c>
      <c r="J25" s="77">
        <v>69989328</v>
      </c>
      <c r="K25" s="78">
        <v>14342919</v>
      </c>
      <c r="L25" s="78">
        <f t="shared" si="2"/>
        <v>84332247</v>
      </c>
      <c r="M25" s="95">
        <f t="shared" si="3"/>
        <v>0.10843224819721757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69989328</v>
      </c>
      <c r="AA25" s="78">
        <v>14342919</v>
      </c>
      <c r="AB25" s="78">
        <f t="shared" si="10"/>
        <v>84332247</v>
      </c>
      <c r="AC25" s="95">
        <f t="shared" si="11"/>
        <v>0.10843224819721757</v>
      </c>
      <c r="AD25" s="77">
        <v>65509348</v>
      </c>
      <c r="AE25" s="78">
        <v>4457701</v>
      </c>
      <c r="AF25" s="78">
        <f t="shared" si="12"/>
        <v>69967049</v>
      </c>
      <c r="AG25" s="78">
        <v>626939896</v>
      </c>
      <c r="AH25" s="78">
        <v>652220775</v>
      </c>
      <c r="AI25" s="79">
        <v>69967049</v>
      </c>
      <c r="AJ25" s="114">
        <f t="shared" si="13"/>
        <v>0.11160088781461118</v>
      </c>
      <c r="AK25" s="115">
        <f t="shared" si="14"/>
        <v>0.20531376133928414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1081663000</v>
      </c>
      <c r="E26" s="78">
        <v>420353000</v>
      </c>
      <c r="F26" s="79">
        <f t="shared" si="0"/>
        <v>1502016000</v>
      </c>
      <c r="G26" s="77">
        <v>1081663000</v>
      </c>
      <c r="H26" s="78">
        <v>420353000</v>
      </c>
      <c r="I26" s="79">
        <f t="shared" si="1"/>
        <v>1502016000</v>
      </c>
      <c r="J26" s="77">
        <v>199750299</v>
      </c>
      <c r="K26" s="78">
        <v>182473658</v>
      </c>
      <c r="L26" s="78">
        <f t="shared" si="2"/>
        <v>382223957</v>
      </c>
      <c r="M26" s="95">
        <f t="shared" si="3"/>
        <v>0.25447395833333336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199750299</v>
      </c>
      <c r="AA26" s="78">
        <v>182473658</v>
      </c>
      <c r="AB26" s="78">
        <f t="shared" si="10"/>
        <v>382223957</v>
      </c>
      <c r="AC26" s="95">
        <f t="shared" si="11"/>
        <v>0.25447395833333336</v>
      </c>
      <c r="AD26" s="77">
        <v>171952956</v>
      </c>
      <c r="AE26" s="78">
        <v>76789326</v>
      </c>
      <c r="AF26" s="78">
        <f t="shared" si="12"/>
        <v>248742282</v>
      </c>
      <c r="AG26" s="78">
        <v>1360769000</v>
      </c>
      <c r="AH26" s="78">
        <v>1489681000</v>
      </c>
      <c r="AI26" s="79">
        <v>248742282</v>
      </c>
      <c r="AJ26" s="114">
        <f t="shared" si="13"/>
        <v>0.18279537673183324</v>
      </c>
      <c r="AK26" s="115">
        <f t="shared" si="14"/>
        <v>0.53662639872380047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6759892393</v>
      </c>
      <c r="E27" s="81">
        <f>SUM(E22:E26)</f>
        <v>1676426966</v>
      </c>
      <c r="F27" s="82">
        <f t="shared" si="0"/>
        <v>8436319359</v>
      </c>
      <c r="G27" s="80">
        <f>SUM(G22:G26)</f>
        <v>6759892393</v>
      </c>
      <c r="H27" s="81">
        <f>SUM(H22:H26)</f>
        <v>1676426966</v>
      </c>
      <c r="I27" s="82">
        <f t="shared" si="1"/>
        <v>8436319359</v>
      </c>
      <c r="J27" s="80">
        <f>SUM(J22:J26)</f>
        <v>1865114360</v>
      </c>
      <c r="K27" s="81">
        <f>SUM(K22:K26)</f>
        <v>405710985</v>
      </c>
      <c r="L27" s="81">
        <f t="shared" si="2"/>
        <v>2270825345</v>
      </c>
      <c r="M27" s="96">
        <f t="shared" si="3"/>
        <v>0.26917252042828932</v>
      </c>
      <c r="N27" s="80">
        <f>SUM(N22:N26)</f>
        <v>0</v>
      </c>
      <c r="O27" s="81">
        <f>SUM(O22:O26)</f>
        <v>0</v>
      </c>
      <c r="P27" s="81">
        <f t="shared" si="4"/>
        <v>0</v>
      </c>
      <c r="Q27" s="96">
        <f t="shared" si="5"/>
        <v>0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v>1865114360</v>
      </c>
      <c r="AA27" s="81">
        <v>405710985</v>
      </c>
      <c r="AB27" s="81">
        <f t="shared" si="10"/>
        <v>2270825345</v>
      </c>
      <c r="AC27" s="96">
        <f t="shared" si="11"/>
        <v>0.26917252042828932</v>
      </c>
      <c r="AD27" s="80">
        <f>SUM(AD22:AD26)</f>
        <v>1236717644</v>
      </c>
      <c r="AE27" s="81">
        <f>SUM(AE22:AE26)</f>
        <v>142488739</v>
      </c>
      <c r="AF27" s="81">
        <f t="shared" si="12"/>
        <v>1379206383</v>
      </c>
      <c r="AG27" s="81">
        <f>SUM(AG22:AG26)</f>
        <v>7796840752</v>
      </c>
      <c r="AH27" s="81">
        <f>SUM(AH22:AH26)</f>
        <v>7853712456</v>
      </c>
      <c r="AI27" s="82">
        <f>SUM(AI22:AI26)</f>
        <v>1379206383</v>
      </c>
      <c r="AJ27" s="116">
        <f t="shared" si="13"/>
        <v>0.17689297843440166</v>
      </c>
      <c r="AK27" s="117">
        <f t="shared" si="14"/>
        <v>0.64647247358338245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534839344</v>
      </c>
      <c r="E28" s="78">
        <v>108462550</v>
      </c>
      <c r="F28" s="79">
        <f t="shared" si="0"/>
        <v>643301894</v>
      </c>
      <c r="G28" s="77">
        <v>534839344</v>
      </c>
      <c r="H28" s="78">
        <v>108462550</v>
      </c>
      <c r="I28" s="79">
        <f t="shared" si="1"/>
        <v>643301894</v>
      </c>
      <c r="J28" s="77">
        <v>72396305</v>
      </c>
      <c r="K28" s="78">
        <v>2456000</v>
      </c>
      <c r="L28" s="78">
        <f t="shared" si="2"/>
        <v>74852305</v>
      </c>
      <c r="M28" s="95">
        <f t="shared" si="3"/>
        <v>0.1163564194325223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72396305</v>
      </c>
      <c r="AA28" s="78">
        <v>2456000</v>
      </c>
      <c r="AB28" s="78">
        <f t="shared" si="10"/>
        <v>74852305</v>
      </c>
      <c r="AC28" s="95">
        <f t="shared" si="11"/>
        <v>0.1163564194325223</v>
      </c>
      <c r="AD28" s="77">
        <v>81302832</v>
      </c>
      <c r="AE28" s="78">
        <v>10187763</v>
      </c>
      <c r="AF28" s="78">
        <f t="shared" si="12"/>
        <v>91490595</v>
      </c>
      <c r="AG28" s="78">
        <v>549426906</v>
      </c>
      <c r="AH28" s="78">
        <v>569749825</v>
      </c>
      <c r="AI28" s="79">
        <v>91490595</v>
      </c>
      <c r="AJ28" s="114">
        <f t="shared" si="13"/>
        <v>0.16652004843752591</v>
      </c>
      <c r="AK28" s="115">
        <f t="shared" si="14"/>
        <v>-0.1818579275826111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787943172</v>
      </c>
      <c r="E29" s="78">
        <v>106396650</v>
      </c>
      <c r="F29" s="79">
        <f t="shared" si="0"/>
        <v>894339822</v>
      </c>
      <c r="G29" s="77">
        <v>787943172</v>
      </c>
      <c r="H29" s="78">
        <v>106396650</v>
      </c>
      <c r="I29" s="79">
        <f t="shared" si="1"/>
        <v>894339822</v>
      </c>
      <c r="J29" s="77">
        <v>198356347</v>
      </c>
      <c r="K29" s="78">
        <v>16508994</v>
      </c>
      <c r="L29" s="78">
        <f t="shared" si="2"/>
        <v>214865341</v>
      </c>
      <c r="M29" s="95">
        <f t="shared" si="3"/>
        <v>0.24025022224717621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198356347</v>
      </c>
      <c r="AA29" s="78">
        <v>16508994</v>
      </c>
      <c r="AB29" s="78">
        <f t="shared" si="10"/>
        <v>214865341</v>
      </c>
      <c r="AC29" s="95">
        <f t="shared" si="11"/>
        <v>0.24025022224717621</v>
      </c>
      <c r="AD29" s="77">
        <v>151162652</v>
      </c>
      <c r="AE29" s="78">
        <v>2425910</v>
      </c>
      <c r="AF29" s="78">
        <f t="shared" si="12"/>
        <v>153588562</v>
      </c>
      <c r="AG29" s="78">
        <v>921614408</v>
      </c>
      <c r="AH29" s="78">
        <v>971813337</v>
      </c>
      <c r="AI29" s="79">
        <v>153588562</v>
      </c>
      <c r="AJ29" s="114">
        <f t="shared" si="13"/>
        <v>0.16665165026369683</v>
      </c>
      <c r="AK29" s="115">
        <f t="shared" si="14"/>
        <v>0.39896707282147736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543003812</v>
      </c>
      <c r="E30" s="78">
        <v>92692900</v>
      </c>
      <c r="F30" s="79">
        <f t="shared" si="0"/>
        <v>635696712</v>
      </c>
      <c r="G30" s="77">
        <v>543003812</v>
      </c>
      <c r="H30" s="78">
        <v>92692900</v>
      </c>
      <c r="I30" s="79">
        <f t="shared" si="1"/>
        <v>635696712</v>
      </c>
      <c r="J30" s="77">
        <v>101486750</v>
      </c>
      <c r="K30" s="78">
        <v>16768353</v>
      </c>
      <c r="L30" s="78">
        <f t="shared" si="2"/>
        <v>118255103</v>
      </c>
      <c r="M30" s="95">
        <f t="shared" si="3"/>
        <v>0.18602440561309683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101486750</v>
      </c>
      <c r="AA30" s="78">
        <v>16768353</v>
      </c>
      <c r="AB30" s="78">
        <f t="shared" si="10"/>
        <v>118255103</v>
      </c>
      <c r="AC30" s="95">
        <f t="shared" si="11"/>
        <v>0.18602440561309683</v>
      </c>
      <c r="AD30" s="77">
        <v>65631207</v>
      </c>
      <c r="AE30" s="78">
        <v>12373006</v>
      </c>
      <c r="AF30" s="78">
        <f t="shared" si="12"/>
        <v>78004213</v>
      </c>
      <c r="AG30" s="78">
        <v>581047822</v>
      </c>
      <c r="AH30" s="78">
        <v>592866786</v>
      </c>
      <c r="AI30" s="79">
        <v>78004213</v>
      </c>
      <c r="AJ30" s="114">
        <f t="shared" si="13"/>
        <v>0.13424749228300178</v>
      </c>
      <c r="AK30" s="115">
        <f t="shared" si="14"/>
        <v>0.51600918017081976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1383244249</v>
      </c>
      <c r="E31" s="78">
        <v>311598550</v>
      </c>
      <c r="F31" s="79">
        <f t="shared" si="0"/>
        <v>1694842799</v>
      </c>
      <c r="G31" s="77">
        <v>1383244249</v>
      </c>
      <c r="H31" s="78">
        <v>311598550</v>
      </c>
      <c r="I31" s="79">
        <f t="shared" si="1"/>
        <v>1694842799</v>
      </c>
      <c r="J31" s="77">
        <v>388654367</v>
      </c>
      <c r="K31" s="78">
        <v>64375123</v>
      </c>
      <c r="L31" s="78">
        <f t="shared" si="2"/>
        <v>453029490</v>
      </c>
      <c r="M31" s="95">
        <f t="shared" si="3"/>
        <v>0.26729882574790936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388654367</v>
      </c>
      <c r="AA31" s="78">
        <v>64375123</v>
      </c>
      <c r="AB31" s="78">
        <f t="shared" si="10"/>
        <v>453029490</v>
      </c>
      <c r="AC31" s="95">
        <f t="shared" si="11"/>
        <v>0.26729882574790936</v>
      </c>
      <c r="AD31" s="77">
        <v>233965775</v>
      </c>
      <c r="AE31" s="78">
        <v>14846043</v>
      </c>
      <c r="AF31" s="78">
        <f t="shared" si="12"/>
        <v>248811818</v>
      </c>
      <c r="AG31" s="78">
        <v>1498006501</v>
      </c>
      <c r="AH31" s="78">
        <v>1504165964</v>
      </c>
      <c r="AI31" s="79">
        <v>248811818</v>
      </c>
      <c r="AJ31" s="114">
        <f t="shared" si="13"/>
        <v>0.16609528585750777</v>
      </c>
      <c r="AK31" s="115">
        <f t="shared" si="14"/>
        <v>0.82077159212750894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863962065</v>
      </c>
      <c r="E32" s="78">
        <v>219833258</v>
      </c>
      <c r="F32" s="79">
        <f t="shared" si="0"/>
        <v>1083795323</v>
      </c>
      <c r="G32" s="77">
        <v>863962065</v>
      </c>
      <c r="H32" s="78">
        <v>219833258</v>
      </c>
      <c r="I32" s="79">
        <f t="shared" si="1"/>
        <v>1083795323</v>
      </c>
      <c r="J32" s="77">
        <v>200243042</v>
      </c>
      <c r="K32" s="78">
        <v>36236405</v>
      </c>
      <c r="L32" s="78">
        <f t="shared" si="2"/>
        <v>236479447</v>
      </c>
      <c r="M32" s="95">
        <f t="shared" si="3"/>
        <v>0.21819567032768972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200243042</v>
      </c>
      <c r="AA32" s="78">
        <v>36236405</v>
      </c>
      <c r="AB32" s="78">
        <f t="shared" si="10"/>
        <v>236479447</v>
      </c>
      <c r="AC32" s="95">
        <f t="shared" si="11"/>
        <v>0.21819567032768972</v>
      </c>
      <c r="AD32" s="77">
        <v>133144475</v>
      </c>
      <c r="AE32" s="78">
        <v>7639489</v>
      </c>
      <c r="AF32" s="78">
        <f t="shared" si="12"/>
        <v>140783964</v>
      </c>
      <c r="AG32" s="78">
        <v>873405748</v>
      </c>
      <c r="AH32" s="78">
        <v>986584297</v>
      </c>
      <c r="AI32" s="79">
        <v>140783964</v>
      </c>
      <c r="AJ32" s="114">
        <f t="shared" si="13"/>
        <v>0.16118964676197667</v>
      </c>
      <c r="AK32" s="115">
        <f t="shared" si="14"/>
        <v>0.67973283519705419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186141728</v>
      </c>
      <c r="E33" s="78">
        <v>150000</v>
      </c>
      <c r="F33" s="79">
        <f t="shared" si="0"/>
        <v>186291728</v>
      </c>
      <c r="G33" s="77">
        <v>186141728</v>
      </c>
      <c r="H33" s="78">
        <v>150000</v>
      </c>
      <c r="I33" s="79">
        <f t="shared" si="1"/>
        <v>186291728</v>
      </c>
      <c r="J33" s="77">
        <v>41313935</v>
      </c>
      <c r="K33" s="78">
        <v>0</v>
      </c>
      <c r="L33" s="78">
        <f t="shared" si="2"/>
        <v>41313935</v>
      </c>
      <c r="M33" s="95">
        <f t="shared" si="3"/>
        <v>0.22177009920698143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41313935</v>
      </c>
      <c r="AA33" s="78">
        <v>0</v>
      </c>
      <c r="AB33" s="78">
        <f t="shared" si="10"/>
        <v>41313935</v>
      </c>
      <c r="AC33" s="95">
        <f t="shared" si="11"/>
        <v>0.22177009920698143</v>
      </c>
      <c r="AD33" s="77">
        <v>41816908</v>
      </c>
      <c r="AE33" s="78">
        <v>0</v>
      </c>
      <c r="AF33" s="78">
        <f t="shared" si="12"/>
        <v>41816908</v>
      </c>
      <c r="AG33" s="78">
        <v>183696475</v>
      </c>
      <c r="AH33" s="78">
        <v>184245630</v>
      </c>
      <c r="AI33" s="79">
        <v>41816908</v>
      </c>
      <c r="AJ33" s="114">
        <f t="shared" si="13"/>
        <v>0.2276413197368104</v>
      </c>
      <c r="AK33" s="115">
        <f t="shared" si="14"/>
        <v>-1.2027981600169935E-2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4299134370</v>
      </c>
      <c r="E34" s="81">
        <f>SUM(E28:E33)</f>
        <v>839133908</v>
      </c>
      <c r="F34" s="82">
        <f t="shared" si="0"/>
        <v>5138268278</v>
      </c>
      <c r="G34" s="80">
        <f>SUM(G28:G33)</f>
        <v>4299134370</v>
      </c>
      <c r="H34" s="81">
        <f>SUM(H28:H33)</f>
        <v>839133908</v>
      </c>
      <c r="I34" s="82">
        <f t="shared" si="1"/>
        <v>5138268278</v>
      </c>
      <c r="J34" s="80">
        <f>SUM(J28:J33)</f>
        <v>1002450746</v>
      </c>
      <c r="K34" s="81">
        <f>SUM(K28:K33)</f>
        <v>136344875</v>
      </c>
      <c r="L34" s="81">
        <f t="shared" si="2"/>
        <v>1138795621</v>
      </c>
      <c r="M34" s="96">
        <f t="shared" si="3"/>
        <v>0.22163023792974479</v>
      </c>
      <c r="N34" s="80">
        <f>SUM(N28:N33)</f>
        <v>0</v>
      </c>
      <c r="O34" s="81">
        <f>SUM(O28:O33)</f>
        <v>0</v>
      </c>
      <c r="P34" s="81">
        <f t="shared" si="4"/>
        <v>0</v>
      </c>
      <c r="Q34" s="96">
        <f t="shared" si="5"/>
        <v>0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v>1002450746</v>
      </c>
      <c r="AA34" s="81">
        <v>136344875</v>
      </c>
      <c r="AB34" s="81">
        <f t="shared" si="10"/>
        <v>1138795621</v>
      </c>
      <c r="AC34" s="96">
        <f t="shared" si="11"/>
        <v>0.22163023792974479</v>
      </c>
      <c r="AD34" s="80">
        <f>SUM(AD28:AD33)</f>
        <v>707023849</v>
      </c>
      <c r="AE34" s="81">
        <f>SUM(AE28:AE33)</f>
        <v>47472211</v>
      </c>
      <c r="AF34" s="81">
        <f t="shared" si="12"/>
        <v>754496060</v>
      </c>
      <c r="AG34" s="81">
        <f>SUM(AG28:AG33)</f>
        <v>4607197860</v>
      </c>
      <c r="AH34" s="81">
        <f>SUM(AH28:AH33)</f>
        <v>4809425839</v>
      </c>
      <c r="AI34" s="82">
        <f>SUM(AI28:AI33)</f>
        <v>754496060</v>
      </c>
      <c r="AJ34" s="116">
        <f t="shared" si="13"/>
        <v>0.1637646315454748</v>
      </c>
      <c r="AK34" s="117">
        <f t="shared" si="14"/>
        <v>0.50934601434499216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375665653</v>
      </c>
      <c r="E35" s="78">
        <v>79359008</v>
      </c>
      <c r="F35" s="79">
        <f t="shared" si="0"/>
        <v>455024661</v>
      </c>
      <c r="G35" s="77">
        <v>375665653</v>
      </c>
      <c r="H35" s="78">
        <v>79359008</v>
      </c>
      <c r="I35" s="79">
        <f t="shared" si="1"/>
        <v>455024661</v>
      </c>
      <c r="J35" s="77">
        <v>55468878</v>
      </c>
      <c r="K35" s="78">
        <v>6189533</v>
      </c>
      <c r="L35" s="78">
        <f t="shared" si="2"/>
        <v>61658411</v>
      </c>
      <c r="M35" s="95">
        <f t="shared" si="3"/>
        <v>0.1355056468027345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55468878</v>
      </c>
      <c r="AA35" s="78">
        <v>6189533</v>
      </c>
      <c r="AB35" s="78">
        <f t="shared" si="10"/>
        <v>61658411</v>
      </c>
      <c r="AC35" s="95">
        <f t="shared" si="11"/>
        <v>0.1355056468027345</v>
      </c>
      <c r="AD35" s="77">
        <v>61313303</v>
      </c>
      <c r="AE35" s="78">
        <v>17202722</v>
      </c>
      <c r="AF35" s="78">
        <f t="shared" si="12"/>
        <v>78516025</v>
      </c>
      <c r="AG35" s="78">
        <v>444709366</v>
      </c>
      <c r="AH35" s="78">
        <v>458126561</v>
      </c>
      <c r="AI35" s="79">
        <v>78516025</v>
      </c>
      <c r="AJ35" s="114">
        <f t="shared" si="13"/>
        <v>0.17655581600680748</v>
      </c>
      <c r="AK35" s="115">
        <f t="shared" si="14"/>
        <v>-0.21470284569296527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654216898</v>
      </c>
      <c r="E36" s="78">
        <v>84156000</v>
      </c>
      <c r="F36" s="79">
        <f t="shared" si="0"/>
        <v>738372898</v>
      </c>
      <c r="G36" s="77">
        <v>654216898</v>
      </c>
      <c r="H36" s="78">
        <v>84156000</v>
      </c>
      <c r="I36" s="79">
        <f t="shared" si="1"/>
        <v>738372898</v>
      </c>
      <c r="J36" s="77">
        <v>130965260</v>
      </c>
      <c r="K36" s="78">
        <v>6825293</v>
      </c>
      <c r="L36" s="78">
        <f t="shared" si="2"/>
        <v>137790553</v>
      </c>
      <c r="M36" s="95">
        <f t="shared" si="3"/>
        <v>0.1866137738441207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130965260</v>
      </c>
      <c r="AA36" s="78">
        <v>6825293</v>
      </c>
      <c r="AB36" s="78">
        <f t="shared" si="10"/>
        <v>137790553</v>
      </c>
      <c r="AC36" s="95">
        <f t="shared" si="11"/>
        <v>0.1866137738441207</v>
      </c>
      <c r="AD36" s="77">
        <v>119399742</v>
      </c>
      <c r="AE36" s="78">
        <v>22693103</v>
      </c>
      <c r="AF36" s="78">
        <f t="shared" si="12"/>
        <v>142092845</v>
      </c>
      <c r="AG36" s="78">
        <v>695324012</v>
      </c>
      <c r="AH36" s="78">
        <v>662448509</v>
      </c>
      <c r="AI36" s="79">
        <v>142092845</v>
      </c>
      <c r="AJ36" s="114">
        <f t="shared" si="13"/>
        <v>0.20435486557021132</v>
      </c>
      <c r="AK36" s="115">
        <f t="shared" si="14"/>
        <v>-3.0278034055831626E-2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371204925</v>
      </c>
      <c r="E37" s="78">
        <v>236116080</v>
      </c>
      <c r="F37" s="79">
        <f t="shared" si="0"/>
        <v>607321005</v>
      </c>
      <c r="G37" s="77">
        <v>371204925</v>
      </c>
      <c r="H37" s="78">
        <v>236116080</v>
      </c>
      <c r="I37" s="79">
        <f t="shared" si="1"/>
        <v>607321005</v>
      </c>
      <c r="J37" s="77">
        <v>114961867</v>
      </c>
      <c r="K37" s="78">
        <v>46469830</v>
      </c>
      <c r="L37" s="78">
        <f t="shared" si="2"/>
        <v>161431697</v>
      </c>
      <c r="M37" s="95">
        <f t="shared" si="3"/>
        <v>0.26580950711559859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114961867</v>
      </c>
      <c r="AA37" s="78">
        <v>46469830</v>
      </c>
      <c r="AB37" s="78">
        <f t="shared" si="10"/>
        <v>161431697</v>
      </c>
      <c r="AC37" s="95">
        <f t="shared" si="11"/>
        <v>0.26580950711559859</v>
      </c>
      <c r="AD37" s="77">
        <v>106243533</v>
      </c>
      <c r="AE37" s="78">
        <v>27006194</v>
      </c>
      <c r="AF37" s="78">
        <f t="shared" si="12"/>
        <v>133249727</v>
      </c>
      <c r="AG37" s="78">
        <v>563520909</v>
      </c>
      <c r="AH37" s="78">
        <v>619678473</v>
      </c>
      <c r="AI37" s="79">
        <v>133249727</v>
      </c>
      <c r="AJ37" s="114">
        <f t="shared" si="13"/>
        <v>0.23645924201190555</v>
      </c>
      <c r="AK37" s="115">
        <f t="shared" si="14"/>
        <v>0.2114973939121092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838095586</v>
      </c>
      <c r="E38" s="78">
        <v>299863484</v>
      </c>
      <c r="F38" s="79">
        <f t="shared" si="0"/>
        <v>1137959070</v>
      </c>
      <c r="G38" s="77">
        <v>838095586</v>
      </c>
      <c r="H38" s="78">
        <v>299863484</v>
      </c>
      <c r="I38" s="79">
        <f t="shared" si="1"/>
        <v>1137959070</v>
      </c>
      <c r="J38" s="77">
        <v>152396967</v>
      </c>
      <c r="K38" s="78">
        <v>99143597</v>
      </c>
      <c r="L38" s="78">
        <f t="shared" si="2"/>
        <v>251540564</v>
      </c>
      <c r="M38" s="95">
        <f t="shared" si="3"/>
        <v>0.2210453527120268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152396967</v>
      </c>
      <c r="AA38" s="78">
        <v>99143597</v>
      </c>
      <c r="AB38" s="78">
        <f t="shared" si="10"/>
        <v>251540564</v>
      </c>
      <c r="AC38" s="95">
        <f t="shared" si="11"/>
        <v>0.2210453527120268</v>
      </c>
      <c r="AD38" s="77">
        <v>95429162</v>
      </c>
      <c r="AE38" s="78">
        <v>15932555</v>
      </c>
      <c r="AF38" s="78">
        <f t="shared" si="12"/>
        <v>111361717</v>
      </c>
      <c r="AG38" s="78">
        <v>1184624791</v>
      </c>
      <c r="AH38" s="78">
        <v>1239060209</v>
      </c>
      <c r="AI38" s="79">
        <v>111361717</v>
      </c>
      <c r="AJ38" s="114">
        <f t="shared" si="13"/>
        <v>9.4005897771220967E-2</v>
      </c>
      <c r="AK38" s="115">
        <f t="shared" si="14"/>
        <v>1.2587705252425301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1230746803</v>
      </c>
      <c r="E39" s="78">
        <v>593743325</v>
      </c>
      <c r="F39" s="79">
        <f t="shared" si="0"/>
        <v>1824490128</v>
      </c>
      <c r="G39" s="77">
        <v>1230746803</v>
      </c>
      <c r="H39" s="78">
        <v>593743325</v>
      </c>
      <c r="I39" s="79">
        <f t="shared" si="1"/>
        <v>1824490128</v>
      </c>
      <c r="J39" s="77">
        <v>249793934</v>
      </c>
      <c r="K39" s="78">
        <v>33707763</v>
      </c>
      <c r="L39" s="78">
        <f t="shared" si="2"/>
        <v>283501697</v>
      </c>
      <c r="M39" s="95">
        <f t="shared" si="3"/>
        <v>0.15538680788082621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249793934</v>
      </c>
      <c r="AA39" s="78">
        <v>33707763</v>
      </c>
      <c r="AB39" s="78">
        <f t="shared" si="10"/>
        <v>283501697</v>
      </c>
      <c r="AC39" s="95">
        <f t="shared" si="11"/>
        <v>0.15538680788082621</v>
      </c>
      <c r="AD39" s="77">
        <v>165017704</v>
      </c>
      <c r="AE39" s="78">
        <v>33483532</v>
      </c>
      <c r="AF39" s="78">
        <f t="shared" si="12"/>
        <v>198501236</v>
      </c>
      <c r="AG39" s="78">
        <v>1699792176</v>
      </c>
      <c r="AH39" s="78">
        <v>1762278844</v>
      </c>
      <c r="AI39" s="79">
        <v>198501236</v>
      </c>
      <c r="AJ39" s="114">
        <f t="shared" si="13"/>
        <v>0.11677970919193124</v>
      </c>
      <c r="AK39" s="115">
        <f t="shared" si="14"/>
        <v>0.42821124297684476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3469929865</v>
      </c>
      <c r="E40" s="81">
        <f>SUM(E35:E39)</f>
        <v>1293237897</v>
      </c>
      <c r="F40" s="82">
        <f t="shared" si="0"/>
        <v>4763167762</v>
      </c>
      <c r="G40" s="80">
        <f>SUM(G35:G39)</f>
        <v>3469929865</v>
      </c>
      <c r="H40" s="81">
        <f>SUM(H35:H39)</f>
        <v>1293237897</v>
      </c>
      <c r="I40" s="82">
        <f t="shared" si="1"/>
        <v>4763167762</v>
      </c>
      <c r="J40" s="80">
        <f>SUM(J35:J39)</f>
        <v>703586906</v>
      </c>
      <c r="K40" s="81">
        <f>SUM(K35:K39)</f>
        <v>192336016</v>
      </c>
      <c r="L40" s="81">
        <f t="shared" si="2"/>
        <v>895922922</v>
      </c>
      <c r="M40" s="96">
        <f t="shared" si="3"/>
        <v>0.18809392546438719</v>
      </c>
      <c r="N40" s="80">
        <f>SUM(N35:N39)</f>
        <v>0</v>
      </c>
      <c r="O40" s="81">
        <f>SUM(O35:O39)</f>
        <v>0</v>
      </c>
      <c r="P40" s="81">
        <f t="shared" si="4"/>
        <v>0</v>
      </c>
      <c r="Q40" s="96">
        <f t="shared" si="5"/>
        <v>0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v>703586906</v>
      </c>
      <c r="AA40" s="81">
        <v>192336016</v>
      </c>
      <c r="AB40" s="81">
        <f t="shared" si="10"/>
        <v>895922922</v>
      </c>
      <c r="AC40" s="96">
        <f t="shared" si="11"/>
        <v>0.18809392546438719</v>
      </c>
      <c r="AD40" s="80">
        <f>SUM(AD35:AD39)</f>
        <v>547403444</v>
      </c>
      <c r="AE40" s="81">
        <f>SUM(AE35:AE39)</f>
        <v>116318106</v>
      </c>
      <c r="AF40" s="81">
        <f t="shared" si="12"/>
        <v>663721550</v>
      </c>
      <c r="AG40" s="81">
        <f>SUM(AG35:AG39)</f>
        <v>4587971254</v>
      </c>
      <c r="AH40" s="81">
        <f>SUM(AH35:AH39)</f>
        <v>4741592596</v>
      </c>
      <c r="AI40" s="82">
        <f>SUM(AI35:AI39)</f>
        <v>663721550</v>
      </c>
      <c r="AJ40" s="116">
        <f t="shared" si="13"/>
        <v>0.1446655859975883</v>
      </c>
      <c r="AK40" s="117">
        <f t="shared" si="14"/>
        <v>0.34984757086763274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25319256865</v>
      </c>
      <c r="E41" s="84">
        <f>SUM(E9:E14,E16:E20,E22:E26,E28:E33,E35:E39)</f>
        <v>7157260130</v>
      </c>
      <c r="F41" s="85">
        <f t="shared" si="0"/>
        <v>32476516995</v>
      </c>
      <c r="G41" s="83">
        <f>SUM(G9:G14,G16:G20,G22:G26,G28:G33,G35:G39)</f>
        <v>25319256865</v>
      </c>
      <c r="H41" s="84">
        <f>SUM(H9:H14,H16:H20,H22:H26,H28:H33,H35:H39)</f>
        <v>7185260130</v>
      </c>
      <c r="I41" s="85">
        <f t="shared" si="1"/>
        <v>32504516995</v>
      </c>
      <c r="J41" s="83">
        <f>SUM(J9:J14,J16:J20,J22:J26,J28:J33,J35:J39)</f>
        <v>6092346160</v>
      </c>
      <c r="K41" s="84">
        <f>SUM(K9:K14,K16:K20,K22:K26,K28:K33,K35:K39)</f>
        <v>1353496537</v>
      </c>
      <c r="L41" s="84">
        <f t="shared" si="2"/>
        <v>7445842697</v>
      </c>
      <c r="M41" s="97">
        <f t="shared" si="3"/>
        <v>0.22926851109515045</v>
      </c>
      <c r="N41" s="83">
        <f>SUM(N9:N14,N16:N20,N22:N26,N28:N33,N35:N39)</f>
        <v>0</v>
      </c>
      <c r="O41" s="84">
        <f>SUM(O9:O14,O16:O20,O22:O26,O28:O33,O35:O39)</f>
        <v>0</v>
      </c>
      <c r="P41" s="84">
        <f t="shared" si="4"/>
        <v>0</v>
      </c>
      <c r="Q41" s="97">
        <f t="shared" si="5"/>
        <v>0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v>6092346160</v>
      </c>
      <c r="AA41" s="84">
        <v>1353496537</v>
      </c>
      <c r="AB41" s="84">
        <f t="shared" si="10"/>
        <v>7445842697</v>
      </c>
      <c r="AC41" s="97">
        <f t="shared" si="11"/>
        <v>0.22926851109515045</v>
      </c>
      <c r="AD41" s="83">
        <f>SUM(AD9:AD14,AD16:AD20,AD22:AD26,AD28:AD33,AD35:AD39)</f>
        <v>4270134100</v>
      </c>
      <c r="AE41" s="84">
        <f>SUM(AE9:AE14,AE16:AE20,AE22:AE26,AE28:AE33,AE35:AE39)</f>
        <v>732955426</v>
      </c>
      <c r="AF41" s="84">
        <f t="shared" si="12"/>
        <v>5003089526</v>
      </c>
      <c r="AG41" s="84">
        <f>SUM(AG9:AG14,AG16:AG20,AG22:AG26,AG28:AG33,AG35:AG39)</f>
        <v>29393504913</v>
      </c>
      <c r="AH41" s="84">
        <f>SUM(AH9:AH14,AH16:AH20,AH22:AH26,AH28:AH33,AH35:AH39)</f>
        <v>30777613632</v>
      </c>
      <c r="AI41" s="85">
        <f>SUM(AI9:AI14,AI16:AI20,AI22:AI26,AI28:AI33,AI35:AI39)</f>
        <v>5003089526</v>
      </c>
      <c r="AJ41" s="118">
        <f t="shared" si="13"/>
        <v>0.17021071630648785</v>
      </c>
      <c r="AK41" s="119">
        <f t="shared" si="14"/>
        <v>0.48824894263944851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42" max="3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81"/>
  <sheetViews>
    <sheetView showGridLines="0" tabSelected="1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722340312</v>
      </c>
      <c r="E9" s="78">
        <v>20500000</v>
      </c>
      <c r="F9" s="79">
        <f>$D9       +$E9</f>
        <v>742840312</v>
      </c>
      <c r="G9" s="77">
        <v>722340312</v>
      </c>
      <c r="H9" s="78">
        <v>20500000</v>
      </c>
      <c r="I9" s="79">
        <f>$G9       +$H9</f>
        <v>742840312</v>
      </c>
      <c r="J9" s="77">
        <v>56584815</v>
      </c>
      <c r="K9" s="78">
        <v>30199976</v>
      </c>
      <c r="L9" s="78">
        <f>$J9       +$K9</f>
        <v>86784791</v>
      </c>
      <c r="M9" s="95">
        <f>IF(($F9       =0),0,($L9       /$F9       ))</f>
        <v>0.11682832716272942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56584815</v>
      </c>
      <c r="AA9" s="78">
        <v>30199976</v>
      </c>
      <c r="AB9" s="78">
        <f>$Z9       +$AA9</f>
        <v>86784791</v>
      </c>
      <c r="AC9" s="95">
        <f>IF(($F9       =0),0,($AB9       /$F9       ))</f>
        <v>0.11682832716272942</v>
      </c>
      <c r="AD9" s="77">
        <v>133134239</v>
      </c>
      <c r="AE9" s="78">
        <v>69483681</v>
      </c>
      <c r="AF9" s="78">
        <f>$AD9       +$AE9</f>
        <v>202617920</v>
      </c>
      <c r="AG9" s="78">
        <v>1014059158</v>
      </c>
      <c r="AH9" s="78">
        <v>1080102813</v>
      </c>
      <c r="AI9" s="79">
        <v>202617920</v>
      </c>
      <c r="AJ9" s="114">
        <f>IF(($AG9       =0),0,($AI9       /$AG9       ))</f>
        <v>0.19980877683666656</v>
      </c>
      <c r="AK9" s="115">
        <f>IF(($AF9       =0),0,(($L9       /$AF9       )-1))</f>
        <v>-0.5716825491052322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1161047161</v>
      </c>
      <c r="E10" s="78">
        <v>166448450</v>
      </c>
      <c r="F10" s="79">
        <f t="shared" ref="F10:F32" si="0">$D10      +$E10</f>
        <v>1327495611</v>
      </c>
      <c r="G10" s="77">
        <v>1161047161</v>
      </c>
      <c r="H10" s="78">
        <v>166448450</v>
      </c>
      <c r="I10" s="79">
        <f t="shared" ref="I10:I32" si="1">$G10      +$H10</f>
        <v>1327495611</v>
      </c>
      <c r="J10" s="77">
        <v>161235480</v>
      </c>
      <c r="K10" s="78">
        <v>42795928</v>
      </c>
      <c r="L10" s="78">
        <f t="shared" ref="L10:L32" si="2">$J10      +$K10</f>
        <v>204031408</v>
      </c>
      <c r="M10" s="95">
        <f t="shared" ref="M10:M32" si="3">IF(($F10      =0),0,($L10      /$F10      ))</f>
        <v>0.15369648404811184</v>
      </c>
      <c r="N10" s="77">
        <v>0</v>
      </c>
      <c r="O10" s="78">
        <v>0</v>
      </c>
      <c r="P10" s="78">
        <f t="shared" ref="P10:P32" si="4">$N10      +$O10</f>
        <v>0</v>
      </c>
      <c r="Q10" s="95">
        <f t="shared" ref="Q10:Q32" si="5">IF(($F10      =0),0,($P10      /$F10      ))</f>
        <v>0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v>161235480</v>
      </c>
      <c r="AA10" s="78">
        <v>42795928</v>
      </c>
      <c r="AB10" s="78">
        <f t="shared" ref="AB10:AB32" si="10">$Z10      +$AA10</f>
        <v>204031408</v>
      </c>
      <c r="AC10" s="95">
        <f t="shared" ref="AC10:AC32" si="11">IF(($F10      =0),0,($AB10      /$F10      ))</f>
        <v>0.15369648404811184</v>
      </c>
      <c r="AD10" s="77">
        <v>164858398</v>
      </c>
      <c r="AE10" s="78">
        <v>27175157</v>
      </c>
      <c r="AF10" s="78">
        <f t="shared" ref="AF10:AF32" si="12">$AD10      +$AE10</f>
        <v>192033555</v>
      </c>
      <c r="AG10" s="78">
        <v>1423199220</v>
      </c>
      <c r="AH10" s="78">
        <v>1430137047</v>
      </c>
      <c r="AI10" s="79">
        <v>192033555</v>
      </c>
      <c r="AJ10" s="114">
        <f t="shared" ref="AJ10:AJ32" si="13">IF(($AG10      =0),0,($AI10      /$AG10      ))</f>
        <v>0.13493090236516572</v>
      </c>
      <c r="AK10" s="115">
        <f t="shared" ref="AK10:AK32" si="14">IF(($AF10      =0),0,(($L10      /$AF10      )-1))</f>
        <v>6.2477898719314862E-2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774729361</v>
      </c>
      <c r="E11" s="78">
        <v>82001634</v>
      </c>
      <c r="F11" s="79">
        <f t="shared" si="0"/>
        <v>856730995</v>
      </c>
      <c r="G11" s="77">
        <v>774729361</v>
      </c>
      <c r="H11" s="78">
        <v>82001634</v>
      </c>
      <c r="I11" s="79">
        <f t="shared" si="1"/>
        <v>856730995</v>
      </c>
      <c r="J11" s="77">
        <v>189486442</v>
      </c>
      <c r="K11" s="78">
        <v>27961234</v>
      </c>
      <c r="L11" s="78">
        <f t="shared" si="2"/>
        <v>217447676</v>
      </c>
      <c r="M11" s="95">
        <f t="shared" si="3"/>
        <v>0.25381091295757313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189486442</v>
      </c>
      <c r="AA11" s="78">
        <v>27961234</v>
      </c>
      <c r="AB11" s="78">
        <f t="shared" si="10"/>
        <v>217447676</v>
      </c>
      <c r="AC11" s="95">
        <f t="shared" si="11"/>
        <v>0.25381091295757313</v>
      </c>
      <c r="AD11" s="77">
        <v>141613233</v>
      </c>
      <c r="AE11" s="78">
        <v>11738092</v>
      </c>
      <c r="AF11" s="78">
        <f t="shared" si="12"/>
        <v>153351325</v>
      </c>
      <c r="AG11" s="78">
        <v>810882953</v>
      </c>
      <c r="AH11" s="78">
        <v>866212268</v>
      </c>
      <c r="AI11" s="79">
        <v>153351325</v>
      </c>
      <c r="AJ11" s="114">
        <f t="shared" si="13"/>
        <v>0.18911647412570529</v>
      </c>
      <c r="AK11" s="115">
        <f t="shared" si="14"/>
        <v>0.41797063703231774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578147666</v>
      </c>
      <c r="E12" s="78">
        <v>52356900</v>
      </c>
      <c r="F12" s="79">
        <f t="shared" si="0"/>
        <v>630504566</v>
      </c>
      <c r="G12" s="77">
        <v>578147666</v>
      </c>
      <c r="H12" s="78">
        <v>52356900</v>
      </c>
      <c r="I12" s="79">
        <f t="shared" si="1"/>
        <v>630504566</v>
      </c>
      <c r="J12" s="77">
        <v>106470846</v>
      </c>
      <c r="K12" s="78">
        <v>9556885</v>
      </c>
      <c r="L12" s="78">
        <f t="shared" si="2"/>
        <v>116027731</v>
      </c>
      <c r="M12" s="95">
        <f t="shared" si="3"/>
        <v>0.18402361736425554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106470846</v>
      </c>
      <c r="AA12" s="78">
        <v>9556885</v>
      </c>
      <c r="AB12" s="78">
        <f t="shared" si="10"/>
        <v>116027731</v>
      </c>
      <c r="AC12" s="95">
        <f t="shared" si="11"/>
        <v>0.18402361736425554</v>
      </c>
      <c r="AD12" s="77">
        <v>83262670</v>
      </c>
      <c r="AE12" s="78">
        <v>1241535</v>
      </c>
      <c r="AF12" s="78">
        <f t="shared" si="12"/>
        <v>84504205</v>
      </c>
      <c r="AG12" s="78">
        <v>453571142</v>
      </c>
      <c r="AH12" s="78">
        <v>597692908</v>
      </c>
      <c r="AI12" s="79">
        <v>84504205</v>
      </c>
      <c r="AJ12" s="114">
        <f t="shared" si="13"/>
        <v>0.18630860117639494</v>
      </c>
      <c r="AK12" s="115">
        <f t="shared" si="14"/>
        <v>0.37304091553787178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1361479615</v>
      </c>
      <c r="E13" s="78">
        <v>75686600</v>
      </c>
      <c r="F13" s="79">
        <f t="shared" si="0"/>
        <v>1437166215</v>
      </c>
      <c r="G13" s="77">
        <v>1361479615</v>
      </c>
      <c r="H13" s="78">
        <v>75686600</v>
      </c>
      <c r="I13" s="79">
        <f t="shared" si="1"/>
        <v>1437166215</v>
      </c>
      <c r="J13" s="77">
        <v>383223612</v>
      </c>
      <c r="K13" s="78">
        <v>17322438</v>
      </c>
      <c r="L13" s="78">
        <f t="shared" si="2"/>
        <v>400546050</v>
      </c>
      <c r="M13" s="95">
        <f t="shared" si="3"/>
        <v>0.27870544535448882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383223612</v>
      </c>
      <c r="AA13" s="78">
        <v>17322438</v>
      </c>
      <c r="AB13" s="78">
        <f t="shared" si="10"/>
        <v>400546050</v>
      </c>
      <c r="AC13" s="95">
        <f t="shared" si="11"/>
        <v>0.27870544535448882</v>
      </c>
      <c r="AD13" s="77">
        <v>292776454</v>
      </c>
      <c r="AE13" s="78">
        <v>926458</v>
      </c>
      <c r="AF13" s="78">
        <f t="shared" si="12"/>
        <v>293702912</v>
      </c>
      <c r="AG13" s="78">
        <v>1327056302</v>
      </c>
      <c r="AH13" s="78">
        <v>1327056302</v>
      </c>
      <c r="AI13" s="79">
        <v>293702912</v>
      </c>
      <c r="AJ13" s="114">
        <f t="shared" si="13"/>
        <v>0.22131910421386175</v>
      </c>
      <c r="AK13" s="115">
        <f t="shared" si="14"/>
        <v>0.36377963457168572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349012336</v>
      </c>
      <c r="E14" s="78">
        <v>36500000</v>
      </c>
      <c r="F14" s="79">
        <f t="shared" si="0"/>
        <v>385512336</v>
      </c>
      <c r="G14" s="77">
        <v>349012336</v>
      </c>
      <c r="H14" s="78">
        <v>36500000</v>
      </c>
      <c r="I14" s="79">
        <f t="shared" si="1"/>
        <v>385512336</v>
      </c>
      <c r="J14" s="77">
        <v>70599351</v>
      </c>
      <c r="K14" s="78">
        <v>6920026</v>
      </c>
      <c r="L14" s="78">
        <f t="shared" si="2"/>
        <v>77519377</v>
      </c>
      <c r="M14" s="95">
        <f t="shared" si="3"/>
        <v>0.20108144347422388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70599351</v>
      </c>
      <c r="AA14" s="78">
        <v>6920026</v>
      </c>
      <c r="AB14" s="78">
        <f t="shared" si="10"/>
        <v>77519377</v>
      </c>
      <c r="AC14" s="95">
        <f t="shared" si="11"/>
        <v>0.20108144347422388</v>
      </c>
      <c r="AD14" s="77">
        <v>55842411</v>
      </c>
      <c r="AE14" s="78">
        <v>1097365</v>
      </c>
      <c r="AF14" s="78">
        <f t="shared" si="12"/>
        <v>56939776</v>
      </c>
      <c r="AG14" s="78">
        <v>355022009</v>
      </c>
      <c r="AH14" s="78">
        <v>349381009</v>
      </c>
      <c r="AI14" s="79">
        <v>56939776</v>
      </c>
      <c r="AJ14" s="114">
        <f t="shared" si="13"/>
        <v>0.16038379186795712</v>
      </c>
      <c r="AK14" s="115">
        <f t="shared" si="14"/>
        <v>0.36142750192765072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3019754344</v>
      </c>
      <c r="E15" s="78">
        <v>172676550</v>
      </c>
      <c r="F15" s="79">
        <f t="shared" si="0"/>
        <v>3192430894</v>
      </c>
      <c r="G15" s="77">
        <v>3019754344</v>
      </c>
      <c r="H15" s="78">
        <v>172676550</v>
      </c>
      <c r="I15" s="79">
        <f t="shared" si="1"/>
        <v>3192430894</v>
      </c>
      <c r="J15" s="77">
        <v>880096450</v>
      </c>
      <c r="K15" s="78">
        <v>48662589</v>
      </c>
      <c r="L15" s="78">
        <f t="shared" si="2"/>
        <v>928759039</v>
      </c>
      <c r="M15" s="95">
        <f t="shared" si="3"/>
        <v>0.29092533866451176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880096450</v>
      </c>
      <c r="AA15" s="78">
        <v>48662589</v>
      </c>
      <c r="AB15" s="78">
        <f t="shared" si="10"/>
        <v>928759039</v>
      </c>
      <c r="AC15" s="95">
        <f t="shared" si="11"/>
        <v>0.29092533866451176</v>
      </c>
      <c r="AD15" s="77">
        <v>600644593</v>
      </c>
      <c r="AE15" s="78">
        <v>16932158</v>
      </c>
      <c r="AF15" s="78">
        <f t="shared" si="12"/>
        <v>617576751</v>
      </c>
      <c r="AG15" s="78">
        <v>2939221504</v>
      </c>
      <c r="AH15" s="78">
        <v>2994749672</v>
      </c>
      <c r="AI15" s="79">
        <v>617576751</v>
      </c>
      <c r="AJ15" s="114">
        <f t="shared" si="13"/>
        <v>0.21011575689669423</v>
      </c>
      <c r="AK15" s="115">
        <f t="shared" si="14"/>
        <v>0.50387629957915947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401383230</v>
      </c>
      <c r="E16" s="78">
        <v>8277000</v>
      </c>
      <c r="F16" s="79">
        <f t="shared" si="0"/>
        <v>409660230</v>
      </c>
      <c r="G16" s="77">
        <v>401383230</v>
      </c>
      <c r="H16" s="78">
        <v>8277000</v>
      </c>
      <c r="I16" s="79">
        <f t="shared" si="1"/>
        <v>409660230</v>
      </c>
      <c r="J16" s="77">
        <v>194044338</v>
      </c>
      <c r="K16" s="78">
        <v>10325</v>
      </c>
      <c r="L16" s="78">
        <f t="shared" si="2"/>
        <v>194054663</v>
      </c>
      <c r="M16" s="95">
        <f t="shared" si="3"/>
        <v>0.47369661194595336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194044338</v>
      </c>
      <c r="AA16" s="78">
        <v>10325</v>
      </c>
      <c r="AB16" s="78">
        <f t="shared" si="10"/>
        <v>194054663</v>
      </c>
      <c r="AC16" s="95">
        <f t="shared" si="11"/>
        <v>0.47369661194595336</v>
      </c>
      <c r="AD16" s="77">
        <v>81641086</v>
      </c>
      <c r="AE16" s="78">
        <v>127828</v>
      </c>
      <c r="AF16" s="78">
        <f t="shared" si="12"/>
        <v>81768914</v>
      </c>
      <c r="AG16" s="78">
        <v>389567717</v>
      </c>
      <c r="AH16" s="78">
        <v>394394839</v>
      </c>
      <c r="AI16" s="79">
        <v>81768914</v>
      </c>
      <c r="AJ16" s="114">
        <f t="shared" si="13"/>
        <v>0.20989653513820294</v>
      </c>
      <c r="AK16" s="115">
        <f t="shared" si="14"/>
        <v>1.3732082708105917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8367894025</v>
      </c>
      <c r="E17" s="81">
        <f>SUM(E9:E16)</f>
        <v>614447134</v>
      </c>
      <c r="F17" s="82">
        <f t="shared" si="0"/>
        <v>8982341159</v>
      </c>
      <c r="G17" s="80">
        <f>SUM(G9:G16)</f>
        <v>8367894025</v>
      </c>
      <c r="H17" s="81">
        <f>SUM(H9:H16)</f>
        <v>614447134</v>
      </c>
      <c r="I17" s="82">
        <f t="shared" si="1"/>
        <v>8982341159</v>
      </c>
      <c r="J17" s="80">
        <f>SUM(J9:J16)</f>
        <v>2041741334</v>
      </c>
      <c r="K17" s="81">
        <f>SUM(K9:K16)</f>
        <v>183429401</v>
      </c>
      <c r="L17" s="81">
        <f t="shared" si="2"/>
        <v>2225170735</v>
      </c>
      <c r="M17" s="96">
        <f t="shared" si="3"/>
        <v>0.24772725680436383</v>
      </c>
      <c r="N17" s="80">
        <f>SUM(N9:N16)</f>
        <v>0</v>
      </c>
      <c r="O17" s="81">
        <f>SUM(O9:O16)</f>
        <v>0</v>
      </c>
      <c r="P17" s="81">
        <f t="shared" si="4"/>
        <v>0</v>
      </c>
      <c r="Q17" s="96">
        <f t="shared" si="5"/>
        <v>0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v>2041741334</v>
      </c>
      <c r="AA17" s="81">
        <v>183429401</v>
      </c>
      <c r="AB17" s="81">
        <f t="shared" si="10"/>
        <v>2225170735</v>
      </c>
      <c r="AC17" s="96">
        <f t="shared" si="11"/>
        <v>0.24772725680436383</v>
      </c>
      <c r="AD17" s="80">
        <f>SUM(AD9:AD16)</f>
        <v>1553773084</v>
      </c>
      <c r="AE17" s="81">
        <f>SUM(AE9:AE16)</f>
        <v>128722274</v>
      </c>
      <c r="AF17" s="81">
        <f t="shared" si="12"/>
        <v>1682495358</v>
      </c>
      <c r="AG17" s="81">
        <f>SUM(AG9:AG16)</f>
        <v>8712580005</v>
      </c>
      <c r="AH17" s="81">
        <f>SUM(AH9:AH16)</f>
        <v>9039726858</v>
      </c>
      <c r="AI17" s="82">
        <f>SUM(AI9:AI16)</f>
        <v>1682495358</v>
      </c>
      <c r="AJ17" s="116">
        <f t="shared" si="13"/>
        <v>0.19311103680361555</v>
      </c>
      <c r="AK17" s="117">
        <f t="shared" si="14"/>
        <v>0.3225419757740573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810716319</v>
      </c>
      <c r="E18" s="78">
        <v>67530996</v>
      </c>
      <c r="F18" s="79">
        <f t="shared" si="0"/>
        <v>878247315</v>
      </c>
      <c r="G18" s="77">
        <v>810716319</v>
      </c>
      <c r="H18" s="78">
        <v>67530996</v>
      </c>
      <c r="I18" s="79">
        <f t="shared" si="1"/>
        <v>878247315</v>
      </c>
      <c r="J18" s="77">
        <v>197190167</v>
      </c>
      <c r="K18" s="78">
        <v>9544920</v>
      </c>
      <c r="L18" s="78">
        <f t="shared" si="2"/>
        <v>206735087</v>
      </c>
      <c r="M18" s="95">
        <f t="shared" si="3"/>
        <v>0.23539506864305074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197190167</v>
      </c>
      <c r="AA18" s="78">
        <v>9544920</v>
      </c>
      <c r="AB18" s="78">
        <f t="shared" si="10"/>
        <v>206735087</v>
      </c>
      <c r="AC18" s="95">
        <f t="shared" si="11"/>
        <v>0.23539506864305074</v>
      </c>
      <c r="AD18" s="77">
        <v>131622629</v>
      </c>
      <c r="AE18" s="78">
        <v>2042936</v>
      </c>
      <c r="AF18" s="78">
        <f t="shared" si="12"/>
        <v>133665565</v>
      </c>
      <c r="AG18" s="78">
        <v>790772186</v>
      </c>
      <c r="AH18" s="78">
        <v>873915359</v>
      </c>
      <c r="AI18" s="79">
        <v>133665565</v>
      </c>
      <c r="AJ18" s="114">
        <f t="shared" si="13"/>
        <v>0.16903169758173564</v>
      </c>
      <c r="AK18" s="115">
        <f t="shared" si="14"/>
        <v>0.54665928356342186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4909489775</v>
      </c>
      <c r="E19" s="78">
        <v>241268500</v>
      </c>
      <c r="F19" s="79">
        <f t="shared" si="0"/>
        <v>5150758275</v>
      </c>
      <c r="G19" s="77">
        <v>4909489775</v>
      </c>
      <c r="H19" s="78">
        <v>241268500</v>
      </c>
      <c r="I19" s="79">
        <f t="shared" si="1"/>
        <v>5150758275</v>
      </c>
      <c r="J19" s="77">
        <v>859593627</v>
      </c>
      <c r="K19" s="78">
        <v>40340107</v>
      </c>
      <c r="L19" s="78">
        <f t="shared" si="2"/>
        <v>899933734</v>
      </c>
      <c r="M19" s="95">
        <f t="shared" si="3"/>
        <v>0.17471868916232533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859593627</v>
      </c>
      <c r="AA19" s="78">
        <v>40340107</v>
      </c>
      <c r="AB19" s="78">
        <f t="shared" si="10"/>
        <v>899933734</v>
      </c>
      <c r="AC19" s="95">
        <f t="shared" si="11"/>
        <v>0.17471868916232533</v>
      </c>
      <c r="AD19" s="77">
        <v>1386260569</v>
      </c>
      <c r="AE19" s="78">
        <v>18332374</v>
      </c>
      <c r="AF19" s="78">
        <f t="shared" si="12"/>
        <v>1404592943</v>
      </c>
      <c r="AG19" s="78">
        <v>4420014018</v>
      </c>
      <c r="AH19" s="78">
        <v>5027098571</v>
      </c>
      <c r="AI19" s="79">
        <v>1404592943</v>
      </c>
      <c r="AJ19" s="114">
        <f t="shared" si="13"/>
        <v>0.31778020098577886</v>
      </c>
      <c r="AK19" s="115">
        <f t="shared" si="14"/>
        <v>-0.35929214333237613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2435283109</v>
      </c>
      <c r="E20" s="78">
        <v>234740664</v>
      </c>
      <c r="F20" s="79">
        <f t="shared" si="0"/>
        <v>2670023773</v>
      </c>
      <c r="G20" s="77">
        <v>2404052808</v>
      </c>
      <c r="H20" s="78">
        <v>278198250</v>
      </c>
      <c r="I20" s="79">
        <f t="shared" si="1"/>
        <v>2682251058</v>
      </c>
      <c r="J20" s="77">
        <v>621728732</v>
      </c>
      <c r="K20" s="78">
        <v>22558051</v>
      </c>
      <c r="L20" s="78">
        <f t="shared" si="2"/>
        <v>644286783</v>
      </c>
      <c r="M20" s="95">
        <f t="shared" si="3"/>
        <v>0.24130376272870735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621728732</v>
      </c>
      <c r="AA20" s="78">
        <v>22558051</v>
      </c>
      <c r="AB20" s="78">
        <f t="shared" si="10"/>
        <v>644286783</v>
      </c>
      <c r="AC20" s="95">
        <f t="shared" si="11"/>
        <v>0.24130376272870735</v>
      </c>
      <c r="AD20" s="77">
        <v>494597211</v>
      </c>
      <c r="AE20" s="78">
        <v>86203382</v>
      </c>
      <c r="AF20" s="78">
        <f t="shared" si="12"/>
        <v>580800593</v>
      </c>
      <c r="AG20" s="78">
        <v>2870257778</v>
      </c>
      <c r="AH20" s="78">
        <v>2986363334</v>
      </c>
      <c r="AI20" s="79">
        <v>580800593</v>
      </c>
      <c r="AJ20" s="114">
        <f t="shared" si="13"/>
        <v>0.20235136978000029</v>
      </c>
      <c r="AK20" s="115">
        <f t="shared" si="14"/>
        <v>0.1093080667705173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520874861</v>
      </c>
      <c r="E21" s="78">
        <v>58090950</v>
      </c>
      <c r="F21" s="79">
        <f t="shared" si="0"/>
        <v>578965811</v>
      </c>
      <c r="G21" s="77">
        <v>520874861</v>
      </c>
      <c r="H21" s="78">
        <v>58090950</v>
      </c>
      <c r="I21" s="79">
        <f t="shared" si="1"/>
        <v>578965811</v>
      </c>
      <c r="J21" s="77">
        <v>70795458</v>
      </c>
      <c r="K21" s="78">
        <v>3772823</v>
      </c>
      <c r="L21" s="78">
        <f t="shared" si="2"/>
        <v>74568281</v>
      </c>
      <c r="M21" s="95">
        <f t="shared" si="3"/>
        <v>0.12879565525847606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70795458</v>
      </c>
      <c r="AA21" s="78">
        <v>3772823</v>
      </c>
      <c r="AB21" s="78">
        <f t="shared" si="10"/>
        <v>74568281</v>
      </c>
      <c r="AC21" s="95">
        <f t="shared" si="11"/>
        <v>0.12879565525847606</v>
      </c>
      <c r="AD21" s="77">
        <v>67585505</v>
      </c>
      <c r="AE21" s="78">
        <v>7843784</v>
      </c>
      <c r="AF21" s="78">
        <f t="shared" si="12"/>
        <v>75429289</v>
      </c>
      <c r="AG21" s="78">
        <v>456141113</v>
      </c>
      <c r="AH21" s="78">
        <v>474703236</v>
      </c>
      <c r="AI21" s="79">
        <v>75429289</v>
      </c>
      <c r="AJ21" s="114">
        <f t="shared" si="13"/>
        <v>0.16536393420866669</v>
      </c>
      <c r="AK21" s="115">
        <f t="shared" si="14"/>
        <v>-1.1414770196229718E-2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1004035444</v>
      </c>
      <c r="E22" s="78">
        <v>274269047</v>
      </c>
      <c r="F22" s="79">
        <f t="shared" si="0"/>
        <v>1278304491</v>
      </c>
      <c r="G22" s="77">
        <v>1004035444</v>
      </c>
      <c r="H22" s="78">
        <v>274269047</v>
      </c>
      <c r="I22" s="79">
        <f t="shared" si="1"/>
        <v>1278304491</v>
      </c>
      <c r="J22" s="77">
        <v>145782953</v>
      </c>
      <c r="K22" s="78">
        <v>53582724</v>
      </c>
      <c r="L22" s="78">
        <f t="shared" si="2"/>
        <v>199365677</v>
      </c>
      <c r="M22" s="95">
        <f t="shared" si="3"/>
        <v>0.1559610236869613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145782953</v>
      </c>
      <c r="AA22" s="78">
        <v>53582724</v>
      </c>
      <c r="AB22" s="78">
        <f t="shared" si="10"/>
        <v>199365677</v>
      </c>
      <c r="AC22" s="95">
        <f t="shared" si="11"/>
        <v>0.1559610236869613</v>
      </c>
      <c r="AD22" s="77">
        <v>127089908</v>
      </c>
      <c r="AE22" s="78">
        <v>33757392</v>
      </c>
      <c r="AF22" s="78">
        <f t="shared" si="12"/>
        <v>160847300</v>
      </c>
      <c r="AG22" s="78">
        <v>1131365262</v>
      </c>
      <c r="AH22" s="78">
        <v>1171527352</v>
      </c>
      <c r="AI22" s="79">
        <v>160847300</v>
      </c>
      <c r="AJ22" s="114">
        <f t="shared" si="13"/>
        <v>0.14217097289663821</v>
      </c>
      <c r="AK22" s="115">
        <f t="shared" si="14"/>
        <v>0.23947170390799233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698776489</v>
      </c>
      <c r="E23" s="78">
        <v>160610054</v>
      </c>
      <c r="F23" s="79">
        <f t="shared" si="0"/>
        <v>859386543</v>
      </c>
      <c r="G23" s="77">
        <v>698776489</v>
      </c>
      <c r="H23" s="78">
        <v>160610054</v>
      </c>
      <c r="I23" s="79">
        <f t="shared" si="1"/>
        <v>859386543</v>
      </c>
      <c r="J23" s="77">
        <v>168080831</v>
      </c>
      <c r="K23" s="78">
        <v>13188579</v>
      </c>
      <c r="L23" s="78">
        <f t="shared" si="2"/>
        <v>181269410</v>
      </c>
      <c r="M23" s="95">
        <f t="shared" si="3"/>
        <v>0.21092884392535804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168080831</v>
      </c>
      <c r="AA23" s="78">
        <v>13188579</v>
      </c>
      <c r="AB23" s="78">
        <f t="shared" si="10"/>
        <v>181269410</v>
      </c>
      <c r="AC23" s="95">
        <f t="shared" si="11"/>
        <v>0.21092884392535804</v>
      </c>
      <c r="AD23" s="77">
        <v>115156599</v>
      </c>
      <c r="AE23" s="78">
        <v>14700525</v>
      </c>
      <c r="AF23" s="78">
        <f t="shared" si="12"/>
        <v>129857124</v>
      </c>
      <c r="AG23" s="78">
        <v>838315056</v>
      </c>
      <c r="AH23" s="78">
        <v>826346401</v>
      </c>
      <c r="AI23" s="79">
        <v>129857124</v>
      </c>
      <c r="AJ23" s="114">
        <f t="shared" si="13"/>
        <v>0.15490253105987398</v>
      </c>
      <c r="AK23" s="115">
        <f t="shared" si="14"/>
        <v>0.39591425111186052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1044930775</v>
      </c>
      <c r="E24" s="78">
        <v>60195000</v>
      </c>
      <c r="F24" s="79">
        <f t="shared" si="0"/>
        <v>1105125775</v>
      </c>
      <c r="G24" s="77">
        <v>1044930775</v>
      </c>
      <c r="H24" s="78">
        <v>60195000</v>
      </c>
      <c r="I24" s="79">
        <f t="shared" si="1"/>
        <v>1105125775</v>
      </c>
      <c r="J24" s="77">
        <v>230112682</v>
      </c>
      <c r="K24" s="78">
        <v>2220382</v>
      </c>
      <c r="L24" s="78">
        <f t="shared" si="2"/>
        <v>232333064</v>
      </c>
      <c r="M24" s="95">
        <f t="shared" si="3"/>
        <v>0.21023223714060962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230112682</v>
      </c>
      <c r="AA24" s="78">
        <v>2220382</v>
      </c>
      <c r="AB24" s="78">
        <f t="shared" si="10"/>
        <v>232333064</v>
      </c>
      <c r="AC24" s="95">
        <f t="shared" si="11"/>
        <v>0.21023223714060962</v>
      </c>
      <c r="AD24" s="77">
        <v>131853676</v>
      </c>
      <c r="AE24" s="78">
        <v>983857</v>
      </c>
      <c r="AF24" s="78">
        <f t="shared" si="12"/>
        <v>132837533</v>
      </c>
      <c r="AG24" s="78">
        <v>701526562</v>
      </c>
      <c r="AH24" s="78">
        <v>837959974</v>
      </c>
      <c r="AI24" s="79">
        <v>132837533</v>
      </c>
      <c r="AJ24" s="114">
        <f t="shared" si="13"/>
        <v>0.18935495845130951</v>
      </c>
      <c r="AK24" s="115">
        <f t="shared" si="14"/>
        <v>0.74900164699686189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11424106772</v>
      </c>
      <c r="E25" s="81">
        <f>SUM(E18:E24)</f>
        <v>1096705211</v>
      </c>
      <c r="F25" s="82">
        <f t="shared" si="0"/>
        <v>12520811983</v>
      </c>
      <c r="G25" s="80">
        <f>SUM(G18:G24)</f>
        <v>11392876471</v>
      </c>
      <c r="H25" s="81">
        <f>SUM(H18:H24)</f>
        <v>1140162797</v>
      </c>
      <c r="I25" s="82">
        <f t="shared" si="1"/>
        <v>12533039268</v>
      </c>
      <c r="J25" s="80">
        <f>SUM(J18:J24)</f>
        <v>2293284450</v>
      </c>
      <c r="K25" s="81">
        <f>SUM(K18:K24)</f>
        <v>145207586</v>
      </c>
      <c r="L25" s="81">
        <f t="shared" si="2"/>
        <v>2438492036</v>
      </c>
      <c r="M25" s="96">
        <f t="shared" si="3"/>
        <v>0.19475510368743151</v>
      </c>
      <c r="N25" s="80">
        <f>SUM(N18:N24)</f>
        <v>0</v>
      </c>
      <c r="O25" s="81">
        <f>SUM(O18:O24)</f>
        <v>0</v>
      </c>
      <c r="P25" s="81">
        <f t="shared" si="4"/>
        <v>0</v>
      </c>
      <c r="Q25" s="96">
        <f t="shared" si="5"/>
        <v>0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v>2293284450</v>
      </c>
      <c r="AA25" s="81">
        <v>145207586</v>
      </c>
      <c r="AB25" s="81">
        <f t="shared" si="10"/>
        <v>2438492036</v>
      </c>
      <c r="AC25" s="96">
        <f t="shared" si="11"/>
        <v>0.19475510368743151</v>
      </c>
      <c r="AD25" s="80">
        <f>SUM(AD18:AD24)</f>
        <v>2454166097</v>
      </c>
      <c r="AE25" s="81">
        <f>SUM(AE18:AE24)</f>
        <v>163864250</v>
      </c>
      <c r="AF25" s="81">
        <f t="shared" si="12"/>
        <v>2618030347</v>
      </c>
      <c r="AG25" s="81">
        <f>SUM(AG18:AG24)</f>
        <v>11208391975</v>
      </c>
      <c r="AH25" s="81">
        <f>SUM(AH18:AH24)</f>
        <v>12197914227</v>
      </c>
      <c r="AI25" s="82">
        <f>SUM(AI18:AI24)</f>
        <v>2618030347</v>
      </c>
      <c r="AJ25" s="116">
        <f t="shared" si="13"/>
        <v>0.23357769364592551</v>
      </c>
      <c r="AK25" s="117">
        <f t="shared" si="14"/>
        <v>-6.8577627912423944E-2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976685653</v>
      </c>
      <c r="E26" s="78">
        <v>164615600</v>
      </c>
      <c r="F26" s="79">
        <f t="shared" si="0"/>
        <v>1141301253</v>
      </c>
      <c r="G26" s="77">
        <v>976685653</v>
      </c>
      <c r="H26" s="78">
        <v>164615600</v>
      </c>
      <c r="I26" s="79">
        <f t="shared" si="1"/>
        <v>1141301253</v>
      </c>
      <c r="J26" s="77">
        <v>234860028</v>
      </c>
      <c r="K26" s="78">
        <v>11323922</v>
      </c>
      <c r="L26" s="78">
        <f t="shared" si="2"/>
        <v>246183950</v>
      </c>
      <c r="M26" s="95">
        <f t="shared" si="3"/>
        <v>0.21570461729791862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234860028</v>
      </c>
      <c r="AA26" s="78">
        <v>11323922</v>
      </c>
      <c r="AB26" s="78">
        <f t="shared" si="10"/>
        <v>246183950</v>
      </c>
      <c r="AC26" s="95">
        <f t="shared" si="11"/>
        <v>0.21570461729791862</v>
      </c>
      <c r="AD26" s="77">
        <v>221399750</v>
      </c>
      <c r="AE26" s="78">
        <v>2105736</v>
      </c>
      <c r="AF26" s="78">
        <f t="shared" si="12"/>
        <v>223505486</v>
      </c>
      <c r="AG26" s="78">
        <v>1010912892</v>
      </c>
      <c r="AH26" s="78">
        <v>1010912902</v>
      </c>
      <c r="AI26" s="79">
        <v>223505486</v>
      </c>
      <c r="AJ26" s="114">
        <f t="shared" si="13"/>
        <v>0.22109272497041219</v>
      </c>
      <c r="AK26" s="115">
        <f t="shared" si="14"/>
        <v>0.10146714698537651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1291010003</v>
      </c>
      <c r="E27" s="78">
        <v>390121492</v>
      </c>
      <c r="F27" s="79">
        <f t="shared" si="0"/>
        <v>1681131495</v>
      </c>
      <c r="G27" s="77">
        <v>1296135003</v>
      </c>
      <c r="H27" s="78">
        <v>417901960</v>
      </c>
      <c r="I27" s="79">
        <f t="shared" si="1"/>
        <v>1714036963</v>
      </c>
      <c r="J27" s="77">
        <v>364585321</v>
      </c>
      <c r="K27" s="78">
        <v>59086050</v>
      </c>
      <c r="L27" s="78">
        <f t="shared" si="2"/>
        <v>423671371</v>
      </c>
      <c r="M27" s="95">
        <f t="shared" si="3"/>
        <v>0.25201560512076421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364585321</v>
      </c>
      <c r="AA27" s="78">
        <v>59086050</v>
      </c>
      <c r="AB27" s="78">
        <f t="shared" si="10"/>
        <v>423671371</v>
      </c>
      <c r="AC27" s="95">
        <f t="shared" si="11"/>
        <v>0.25201560512076421</v>
      </c>
      <c r="AD27" s="77">
        <v>250969891</v>
      </c>
      <c r="AE27" s="78">
        <v>90072019</v>
      </c>
      <c r="AF27" s="78">
        <f t="shared" si="12"/>
        <v>341041910</v>
      </c>
      <c r="AG27" s="78">
        <v>1743369459</v>
      </c>
      <c r="AH27" s="78">
        <v>1731503862</v>
      </c>
      <c r="AI27" s="79">
        <v>341041910</v>
      </c>
      <c r="AJ27" s="114">
        <f t="shared" si="13"/>
        <v>0.19562228088796638</v>
      </c>
      <c r="AK27" s="115">
        <f t="shared" si="14"/>
        <v>0.24228535724538958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1279621005</v>
      </c>
      <c r="E28" s="78">
        <v>751483000</v>
      </c>
      <c r="F28" s="79">
        <f t="shared" si="0"/>
        <v>2031104005</v>
      </c>
      <c r="G28" s="77">
        <v>1279621005</v>
      </c>
      <c r="H28" s="78">
        <v>751483000</v>
      </c>
      <c r="I28" s="79">
        <f t="shared" si="1"/>
        <v>2031104005</v>
      </c>
      <c r="J28" s="77">
        <v>290666107</v>
      </c>
      <c r="K28" s="78">
        <v>127891273</v>
      </c>
      <c r="L28" s="78">
        <f t="shared" si="2"/>
        <v>418557380</v>
      </c>
      <c r="M28" s="95">
        <f t="shared" si="3"/>
        <v>0.20607382929167137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290666107</v>
      </c>
      <c r="AA28" s="78">
        <v>127891273</v>
      </c>
      <c r="AB28" s="78">
        <f t="shared" si="10"/>
        <v>418557380</v>
      </c>
      <c r="AC28" s="95">
        <f t="shared" si="11"/>
        <v>0.20607382929167137</v>
      </c>
      <c r="AD28" s="77">
        <v>280711576</v>
      </c>
      <c r="AE28" s="78">
        <v>39629761</v>
      </c>
      <c r="AF28" s="78">
        <f t="shared" si="12"/>
        <v>320341337</v>
      </c>
      <c r="AG28" s="78">
        <v>2134847605</v>
      </c>
      <c r="AH28" s="78">
        <v>2230848437</v>
      </c>
      <c r="AI28" s="79">
        <v>320341337</v>
      </c>
      <c r="AJ28" s="114">
        <f t="shared" si="13"/>
        <v>0.15005349152311037</v>
      </c>
      <c r="AK28" s="115">
        <f t="shared" si="14"/>
        <v>0.30659809289614093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3916388500</v>
      </c>
      <c r="E29" s="78">
        <v>645473997</v>
      </c>
      <c r="F29" s="79">
        <f t="shared" si="0"/>
        <v>4561862497</v>
      </c>
      <c r="G29" s="77">
        <v>3916388500</v>
      </c>
      <c r="H29" s="78">
        <v>645473997</v>
      </c>
      <c r="I29" s="79">
        <f t="shared" si="1"/>
        <v>4561862497</v>
      </c>
      <c r="J29" s="77">
        <v>829861075</v>
      </c>
      <c r="K29" s="78">
        <v>143059158</v>
      </c>
      <c r="L29" s="78">
        <f t="shared" si="2"/>
        <v>972920233</v>
      </c>
      <c r="M29" s="95">
        <f t="shared" si="3"/>
        <v>0.21327259066660115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829861075</v>
      </c>
      <c r="AA29" s="78">
        <v>143059158</v>
      </c>
      <c r="AB29" s="78">
        <f t="shared" si="10"/>
        <v>972920233</v>
      </c>
      <c r="AC29" s="95">
        <f t="shared" si="11"/>
        <v>0.21327259066660115</v>
      </c>
      <c r="AD29" s="77">
        <v>893319784</v>
      </c>
      <c r="AE29" s="78">
        <v>49801303</v>
      </c>
      <c r="AF29" s="78">
        <f t="shared" si="12"/>
        <v>943121087</v>
      </c>
      <c r="AG29" s="78">
        <v>4381774328</v>
      </c>
      <c r="AH29" s="78">
        <v>4444455525</v>
      </c>
      <c r="AI29" s="79">
        <v>943121087</v>
      </c>
      <c r="AJ29" s="114">
        <f t="shared" si="13"/>
        <v>0.21523725696537058</v>
      </c>
      <c r="AK29" s="115">
        <f t="shared" si="14"/>
        <v>3.1596309753595841E-2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299519056</v>
      </c>
      <c r="E30" s="78">
        <v>34613750</v>
      </c>
      <c r="F30" s="79">
        <f t="shared" si="0"/>
        <v>334132806</v>
      </c>
      <c r="G30" s="77">
        <v>299519056</v>
      </c>
      <c r="H30" s="78">
        <v>34613750</v>
      </c>
      <c r="I30" s="79">
        <f t="shared" si="1"/>
        <v>334132806</v>
      </c>
      <c r="J30" s="77">
        <v>75901950</v>
      </c>
      <c r="K30" s="78">
        <v>6065599</v>
      </c>
      <c r="L30" s="78">
        <f t="shared" si="2"/>
        <v>81967549</v>
      </c>
      <c r="M30" s="95">
        <f t="shared" si="3"/>
        <v>0.24531428081324047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75901950</v>
      </c>
      <c r="AA30" s="78">
        <v>6065599</v>
      </c>
      <c r="AB30" s="78">
        <f t="shared" si="10"/>
        <v>81967549</v>
      </c>
      <c r="AC30" s="95">
        <f t="shared" si="11"/>
        <v>0.24531428081324047</v>
      </c>
      <c r="AD30" s="77">
        <v>65659767</v>
      </c>
      <c r="AE30" s="78">
        <v>2587294</v>
      </c>
      <c r="AF30" s="78">
        <f t="shared" si="12"/>
        <v>68247061</v>
      </c>
      <c r="AG30" s="78">
        <v>317460904</v>
      </c>
      <c r="AH30" s="78">
        <v>336335186</v>
      </c>
      <c r="AI30" s="79">
        <v>68247061</v>
      </c>
      <c r="AJ30" s="114">
        <f t="shared" si="13"/>
        <v>0.21497784495693364</v>
      </c>
      <c r="AK30" s="115">
        <f t="shared" si="14"/>
        <v>0.20104144851014172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7763224217</v>
      </c>
      <c r="E31" s="81">
        <f>SUM(E26:E30)</f>
        <v>1986307839</v>
      </c>
      <c r="F31" s="82">
        <f t="shared" si="0"/>
        <v>9749532056</v>
      </c>
      <c r="G31" s="80">
        <f>SUM(G26:G30)</f>
        <v>7768349217</v>
      </c>
      <c r="H31" s="81">
        <f>SUM(H26:H30)</f>
        <v>2014088307</v>
      </c>
      <c r="I31" s="82">
        <f t="shared" si="1"/>
        <v>9782437524</v>
      </c>
      <c r="J31" s="80">
        <f>SUM(J26:J30)</f>
        <v>1795874481</v>
      </c>
      <c r="K31" s="81">
        <f>SUM(K26:K30)</f>
        <v>347426002</v>
      </c>
      <c r="L31" s="81">
        <f t="shared" si="2"/>
        <v>2143300483</v>
      </c>
      <c r="M31" s="96">
        <f t="shared" si="3"/>
        <v>0.21983624144104255</v>
      </c>
      <c r="N31" s="80">
        <f>SUM(N26:N30)</f>
        <v>0</v>
      </c>
      <c r="O31" s="81">
        <f>SUM(O26:O30)</f>
        <v>0</v>
      </c>
      <c r="P31" s="81">
        <f t="shared" si="4"/>
        <v>0</v>
      </c>
      <c r="Q31" s="96">
        <f t="shared" si="5"/>
        <v>0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v>1795874481</v>
      </c>
      <c r="AA31" s="81">
        <v>347426002</v>
      </c>
      <c r="AB31" s="81">
        <f t="shared" si="10"/>
        <v>2143300483</v>
      </c>
      <c r="AC31" s="96">
        <f t="shared" si="11"/>
        <v>0.21983624144104255</v>
      </c>
      <c r="AD31" s="80">
        <f>SUM(AD26:AD30)</f>
        <v>1712060768</v>
      </c>
      <c r="AE31" s="81">
        <f>SUM(AE26:AE30)</f>
        <v>184196113</v>
      </c>
      <c r="AF31" s="81">
        <f t="shared" si="12"/>
        <v>1896256881</v>
      </c>
      <c r="AG31" s="81">
        <f>SUM(AG26:AG30)</f>
        <v>9588365188</v>
      </c>
      <c r="AH31" s="81">
        <f>SUM(AH26:AH30)</f>
        <v>9754055912</v>
      </c>
      <c r="AI31" s="82">
        <f>SUM(AI26:AI30)</f>
        <v>1896256881</v>
      </c>
      <c r="AJ31" s="116">
        <f t="shared" si="13"/>
        <v>0.19776644337380864</v>
      </c>
      <c r="AK31" s="117">
        <f t="shared" si="14"/>
        <v>0.13027960740726252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27555225014</v>
      </c>
      <c r="E32" s="84">
        <f>SUM(E9:E16,E18:E24,E26:E30)</f>
        <v>3697460184</v>
      </c>
      <c r="F32" s="85">
        <f t="shared" si="0"/>
        <v>31252685198</v>
      </c>
      <c r="G32" s="83">
        <f>SUM(G9:G16,G18:G24,G26:G30)</f>
        <v>27529119713</v>
      </c>
      <c r="H32" s="84">
        <f>SUM(H9:H16,H18:H24,H26:H30)</f>
        <v>3768698238</v>
      </c>
      <c r="I32" s="85">
        <f t="shared" si="1"/>
        <v>31297817951</v>
      </c>
      <c r="J32" s="83">
        <f>SUM(J9:J16,J18:J24,J26:J30)</f>
        <v>6130900265</v>
      </c>
      <c r="K32" s="84">
        <f>SUM(K9:K16,K18:K24,K26:K30)</f>
        <v>676062989</v>
      </c>
      <c r="L32" s="84">
        <f t="shared" si="2"/>
        <v>6806963254</v>
      </c>
      <c r="M32" s="97">
        <f t="shared" si="3"/>
        <v>0.21780410901894626</v>
      </c>
      <c r="N32" s="83">
        <f>SUM(N9:N16,N18:N24,N26:N30)</f>
        <v>0</v>
      </c>
      <c r="O32" s="84">
        <f>SUM(O9:O16,O18:O24,O26:O30)</f>
        <v>0</v>
      </c>
      <c r="P32" s="84">
        <f t="shared" si="4"/>
        <v>0</v>
      </c>
      <c r="Q32" s="97">
        <f t="shared" si="5"/>
        <v>0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v>6130900265</v>
      </c>
      <c r="AA32" s="84">
        <v>676062989</v>
      </c>
      <c r="AB32" s="84">
        <f t="shared" si="10"/>
        <v>6806963254</v>
      </c>
      <c r="AC32" s="97">
        <f t="shared" si="11"/>
        <v>0.21780410901894626</v>
      </c>
      <c r="AD32" s="83">
        <f>SUM(AD9:AD16,AD18:AD24,AD26:AD30)</f>
        <v>5719999949</v>
      </c>
      <c r="AE32" s="84">
        <f>SUM(AE9:AE16,AE18:AE24,AE26:AE30)</f>
        <v>476782637</v>
      </c>
      <c r="AF32" s="84">
        <f t="shared" si="12"/>
        <v>6196782586</v>
      </c>
      <c r="AG32" s="84">
        <f>SUM(AG9:AG16,AG18:AG24,AG26:AG30)</f>
        <v>29509337168</v>
      </c>
      <c r="AH32" s="84">
        <f>SUM(AH9:AH16,AH18:AH24,AH26:AH30)</f>
        <v>30991696997</v>
      </c>
      <c r="AI32" s="85">
        <f>SUM(AI9:AI16,AI18:AI24,AI26:AI30)</f>
        <v>6196782586</v>
      </c>
      <c r="AJ32" s="118">
        <f t="shared" si="13"/>
        <v>0.20999396058003658</v>
      </c>
      <c r="AK32" s="119">
        <f t="shared" si="14"/>
        <v>9.8467335190771887E-2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79" orientation="landscape" r:id="rId1"/>
  <rowBreaks count="1" manualBreakCount="1">
    <brk id="34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20F3BC-7B23-4141-95DD-C3733B04A0C9}"/>
</file>

<file path=customXml/itemProps2.xml><?xml version="1.0" encoding="utf-8"?>
<ds:datastoreItem xmlns:ds="http://schemas.openxmlformats.org/officeDocument/2006/customXml" ds:itemID="{30FAAC85-24CD-47DE-90D7-33CE8D74C50B}"/>
</file>

<file path=customXml/itemProps3.xml><?xml version="1.0" encoding="utf-8"?>
<ds:datastoreItem xmlns:ds="http://schemas.openxmlformats.org/officeDocument/2006/customXml" ds:itemID="{1EF469AB-6902-494C-832D-62DA893305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cp:lastPrinted>2023-11-21T12:51:12Z</cp:lastPrinted>
  <dcterms:created xsi:type="dcterms:W3CDTF">2023-10-18T18:42:15Z</dcterms:created>
  <dcterms:modified xsi:type="dcterms:W3CDTF">2023-11-21T12:51:19Z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