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1\04. Final\"/>
    </mc:Choice>
  </mc:AlternateContent>
  <xr:revisionPtr revIDLastSave="0" documentId="8_{F39C04B8-5699-418C-9380-9B959BFDBD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G315" i="1" s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D308" i="1"/>
  <c r="G308" i="1" s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G301" i="1" s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G297" i="1" s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G296" i="1" s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G283" i="1" s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G265" i="1" s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G257" i="1" s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G252" i="1" s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G238" i="1" s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G229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8" i="1" s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2" i="1" s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G203" i="1" s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2" i="1" s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6" i="1" s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G189" i="1" s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7" i="1" s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8" i="1" s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2" i="1" s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G135" i="1" s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G124" i="1" s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G119" i="1" s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G100" i="1" s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G56" i="1" s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G52" i="1" s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G51" i="1" s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G33" i="1" s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5" i="1" s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7" i="1" s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8" i="1" s="1"/>
  <c r="G7" i="1"/>
  <c r="G6" i="1"/>
  <c r="G45" i="1" l="1"/>
  <c r="G68" i="1"/>
  <c r="G104" i="1"/>
  <c r="G110" i="1"/>
  <c r="G330" i="1"/>
  <c r="G61" i="1"/>
  <c r="G99" i="1"/>
  <c r="G168" i="1"/>
  <c r="G245" i="1"/>
  <c r="G38" i="1"/>
  <c r="G76" i="1"/>
  <c r="G82" i="1"/>
  <c r="G94" i="1"/>
  <c r="G177" i="1"/>
  <c r="G183" i="1"/>
  <c r="G214" i="1"/>
  <c r="G336" i="1"/>
  <c r="G89" i="1"/>
  <c r="G290" i="1"/>
  <c r="G83" i="1"/>
  <c r="G155" i="1"/>
  <c r="G161" i="1"/>
  <c r="G321" i="1"/>
  <c r="G337" i="1"/>
  <c r="G130" i="1"/>
  <c r="G258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<sst xmlns="http://schemas.openxmlformats.org/spreadsheetml/2006/main" count="1001" uniqueCount="607">
  <si>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</si>
  <si>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</si>
  <si>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EXPENDITURE FOR THE 1st Quarter Ended 30 September 2023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</si>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</sst>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4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4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x14ac:dyDescent="0.2">
      <c r="A6" s="14" t="s">
        <v>14</v>
      </c>
      <c r="B6" s="15" t="s">
        <v>15</v>
      </c>
      <c r="C6" s="16" t="s">
        <v>16</v>
      </c>
      <c r="D6" s="23">
        <v>9405341830</v>
      </c>
      <c r="E6" s="24">
        <v>9408403948</v>
      </c>
      <c r="F6" s="24">
        <v>2696082707</v>
      </c>
      <c r="G6" s="31">
        <f>IF(($D6       =0),0,($F6       /$D6       ))</f>
        <v>0.28665440934856484</v>
      </c>
      <c r="H6" s="23">
        <v>882478352</v>
      </c>
      <c r="I6" s="24">
        <v>1048251968</v>
      </c>
      <c r="J6" s="24">
        <v>765352387</v>
      </c>
      <c r="K6" s="23">
        <v>2696082707</v>
      </c>
      <c r="L6" s="23">
        <v>0</v>
      </c>
      <c r="M6" s="24">
        <v>0</v>
      </c>
      <c r="N6" s="24">
        <v>0</v>
      </c>
      <c r="O6" s="23">
        <v>0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x14ac:dyDescent="0.2">
      <c r="A7" s="14" t="s">
        <v>14</v>
      </c>
      <c r="B7" s="15" t="s">
        <v>17</v>
      </c>
      <c r="C7" s="16" t="s">
        <v>18</v>
      </c>
      <c r="D7" s="23">
        <v>17272541720</v>
      </c>
      <c r="E7" s="24">
        <v>17272541720</v>
      </c>
      <c r="F7" s="24">
        <v>6404833510</v>
      </c>
      <c r="G7" s="31">
        <f>IF(($D7       =0),0,($F7       /$D7       ))</f>
        <v>0.3708101340165702</v>
      </c>
      <c r="H7" s="23">
        <v>1610472220</v>
      </c>
      <c r="I7" s="24">
        <v>3753802051</v>
      </c>
      <c r="J7" s="24">
        <v>1040559239</v>
      </c>
      <c r="K7" s="23">
        <v>6404833510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6.5" x14ac:dyDescent="0.3">
      <c r="A8" s="17" t="s">
        <v>0</v>
      </c>
      <c r="B8" s="18" t="s">
        <v>19</v>
      </c>
      <c r="C8" s="19" t="s">
        <v>0</v>
      </c>
      <c r="D8" s="25">
        <f>SUM(D6:D7)</f>
        <v>26677883550</v>
      </c>
      <c r="E8" s="26">
        <f>SUM(E6:E7)</f>
        <v>26680945668</v>
      </c>
      <c r="F8" s="26">
        <f>SUM(F6:F7)</f>
        <v>9100916217</v>
      </c>
      <c r="G8" s="32">
        <f>IF(($D8       =0),0,($F8       /$D8       ))</f>
        <v>0.34114086299023522</v>
      </c>
      <c r="H8" s="25">
        <f t="shared" ref="H8:W8" si="0">SUM(H6:H7)</f>
        <v>2492950572</v>
      </c>
      <c r="I8" s="26">
        <f t="shared" si="0"/>
        <v>4802054019</v>
      </c>
      <c r="J8" s="26">
        <f t="shared" si="0"/>
        <v>1805911626</v>
      </c>
      <c r="K8" s="25">
        <f t="shared" si="0"/>
        <v>9100916217</v>
      </c>
      <c r="L8" s="25">
        <f t="shared" si="0"/>
        <v>0</v>
      </c>
      <c r="M8" s="26">
        <f t="shared" si="0"/>
        <v>0</v>
      </c>
      <c r="N8" s="26">
        <f t="shared" si="0"/>
        <v>0</v>
      </c>
      <c r="O8" s="25">
        <f t="shared" si="0"/>
        <v>0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x14ac:dyDescent="0.2">
      <c r="A9" s="14" t="s">
        <v>20</v>
      </c>
      <c r="B9" s="15" t="s">
        <v>21</v>
      </c>
      <c r="C9" s="16" t="s">
        <v>22</v>
      </c>
      <c r="D9" s="23">
        <v>554298038</v>
      </c>
      <c r="E9" s="24">
        <v>554298038</v>
      </c>
      <c r="F9" s="24">
        <v>126346971</v>
      </c>
      <c r="G9" s="31">
        <f>IF(($D9       =0),0,($F9       /$D9       ))</f>
        <v>0.22794049832086904</v>
      </c>
      <c r="H9" s="23">
        <v>27538729</v>
      </c>
      <c r="I9" s="24">
        <v>48584670</v>
      </c>
      <c r="J9" s="24">
        <v>50223572</v>
      </c>
      <c r="K9" s="23">
        <v>126346971</v>
      </c>
      <c r="L9" s="23">
        <v>0</v>
      </c>
      <c r="M9" s="24">
        <v>0</v>
      </c>
      <c r="N9" s="24">
        <v>0</v>
      </c>
      <c r="O9" s="23">
        <v>0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x14ac:dyDescent="0.2">
      <c r="A10" s="14" t="s">
        <v>20</v>
      </c>
      <c r="B10" s="15" t="s">
        <v>23</v>
      </c>
      <c r="C10" s="16" t="s">
        <v>24</v>
      </c>
      <c r="D10" s="23">
        <v>373106714</v>
      </c>
      <c r="E10" s="24">
        <v>373641454</v>
      </c>
      <c r="F10" s="24">
        <v>58978163</v>
      </c>
      <c r="G10" s="31">
        <f t="shared" ref="G10:G52" si="1">IF(($D10      =0),0,($F10      /$D10      ))</f>
        <v>0.15807317527928486</v>
      </c>
      <c r="H10" s="23">
        <v>9968456</v>
      </c>
      <c r="I10" s="24">
        <v>10367291</v>
      </c>
      <c r="J10" s="24">
        <v>38642416</v>
      </c>
      <c r="K10" s="23">
        <v>58978163</v>
      </c>
      <c r="L10" s="23">
        <v>0</v>
      </c>
      <c r="M10" s="24">
        <v>0</v>
      </c>
      <c r="N10" s="24">
        <v>0</v>
      </c>
      <c r="O10" s="23">
        <v>0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x14ac:dyDescent="0.2">
      <c r="A11" s="14" t="s">
        <v>20</v>
      </c>
      <c r="B11" s="15" t="s">
        <v>25</v>
      </c>
      <c r="C11" s="16" t="s">
        <v>26</v>
      </c>
      <c r="D11" s="23">
        <v>684903101</v>
      </c>
      <c r="E11" s="24">
        <v>684903101</v>
      </c>
      <c r="F11" s="24">
        <v>41772990</v>
      </c>
      <c r="G11" s="31">
        <f t="shared" si="1"/>
        <v>6.0991094855621042E-2</v>
      </c>
      <c r="H11" s="23">
        <v>41772990</v>
      </c>
      <c r="I11" s="24">
        <v>0</v>
      </c>
      <c r="J11" s="24">
        <v>0</v>
      </c>
      <c r="K11" s="23">
        <v>41772990</v>
      </c>
      <c r="L11" s="23">
        <v>0</v>
      </c>
      <c r="M11" s="24">
        <v>0</v>
      </c>
      <c r="N11" s="24">
        <v>0</v>
      </c>
      <c r="O11" s="23">
        <v>0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x14ac:dyDescent="0.2">
      <c r="A12" s="14" t="s">
        <v>20</v>
      </c>
      <c r="B12" s="15" t="s">
        <v>27</v>
      </c>
      <c r="C12" s="16" t="s">
        <v>28</v>
      </c>
      <c r="D12" s="23">
        <v>560769599</v>
      </c>
      <c r="E12" s="24">
        <v>560769599</v>
      </c>
      <c r="F12" s="24">
        <v>147587216</v>
      </c>
      <c r="G12" s="31">
        <f t="shared" si="1"/>
        <v>0.26318690646423576</v>
      </c>
      <c r="H12" s="23">
        <v>40272038</v>
      </c>
      <c r="I12" s="24">
        <v>47836818</v>
      </c>
      <c r="J12" s="24">
        <v>59478360</v>
      </c>
      <c r="K12" s="23">
        <v>147587216</v>
      </c>
      <c r="L12" s="23">
        <v>0</v>
      </c>
      <c r="M12" s="24">
        <v>0</v>
      </c>
      <c r="N12" s="24">
        <v>0</v>
      </c>
      <c r="O12" s="23">
        <v>0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x14ac:dyDescent="0.2">
      <c r="A13" s="14" t="s">
        <v>20</v>
      </c>
      <c r="B13" s="15" t="s">
        <v>29</v>
      </c>
      <c r="C13" s="16" t="s">
        <v>30</v>
      </c>
      <c r="D13" s="23">
        <v>260784677</v>
      </c>
      <c r="E13" s="24">
        <v>260784677</v>
      </c>
      <c r="F13" s="24">
        <v>55736906</v>
      </c>
      <c r="G13" s="31">
        <f t="shared" si="1"/>
        <v>0.2137276876892579</v>
      </c>
      <c r="H13" s="23">
        <v>13633296</v>
      </c>
      <c r="I13" s="24">
        <v>10650092</v>
      </c>
      <c r="J13" s="24">
        <v>31453518</v>
      </c>
      <c r="K13" s="23">
        <v>55736906</v>
      </c>
      <c r="L13" s="23">
        <v>0</v>
      </c>
      <c r="M13" s="24">
        <v>0</v>
      </c>
      <c r="N13" s="24">
        <v>0</v>
      </c>
      <c r="O13" s="23">
        <v>0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x14ac:dyDescent="0.2">
      <c r="A14" s="14" t="s">
        <v>20</v>
      </c>
      <c r="B14" s="15" t="s">
        <v>31</v>
      </c>
      <c r="C14" s="16" t="s">
        <v>32</v>
      </c>
      <c r="D14" s="23">
        <v>1268316432</v>
      </c>
      <c r="E14" s="24">
        <v>1268316432</v>
      </c>
      <c r="F14" s="24">
        <v>288511725</v>
      </c>
      <c r="G14" s="31">
        <f t="shared" si="1"/>
        <v>0.22747613901449476</v>
      </c>
      <c r="H14" s="23">
        <v>78015752</v>
      </c>
      <c r="I14" s="24">
        <v>92236617</v>
      </c>
      <c r="J14" s="24">
        <v>118259356</v>
      </c>
      <c r="K14" s="23">
        <v>288511725</v>
      </c>
      <c r="L14" s="23">
        <v>0</v>
      </c>
      <c r="M14" s="24">
        <v>0</v>
      </c>
      <c r="N14" s="24">
        <v>0</v>
      </c>
      <c r="O14" s="23">
        <v>0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x14ac:dyDescent="0.2">
      <c r="A15" s="14" t="s">
        <v>20</v>
      </c>
      <c r="B15" s="15" t="s">
        <v>33</v>
      </c>
      <c r="C15" s="16" t="s">
        <v>34</v>
      </c>
      <c r="D15" s="23">
        <v>219363438</v>
      </c>
      <c r="E15" s="24">
        <v>219363438</v>
      </c>
      <c r="F15" s="24">
        <v>35108982</v>
      </c>
      <c r="G15" s="31">
        <f t="shared" si="1"/>
        <v>0.16004937887598206</v>
      </c>
      <c r="H15" s="23">
        <v>18126952</v>
      </c>
      <c r="I15" s="24">
        <v>-2447977</v>
      </c>
      <c r="J15" s="24">
        <v>19430007</v>
      </c>
      <c r="K15" s="23">
        <v>35108982</v>
      </c>
      <c r="L15" s="23">
        <v>0</v>
      </c>
      <c r="M15" s="24">
        <v>0</v>
      </c>
      <c r="N15" s="24">
        <v>0</v>
      </c>
      <c r="O15" s="23">
        <v>0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x14ac:dyDescent="0.2">
      <c r="A16" s="14" t="s">
        <v>35</v>
      </c>
      <c r="B16" s="15" t="s">
        <v>36</v>
      </c>
      <c r="C16" s="16" t="s">
        <v>37</v>
      </c>
      <c r="D16" s="23">
        <v>180616828</v>
      </c>
      <c r="E16" s="24">
        <v>200522504</v>
      </c>
      <c r="F16" s="24">
        <v>29702896</v>
      </c>
      <c r="G16" s="31">
        <f t="shared" si="1"/>
        <v>0.16445253927280795</v>
      </c>
      <c r="H16" s="23">
        <v>11431372</v>
      </c>
      <c r="I16" s="24">
        <v>7729733</v>
      </c>
      <c r="J16" s="24">
        <v>10541791</v>
      </c>
      <c r="K16" s="23">
        <v>29702896</v>
      </c>
      <c r="L16" s="23">
        <v>0</v>
      </c>
      <c r="M16" s="24">
        <v>0</v>
      </c>
      <c r="N16" s="24">
        <v>0</v>
      </c>
      <c r="O16" s="23">
        <v>0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6.5" x14ac:dyDescent="0.3">
      <c r="A17" s="17" t="s">
        <v>0</v>
      </c>
      <c r="B17" s="18" t="s">
        <v>38</v>
      </c>
      <c r="C17" s="19" t="s">
        <v>0</v>
      </c>
      <c r="D17" s="25">
        <f>SUM(D9:D16)</f>
        <v>4102158827</v>
      </c>
      <c r="E17" s="26">
        <f>SUM(E9:E16)</f>
        <v>4122599243</v>
      </c>
      <c r="F17" s="26">
        <f>SUM(F9:F16)</f>
        <v>783745849</v>
      </c>
      <c r="G17" s="32">
        <f t="shared" si="1"/>
        <v>0.19105692442756311</v>
      </c>
      <c r="H17" s="25">
        <f t="shared" ref="H17:W17" si="2">SUM(H9:H16)</f>
        <v>240759585</v>
      </c>
      <c r="I17" s="26">
        <f t="shared" si="2"/>
        <v>214957244</v>
      </c>
      <c r="J17" s="26">
        <f t="shared" si="2"/>
        <v>328029020</v>
      </c>
      <c r="K17" s="25">
        <f t="shared" si="2"/>
        <v>783745849</v>
      </c>
      <c r="L17" s="25">
        <f t="shared" si="2"/>
        <v>0</v>
      </c>
      <c r="M17" s="26">
        <f t="shared" si="2"/>
        <v>0</v>
      </c>
      <c r="N17" s="26">
        <f t="shared" si="2"/>
        <v>0</v>
      </c>
      <c r="O17" s="25">
        <f t="shared" si="2"/>
        <v>0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x14ac:dyDescent="0.2">
      <c r="A18" s="14" t="s">
        <v>20</v>
      </c>
      <c r="B18" s="15" t="s">
        <v>39</v>
      </c>
      <c r="C18" s="16" t="s">
        <v>40</v>
      </c>
      <c r="D18" s="23">
        <v>355778346</v>
      </c>
      <c r="E18" s="24">
        <v>355778346</v>
      </c>
      <c r="F18" s="24">
        <v>15965490</v>
      </c>
      <c r="G18" s="31">
        <f t="shared" si="1"/>
        <v>4.4874822145583866E-2</v>
      </c>
      <c r="H18" s="23">
        <v>6394513</v>
      </c>
      <c r="I18" s="24">
        <v>4685457</v>
      </c>
      <c r="J18" s="24">
        <v>4885520</v>
      </c>
      <c r="K18" s="23">
        <v>15965490</v>
      </c>
      <c r="L18" s="23">
        <v>0</v>
      </c>
      <c r="M18" s="24">
        <v>0</v>
      </c>
      <c r="N18" s="24">
        <v>0</v>
      </c>
      <c r="O18" s="23">
        <v>0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x14ac:dyDescent="0.2">
      <c r="A19" s="14" t="s">
        <v>20</v>
      </c>
      <c r="B19" s="15" t="s">
        <v>41</v>
      </c>
      <c r="C19" s="16" t="s">
        <v>42</v>
      </c>
      <c r="D19" s="23">
        <v>523869680</v>
      </c>
      <c r="E19" s="24">
        <v>540143717</v>
      </c>
      <c r="F19" s="24">
        <v>87865042</v>
      </c>
      <c r="G19" s="31">
        <f t="shared" si="1"/>
        <v>0.16772309097942067</v>
      </c>
      <c r="H19" s="23">
        <v>29558078</v>
      </c>
      <c r="I19" s="24">
        <v>26982287</v>
      </c>
      <c r="J19" s="24">
        <v>31324677</v>
      </c>
      <c r="K19" s="23">
        <v>87865042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x14ac:dyDescent="0.2">
      <c r="A20" s="14" t="s">
        <v>20</v>
      </c>
      <c r="B20" s="15" t="s">
        <v>43</v>
      </c>
      <c r="C20" s="16" t="s">
        <v>44</v>
      </c>
      <c r="D20" s="23">
        <v>120253388</v>
      </c>
      <c r="E20" s="24">
        <v>120253391</v>
      </c>
      <c r="F20" s="24">
        <v>24294590</v>
      </c>
      <c r="G20" s="31">
        <f t="shared" si="1"/>
        <v>0.20202832039958823</v>
      </c>
      <c r="H20" s="23">
        <v>6108354</v>
      </c>
      <c r="I20" s="24">
        <v>10045845</v>
      </c>
      <c r="J20" s="24">
        <v>8140391</v>
      </c>
      <c r="K20" s="23">
        <v>24294590</v>
      </c>
      <c r="L20" s="23">
        <v>0</v>
      </c>
      <c r="M20" s="24">
        <v>0</v>
      </c>
      <c r="N20" s="24">
        <v>0</v>
      </c>
      <c r="O20" s="23">
        <v>0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x14ac:dyDescent="0.2">
      <c r="A21" s="14" t="s">
        <v>20</v>
      </c>
      <c r="B21" s="15" t="s">
        <v>45</v>
      </c>
      <c r="C21" s="16" t="s">
        <v>46</v>
      </c>
      <c r="D21" s="23">
        <v>305538054</v>
      </c>
      <c r="E21" s="24">
        <v>305788054</v>
      </c>
      <c r="F21" s="24">
        <v>64022787</v>
      </c>
      <c r="G21" s="31">
        <f t="shared" si="1"/>
        <v>0.20954112314926246</v>
      </c>
      <c r="H21" s="23">
        <v>15923590</v>
      </c>
      <c r="I21" s="24">
        <v>31217518</v>
      </c>
      <c r="J21" s="24">
        <v>16881679</v>
      </c>
      <c r="K21" s="23">
        <v>64022787</v>
      </c>
      <c r="L21" s="23">
        <v>0</v>
      </c>
      <c r="M21" s="24">
        <v>0</v>
      </c>
      <c r="N21" s="24">
        <v>0</v>
      </c>
      <c r="O21" s="23">
        <v>0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x14ac:dyDescent="0.2">
      <c r="A22" s="14" t="s">
        <v>20</v>
      </c>
      <c r="B22" s="15" t="s">
        <v>47</v>
      </c>
      <c r="C22" s="16" t="s">
        <v>48</v>
      </c>
      <c r="D22" s="23">
        <v>201801315</v>
      </c>
      <c r="E22" s="24">
        <v>208001312</v>
      </c>
      <c r="F22" s="24">
        <v>37608733</v>
      </c>
      <c r="G22" s="31">
        <f t="shared" si="1"/>
        <v>0.18636515326969005</v>
      </c>
      <c r="H22" s="23">
        <v>8942579</v>
      </c>
      <c r="I22" s="24">
        <v>10903352</v>
      </c>
      <c r="J22" s="24">
        <v>17762802</v>
      </c>
      <c r="K22" s="23">
        <v>37608733</v>
      </c>
      <c r="L22" s="23">
        <v>0</v>
      </c>
      <c r="M22" s="24">
        <v>0</v>
      </c>
      <c r="N22" s="24">
        <v>0</v>
      </c>
      <c r="O22" s="23">
        <v>0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x14ac:dyDescent="0.2">
      <c r="A23" s="14" t="s">
        <v>20</v>
      </c>
      <c r="B23" s="15" t="s">
        <v>49</v>
      </c>
      <c r="C23" s="16" t="s">
        <v>50</v>
      </c>
      <c r="D23" s="23">
        <v>514345731</v>
      </c>
      <c r="E23" s="24">
        <v>514345731</v>
      </c>
      <c r="F23" s="24">
        <v>107962700</v>
      </c>
      <c r="G23" s="31">
        <f t="shared" si="1"/>
        <v>0.20990297671975816</v>
      </c>
      <c r="H23" s="23">
        <v>31454461</v>
      </c>
      <c r="I23" s="24">
        <v>37990105</v>
      </c>
      <c r="J23" s="24">
        <v>38518134</v>
      </c>
      <c r="K23" s="23">
        <v>107962700</v>
      </c>
      <c r="L23" s="23">
        <v>0</v>
      </c>
      <c r="M23" s="24">
        <v>0</v>
      </c>
      <c r="N23" s="24">
        <v>0</v>
      </c>
      <c r="O23" s="23">
        <v>0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x14ac:dyDescent="0.2">
      <c r="A24" s="14" t="s">
        <v>35</v>
      </c>
      <c r="B24" s="15" t="s">
        <v>51</v>
      </c>
      <c r="C24" s="16" t="s">
        <v>52</v>
      </c>
      <c r="D24" s="23">
        <v>1839455564</v>
      </c>
      <c r="E24" s="24">
        <v>1839455564</v>
      </c>
      <c r="F24" s="24">
        <v>263733681</v>
      </c>
      <c r="G24" s="31">
        <f t="shared" si="1"/>
        <v>0.14337594566649722</v>
      </c>
      <c r="H24" s="23">
        <v>66764209</v>
      </c>
      <c r="I24" s="24">
        <v>102950571</v>
      </c>
      <c r="J24" s="24">
        <v>94018901</v>
      </c>
      <c r="K24" s="23">
        <v>263733681</v>
      </c>
      <c r="L24" s="23">
        <v>0</v>
      </c>
      <c r="M24" s="24">
        <v>0</v>
      </c>
      <c r="N24" s="24">
        <v>0</v>
      </c>
      <c r="O24" s="23">
        <v>0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6.5" x14ac:dyDescent="0.3">
      <c r="A25" s="17" t="s">
        <v>0</v>
      </c>
      <c r="B25" s="18" t="s">
        <v>53</v>
      </c>
      <c r="C25" s="19" t="s">
        <v>0</v>
      </c>
      <c r="D25" s="25">
        <f>SUM(D18:D24)</f>
        <v>3861042078</v>
      </c>
      <c r="E25" s="26">
        <f>SUM(E18:E24)</f>
        <v>3883766115</v>
      </c>
      <c r="F25" s="26">
        <f>SUM(F18:F24)</f>
        <v>601453023</v>
      </c>
      <c r="G25" s="32">
        <f t="shared" si="1"/>
        <v>0.15577479106665151</v>
      </c>
      <c r="H25" s="25">
        <f t="shared" ref="H25:W25" si="3">SUM(H18:H24)</f>
        <v>165145784</v>
      </c>
      <c r="I25" s="26">
        <f t="shared" si="3"/>
        <v>224775135</v>
      </c>
      <c r="J25" s="26">
        <f t="shared" si="3"/>
        <v>211532104</v>
      </c>
      <c r="K25" s="25">
        <f t="shared" si="3"/>
        <v>601453023</v>
      </c>
      <c r="L25" s="25">
        <f t="shared" si="3"/>
        <v>0</v>
      </c>
      <c r="M25" s="26">
        <f t="shared" si="3"/>
        <v>0</v>
      </c>
      <c r="N25" s="26">
        <f t="shared" si="3"/>
        <v>0</v>
      </c>
      <c r="O25" s="25">
        <f t="shared" si="3"/>
        <v>0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x14ac:dyDescent="0.2">
      <c r="A26" s="14" t="s">
        <v>20</v>
      </c>
      <c r="B26" s="15" t="s">
        <v>54</v>
      </c>
      <c r="C26" s="16" t="s">
        <v>55</v>
      </c>
      <c r="D26" s="23">
        <v>373321436</v>
      </c>
      <c r="E26" s="24">
        <v>373321436</v>
      </c>
      <c r="F26" s="24">
        <v>111872160</v>
      </c>
      <c r="G26" s="31">
        <f t="shared" si="1"/>
        <v>0.29966712117757954</v>
      </c>
      <c r="H26" s="23">
        <v>17039546</v>
      </c>
      <c r="I26" s="24">
        <v>13116741</v>
      </c>
      <c r="J26" s="24">
        <v>81715873</v>
      </c>
      <c r="K26" s="23">
        <v>111872160</v>
      </c>
      <c r="L26" s="23">
        <v>0</v>
      </c>
      <c r="M26" s="24">
        <v>0</v>
      </c>
      <c r="N26" s="24">
        <v>0</v>
      </c>
      <c r="O26" s="23">
        <v>0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x14ac:dyDescent="0.2">
      <c r="A27" s="14" t="s">
        <v>20</v>
      </c>
      <c r="B27" s="15" t="s">
        <v>56</v>
      </c>
      <c r="C27" s="16" t="s">
        <v>57</v>
      </c>
      <c r="D27" s="23">
        <v>272817456</v>
      </c>
      <c r="E27" s="24">
        <v>272817456</v>
      </c>
      <c r="F27" s="24">
        <v>59868304</v>
      </c>
      <c r="G27" s="31">
        <f t="shared" si="1"/>
        <v>0.21944455049826431</v>
      </c>
      <c r="H27" s="23">
        <v>19042767</v>
      </c>
      <c r="I27" s="24">
        <v>20293915</v>
      </c>
      <c r="J27" s="24">
        <v>20531622</v>
      </c>
      <c r="K27" s="23">
        <v>59868304</v>
      </c>
      <c r="L27" s="23">
        <v>0</v>
      </c>
      <c r="M27" s="24">
        <v>0</v>
      </c>
      <c r="N27" s="24">
        <v>0</v>
      </c>
      <c r="O27" s="23">
        <v>0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x14ac:dyDescent="0.2">
      <c r="A28" s="14" t="s">
        <v>20</v>
      </c>
      <c r="B28" s="15" t="s">
        <v>58</v>
      </c>
      <c r="C28" s="16" t="s">
        <v>59</v>
      </c>
      <c r="D28" s="23">
        <v>216123622</v>
      </c>
      <c r="E28" s="24">
        <v>216123622</v>
      </c>
      <c r="F28" s="24">
        <v>61263521</v>
      </c>
      <c r="G28" s="31">
        <f t="shared" si="1"/>
        <v>0.28346517809145361</v>
      </c>
      <c r="H28" s="23">
        <v>18108176</v>
      </c>
      <c r="I28" s="24">
        <v>19279110</v>
      </c>
      <c r="J28" s="24">
        <v>23876235</v>
      </c>
      <c r="K28" s="23">
        <v>61263521</v>
      </c>
      <c r="L28" s="23">
        <v>0</v>
      </c>
      <c r="M28" s="24">
        <v>0</v>
      </c>
      <c r="N28" s="24">
        <v>0</v>
      </c>
      <c r="O28" s="23">
        <v>0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x14ac:dyDescent="0.2">
      <c r="A29" s="14" t="s">
        <v>20</v>
      </c>
      <c r="B29" s="15" t="s">
        <v>60</v>
      </c>
      <c r="C29" s="16" t="s">
        <v>61</v>
      </c>
      <c r="D29" s="23">
        <v>273170346</v>
      </c>
      <c r="E29" s="24">
        <v>273170346</v>
      </c>
      <c r="F29" s="24">
        <v>51064569</v>
      </c>
      <c r="G29" s="31">
        <f t="shared" si="1"/>
        <v>0.18693306117494907</v>
      </c>
      <c r="H29" s="23">
        <v>13501034</v>
      </c>
      <c r="I29" s="24">
        <v>16216482</v>
      </c>
      <c r="J29" s="24">
        <v>21347053</v>
      </c>
      <c r="K29" s="23">
        <v>51064569</v>
      </c>
      <c r="L29" s="23">
        <v>0</v>
      </c>
      <c r="M29" s="24">
        <v>0</v>
      </c>
      <c r="N29" s="24">
        <v>0</v>
      </c>
      <c r="O29" s="23">
        <v>0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x14ac:dyDescent="0.2">
      <c r="A30" s="14" t="s">
        <v>20</v>
      </c>
      <c r="B30" s="15" t="s">
        <v>62</v>
      </c>
      <c r="C30" s="16" t="s">
        <v>63</v>
      </c>
      <c r="D30" s="23">
        <v>125615772</v>
      </c>
      <c r="E30" s="24">
        <v>125615772</v>
      </c>
      <c r="F30" s="24">
        <v>29832833</v>
      </c>
      <c r="G30" s="31">
        <f t="shared" si="1"/>
        <v>0.23749273299852824</v>
      </c>
      <c r="H30" s="23">
        <v>6539903</v>
      </c>
      <c r="I30" s="24">
        <v>11560139</v>
      </c>
      <c r="J30" s="24">
        <v>11732791</v>
      </c>
      <c r="K30" s="23">
        <v>29832833</v>
      </c>
      <c r="L30" s="23">
        <v>0</v>
      </c>
      <c r="M30" s="24">
        <v>0</v>
      </c>
      <c r="N30" s="24">
        <v>0</v>
      </c>
      <c r="O30" s="23">
        <v>0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x14ac:dyDescent="0.2">
      <c r="A31" s="14" t="s">
        <v>20</v>
      </c>
      <c r="B31" s="15" t="s">
        <v>64</v>
      </c>
      <c r="C31" s="16" t="s">
        <v>65</v>
      </c>
      <c r="D31" s="23">
        <v>975595520</v>
      </c>
      <c r="E31" s="24">
        <v>978544258</v>
      </c>
      <c r="F31" s="24">
        <v>227898069</v>
      </c>
      <c r="G31" s="31">
        <f t="shared" si="1"/>
        <v>0.2335989294005778</v>
      </c>
      <c r="H31" s="23">
        <v>85434075</v>
      </c>
      <c r="I31" s="24">
        <v>102757676</v>
      </c>
      <c r="J31" s="24">
        <v>39706318</v>
      </c>
      <c r="K31" s="23">
        <v>227898069</v>
      </c>
      <c r="L31" s="23">
        <v>0</v>
      </c>
      <c r="M31" s="24">
        <v>0</v>
      </c>
      <c r="N31" s="24">
        <v>0</v>
      </c>
      <c r="O31" s="23">
        <v>0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x14ac:dyDescent="0.2">
      <c r="A32" s="14" t="s">
        <v>35</v>
      </c>
      <c r="B32" s="15" t="s">
        <v>66</v>
      </c>
      <c r="C32" s="16" t="s">
        <v>67</v>
      </c>
      <c r="D32" s="23">
        <v>1419372529</v>
      </c>
      <c r="E32" s="24">
        <v>1419372529</v>
      </c>
      <c r="F32" s="24">
        <v>306664080</v>
      </c>
      <c r="G32" s="31">
        <f t="shared" si="1"/>
        <v>0.21605609079672417</v>
      </c>
      <c r="H32" s="23">
        <v>46798180</v>
      </c>
      <c r="I32" s="24">
        <v>67579105</v>
      </c>
      <c r="J32" s="24">
        <v>192286795</v>
      </c>
      <c r="K32" s="23">
        <v>306664080</v>
      </c>
      <c r="L32" s="23">
        <v>0</v>
      </c>
      <c r="M32" s="24">
        <v>0</v>
      </c>
      <c r="N32" s="24">
        <v>0</v>
      </c>
      <c r="O32" s="23">
        <v>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6.5" x14ac:dyDescent="0.3">
      <c r="A33" s="17" t="s">
        <v>0</v>
      </c>
      <c r="B33" s="18" t="s">
        <v>68</v>
      </c>
      <c r="C33" s="19" t="s">
        <v>0</v>
      </c>
      <c r="D33" s="25">
        <f>SUM(D26:D32)</f>
        <v>3656016681</v>
      </c>
      <c r="E33" s="26">
        <f>SUM(E26:E32)</f>
        <v>3658965419</v>
      </c>
      <c r="F33" s="26">
        <f>SUM(F26:F32)</f>
        <v>848463536</v>
      </c>
      <c r="G33" s="32">
        <f t="shared" si="1"/>
        <v>0.23207321246902154</v>
      </c>
      <c r="H33" s="25">
        <f t="shared" ref="H33:W33" si="4">SUM(H26:H32)</f>
        <v>206463681</v>
      </c>
      <c r="I33" s="26">
        <f t="shared" si="4"/>
        <v>250803168</v>
      </c>
      <c r="J33" s="26">
        <f t="shared" si="4"/>
        <v>391196687</v>
      </c>
      <c r="K33" s="25">
        <f t="shared" si="4"/>
        <v>848463536</v>
      </c>
      <c r="L33" s="25">
        <f t="shared" si="4"/>
        <v>0</v>
      </c>
      <c r="M33" s="26">
        <f t="shared" si="4"/>
        <v>0</v>
      </c>
      <c r="N33" s="26">
        <f t="shared" si="4"/>
        <v>0</v>
      </c>
      <c r="O33" s="25">
        <f t="shared" si="4"/>
        <v>0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x14ac:dyDescent="0.2">
      <c r="A34" s="14" t="s">
        <v>20</v>
      </c>
      <c r="B34" s="15" t="s">
        <v>69</v>
      </c>
      <c r="C34" s="16" t="s">
        <v>70</v>
      </c>
      <c r="D34" s="23">
        <v>416084160</v>
      </c>
      <c r="E34" s="24">
        <v>416084160</v>
      </c>
      <c r="F34" s="24">
        <v>72283955</v>
      </c>
      <c r="G34" s="31">
        <f t="shared" si="1"/>
        <v>0.17372436143687853</v>
      </c>
      <c r="H34" s="23">
        <v>22254500</v>
      </c>
      <c r="I34" s="24">
        <v>25915238</v>
      </c>
      <c r="J34" s="24">
        <v>24114217</v>
      </c>
      <c r="K34" s="23">
        <v>72283955</v>
      </c>
      <c r="L34" s="23">
        <v>0</v>
      </c>
      <c r="M34" s="24">
        <v>0</v>
      </c>
      <c r="N34" s="24">
        <v>0</v>
      </c>
      <c r="O34" s="23">
        <v>0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x14ac:dyDescent="0.2">
      <c r="A35" s="14" t="s">
        <v>20</v>
      </c>
      <c r="B35" s="15" t="s">
        <v>71</v>
      </c>
      <c r="C35" s="16" t="s">
        <v>72</v>
      </c>
      <c r="D35" s="23">
        <v>362697825</v>
      </c>
      <c r="E35" s="24">
        <v>362698686</v>
      </c>
      <c r="F35" s="24">
        <v>68282612</v>
      </c>
      <c r="G35" s="31">
        <f t="shared" si="1"/>
        <v>0.18826308649631412</v>
      </c>
      <c r="H35" s="23">
        <v>21801025</v>
      </c>
      <c r="I35" s="24">
        <v>16912753</v>
      </c>
      <c r="J35" s="24">
        <v>29568834</v>
      </c>
      <c r="K35" s="23">
        <v>68282612</v>
      </c>
      <c r="L35" s="23">
        <v>0</v>
      </c>
      <c r="M35" s="24">
        <v>0</v>
      </c>
      <c r="N35" s="24">
        <v>0</v>
      </c>
      <c r="O35" s="23">
        <v>0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x14ac:dyDescent="0.2">
      <c r="A36" s="14" t="s">
        <v>20</v>
      </c>
      <c r="B36" s="15" t="s">
        <v>73</v>
      </c>
      <c r="C36" s="16" t="s">
        <v>74</v>
      </c>
      <c r="D36" s="23">
        <v>425187200</v>
      </c>
      <c r="E36" s="24">
        <v>425187200</v>
      </c>
      <c r="F36" s="24">
        <v>87742448</v>
      </c>
      <c r="G36" s="31">
        <f t="shared" si="1"/>
        <v>0.20636192246615137</v>
      </c>
      <c r="H36" s="23">
        <v>0</v>
      </c>
      <c r="I36" s="24">
        <v>49216373</v>
      </c>
      <c r="J36" s="24">
        <v>38526075</v>
      </c>
      <c r="K36" s="23">
        <v>87742448</v>
      </c>
      <c r="L36" s="23">
        <v>0</v>
      </c>
      <c r="M36" s="24">
        <v>0</v>
      </c>
      <c r="N36" s="24">
        <v>0</v>
      </c>
      <c r="O36" s="23">
        <v>0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x14ac:dyDescent="0.2">
      <c r="A37" s="14" t="s">
        <v>35</v>
      </c>
      <c r="B37" s="15" t="s">
        <v>75</v>
      </c>
      <c r="C37" s="16" t="s">
        <v>76</v>
      </c>
      <c r="D37" s="23">
        <v>680570651</v>
      </c>
      <c r="E37" s="24">
        <v>680570651</v>
      </c>
      <c r="F37" s="24">
        <v>124341642</v>
      </c>
      <c r="G37" s="31">
        <f t="shared" si="1"/>
        <v>0.18270203367908674</v>
      </c>
      <c r="H37" s="23">
        <v>38173493</v>
      </c>
      <c r="I37" s="24">
        <v>30865140</v>
      </c>
      <c r="J37" s="24">
        <v>55303009</v>
      </c>
      <c r="K37" s="23">
        <v>124341642</v>
      </c>
      <c r="L37" s="23">
        <v>0</v>
      </c>
      <c r="M37" s="24">
        <v>0</v>
      </c>
      <c r="N37" s="24">
        <v>0</v>
      </c>
      <c r="O37" s="23">
        <v>0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6.5" x14ac:dyDescent="0.3">
      <c r="A38" s="17" t="s">
        <v>0</v>
      </c>
      <c r="B38" s="18" t="s">
        <v>77</v>
      </c>
      <c r="C38" s="19" t="s">
        <v>0</v>
      </c>
      <c r="D38" s="25">
        <f>SUM(D34:D37)</f>
        <v>1884539836</v>
      </c>
      <c r="E38" s="26">
        <f>SUM(E34:E37)</f>
        <v>1884540697</v>
      </c>
      <c r="F38" s="26">
        <f>SUM(F34:F37)</f>
        <v>352650657</v>
      </c>
      <c r="G38" s="32">
        <f t="shared" si="1"/>
        <v>0.18712825818981521</v>
      </c>
      <c r="H38" s="25">
        <f t="shared" ref="H38:W38" si="5">SUM(H34:H37)</f>
        <v>82229018</v>
      </c>
      <c r="I38" s="26">
        <f t="shared" si="5"/>
        <v>122909504</v>
      </c>
      <c r="J38" s="26">
        <f t="shared" si="5"/>
        <v>147512135</v>
      </c>
      <c r="K38" s="25">
        <f t="shared" si="5"/>
        <v>352650657</v>
      </c>
      <c r="L38" s="25">
        <f t="shared" si="5"/>
        <v>0</v>
      </c>
      <c r="M38" s="26">
        <f t="shared" si="5"/>
        <v>0</v>
      </c>
      <c r="N38" s="26">
        <f t="shared" si="5"/>
        <v>0</v>
      </c>
      <c r="O38" s="25">
        <f t="shared" si="5"/>
        <v>0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x14ac:dyDescent="0.2">
      <c r="A39" s="14" t="s">
        <v>20</v>
      </c>
      <c r="B39" s="15" t="s">
        <v>78</v>
      </c>
      <c r="C39" s="16" t="s">
        <v>79</v>
      </c>
      <c r="D39" s="23">
        <v>532727784</v>
      </c>
      <c r="E39" s="24">
        <v>536865784</v>
      </c>
      <c r="F39" s="24">
        <v>82873522</v>
      </c>
      <c r="G39" s="31">
        <f t="shared" si="1"/>
        <v>0.15556448244118615</v>
      </c>
      <c r="H39" s="23">
        <v>27924576</v>
      </c>
      <c r="I39" s="24">
        <v>26413453</v>
      </c>
      <c r="J39" s="24">
        <v>28535493</v>
      </c>
      <c r="K39" s="23">
        <v>82873522</v>
      </c>
      <c r="L39" s="23">
        <v>0</v>
      </c>
      <c r="M39" s="24">
        <v>0</v>
      </c>
      <c r="N39" s="24">
        <v>0</v>
      </c>
      <c r="O39" s="23">
        <v>0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x14ac:dyDescent="0.2">
      <c r="A40" s="14" t="s">
        <v>20</v>
      </c>
      <c r="B40" s="15" t="s">
        <v>80</v>
      </c>
      <c r="C40" s="16" t="s">
        <v>81</v>
      </c>
      <c r="D40" s="23">
        <v>300406230</v>
      </c>
      <c r="E40" s="24">
        <v>300406230</v>
      </c>
      <c r="F40" s="24">
        <v>51827429</v>
      </c>
      <c r="G40" s="31">
        <f t="shared" si="1"/>
        <v>0.1725244812665836</v>
      </c>
      <c r="H40" s="23">
        <v>14504525</v>
      </c>
      <c r="I40" s="24">
        <v>16755395</v>
      </c>
      <c r="J40" s="24">
        <v>20567509</v>
      </c>
      <c r="K40" s="23">
        <v>51827429</v>
      </c>
      <c r="L40" s="23">
        <v>0</v>
      </c>
      <c r="M40" s="24">
        <v>0</v>
      </c>
      <c r="N40" s="24">
        <v>0</v>
      </c>
      <c r="O40" s="23">
        <v>0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x14ac:dyDescent="0.2">
      <c r="A41" s="14" t="s">
        <v>20</v>
      </c>
      <c r="B41" s="15" t="s">
        <v>82</v>
      </c>
      <c r="C41" s="16" t="s">
        <v>83</v>
      </c>
      <c r="D41" s="23">
        <v>504018674</v>
      </c>
      <c r="E41" s="24">
        <v>515738761</v>
      </c>
      <c r="F41" s="24">
        <v>81007014</v>
      </c>
      <c r="G41" s="31">
        <f t="shared" si="1"/>
        <v>0.16072224736657278</v>
      </c>
      <c r="H41" s="23">
        <v>26335763</v>
      </c>
      <c r="I41" s="24">
        <v>27018767</v>
      </c>
      <c r="J41" s="24">
        <v>27652484</v>
      </c>
      <c r="K41" s="23">
        <v>81007014</v>
      </c>
      <c r="L41" s="23">
        <v>0</v>
      </c>
      <c r="M41" s="24">
        <v>0</v>
      </c>
      <c r="N41" s="24">
        <v>0</v>
      </c>
      <c r="O41" s="23">
        <v>0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x14ac:dyDescent="0.2">
      <c r="A42" s="14" t="s">
        <v>20</v>
      </c>
      <c r="B42" s="15" t="s">
        <v>84</v>
      </c>
      <c r="C42" s="16" t="s">
        <v>85</v>
      </c>
      <c r="D42" s="23">
        <v>363718204</v>
      </c>
      <c r="E42" s="24">
        <v>363718204</v>
      </c>
      <c r="F42" s="24">
        <v>108040790</v>
      </c>
      <c r="G42" s="31">
        <f t="shared" si="1"/>
        <v>0.29704531918341925</v>
      </c>
      <c r="H42" s="23">
        <v>26259308</v>
      </c>
      <c r="I42" s="24">
        <v>26778381</v>
      </c>
      <c r="J42" s="24">
        <v>55003101</v>
      </c>
      <c r="K42" s="23">
        <v>108040790</v>
      </c>
      <c r="L42" s="23">
        <v>0</v>
      </c>
      <c r="M42" s="24">
        <v>0</v>
      </c>
      <c r="N42" s="24">
        <v>0</v>
      </c>
      <c r="O42" s="23">
        <v>0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x14ac:dyDescent="0.2">
      <c r="A43" s="14" t="s">
        <v>20</v>
      </c>
      <c r="B43" s="15" t="s">
        <v>86</v>
      </c>
      <c r="C43" s="16" t="s">
        <v>87</v>
      </c>
      <c r="D43" s="23">
        <v>1585196141</v>
      </c>
      <c r="E43" s="24">
        <v>1585196141</v>
      </c>
      <c r="F43" s="24">
        <v>452773396</v>
      </c>
      <c r="G43" s="31">
        <f t="shared" si="1"/>
        <v>0.28562610284578027</v>
      </c>
      <c r="H43" s="23">
        <v>134280125</v>
      </c>
      <c r="I43" s="24">
        <v>154375318</v>
      </c>
      <c r="J43" s="24">
        <v>164117953</v>
      </c>
      <c r="K43" s="23">
        <v>452773396</v>
      </c>
      <c r="L43" s="23">
        <v>0</v>
      </c>
      <c r="M43" s="24">
        <v>0</v>
      </c>
      <c r="N43" s="24">
        <v>0</v>
      </c>
      <c r="O43" s="23">
        <v>0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x14ac:dyDescent="0.2">
      <c r="A44" s="14" t="s">
        <v>35</v>
      </c>
      <c r="B44" s="15" t="s">
        <v>88</v>
      </c>
      <c r="C44" s="16" t="s">
        <v>89</v>
      </c>
      <c r="D44" s="23">
        <v>1705818839</v>
      </c>
      <c r="E44" s="24">
        <v>1705818839</v>
      </c>
      <c r="F44" s="24">
        <v>82063531</v>
      </c>
      <c r="G44" s="31">
        <f t="shared" si="1"/>
        <v>4.8107998999535023E-2</v>
      </c>
      <c r="H44" s="23">
        <v>82063531</v>
      </c>
      <c r="I44" s="24">
        <v>0</v>
      </c>
      <c r="J44" s="24">
        <v>0</v>
      </c>
      <c r="K44" s="23">
        <v>82063531</v>
      </c>
      <c r="L44" s="23">
        <v>0</v>
      </c>
      <c r="M44" s="24">
        <v>0</v>
      </c>
      <c r="N44" s="24">
        <v>0</v>
      </c>
      <c r="O44" s="23">
        <v>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6.5" x14ac:dyDescent="0.3">
      <c r="A45" s="17" t="s">
        <v>0</v>
      </c>
      <c r="B45" s="18" t="s">
        <v>90</v>
      </c>
      <c r="C45" s="19" t="s">
        <v>0</v>
      </c>
      <c r="D45" s="25">
        <f>SUM(D39:D44)</f>
        <v>4991885872</v>
      </c>
      <c r="E45" s="26">
        <f>SUM(E39:E44)</f>
        <v>5007743959</v>
      </c>
      <c r="F45" s="26">
        <f>SUM(F39:F44)</f>
        <v>858585682</v>
      </c>
      <c r="G45" s="32">
        <f t="shared" si="1"/>
        <v>0.17199625632787302</v>
      </c>
      <c r="H45" s="25">
        <f t="shared" ref="H45:W45" si="6">SUM(H39:H44)</f>
        <v>311367828</v>
      </c>
      <c r="I45" s="26">
        <f t="shared" si="6"/>
        <v>251341314</v>
      </c>
      <c r="J45" s="26">
        <f t="shared" si="6"/>
        <v>295876540</v>
      </c>
      <c r="K45" s="25">
        <f t="shared" si="6"/>
        <v>858585682</v>
      </c>
      <c r="L45" s="25">
        <f t="shared" si="6"/>
        <v>0</v>
      </c>
      <c r="M45" s="26">
        <f t="shared" si="6"/>
        <v>0</v>
      </c>
      <c r="N45" s="26">
        <f t="shared" si="6"/>
        <v>0</v>
      </c>
      <c r="O45" s="25">
        <f t="shared" si="6"/>
        <v>0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x14ac:dyDescent="0.2">
      <c r="A46" s="14" t="s">
        <v>20</v>
      </c>
      <c r="B46" s="15" t="s">
        <v>91</v>
      </c>
      <c r="C46" s="16" t="s">
        <v>92</v>
      </c>
      <c r="D46" s="23">
        <v>514750752</v>
      </c>
      <c r="E46" s="24">
        <v>514750752</v>
      </c>
      <c r="F46" s="24">
        <v>99638661</v>
      </c>
      <c r="G46" s="31">
        <f t="shared" si="1"/>
        <v>0.19356680998107603</v>
      </c>
      <c r="H46" s="23">
        <v>25782826</v>
      </c>
      <c r="I46" s="24">
        <v>36428047</v>
      </c>
      <c r="J46" s="24">
        <v>37427788</v>
      </c>
      <c r="K46" s="23">
        <v>99638661</v>
      </c>
      <c r="L46" s="23">
        <v>0</v>
      </c>
      <c r="M46" s="24">
        <v>0</v>
      </c>
      <c r="N46" s="24">
        <v>0</v>
      </c>
      <c r="O46" s="23">
        <v>0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x14ac:dyDescent="0.2">
      <c r="A47" s="14" t="s">
        <v>20</v>
      </c>
      <c r="B47" s="15" t="s">
        <v>93</v>
      </c>
      <c r="C47" s="16" t="s">
        <v>94</v>
      </c>
      <c r="D47" s="23">
        <v>452616923</v>
      </c>
      <c r="E47" s="24">
        <v>463213195</v>
      </c>
      <c r="F47" s="24">
        <v>91646699</v>
      </c>
      <c r="G47" s="31">
        <f t="shared" si="1"/>
        <v>0.20248182147621555</v>
      </c>
      <c r="H47" s="23">
        <v>27867918</v>
      </c>
      <c r="I47" s="24">
        <v>28865253</v>
      </c>
      <c r="J47" s="24">
        <v>34913528</v>
      </c>
      <c r="K47" s="23">
        <v>91646699</v>
      </c>
      <c r="L47" s="23">
        <v>0</v>
      </c>
      <c r="M47" s="24">
        <v>0</v>
      </c>
      <c r="N47" s="24">
        <v>0</v>
      </c>
      <c r="O47" s="23">
        <v>0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x14ac:dyDescent="0.2">
      <c r="A48" s="14" t="s">
        <v>20</v>
      </c>
      <c r="B48" s="15" t="s">
        <v>95</v>
      </c>
      <c r="C48" s="16" t="s">
        <v>96</v>
      </c>
      <c r="D48" s="23">
        <v>447697260</v>
      </c>
      <c r="E48" s="24">
        <v>447697260</v>
      </c>
      <c r="F48" s="24">
        <v>88285739</v>
      </c>
      <c r="G48" s="31">
        <f t="shared" si="1"/>
        <v>0.19719964111462285</v>
      </c>
      <c r="H48" s="23">
        <v>18841585</v>
      </c>
      <c r="I48" s="24">
        <v>34957953</v>
      </c>
      <c r="J48" s="24">
        <v>34486201</v>
      </c>
      <c r="K48" s="23">
        <v>88285739</v>
      </c>
      <c r="L48" s="23">
        <v>0</v>
      </c>
      <c r="M48" s="24">
        <v>0</v>
      </c>
      <c r="N48" s="24">
        <v>0</v>
      </c>
      <c r="O48" s="23">
        <v>0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x14ac:dyDescent="0.2">
      <c r="A49" s="14" t="s">
        <v>20</v>
      </c>
      <c r="B49" s="15" t="s">
        <v>97</v>
      </c>
      <c r="C49" s="16" t="s">
        <v>98</v>
      </c>
      <c r="D49" s="23">
        <v>258042527</v>
      </c>
      <c r="E49" s="24">
        <v>256534902</v>
      </c>
      <c r="F49" s="24">
        <v>43663414</v>
      </c>
      <c r="G49" s="31">
        <f t="shared" si="1"/>
        <v>0.16921014728707878</v>
      </c>
      <c r="H49" s="23">
        <v>10800606</v>
      </c>
      <c r="I49" s="24">
        <v>16242629</v>
      </c>
      <c r="J49" s="24">
        <v>16620179</v>
      </c>
      <c r="K49" s="23">
        <v>43663414</v>
      </c>
      <c r="L49" s="23">
        <v>0</v>
      </c>
      <c r="M49" s="24">
        <v>0</v>
      </c>
      <c r="N49" s="24">
        <v>0</v>
      </c>
      <c r="O49" s="23">
        <v>0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x14ac:dyDescent="0.2">
      <c r="A50" s="14" t="s">
        <v>35</v>
      </c>
      <c r="B50" s="15" t="s">
        <v>99</v>
      </c>
      <c r="C50" s="16" t="s">
        <v>100</v>
      </c>
      <c r="D50" s="23">
        <v>913852723</v>
      </c>
      <c r="E50" s="24">
        <v>913852723</v>
      </c>
      <c r="F50" s="24">
        <v>186221698</v>
      </c>
      <c r="G50" s="31">
        <f t="shared" si="1"/>
        <v>0.20377648751613994</v>
      </c>
      <c r="H50" s="23">
        <v>57679303</v>
      </c>
      <c r="I50" s="24">
        <v>64438581</v>
      </c>
      <c r="J50" s="24">
        <v>64103814</v>
      </c>
      <c r="K50" s="23">
        <v>186221698</v>
      </c>
      <c r="L50" s="23">
        <v>0</v>
      </c>
      <c r="M50" s="24">
        <v>0</v>
      </c>
      <c r="N50" s="24">
        <v>0</v>
      </c>
      <c r="O50" s="23">
        <v>0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6.5" x14ac:dyDescent="0.3">
      <c r="A51" s="17" t="s">
        <v>0</v>
      </c>
      <c r="B51" s="18" t="s">
        <v>101</v>
      </c>
      <c r="C51" s="19" t="s">
        <v>0</v>
      </c>
      <c r="D51" s="25">
        <f>SUM(D46:D50)</f>
        <v>2586960185</v>
      </c>
      <c r="E51" s="26">
        <f>SUM(E46:E50)</f>
        <v>2596048832</v>
      </c>
      <c r="F51" s="26">
        <f>SUM(F46:F50)</f>
        <v>509456211</v>
      </c>
      <c r="G51" s="32">
        <f t="shared" si="1"/>
        <v>0.19693237412542552</v>
      </c>
      <c r="H51" s="25">
        <f t="shared" ref="H51:W51" si="7">SUM(H46:H50)</f>
        <v>140972238</v>
      </c>
      <c r="I51" s="26">
        <f t="shared" si="7"/>
        <v>180932463</v>
      </c>
      <c r="J51" s="26">
        <f t="shared" si="7"/>
        <v>187551510</v>
      </c>
      <c r="K51" s="25">
        <f t="shared" si="7"/>
        <v>509456211</v>
      </c>
      <c r="L51" s="25">
        <f t="shared" si="7"/>
        <v>0</v>
      </c>
      <c r="M51" s="26">
        <f t="shared" si="7"/>
        <v>0</v>
      </c>
      <c r="N51" s="26">
        <f t="shared" si="7"/>
        <v>0</v>
      </c>
      <c r="O51" s="25">
        <f t="shared" si="7"/>
        <v>0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6.5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47760487029</v>
      </c>
      <c r="E52" s="26">
        <f>SUM(E6:E7,E9:E16,E18:E24,E26:E32,E34:E37,E39:E44,E46:E50)</f>
        <v>47834609933</v>
      </c>
      <c r="F52" s="26">
        <f>SUM(F6:F7,F9:F16,F18:F24,F26:F32,F34:F37,F39:F44,F46:F50)</f>
        <v>13055271175</v>
      </c>
      <c r="G52" s="32">
        <f t="shared" si="1"/>
        <v>0.27334878656226613</v>
      </c>
      <c r="H52" s="25">
        <f t="shared" ref="H52:W52" si="8">SUM(H6:H7,H9:H16,H18:H24,H26:H32,H34:H37,H39:H44,H46:H50)</f>
        <v>3639888706</v>
      </c>
      <c r="I52" s="26">
        <f t="shared" si="8"/>
        <v>6047772847</v>
      </c>
      <c r="J52" s="26">
        <f t="shared" si="8"/>
        <v>3367609622</v>
      </c>
      <c r="K52" s="25">
        <f t="shared" si="8"/>
        <v>13055271175</v>
      </c>
      <c r="L52" s="25">
        <f t="shared" si="8"/>
        <v>0</v>
      </c>
      <c r="M52" s="26">
        <f t="shared" si="8"/>
        <v>0</v>
      </c>
      <c r="N52" s="26">
        <f t="shared" si="8"/>
        <v>0</v>
      </c>
      <c r="O52" s="25">
        <f t="shared" si="8"/>
        <v>0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4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4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x14ac:dyDescent="0.2">
      <c r="A55" s="14" t="s">
        <v>14</v>
      </c>
      <c r="B55" s="15" t="s">
        <v>104</v>
      </c>
      <c r="C55" s="16" t="s">
        <v>105</v>
      </c>
      <c r="D55" s="23">
        <v>8746024667</v>
      </c>
      <c r="E55" s="24">
        <v>8746024667</v>
      </c>
      <c r="F55" s="24">
        <v>2231079536</v>
      </c>
      <c r="G55" s="31">
        <f t="shared" ref="G55:G83" si="9">IF(($D55      =0),0,($F55      /$D55      ))</f>
        <v>0.25509641476523404</v>
      </c>
      <c r="H55" s="23">
        <v>751947463</v>
      </c>
      <c r="I55" s="24">
        <v>740432409</v>
      </c>
      <c r="J55" s="24">
        <v>738699664</v>
      </c>
      <c r="K55" s="23">
        <v>2231079536</v>
      </c>
      <c r="L55" s="23">
        <v>0</v>
      </c>
      <c r="M55" s="24">
        <v>0</v>
      </c>
      <c r="N55" s="24">
        <v>0</v>
      </c>
      <c r="O55" s="23">
        <v>0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6.5" x14ac:dyDescent="0.3">
      <c r="A56" s="17" t="s">
        <v>0</v>
      </c>
      <c r="B56" s="18" t="s">
        <v>19</v>
      </c>
      <c r="C56" s="19" t="s">
        <v>0</v>
      </c>
      <c r="D56" s="25">
        <f>D55</f>
        <v>8746024667</v>
      </c>
      <c r="E56" s="26">
        <f>E55</f>
        <v>8746024667</v>
      </c>
      <c r="F56" s="26">
        <f>F55</f>
        <v>2231079536</v>
      </c>
      <c r="G56" s="32">
        <f t="shared" si="9"/>
        <v>0.25509641476523404</v>
      </c>
      <c r="H56" s="25">
        <f t="shared" ref="H56:W56" si="10">H55</f>
        <v>751947463</v>
      </c>
      <c r="I56" s="26">
        <f t="shared" si="10"/>
        <v>740432409</v>
      </c>
      <c r="J56" s="26">
        <f t="shared" si="10"/>
        <v>738699664</v>
      </c>
      <c r="K56" s="25">
        <f t="shared" si="10"/>
        <v>2231079536</v>
      </c>
      <c r="L56" s="25">
        <f t="shared" si="10"/>
        <v>0</v>
      </c>
      <c r="M56" s="26">
        <f t="shared" si="10"/>
        <v>0</v>
      </c>
      <c r="N56" s="26">
        <f t="shared" si="10"/>
        <v>0</v>
      </c>
      <c r="O56" s="25">
        <f t="shared" si="10"/>
        <v>0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x14ac:dyDescent="0.2">
      <c r="A57" s="14" t="s">
        <v>20</v>
      </c>
      <c r="B57" s="15" t="s">
        <v>106</v>
      </c>
      <c r="C57" s="16" t="s">
        <v>107</v>
      </c>
      <c r="D57" s="23">
        <v>273218836</v>
      </c>
      <c r="E57" s="24">
        <v>273218836</v>
      </c>
      <c r="F57" s="24">
        <v>5279408</v>
      </c>
      <c r="G57" s="31">
        <f t="shared" si="9"/>
        <v>1.9323001581047654E-2</v>
      </c>
      <c r="H57" s="23">
        <v>5020145</v>
      </c>
      <c r="I57" s="24">
        <v>0</v>
      </c>
      <c r="J57" s="24">
        <v>259263</v>
      </c>
      <c r="K57" s="23">
        <v>5279408</v>
      </c>
      <c r="L57" s="23">
        <v>0</v>
      </c>
      <c r="M57" s="24">
        <v>0</v>
      </c>
      <c r="N57" s="24">
        <v>0</v>
      </c>
      <c r="O57" s="23">
        <v>0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x14ac:dyDescent="0.2">
      <c r="A58" s="14" t="s">
        <v>20</v>
      </c>
      <c r="B58" s="15" t="s">
        <v>108</v>
      </c>
      <c r="C58" s="16" t="s">
        <v>109</v>
      </c>
      <c r="D58" s="23">
        <v>537691237</v>
      </c>
      <c r="E58" s="24">
        <v>537691237</v>
      </c>
      <c r="F58" s="24">
        <v>24387040</v>
      </c>
      <c r="G58" s="31">
        <f t="shared" si="9"/>
        <v>4.5355100328704073E-2</v>
      </c>
      <c r="H58" s="23">
        <v>0</v>
      </c>
      <c r="I58" s="24">
        <v>12819857</v>
      </c>
      <c r="J58" s="24">
        <v>11567183</v>
      </c>
      <c r="K58" s="23">
        <v>24387040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x14ac:dyDescent="0.2">
      <c r="A59" s="14" t="s">
        <v>20</v>
      </c>
      <c r="B59" s="15" t="s">
        <v>110</v>
      </c>
      <c r="C59" s="16" t="s">
        <v>111</v>
      </c>
      <c r="D59" s="23">
        <v>282171928</v>
      </c>
      <c r="E59" s="24">
        <v>282171928</v>
      </c>
      <c r="F59" s="24">
        <v>14037007</v>
      </c>
      <c r="G59" s="31">
        <f t="shared" si="9"/>
        <v>4.974629155881162E-2</v>
      </c>
      <c r="H59" s="23">
        <v>0</v>
      </c>
      <c r="I59" s="24">
        <v>14037007</v>
      </c>
      <c r="J59" s="24">
        <v>0</v>
      </c>
      <c r="K59" s="23">
        <v>14037007</v>
      </c>
      <c r="L59" s="23">
        <v>0</v>
      </c>
      <c r="M59" s="24">
        <v>0</v>
      </c>
      <c r="N59" s="24">
        <v>0</v>
      </c>
      <c r="O59" s="23">
        <v>0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x14ac:dyDescent="0.2">
      <c r="A60" s="14" t="s">
        <v>35</v>
      </c>
      <c r="B60" s="15" t="s">
        <v>112</v>
      </c>
      <c r="C60" s="16" t="s">
        <v>113</v>
      </c>
      <c r="D60" s="23">
        <v>65043002</v>
      </c>
      <c r="E60" s="24">
        <v>65043002</v>
      </c>
      <c r="F60" s="24">
        <v>11081378</v>
      </c>
      <c r="G60" s="31">
        <f t="shared" si="9"/>
        <v>0.17037002689390013</v>
      </c>
      <c r="H60" s="23">
        <v>0</v>
      </c>
      <c r="I60" s="24">
        <v>5414761</v>
      </c>
      <c r="J60" s="24">
        <v>5666617</v>
      </c>
      <c r="K60" s="23">
        <v>11081378</v>
      </c>
      <c r="L60" s="23">
        <v>0</v>
      </c>
      <c r="M60" s="24">
        <v>0</v>
      </c>
      <c r="N60" s="24">
        <v>0</v>
      </c>
      <c r="O60" s="23">
        <v>0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6.5" x14ac:dyDescent="0.3">
      <c r="A61" s="17" t="s">
        <v>0</v>
      </c>
      <c r="B61" s="18" t="s">
        <v>114</v>
      </c>
      <c r="C61" s="19" t="s">
        <v>0</v>
      </c>
      <c r="D61" s="25">
        <f>SUM(D57:D60)</f>
        <v>1158125003</v>
      </c>
      <c r="E61" s="26">
        <f>SUM(E57:E60)</f>
        <v>1158125003</v>
      </c>
      <c r="F61" s="26">
        <f>SUM(F57:F60)</f>
        <v>54784833</v>
      </c>
      <c r="G61" s="32">
        <f t="shared" si="9"/>
        <v>4.7304766634072917E-2</v>
      </c>
      <c r="H61" s="25">
        <f t="shared" ref="H61:W61" si="11">SUM(H57:H60)</f>
        <v>5020145</v>
      </c>
      <c r="I61" s="26">
        <f t="shared" si="11"/>
        <v>32271625</v>
      </c>
      <c r="J61" s="26">
        <f t="shared" si="11"/>
        <v>17493063</v>
      </c>
      <c r="K61" s="25">
        <f t="shared" si="11"/>
        <v>54784833</v>
      </c>
      <c r="L61" s="25">
        <f t="shared" si="11"/>
        <v>0</v>
      </c>
      <c r="M61" s="26">
        <f t="shared" si="11"/>
        <v>0</v>
      </c>
      <c r="N61" s="26">
        <f t="shared" si="11"/>
        <v>0</v>
      </c>
      <c r="O61" s="25">
        <f t="shared" si="11"/>
        <v>0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x14ac:dyDescent="0.2">
      <c r="A62" s="14" t="s">
        <v>20</v>
      </c>
      <c r="B62" s="15" t="s">
        <v>115</v>
      </c>
      <c r="C62" s="16" t="s">
        <v>116</v>
      </c>
      <c r="D62" s="23">
        <v>448003495</v>
      </c>
      <c r="E62" s="24">
        <v>448003495</v>
      </c>
      <c r="F62" s="24">
        <v>25355</v>
      </c>
      <c r="G62" s="31">
        <f t="shared" si="9"/>
        <v>5.6595540621842692E-5</v>
      </c>
      <c r="H62" s="23">
        <v>0</v>
      </c>
      <c r="I62" s="24">
        <v>25355</v>
      </c>
      <c r="J62" s="24">
        <v>0</v>
      </c>
      <c r="K62" s="23">
        <v>25355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x14ac:dyDescent="0.2">
      <c r="A63" s="14" t="s">
        <v>20</v>
      </c>
      <c r="B63" s="15" t="s">
        <v>117</v>
      </c>
      <c r="C63" s="16" t="s">
        <v>118</v>
      </c>
      <c r="D63" s="23">
        <v>174296667</v>
      </c>
      <c r="E63" s="24">
        <v>174296667</v>
      </c>
      <c r="F63" s="24">
        <v>56567814</v>
      </c>
      <c r="G63" s="31">
        <f t="shared" si="9"/>
        <v>0.32454902881189346</v>
      </c>
      <c r="H63" s="23">
        <v>21611077</v>
      </c>
      <c r="I63" s="24">
        <v>12412061</v>
      </c>
      <c r="J63" s="24">
        <v>22544676</v>
      </c>
      <c r="K63" s="23">
        <v>56567814</v>
      </c>
      <c r="L63" s="23">
        <v>0</v>
      </c>
      <c r="M63" s="24">
        <v>0</v>
      </c>
      <c r="N63" s="24">
        <v>0</v>
      </c>
      <c r="O63" s="23">
        <v>0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x14ac:dyDescent="0.2">
      <c r="A64" s="14" t="s">
        <v>20</v>
      </c>
      <c r="B64" s="15" t="s">
        <v>119</v>
      </c>
      <c r="C64" s="16" t="s">
        <v>120</v>
      </c>
      <c r="D64" s="23">
        <v>244918225</v>
      </c>
      <c r="E64" s="24">
        <v>244918225</v>
      </c>
      <c r="F64" s="24">
        <v>37044344</v>
      </c>
      <c r="G64" s="31">
        <f t="shared" si="9"/>
        <v>0.15125188825780522</v>
      </c>
      <c r="H64" s="23">
        <v>4984415</v>
      </c>
      <c r="I64" s="24">
        <v>18972332</v>
      </c>
      <c r="J64" s="24">
        <v>13087597</v>
      </c>
      <c r="K64" s="23">
        <v>37044344</v>
      </c>
      <c r="L64" s="23">
        <v>0</v>
      </c>
      <c r="M64" s="24">
        <v>0</v>
      </c>
      <c r="N64" s="24">
        <v>0</v>
      </c>
      <c r="O64" s="23">
        <v>0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x14ac:dyDescent="0.2">
      <c r="A65" s="14" t="s">
        <v>20</v>
      </c>
      <c r="B65" s="15" t="s">
        <v>121</v>
      </c>
      <c r="C65" s="16" t="s">
        <v>122</v>
      </c>
      <c r="D65" s="23">
        <v>3974218901</v>
      </c>
      <c r="E65" s="24">
        <v>3974218901</v>
      </c>
      <c r="F65" s="24">
        <v>812424179</v>
      </c>
      <c r="G65" s="31">
        <f t="shared" si="9"/>
        <v>0.20442361108885482</v>
      </c>
      <c r="H65" s="23">
        <v>82114171</v>
      </c>
      <c r="I65" s="24">
        <v>177991643</v>
      </c>
      <c r="J65" s="24">
        <v>552318365</v>
      </c>
      <c r="K65" s="23">
        <v>812424179</v>
      </c>
      <c r="L65" s="23">
        <v>0</v>
      </c>
      <c r="M65" s="24">
        <v>0</v>
      </c>
      <c r="N65" s="24">
        <v>0</v>
      </c>
      <c r="O65" s="23">
        <v>0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x14ac:dyDescent="0.2">
      <c r="A66" s="14" t="s">
        <v>20</v>
      </c>
      <c r="B66" s="15" t="s">
        <v>123</v>
      </c>
      <c r="C66" s="16" t="s">
        <v>124</v>
      </c>
      <c r="D66" s="23">
        <v>580613656</v>
      </c>
      <c r="E66" s="24">
        <v>580613656</v>
      </c>
      <c r="F66" s="24">
        <v>106902786</v>
      </c>
      <c r="G66" s="31">
        <f t="shared" si="9"/>
        <v>0.18412034387286269</v>
      </c>
      <c r="H66" s="23">
        <v>0</v>
      </c>
      <c r="I66" s="24">
        <v>49037891</v>
      </c>
      <c r="J66" s="24">
        <v>57864895</v>
      </c>
      <c r="K66" s="23">
        <v>106902786</v>
      </c>
      <c r="L66" s="23">
        <v>0</v>
      </c>
      <c r="M66" s="24">
        <v>0</v>
      </c>
      <c r="N66" s="24">
        <v>0</v>
      </c>
      <c r="O66" s="23">
        <v>0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x14ac:dyDescent="0.2">
      <c r="A67" s="14" t="s">
        <v>35</v>
      </c>
      <c r="B67" s="15" t="s">
        <v>125</v>
      </c>
      <c r="C67" s="16" t="s">
        <v>126</v>
      </c>
      <c r="D67" s="23">
        <v>207703110</v>
      </c>
      <c r="E67" s="24">
        <v>207703110</v>
      </c>
      <c r="F67" s="24">
        <v>48077840</v>
      </c>
      <c r="G67" s="31">
        <f t="shared" si="9"/>
        <v>0.2314738570837962</v>
      </c>
      <c r="H67" s="23">
        <v>19240198</v>
      </c>
      <c r="I67" s="24">
        <v>13574998</v>
      </c>
      <c r="J67" s="24">
        <v>15262644</v>
      </c>
      <c r="K67" s="23">
        <v>48077840</v>
      </c>
      <c r="L67" s="23">
        <v>0</v>
      </c>
      <c r="M67" s="24">
        <v>0</v>
      </c>
      <c r="N67" s="24">
        <v>0</v>
      </c>
      <c r="O67" s="23">
        <v>0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6.5" x14ac:dyDescent="0.3">
      <c r="A68" s="17" t="s">
        <v>0</v>
      </c>
      <c r="B68" s="18" t="s">
        <v>127</v>
      </c>
      <c r="C68" s="19" t="s">
        <v>0</v>
      </c>
      <c r="D68" s="25">
        <f>SUM(D62:D67)</f>
        <v>5629754054</v>
      </c>
      <c r="E68" s="26">
        <f>SUM(E62:E67)</f>
        <v>5629754054</v>
      </c>
      <c r="F68" s="26">
        <f>SUM(F62:F67)</f>
        <v>1061042318</v>
      </c>
      <c r="G68" s="32">
        <f t="shared" si="9"/>
        <v>0.18847045675931762</v>
      </c>
      <c r="H68" s="25">
        <f t="shared" ref="H68:W68" si="12">SUM(H62:H67)</f>
        <v>127949861</v>
      </c>
      <c r="I68" s="26">
        <f t="shared" si="12"/>
        <v>272014280</v>
      </c>
      <c r="J68" s="26">
        <f t="shared" si="12"/>
        <v>661078177</v>
      </c>
      <c r="K68" s="25">
        <f t="shared" si="12"/>
        <v>1061042318</v>
      </c>
      <c r="L68" s="25">
        <f t="shared" si="12"/>
        <v>0</v>
      </c>
      <c r="M68" s="26">
        <f t="shared" si="12"/>
        <v>0</v>
      </c>
      <c r="N68" s="26">
        <f t="shared" si="12"/>
        <v>0</v>
      </c>
      <c r="O68" s="25">
        <f t="shared" si="12"/>
        <v>0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x14ac:dyDescent="0.2">
      <c r="A69" s="14" t="s">
        <v>20</v>
      </c>
      <c r="B69" s="15" t="s">
        <v>128</v>
      </c>
      <c r="C69" s="16" t="s">
        <v>129</v>
      </c>
      <c r="D69" s="23">
        <v>658499520</v>
      </c>
      <c r="E69" s="24">
        <v>658499520</v>
      </c>
      <c r="F69" s="24">
        <v>179342722</v>
      </c>
      <c r="G69" s="31">
        <f t="shared" si="9"/>
        <v>0.2723505736192488</v>
      </c>
      <c r="H69" s="23">
        <v>57668633</v>
      </c>
      <c r="I69" s="24">
        <v>65710115</v>
      </c>
      <c r="J69" s="24">
        <v>55963974</v>
      </c>
      <c r="K69" s="23">
        <v>179342722</v>
      </c>
      <c r="L69" s="23">
        <v>0</v>
      </c>
      <c r="M69" s="24">
        <v>0</v>
      </c>
      <c r="N69" s="24">
        <v>0</v>
      </c>
      <c r="O69" s="23">
        <v>0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x14ac:dyDescent="0.2">
      <c r="A70" s="14" t="s">
        <v>20</v>
      </c>
      <c r="B70" s="15" t="s">
        <v>130</v>
      </c>
      <c r="C70" s="16" t="s">
        <v>131</v>
      </c>
      <c r="D70" s="23">
        <v>1049474542</v>
      </c>
      <c r="E70" s="24">
        <v>1049474542</v>
      </c>
      <c r="F70" s="24">
        <v>182619747</v>
      </c>
      <c r="G70" s="31">
        <f t="shared" si="9"/>
        <v>0.17401064979811584</v>
      </c>
      <c r="H70" s="23">
        <v>43440235</v>
      </c>
      <c r="I70" s="24">
        <v>93666412</v>
      </c>
      <c r="J70" s="24">
        <v>45513100</v>
      </c>
      <c r="K70" s="23">
        <v>182619747</v>
      </c>
      <c r="L70" s="23">
        <v>0</v>
      </c>
      <c r="M70" s="24">
        <v>0</v>
      </c>
      <c r="N70" s="24">
        <v>0</v>
      </c>
      <c r="O70" s="23">
        <v>0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x14ac:dyDescent="0.2">
      <c r="A71" s="14" t="s">
        <v>20</v>
      </c>
      <c r="B71" s="15" t="s">
        <v>132</v>
      </c>
      <c r="C71" s="16" t="s">
        <v>133</v>
      </c>
      <c r="D71" s="23">
        <v>631676321</v>
      </c>
      <c r="E71" s="24">
        <v>631676321</v>
      </c>
      <c r="F71" s="24">
        <v>117292814</v>
      </c>
      <c r="G71" s="31">
        <f t="shared" si="9"/>
        <v>0.18568499419815993</v>
      </c>
      <c r="H71" s="23">
        <v>10838489</v>
      </c>
      <c r="I71" s="24">
        <v>34106018</v>
      </c>
      <c r="J71" s="24">
        <v>72348307</v>
      </c>
      <c r="K71" s="23">
        <v>117292814</v>
      </c>
      <c r="L71" s="23">
        <v>0</v>
      </c>
      <c r="M71" s="24">
        <v>0</v>
      </c>
      <c r="N71" s="24">
        <v>0</v>
      </c>
      <c r="O71" s="23">
        <v>0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x14ac:dyDescent="0.2">
      <c r="A72" s="14" t="s">
        <v>20</v>
      </c>
      <c r="B72" s="15" t="s">
        <v>134</v>
      </c>
      <c r="C72" s="16" t="s">
        <v>135</v>
      </c>
      <c r="D72" s="23">
        <v>2189722835</v>
      </c>
      <c r="E72" s="24">
        <v>2189722835</v>
      </c>
      <c r="F72" s="24">
        <v>554968755</v>
      </c>
      <c r="G72" s="31">
        <f t="shared" si="9"/>
        <v>0.25344246592742864</v>
      </c>
      <c r="H72" s="23">
        <v>188812038</v>
      </c>
      <c r="I72" s="24">
        <v>196334922</v>
      </c>
      <c r="J72" s="24">
        <v>169821795</v>
      </c>
      <c r="K72" s="23">
        <v>554968755</v>
      </c>
      <c r="L72" s="23">
        <v>0</v>
      </c>
      <c r="M72" s="24">
        <v>0</v>
      </c>
      <c r="N72" s="24">
        <v>0</v>
      </c>
      <c r="O72" s="23">
        <v>0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x14ac:dyDescent="0.2">
      <c r="A73" s="14" t="s">
        <v>20</v>
      </c>
      <c r="B73" s="15" t="s">
        <v>136</v>
      </c>
      <c r="C73" s="16" t="s">
        <v>137</v>
      </c>
      <c r="D73" s="23">
        <v>250205568</v>
      </c>
      <c r="E73" s="24">
        <v>250205568</v>
      </c>
      <c r="F73" s="24">
        <v>50567770</v>
      </c>
      <c r="G73" s="31">
        <f t="shared" si="9"/>
        <v>0.20210489480393978</v>
      </c>
      <c r="H73" s="23">
        <v>0</v>
      </c>
      <c r="I73" s="24">
        <v>29060312</v>
      </c>
      <c r="J73" s="24">
        <v>21507458</v>
      </c>
      <c r="K73" s="23">
        <v>50567770</v>
      </c>
      <c r="L73" s="23">
        <v>0</v>
      </c>
      <c r="M73" s="24">
        <v>0</v>
      </c>
      <c r="N73" s="24">
        <v>0</v>
      </c>
      <c r="O73" s="23">
        <v>0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x14ac:dyDescent="0.2">
      <c r="A74" s="14" t="s">
        <v>20</v>
      </c>
      <c r="B74" s="15" t="s">
        <v>138</v>
      </c>
      <c r="C74" s="16" t="s">
        <v>139</v>
      </c>
      <c r="D74" s="23">
        <v>389243563</v>
      </c>
      <c r="E74" s="24">
        <v>389243563</v>
      </c>
      <c r="F74" s="24">
        <v>15363825</v>
      </c>
      <c r="G74" s="31">
        <f t="shared" si="9"/>
        <v>3.9470980281824213E-2</v>
      </c>
      <c r="H74" s="23">
        <v>11784247</v>
      </c>
      <c r="I74" s="24">
        <v>3579578</v>
      </c>
      <c r="J74" s="24">
        <v>0</v>
      </c>
      <c r="K74" s="23">
        <v>15363825</v>
      </c>
      <c r="L74" s="23">
        <v>0</v>
      </c>
      <c r="M74" s="24">
        <v>0</v>
      </c>
      <c r="N74" s="24">
        <v>0</v>
      </c>
      <c r="O74" s="23">
        <v>0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x14ac:dyDescent="0.2">
      <c r="A75" s="14" t="s">
        <v>35</v>
      </c>
      <c r="B75" s="15" t="s">
        <v>140</v>
      </c>
      <c r="C75" s="16" t="s">
        <v>141</v>
      </c>
      <c r="D75" s="23">
        <v>184407588</v>
      </c>
      <c r="E75" s="24">
        <v>184407588</v>
      </c>
      <c r="F75" s="24">
        <v>35866268</v>
      </c>
      <c r="G75" s="31">
        <f t="shared" si="9"/>
        <v>0.19449453457414129</v>
      </c>
      <c r="H75" s="23">
        <v>12815739</v>
      </c>
      <c r="I75" s="24">
        <v>10029463</v>
      </c>
      <c r="J75" s="24">
        <v>13021066</v>
      </c>
      <c r="K75" s="23">
        <v>35866268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6.5" x14ac:dyDescent="0.3">
      <c r="A76" s="17" t="s">
        <v>0</v>
      </c>
      <c r="B76" s="18" t="s">
        <v>142</v>
      </c>
      <c r="C76" s="19" t="s">
        <v>0</v>
      </c>
      <c r="D76" s="25">
        <f>SUM(D69:D75)</f>
        <v>5353229937</v>
      </c>
      <c r="E76" s="26">
        <f>SUM(E69:E75)</f>
        <v>5353229937</v>
      </c>
      <c r="F76" s="26">
        <f>SUM(F69:F75)</f>
        <v>1136021901</v>
      </c>
      <c r="G76" s="32">
        <f t="shared" si="9"/>
        <v>0.21221242397008586</v>
      </c>
      <c r="H76" s="25">
        <f t="shared" ref="H76:W76" si="13">SUM(H69:H75)</f>
        <v>325359381</v>
      </c>
      <c r="I76" s="26">
        <f t="shared" si="13"/>
        <v>432486820</v>
      </c>
      <c r="J76" s="26">
        <f t="shared" si="13"/>
        <v>378175700</v>
      </c>
      <c r="K76" s="25">
        <f t="shared" si="13"/>
        <v>1136021901</v>
      </c>
      <c r="L76" s="25">
        <f t="shared" si="13"/>
        <v>0</v>
      </c>
      <c r="M76" s="26">
        <f t="shared" si="13"/>
        <v>0</v>
      </c>
      <c r="N76" s="26">
        <f t="shared" si="13"/>
        <v>0</v>
      </c>
      <c r="O76" s="25">
        <f t="shared" si="13"/>
        <v>0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x14ac:dyDescent="0.2">
      <c r="A77" s="14" t="s">
        <v>20</v>
      </c>
      <c r="B77" s="15" t="s">
        <v>143</v>
      </c>
      <c r="C77" s="16" t="s">
        <v>144</v>
      </c>
      <c r="D77" s="23">
        <v>1126988925</v>
      </c>
      <c r="E77" s="24">
        <v>1126988925</v>
      </c>
      <c r="F77" s="24">
        <v>0</v>
      </c>
      <c r="G77" s="31">
        <f t="shared" si="9"/>
        <v>0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x14ac:dyDescent="0.2">
      <c r="A78" s="14" t="s">
        <v>20</v>
      </c>
      <c r="B78" s="15" t="s">
        <v>145</v>
      </c>
      <c r="C78" s="16" t="s">
        <v>146</v>
      </c>
      <c r="D78" s="23">
        <v>1133185835</v>
      </c>
      <c r="E78" s="24">
        <v>1133185835</v>
      </c>
      <c r="F78" s="24">
        <v>195608345</v>
      </c>
      <c r="G78" s="31">
        <f t="shared" si="9"/>
        <v>0.17261806400889224</v>
      </c>
      <c r="H78" s="23">
        <v>33699090</v>
      </c>
      <c r="I78" s="24">
        <v>79334727</v>
      </c>
      <c r="J78" s="24">
        <v>82574528</v>
      </c>
      <c r="K78" s="23">
        <v>195608345</v>
      </c>
      <c r="L78" s="23">
        <v>0</v>
      </c>
      <c r="M78" s="24">
        <v>0</v>
      </c>
      <c r="N78" s="24">
        <v>0</v>
      </c>
      <c r="O78" s="23">
        <v>0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x14ac:dyDescent="0.2">
      <c r="A79" s="14" t="s">
        <v>20</v>
      </c>
      <c r="B79" s="15" t="s">
        <v>147</v>
      </c>
      <c r="C79" s="16" t="s">
        <v>148</v>
      </c>
      <c r="D79" s="23">
        <v>1730882840</v>
      </c>
      <c r="E79" s="24">
        <v>1730882840</v>
      </c>
      <c r="F79" s="24">
        <v>291535892</v>
      </c>
      <c r="G79" s="31">
        <f t="shared" si="9"/>
        <v>0.16843190380233938</v>
      </c>
      <c r="H79" s="23">
        <v>58763754</v>
      </c>
      <c r="I79" s="24">
        <v>115219870</v>
      </c>
      <c r="J79" s="24">
        <v>117552268</v>
      </c>
      <c r="K79" s="23">
        <v>291535892</v>
      </c>
      <c r="L79" s="23">
        <v>0</v>
      </c>
      <c r="M79" s="24">
        <v>0</v>
      </c>
      <c r="N79" s="24">
        <v>0</v>
      </c>
      <c r="O79" s="23">
        <v>0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x14ac:dyDescent="0.2">
      <c r="A80" s="14" t="s">
        <v>20</v>
      </c>
      <c r="B80" s="15" t="s">
        <v>149</v>
      </c>
      <c r="C80" s="16" t="s">
        <v>150</v>
      </c>
      <c r="D80" s="23">
        <v>276898668</v>
      </c>
      <c r="E80" s="24">
        <v>276898668</v>
      </c>
      <c r="F80" s="24">
        <v>28189031</v>
      </c>
      <c r="G80" s="31">
        <f t="shared" si="9"/>
        <v>0.1018026962845484</v>
      </c>
      <c r="H80" s="23">
        <v>0</v>
      </c>
      <c r="I80" s="24">
        <v>12614599</v>
      </c>
      <c r="J80" s="24">
        <v>15574432</v>
      </c>
      <c r="K80" s="23">
        <v>28189031</v>
      </c>
      <c r="L80" s="23">
        <v>0</v>
      </c>
      <c r="M80" s="24">
        <v>0</v>
      </c>
      <c r="N80" s="24">
        <v>0</v>
      </c>
      <c r="O80" s="23">
        <v>0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x14ac:dyDescent="0.2">
      <c r="A81" s="14" t="s">
        <v>35</v>
      </c>
      <c r="B81" s="15" t="s">
        <v>151</v>
      </c>
      <c r="C81" s="16" t="s">
        <v>152</v>
      </c>
      <c r="D81" s="23">
        <v>183597000</v>
      </c>
      <c r="E81" s="24">
        <v>183597000</v>
      </c>
      <c r="F81" s="24">
        <v>39874744</v>
      </c>
      <c r="G81" s="31">
        <f t="shared" si="9"/>
        <v>0.21718625031999433</v>
      </c>
      <c r="H81" s="23">
        <v>14501025</v>
      </c>
      <c r="I81" s="24">
        <v>12818915</v>
      </c>
      <c r="J81" s="24">
        <v>12554804</v>
      </c>
      <c r="K81" s="23">
        <v>39874744</v>
      </c>
      <c r="L81" s="23">
        <v>0</v>
      </c>
      <c r="M81" s="24">
        <v>0</v>
      </c>
      <c r="N81" s="24">
        <v>0</v>
      </c>
      <c r="O81" s="23">
        <v>0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6.5" x14ac:dyDescent="0.3">
      <c r="A82" s="17" t="s">
        <v>0</v>
      </c>
      <c r="B82" s="18" t="s">
        <v>153</v>
      </c>
      <c r="C82" s="19" t="s">
        <v>0</v>
      </c>
      <c r="D82" s="25">
        <f>SUM(D77:D81)</f>
        <v>4451553268</v>
      </c>
      <c r="E82" s="26">
        <f>SUM(E77:E81)</f>
        <v>4451553268</v>
      </c>
      <c r="F82" s="26">
        <f>SUM(F77:F81)</f>
        <v>555208012</v>
      </c>
      <c r="G82" s="32">
        <f t="shared" si="9"/>
        <v>0.12472231119665891</v>
      </c>
      <c r="H82" s="25">
        <f t="shared" ref="H82:W82" si="14">SUM(H77:H81)</f>
        <v>106963869</v>
      </c>
      <c r="I82" s="26">
        <f t="shared" si="14"/>
        <v>219988111</v>
      </c>
      <c r="J82" s="26">
        <f t="shared" si="14"/>
        <v>228256032</v>
      </c>
      <c r="K82" s="25">
        <f t="shared" si="14"/>
        <v>555208012</v>
      </c>
      <c r="L82" s="25">
        <f t="shared" si="14"/>
        <v>0</v>
      </c>
      <c r="M82" s="26">
        <f t="shared" si="14"/>
        <v>0</v>
      </c>
      <c r="N82" s="26">
        <f t="shared" si="14"/>
        <v>0</v>
      </c>
      <c r="O82" s="25">
        <f t="shared" si="14"/>
        <v>0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6.5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25338686929</v>
      </c>
      <c r="E83" s="26">
        <f>SUM(E55,E57:E60,E62:E67,E69:E75,E77:E81)</f>
        <v>25338686929</v>
      </c>
      <c r="F83" s="26">
        <f>SUM(F55,F57:F60,F62:F67,F69:F75,F77:F81)</f>
        <v>5038136600</v>
      </c>
      <c r="G83" s="32">
        <f t="shared" si="9"/>
        <v>0.19883179480124827</v>
      </c>
      <c r="H83" s="25">
        <f t="shared" ref="H83:W83" si="15">SUM(H55,H57:H60,H62:H67,H69:H75,H77:H81)</f>
        <v>1317240719</v>
      </c>
      <c r="I83" s="26">
        <f t="shared" si="15"/>
        <v>1697193245</v>
      </c>
      <c r="J83" s="26">
        <f t="shared" si="15"/>
        <v>2023702636</v>
      </c>
      <c r="K83" s="25">
        <f t="shared" si="15"/>
        <v>5038136600</v>
      </c>
      <c r="L83" s="25">
        <f t="shared" si="15"/>
        <v>0</v>
      </c>
      <c r="M83" s="26">
        <f t="shared" si="15"/>
        <v>0</v>
      </c>
      <c r="N83" s="26">
        <f t="shared" si="15"/>
        <v>0</v>
      </c>
      <c r="O83" s="25">
        <f t="shared" si="15"/>
        <v>0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4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4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x14ac:dyDescent="0.2">
      <c r="A86" s="14" t="s">
        <v>14</v>
      </c>
      <c r="B86" s="15" t="s">
        <v>156</v>
      </c>
      <c r="C86" s="16" t="s">
        <v>157</v>
      </c>
      <c r="D86" s="23">
        <v>54927661811</v>
      </c>
      <c r="E86" s="24">
        <v>54927661811</v>
      </c>
      <c r="F86" s="24">
        <v>12268055217</v>
      </c>
      <c r="G86" s="31">
        <f t="shared" ref="G86:G99" si="16">IF(($D86      =0),0,($F86      /$D86      ))</f>
        <v>0.22334930729826111</v>
      </c>
      <c r="H86" s="23">
        <v>4143902516</v>
      </c>
      <c r="I86" s="24">
        <v>4456692078</v>
      </c>
      <c r="J86" s="24">
        <v>3667460623</v>
      </c>
      <c r="K86" s="23">
        <v>12268055217</v>
      </c>
      <c r="L86" s="23">
        <v>0</v>
      </c>
      <c r="M86" s="24">
        <v>0</v>
      </c>
      <c r="N86" s="24">
        <v>0</v>
      </c>
      <c r="O86" s="23">
        <v>0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x14ac:dyDescent="0.2">
      <c r="A87" s="14" t="s">
        <v>14</v>
      </c>
      <c r="B87" s="15" t="s">
        <v>158</v>
      </c>
      <c r="C87" s="16" t="s">
        <v>159</v>
      </c>
      <c r="D87" s="23">
        <v>73379686139</v>
      </c>
      <c r="E87" s="24">
        <v>73379686139</v>
      </c>
      <c r="F87" s="24">
        <v>24263227014</v>
      </c>
      <c r="G87" s="31">
        <f t="shared" si="16"/>
        <v>0.33065318606077448</v>
      </c>
      <c r="H87" s="23">
        <v>10027363355</v>
      </c>
      <c r="I87" s="24">
        <v>7507912270</v>
      </c>
      <c r="J87" s="24">
        <v>6727951389</v>
      </c>
      <c r="K87" s="23">
        <v>24263227014</v>
      </c>
      <c r="L87" s="23">
        <v>0</v>
      </c>
      <c r="M87" s="24">
        <v>0</v>
      </c>
      <c r="N87" s="24">
        <v>0</v>
      </c>
      <c r="O87" s="23">
        <v>0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x14ac:dyDescent="0.2">
      <c r="A88" s="14" t="s">
        <v>14</v>
      </c>
      <c r="B88" s="15" t="s">
        <v>160</v>
      </c>
      <c r="C88" s="16" t="s">
        <v>161</v>
      </c>
      <c r="D88" s="23">
        <v>44617907375</v>
      </c>
      <c r="E88" s="24">
        <v>44617907375</v>
      </c>
      <c r="F88" s="24">
        <v>4182660839</v>
      </c>
      <c r="G88" s="31">
        <f t="shared" si="16"/>
        <v>9.3743993949469709E-2</v>
      </c>
      <c r="H88" s="23">
        <v>0</v>
      </c>
      <c r="I88" s="24">
        <v>0</v>
      </c>
      <c r="J88" s="24">
        <v>4182660839</v>
      </c>
      <c r="K88" s="23">
        <v>4182660839</v>
      </c>
      <c r="L88" s="23">
        <v>0</v>
      </c>
      <c r="M88" s="24">
        <v>0</v>
      </c>
      <c r="N88" s="24">
        <v>0</v>
      </c>
      <c r="O88" s="23">
        <v>0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6.5" x14ac:dyDescent="0.3">
      <c r="A89" s="17" t="s">
        <v>0</v>
      </c>
      <c r="B89" s="18" t="s">
        <v>19</v>
      </c>
      <c r="C89" s="19" t="s">
        <v>0</v>
      </c>
      <c r="D89" s="25">
        <f>SUM(D86:D88)</f>
        <v>172925255325</v>
      </c>
      <c r="E89" s="26">
        <f>SUM(E86:E88)</f>
        <v>172925255325</v>
      </c>
      <c r="F89" s="26">
        <f>SUM(F86:F88)</f>
        <v>40713943070</v>
      </c>
      <c r="G89" s="32">
        <f t="shared" si="16"/>
        <v>0.23544243432505685</v>
      </c>
      <c r="H89" s="25">
        <f t="shared" ref="H89:W89" si="17">SUM(H86:H88)</f>
        <v>14171265871</v>
      </c>
      <c r="I89" s="26">
        <f t="shared" si="17"/>
        <v>11964604348</v>
      </c>
      <c r="J89" s="26">
        <f t="shared" si="17"/>
        <v>14578072851</v>
      </c>
      <c r="K89" s="25">
        <f t="shared" si="17"/>
        <v>40713943070</v>
      </c>
      <c r="L89" s="25">
        <f t="shared" si="17"/>
        <v>0</v>
      </c>
      <c r="M89" s="26">
        <f t="shared" si="17"/>
        <v>0</v>
      </c>
      <c r="N89" s="26">
        <f t="shared" si="17"/>
        <v>0</v>
      </c>
      <c r="O89" s="25">
        <f t="shared" si="17"/>
        <v>0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x14ac:dyDescent="0.2">
      <c r="A90" s="14" t="s">
        <v>20</v>
      </c>
      <c r="B90" s="15" t="s">
        <v>162</v>
      </c>
      <c r="C90" s="16" t="s">
        <v>163</v>
      </c>
      <c r="D90" s="23">
        <v>7634264607</v>
      </c>
      <c r="E90" s="24">
        <v>7634264607</v>
      </c>
      <c r="F90" s="24">
        <v>2033612951</v>
      </c>
      <c r="G90" s="31">
        <f t="shared" si="16"/>
        <v>0.26637967842185378</v>
      </c>
      <c r="H90" s="23">
        <v>144364827</v>
      </c>
      <c r="I90" s="24">
        <v>785889815</v>
      </c>
      <c r="J90" s="24">
        <v>1103358309</v>
      </c>
      <c r="K90" s="23">
        <v>2033612951</v>
      </c>
      <c r="L90" s="23">
        <v>0</v>
      </c>
      <c r="M90" s="24">
        <v>0</v>
      </c>
      <c r="N90" s="24">
        <v>0</v>
      </c>
      <c r="O90" s="23">
        <v>0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x14ac:dyDescent="0.2">
      <c r="A91" s="14" t="s">
        <v>20</v>
      </c>
      <c r="B91" s="15" t="s">
        <v>164</v>
      </c>
      <c r="C91" s="16" t="s">
        <v>165</v>
      </c>
      <c r="D91" s="23">
        <v>1801034820</v>
      </c>
      <c r="E91" s="24">
        <v>1801034820</v>
      </c>
      <c r="F91" s="24">
        <v>332163352</v>
      </c>
      <c r="G91" s="31">
        <f t="shared" si="16"/>
        <v>0.18442916722731656</v>
      </c>
      <c r="H91" s="23">
        <v>42177293</v>
      </c>
      <c r="I91" s="24">
        <v>140330722</v>
      </c>
      <c r="J91" s="24">
        <v>149655337</v>
      </c>
      <c r="K91" s="23">
        <v>332163352</v>
      </c>
      <c r="L91" s="23">
        <v>0</v>
      </c>
      <c r="M91" s="24">
        <v>0</v>
      </c>
      <c r="N91" s="24">
        <v>0</v>
      </c>
      <c r="O91" s="23">
        <v>0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x14ac:dyDescent="0.2">
      <c r="A92" s="14" t="s">
        <v>20</v>
      </c>
      <c r="B92" s="15" t="s">
        <v>166</v>
      </c>
      <c r="C92" s="16" t="s">
        <v>167</v>
      </c>
      <c r="D92" s="23">
        <v>1327781349</v>
      </c>
      <c r="E92" s="24">
        <v>1327781349</v>
      </c>
      <c r="F92" s="24">
        <v>230123244</v>
      </c>
      <c r="G92" s="31">
        <f t="shared" si="16"/>
        <v>0.17331411092143606</v>
      </c>
      <c r="H92" s="23">
        <v>30457820</v>
      </c>
      <c r="I92" s="24">
        <v>107376848</v>
      </c>
      <c r="J92" s="24">
        <v>92288576</v>
      </c>
      <c r="K92" s="23">
        <v>230123244</v>
      </c>
      <c r="L92" s="23">
        <v>0</v>
      </c>
      <c r="M92" s="24">
        <v>0</v>
      </c>
      <c r="N92" s="24">
        <v>0</v>
      </c>
      <c r="O92" s="23">
        <v>0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x14ac:dyDescent="0.2">
      <c r="A93" s="14" t="s">
        <v>35</v>
      </c>
      <c r="B93" s="15" t="s">
        <v>168</v>
      </c>
      <c r="C93" s="16" t="s">
        <v>169</v>
      </c>
      <c r="D93" s="23">
        <v>423071989</v>
      </c>
      <c r="E93" s="24">
        <v>423071989</v>
      </c>
      <c r="F93" s="24">
        <v>101031627</v>
      </c>
      <c r="G93" s="31">
        <f t="shared" si="16"/>
        <v>0.23880481248310675</v>
      </c>
      <c r="H93" s="23">
        <v>34264460</v>
      </c>
      <c r="I93" s="24">
        <v>33536549</v>
      </c>
      <c r="J93" s="24">
        <v>33230618</v>
      </c>
      <c r="K93" s="23">
        <v>101031627</v>
      </c>
      <c r="L93" s="23">
        <v>0</v>
      </c>
      <c r="M93" s="24">
        <v>0</v>
      </c>
      <c r="N93" s="24">
        <v>0</v>
      </c>
      <c r="O93" s="23">
        <v>0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6.5" x14ac:dyDescent="0.3">
      <c r="A94" s="17" t="s">
        <v>0</v>
      </c>
      <c r="B94" s="18" t="s">
        <v>170</v>
      </c>
      <c r="C94" s="19" t="s">
        <v>0</v>
      </c>
      <c r="D94" s="25">
        <f>SUM(D90:D93)</f>
        <v>11186152765</v>
      </c>
      <c r="E94" s="26">
        <f>SUM(E90:E93)</f>
        <v>11186152765</v>
      </c>
      <c r="F94" s="26">
        <f>SUM(F90:F93)</f>
        <v>2696931174</v>
      </c>
      <c r="G94" s="32">
        <f t="shared" si="16"/>
        <v>0.2410955071558063</v>
      </c>
      <c r="H94" s="25">
        <f t="shared" ref="H94:W94" si="18">SUM(H90:H93)</f>
        <v>251264400</v>
      </c>
      <c r="I94" s="26">
        <f t="shared" si="18"/>
        <v>1067133934</v>
      </c>
      <c r="J94" s="26">
        <f t="shared" si="18"/>
        <v>1378532840</v>
      </c>
      <c r="K94" s="25">
        <f t="shared" si="18"/>
        <v>2696931174</v>
      </c>
      <c r="L94" s="25">
        <f t="shared" si="18"/>
        <v>0</v>
      </c>
      <c r="M94" s="26">
        <f t="shared" si="18"/>
        <v>0</v>
      </c>
      <c r="N94" s="26">
        <f t="shared" si="18"/>
        <v>0</v>
      </c>
      <c r="O94" s="25">
        <f t="shared" si="18"/>
        <v>0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x14ac:dyDescent="0.2">
      <c r="A95" s="14" t="s">
        <v>20</v>
      </c>
      <c r="B95" s="15" t="s">
        <v>171</v>
      </c>
      <c r="C95" s="16" t="s">
        <v>172</v>
      </c>
      <c r="D95" s="23">
        <v>4066602774</v>
      </c>
      <c r="E95" s="24">
        <v>4066602774</v>
      </c>
      <c r="F95" s="24">
        <v>908108672</v>
      </c>
      <c r="G95" s="31">
        <f t="shared" si="16"/>
        <v>0.22330891962353241</v>
      </c>
      <c r="H95" s="23">
        <v>300099873</v>
      </c>
      <c r="I95" s="24">
        <v>583783547</v>
      </c>
      <c r="J95" s="24">
        <v>24225252</v>
      </c>
      <c r="K95" s="23">
        <v>908108672</v>
      </c>
      <c r="L95" s="23">
        <v>0</v>
      </c>
      <c r="M95" s="24">
        <v>0</v>
      </c>
      <c r="N95" s="24">
        <v>0</v>
      </c>
      <c r="O95" s="23">
        <v>0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x14ac:dyDescent="0.2">
      <c r="A96" s="14" t="s">
        <v>20</v>
      </c>
      <c r="B96" s="15" t="s">
        <v>173</v>
      </c>
      <c r="C96" s="16" t="s">
        <v>174</v>
      </c>
      <c r="D96" s="23">
        <v>2249266128</v>
      </c>
      <c r="E96" s="24">
        <v>2249266128</v>
      </c>
      <c r="F96" s="24">
        <v>418609667</v>
      </c>
      <c r="G96" s="31">
        <f t="shared" si="16"/>
        <v>0.18610944333751156</v>
      </c>
      <c r="H96" s="23">
        <v>0</v>
      </c>
      <c r="I96" s="24">
        <v>177752280</v>
      </c>
      <c r="J96" s="24">
        <v>240857387</v>
      </c>
      <c r="K96" s="23">
        <v>418609667</v>
      </c>
      <c r="L96" s="23">
        <v>0</v>
      </c>
      <c r="M96" s="24">
        <v>0</v>
      </c>
      <c r="N96" s="24">
        <v>0</v>
      </c>
      <c r="O96" s="23">
        <v>0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x14ac:dyDescent="0.2">
      <c r="A97" s="14" t="s">
        <v>20</v>
      </c>
      <c r="B97" s="15" t="s">
        <v>175</v>
      </c>
      <c r="C97" s="16" t="s">
        <v>176</v>
      </c>
      <c r="D97" s="23">
        <v>2726620808</v>
      </c>
      <c r="E97" s="24">
        <v>2726620808</v>
      </c>
      <c r="F97" s="24">
        <v>695763106</v>
      </c>
      <c r="G97" s="31">
        <f t="shared" si="16"/>
        <v>0.25517413494337271</v>
      </c>
      <c r="H97" s="23">
        <v>230012730</v>
      </c>
      <c r="I97" s="24">
        <v>241177004</v>
      </c>
      <c r="J97" s="24">
        <v>224573372</v>
      </c>
      <c r="K97" s="23">
        <v>695763106</v>
      </c>
      <c r="L97" s="23">
        <v>0</v>
      </c>
      <c r="M97" s="24">
        <v>0</v>
      </c>
      <c r="N97" s="24">
        <v>0</v>
      </c>
      <c r="O97" s="23">
        <v>0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x14ac:dyDescent="0.2">
      <c r="A98" s="14" t="s">
        <v>35</v>
      </c>
      <c r="B98" s="15" t="s">
        <v>177</v>
      </c>
      <c r="C98" s="16" t="s">
        <v>178</v>
      </c>
      <c r="D98" s="23">
        <v>372141340</v>
      </c>
      <c r="E98" s="24">
        <v>372141340</v>
      </c>
      <c r="F98" s="24">
        <v>68499953</v>
      </c>
      <c r="G98" s="31">
        <f t="shared" si="16"/>
        <v>0.18406972200401062</v>
      </c>
      <c r="H98" s="23">
        <v>24220341</v>
      </c>
      <c r="I98" s="24">
        <v>21735150</v>
      </c>
      <c r="J98" s="24">
        <v>22544462</v>
      </c>
      <c r="K98" s="23">
        <v>68499953</v>
      </c>
      <c r="L98" s="23">
        <v>0</v>
      </c>
      <c r="M98" s="24">
        <v>0</v>
      </c>
      <c r="N98" s="24">
        <v>0</v>
      </c>
      <c r="O98" s="23">
        <v>0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6.5" x14ac:dyDescent="0.3">
      <c r="A99" s="17" t="s">
        <v>0</v>
      </c>
      <c r="B99" s="18" t="s">
        <v>179</v>
      </c>
      <c r="C99" s="19" t="s">
        <v>0</v>
      </c>
      <c r="D99" s="25">
        <f>SUM(D95:D98)</f>
        <v>9414631050</v>
      </c>
      <c r="E99" s="26">
        <f>SUM(E95:E98)</f>
        <v>9414631050</v>
      </c>
      <c r="F99" s="26">
        <f>SUM(F95:F98)</f>
        <v>2090981398</v>
      </c>
      <c r="G99" s="32">
        <f t="shared" si="16"/>
        <v>0.22209913345462434</v>
      </c>
      <c r="H99" s="25">
        <f t="shared" ref="H99:W99" si="19">SUM(H95:H98)</f>
        <v>554332944</v>
      </c>
      <c r="I99" s="26">
        <f t="shared" si="19"/>
        <v>1024447981</v>
      </c>
      <c r="J99" s="26">
        <f t="shared" si="19"/>
        <v>512200473</v>
      </c>
      <c r="K99" s="25">
        <f t="shared" si="19"/>
        <v>2090981398</v>
      </c>
      <c r="L99" s="25">
        <f t="shared" si="19"/>
        <v>0</v>
      </c>
      <c r="M99" s="26">
        <f t="shared" si="19"/>
        <v>0</v>
      </c>
      <c r="N99" s="26">
        <f t="shared" si="19"/>
        <v>0</v>
      </c>
      <c r="O99" s="25">
        <f t="shared" si="19"/>
        <v>0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6.5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193526039140</v>
      </c>
      <c r="E100" s="26">
        <f>SUM(E86:E88,E90:E93,E95:E98)</f>
        <v>193526039140</v>
      </c>
      <c r="F100" s="26">
        <f>SUM(F86:F88,F90:F93,F95:F98)</f>
        <v>45501855642</v>
      </c>
      <c r="G100" s="32">
        <f>IF(($D100     =0),0,($F100     /$D100     ))</f>
        <v>0.23512006882486336</v>
      </c>
      <c r="H100" s="25">
        <f t="shared" ref="H100:W100" si="20">SUM(H86:H88,H90:H93,H95:H98)</f>
        <v>14976863215</v>
      </c>
      <c r="I100" s="26">
        <f t="shared" si="20"/>
        <v>14056186263</v>
      </c>
      <c r="J100" s="26">
        <f t="shared" si="20"/>
        <v>16468806164</v>
      </c>
      <c r="K100" s="25">
        <f t="shared" si="20"/>
        <v>45501855642</v>
      </c>
      <c r="L100" s="25">
        <f t="shared" si="20"/>
        <v>0</v>
      </c>
      <c r="M100" s="26">
        <f t="shared" si="20"/>
        <v>0</v>
      </c>
      <c r="N100" s="26">
        <f t="shared" si="20"/>
        <v>0</v>
      </c>
      <c r="O100" s="25">
        <f t="shared" si="20"/>
        <v>0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4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x14ac:dyDescent="0.2">
      <c r="A103" s="14" t="s">
        <v>14</v>
      </c>
      <c r="B103" s="15" t="s">
        <v>182</v>
      </c>
      <c r="C103" s="16" t="s">
        <v>183</v>
      </c>
      <c r="D103" s="23">
        <v>52289468580</v>
      </c>
      <c r="E103" s="24">
        <v>52289468580</v>
      </c>
      <c r="F103" s="24">
        <v>12244282511</v>
      </c>
      <c r="G103" s="31">
        <f t="shared" ref="G103:G134" si="21">IF(($D103     =0),0,($F103     /$D103     ))</f>
        <v>0.23416345286177317</v>
      </c>
      <c r="H103" s="23">
        <v>4114043636</v>
      </c>
      <c r="I103" s="24">
        <v>4418327122</v>
      </c>
      <c r="J103" s="24">
        <v>3711911753</v>
      </c>
      <c r="K103" s="23">
        <v>12244282511</v>
      </c>
      <c r="L103" s="23">
        <v>0</v>
      </c>
      <c r="M103" s="24">
        <v>0</v>
      </c>
      <c r="N103" s="24">
        <v>0</v>
      </c>
      <c r="O103" s="23">
        <v>0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6.5" x14ac:dyDescent="0.3">
      <c r="A104" s="17" t="s">
        <v>0</v>
      </c>
      <c r="B104" s="18" t="s">
        <v>19</v>
      </c>
      <c r="C104" s="19" t="s">
        <v>0</v>
      </c>
      <c r="D104" s="25">
        <f>D103</f>
        <v>52289468580</v>
      </c>
      <c r="E104" s="26">
        <f>E103</f>
        <v>52289468580</v>
      </c>
      <c r="F104" s="26">
        <f>F103</f>
        <v>12244282511</v>
      </c>
      <c r="G104" s="32">
        <f t="shared" si="21"/>
        <v>0.23416345286177317</v>
      </c>
      <c r="H104" s="25">
        <f t="shared" ref="H104:W104" si="22">H103</f>
        <v>4114043636</v>
      </c>
      <c r="I104" s="26">
        <f t="shared" si="22"/>
        <v>4418327122</v>
      </c>
      <c r="J104" s="26">
        <f t="shared" si="22"/>
        <v>3711911753</v>
      </c>
      <c r="K104" s="25">
        <f t="shared" si="22"/>
        <v>12244282511</v>
      </c>
      <c r="L104" s="25">
        <f t="shared" si="22"/>
        <v>0</v>
      </c>
      <c r="M104" s="26">
        <f t="shared" si="22"/>
        <v>0</v>
      </c>
      <c r="N104" s="26">
        <f t="shared" si="22"/>
        <v>0</v>
      </c>
      <c r="O104" s="25">
        <f t="shared" si="22"/>
        <v>0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x14ac:dyDescent="0.2">
      <c r="A105" s="14" t="s">
        <v>20</v>
      </c>
      <c r="B105" s="15" t="s">
        <v>184</v>
      </c>
      <c r="C105" s="16" t="s">
        <v>185</v>
      </c>
      <c r="D105" s="23">
        <v>449028154</v>
      </c>
      <c r="E105" s="24">
        <v>449028154</v>
      </c>
      <c r="F105" s="24">
        <v>80131553</v>
      </c>
      <c r="G105" s="31">
        <f t="shared" si="21"/>
        <v>0.17845552063089568</v>
      </c>
      <c r="H105" s="23">
        <v>19896058</v>
      </c>
      <c r="I105" s="24">
        <v>30960727</v>
      </c>
      <c r="J105" s="24">
        <v>29274768</v>
      </c>
      <c r="K105" s="23">
        <v>80131553</v>
      </c>
      <c r="L105" s="23">
        <v>0</v>
      </c>
      <c r="M105" s="24">
        <v>0</v>
      </c>
      <c r="N105" s="24">
        <v>0</v>
      </c>
      <c r="O105" s="23">
        <v>0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x14ac:dyDescent="0.2">
      <c r="A106" s="14" t="s">
        <v>20</v>
      </c>
      <c r="B106" s="15" t="s">
        <v>186</v>
      </c>
      <c r="C106" s="16" t="s">
        <v>187</v>
      </c>
      <c r="D106" s="23">
        <v>281526950</v>
      </c>
      <c r="E106" s="24">
        <v>281526950</v>
      </c>
      <c r="F106" s="24">
        <v>52244768</v>
      </c>
      <c r="G106" s="31">
        <f t="shared" si="21"/>
        <v>0.1855764359326878</v>
      </c>
      <c r="H106" s="23">
        <v>18498806</v>
      </c>
      <c r="I106" s="24">
        <v>14033661</v>
      </c>
      <c r="J106" s="24">
        <v>19712301</v>
      </c>
      <c r="K106" s="23">
        <v>52244768</v>
      </c>
      <c r="L106" s="23">
        <v>0</v>
      </c>
      <c r="M106" s="24">
        <v>0</v>
      </c>
      <c r="N106" s="24">
        <v>0</v>
      </c>
      <c r="O106" s="23">
        <v>0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x14ac:dyDescent="0.2">
      <c r="A107" s="14" t="s">
        <v>20</v>
      </c>
      <c r="B107" s="15" t="s">
        <v>188</v>
      </c>
      <c r="C107" s="16" t="s">
        <v>189</v>
      </c>
      <c r="D107" s="23">
        <v>271496574</v>
      </c>
      <c r="E107" s="24">
        <v>271496574</v>
      </c>
      <c r="F107" s="24">
        <v>50598140</v>
      </c>
      <c r="G107" s="31">
        <f t="shared" si="21"/>
        <v>0.18636750826918352</v>
      </c>
      <c r="H107" s="23">
        <v>0</v>
      </c>
      <c r="I107" s="24">
        <v>29264686</v>
      </c>
      <c r="J107" s="24">
        <v>21333454</v>
      </c>
      <c r="K107" s="23">
        <v>50598140</v>
      </c>
      <c r="L107" s="23">
        <v>0</v>
      </c>
      <c r="M107" s="24">
        <v>0</v>
      </c>
      <c r="N107" s="24">
        <v>0</v>
      </c>
      <c r="O107" s="23">
        <v>0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x14ac:dyDescent="0.2">
      <c r="A108" s="14" t="s">
        <v>20</v>
      </c>
      <c r="B108" s="15" t="s">
        <v>190</v>
      </c>
      <c r="C108" s="16" t="s">
        <v>191</v>
      </c>
      <c r="D108" s="23">
        <v>1253190894</v>
      </c>
      <c r="E108" s="24">
        <v>1253190894</v>
      </c>
      <c r="F108" s="24">
        <v>285369287</v>
      </c>
      <c r="G108" s="31">
        <f t="shared" si="21"/>
        <v>0.22771414025292144</v>
      </c>
      <c r="H108" s="23">
        <v>67036041</v>
      </c>
      <c r="I108" s="24">
        <v>86941942</v>
      </c>
      <c r="J108" s="24">
        <v>131391304</v>
      </c>
      <c r="K108" s="23">
        <v>285369287</v>
      </c>
      <c r="L108" s="23">
        <v>0</v>
      </c>
      <c r="M108" s="24">
        <v>0</v>
      </c>
      <c r="N108" s="24">
        <v>0</v>
      </c>
      <c r="O108" s="23">
        <v>0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x14ac:dyDescent="0.2">
      <c r="A109" s="14" t="s">
        <v>35</v>
      </c>
      <c r="B109" s="15" t="s">
        <v>192</v>
      </c>
      <c r="C109" s="16" t="s">
        <v>193</v>
      </c>
      <c r="D109" s="23">
        <v>1109756833</v>
      </c>
      <c r="E109" s="24">
        <v>1109756833</v>
      </c>
      <c r="F109" s="24">
        <v>354185215</v>
      </c>
      <c r="G109" s="31">
        <f t="shared" si="21"/>
        <v>0.31915569651644576</v>
      </c>
      <c r="H109" s="23">
        <v>94492249</v>
      </c>
      <c r="I109" s="24">
        <v>143710024</v>
      </c>
      <c r="J109" s="24">
        <v>115982942</v>
      </c>
      <c r="K109" s="23">
        <v>354185215</v>
      </c>
      <c r="L109" s="23">
        <v>0</v>
      </c>
      <c r="M109" s="24">
        <v>0</v>
      </c>
      <c r="N109" s="24">
        <v>0</v>
      </c>
      <c r="O109" s="23">
        <v>0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6.5" x14ac:dyDescent="0.3">
      <c r="A110" s="17" t="s">
        <v>0</v>
      </c>
      <c r="B110" s="18" t="s">
        <v>194</v>
      </c>
      <c r="C110" s="19" t="s">
        <v>0</v>
      </c>
      <c r="D110" s="25">
        <f>SUM(D105:D109)</f>
        <v>3364999405</v>
      </c>
      <c r="E110" s="26">
        <f>SUM(E105:E109)</f>
        <v>3364999405</v>
      </c>
      <c r="F110" s="26">
        <f>SUM(F105:F109)</f>
        <v>822528963</v>
      </c>
      <c r="G110" s="32">
        <f t="shared" si="21"/>
        <v>0.24443658497467105</v>
      </c>
      <c r="H110" s="25">
        <f t="shared" ref="H110:W110" si="23">SUM(H105:H109)</f>
        <v>199923154</v>
      </c>
      <c r="I110" s="26">
        <f t="shared" si="23"/>
        <v>304911040</v>
      </c>
      <c r="J110" s="26">
        <f t="shared" si="23"/>
        <v>317694769</v>
      </c>
      <c r="K110" s="25">
        <f t="shared" si="23"/>
        <v>822528963</v>
      </c>
      <c r="L110" s="25">
        <f t="shared" si="23"/>
        <v>0</v>
      </c>
      <c r="M110" s="26">
        <f t="shared" si="23"/>
        <v>0</v>
      </c>
      <c r="N110" s="26">
        <f t="shared" si="23"/>
        <v>0</v>
      </c>
      <c r="O110" s="25">
        <f t="shared" si="23"/>
        <v>0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x14ac:dyDescent="0.2">
      <c r="A111" s="14" t="s">
        <v>20</v>
      </c>
      <c r="B111" s="15" t="s">
        <v>195</v>
      </c>
      <c r="C111" s="16" t="s">
        <v>196</v>
      </c>
      <c r="D111" s="23">
        <v>243214752</v>
      </c>
      <c r="E111" s="24">
        <v>243214752</v>
      </c>
      <c r="F111" s="24">
        <v>102311676</v>
      </c>
      <c r="G111" s="31">
        <f t="shared" si="21"/>
        <v>0.42066394064781071</v>
      </c>
      <c r="H111" s="23">
        <v>14355284</v>
      </c>
      <c r="I111" s="24">
        <v>14641178</v>
      </c>
      <c r="J111" s="24">
        <v>73315214</v>
      </c>
      <c r="K111" s="23">
        <v>102311676</v>
      </c>
      <c r="L111" s="23">
        <v>0</v>
      </c>
      <c r="M111" s="24">
        <v>0</v>
      </c>
      <c r="N111" s="24">
        <v>0</v>
      </c>
      <c r="O111" s="23">
        <v>0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x14ac:dyDescent="0.2">
      <c r="A112" s="14" t="s">
        <v>20</v>
      </c>
      <c r="B112" s="15" t="s">
        <v>197</v>
      </c>
      <c r="C112" s="16" t="s">
        <v>198</v>
      </c>
      <c r="D112" s="23">
        <v>571589705</v>
      </c>
      <c r="E112" s="24">
        <v>571589705</v>
      </c>
      <c r="F112" s="24">
        <v>137553829</v>
      </c>
      <c r="G112" s="31">
        <f t="shared" si="21"/>
        <v>0.24065134098242724</v>
      </c>
      <c r="H112" s="23">
        <v>43602955</v>
      </c>
      <c r="I112" s="24">
        <v>46126643</v>
      </c>
      <c r="J112" s="24">
        <v>47824231</v>
      </c>
      <c r="K112" s="23">
        <v>137553829</v>
      </c>
      <c r="L112" s="23">
        <v>0</v>
      </c>
      <c r="M112" s="24">
        <v>0</v>
      </c>
      <c r="N112" s="24">
        <v>0</v>
      </c>
      <c r="O112" s="23">
        <v>0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x14ac:dyDescent="0.2">
      <c r="A113" s="14" t="s">
        <v>20</v>
      </c>
      <c r="B113" s="15" t="s">
        <v>199</v>
      </c>
      <c r="C113" s="16" t="s">
        <v>200</v>
      </c>
      <c r="D113" s="23">
        <v>190427939</v>
      </c>
      <c r="E113" s="24">
        <v>190427939</v>
      </c>
      <c r="F113" s="24">
        <v>63828686</v>
      </c>
      <c r="G113" s="31">
        <f t="shared" si="21"/>
        <v>0.33518551077738651</v>
      </c>
      <c r="H113" s="23">
        <v>26698760</v>
      </c>
      <c r="I113" s="24">
        <v>13971474</v>
      </c>
      <c r="J113" s="24">
        <v>23158452</v>
      </c>
      <c r="K113" s="23">
        <v>63828686</v>
      </c>
      <c r="L113" s="23">
        <v>0</v>
      </c>
      <c r="M113" s="24">
        <v>0</v>
      </c>
      <c r="N113" s="24">
        <v>0</v>
      </c>
      <c r="O113" s="23">
        <v>0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x14ac:dyDescent="0.2">
      <c r="A114" s="14" t="s">
        <v>20</v>
      </c>
      <c r="B114" s="15" t="s">
        <v>201</v>
      </c>
      <c r="C114" s="16" t="s">
        <v>202</v>
      </c>
      <c r="D114" s="23">
        <v>68399636</v>
      </c>
      <c r="E114" s="24">
        <v>68399636</v>
      </c>
      <c r="F114" s="24">
        <v>22658407</v>
      </c>
      <c r="G114" s="31">
        <f t="shared" si="21"/>
        <v>0.33126502310626332</v>
      </c>
      <c r="H114" s="23">
        <v>9425031</v>
      </c>
      <c r="I114" s="24">
        <v>5330784</v>
      </c>
      <c r="J114" s="24">
        <v>7902592</v>
      </c>
      <c r="K114" s="23">
        <v>22658407</v>
      </c>
      <c r="L114" s="23">
        <v>0</v>
      </c>
      <c r="M114" s="24">
        <v>0</v>
      </c>
      <c r="N114" s="24">
        <v>0</v>
      </c>
      <c r="O114" s="23">
        <v>0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x14ac:dyDescent="0.2">
      <c r="A115" s="14" t="s">
        <v>20</v>
      </c>
      <c r="B115" s="15" t="s">
        <v>203</v>
      </c>
      <c r="C115" s="16" t="s">
        <v>204</v>
      </c>
      <c r="D115" s="23">
        <v>7703787795</v>
      </c>
      <c r="E115" s="24">
        <v>7703787795</v>
      </c>
      <c r="F115" s="24">
        <v>1870204701</v>
      </c>
      <c r="G115" s="31">
        <f t="shared" si="21"/>
        <v>0.24276430643816818</v>
      </c>
      <c r="H115" s="23">
        <v>564115736</v>
      </c>
      <c r="I115" s="24">
        <v>0</v>
      </c>
      <c r="J115" s="24">
        <v>1306088965</v>
      </c>
      <c r="K115" s="23">
        <v>1870204701</v>
      </c>
      <c r="L115" s="23">
        <v>0</v>
      </c>
      <c r="M115" s="24">
        <v>0</v>
      </c>
      <c r="N115" s="24">
        <v>0</v>
      </c>
      <c r="O115" s="23">
        <v>0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x14ac:dyDescent="0.2">
      <c r="A116" s="14" t="s">
        <v>20</v>
      </c>
      <c r="B116" s="15" t="s">
        <v>205</v>
      </c>
      <c r="C116" s="16" t="s">
        <v>206</v>
      </c>
      <c r="D116" s="23">
        <v>141302173</v>
      </c>
      <c r="E116" s="24">
        <v>141302173</v>
      </c>
      <c r="F116" s="24">
        <v>34131615</v>
      </c>
      <c r="G116" s="31">
        <f t="shared" si="21"/>
        <v>0.24155053156896603</v>
      </c>
      <c r="H116" s="23">
        <v>11304050</v>
      </c>
      <c r="I116" s="24">
        <v>11593625</v>
      </c>
      <c r="J116" s="24">
        <v>11233940</v>
      </c>
      <c r="K116" s="23">
        <v>34131615</v>
      </c>
      <c r="L116" s="23">
        <v>0</v>
      </c>
      <c r="M116" s="24">
        <v>0</v>
      </c>
      <c r="N116" s="24">
        <v>0</v>
      </c>
      <c r="O116" s="23">
        <v>0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x14ac:dyDescent="0.2">
      <c r="A117" s="14" t="s">
        <v>20</v>
      </c>
      <c r="B117" s="15" t="s">
        <v>207</v>
      </c>
      <c r="C117" s="16" t="s">
        <v>208</v>
      </c>
      <c r="D117" s="23">
        <v>166135412</v>
      </c>
      <c r="E117" s="24">
        <v>166135412</v>
      </c>
      <c r="F117" s="24">
        <v>39515433</v>
      </c>
      <c r="G117" s="31">
        <f t="shared" si="21"/>
        <v>0.23785075393799848</v>
      </c>
      <c r="H117" s="23">
        <v>12574787</v>
      </c>
      <c r="I117" s="24">
        <v>11241740</v>
      </c>
      <c r="J117" s="24">
        <v>15698906</v>
      </c>
      <c r="K117" s="23">
        <v>39515433</v>
      </c>
      <c r="L117" s="23">
        <v>0</v>
      </c>
      <c r="M117" s="24">
        <v>0</v>
      </c>
      <c r="N117" s="24">
        <v>0</v>
      </c>
      <c r="O117" s="23">
        <v>0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x14ac:dyDescent="0.2">
      <c r="A118" s="14" t="s">
        <v>35</v>
      </c>
      <c r="B118" s="15" t="s">
        <v>209</v>
      </c>
      <c r="C118" s="16" t="s">
        <v>210</v>
      </c>
      <c r="D118" s="23">
        <v>1131196080</v>
      </c>
      <c r="E118" s="24">
        <v>1131196080</v>
      </c>
      <c r="F118" s="24">
        <v>220900747</v>
      </c>
      <c r="G118" s="31">
        <f t="shared" si="21"/>
        <v>0.19528068643943675</v>
      </c>
      <c r="H118" s="23">
        <v>52422953</v>
      </c>
      <c r="I118" s="24">
        <v>57801504</v>
      </c>
      <c r="J118" s="24">
        <v>110676290</v>
      </c>
      <c r="K118" s="23">
        <v>220900747</v>
      </c>
      <c r="L118" s="23">
        <v>0</v>
      </c>
      <c r="M118" s="24">
        <v>0</v>
      </c>
      <c r="N118" s="24">
        <v>0</v>
      </c>
      <c r="O118" s="23">
        <v>0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6.5" x14ac:dyDescent="0.3">
      <c r="A119" s="17" t="s">
        <v>0</v>
      </c>
      <c r="B119" s="18" t="s">
        <v>211</v>
      </c>
      <c r="C119" s="19" t="s">
        <v>0</v>
      </c>
      <c r="D119" s="25">
        <f>SUM(D111:D118)</f>
        <v>10216053492</v>
      </c>
      <c r="E119" s="26">
        <f>SUM(E111:E118)</f>
        <v>10216053492</v>
      </c>
      <c r="F119" s="26">
        <f>SUM(F111:F118)</f>
        <v>2491105094</v>
      </c>
      <c r="G119" s="32">
        <f t="shared" si="21"/>
        <v>0.24384221323339172</v>
      </c>
      <c r="H119" s="25">
        <f t="shared" ref="H119:W119" si="24">SUM(H111:H118)</f>
        <v>734499556</v>
      </c>
      <c r="I119" s="26">
        <f t="shared" si="24"/>
        <v>160706948</v>
      </c>
      <c r="J119" s="26">
        <f t="shared" si="24"/>
        <v>1595898590</v>
      </c>
      <c r="K119" s="25">
        <f t="shared" si="24"/>
        <v>2491105094</v>
      </c>
      <c r="L119" s="25">
        <f t="shared" si="24"/>
        <v>0</v>
      </c>
      <c r="M119" s="26">
        <f t="shared" si="24"/>
        <v>0</v>
      </c>
      <c r="N119" s="26">
        <f t="shared" si="24"/>
        <v>0</v>
      </c>
      <c r="O119" s="25">
        <f t="shared" si="24"/>
        <v>0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x14ac:dyDescent="0.2">
      <c r="A120" s="14" t="s">
        <v>20</v>
      </c>
      <c r="B120" s="15" t="s">
        <v>212</v>
      </c>
      <c r="C120" s="16" t="s">
        <v>213</v>
      </c>
      <c r="D120" s="23">
        <v>239023919</v>
      </c>
      <c r="E120" s="24">
        <v>239023919</v>
      </c>
      <c r="F120" s="24">
        <v>53358133</v>
      </c>
      <c r="G120" s="31">
        <f t="shared" si="21"/>
        <v>0.22323344551973479</v>
      </c>
      <c r="H120" s="23">
        <v>15883528</v>
      </c>
      <c r="I120" s="24">
        <v>17856873</v>
      </c>
      <c r="J120" s="24">
        <v>19617732</v>
      </c>
      <c r="K120" s="23">
        <v>53358133</v>
      </c>
      <c r="L120" s="23">
        <v>0</v>
      </c>
      <c r="M120" s="24">
        <v>0</v>
      </c>
      <c r="N120" s="24">
        <v>0</v>
      </c>
      <c r="O120" s="23">
        <v>0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x14ac:dyDescent="0.2">
      <c r="A121" s="14" t="s">
        <v>20</v>
      </c>
      <c r="B121" s="15" t="s">
        <v>214</v>
      </c>
      <c r="C121" s="16" t="s">
        <v>215</v>
      </c>
      <c r="D121" s="23">
        <v>756798402</v>
      </c>
      <c r="E121" s="24">
        <v>756798402</v>
      </c>
      <c r="F121" s="24">
        <v>154471638</v>
      </c>
      <c r="G121" s="31">
        <f t="shared" si="21"/>
        <v>0.2041120033971742</v>
      </c>
      <c r="H121" s="23">
        <v>27624479</v>
      </c>
      <c r="I121" s="24">
        <v>60132237</v>
      </c>
      <c r="J121" s="24">
        <v>66714922</v>
      </c>
      <c r="K121" s="23">
        <v>154471638</v>
      </c>
      <c r="L121" s="23">
        <v>0</v>
      </c>
      <c r="M121" s="24">
        <v>0</v>
      </c>
      <c r="N121" s="24">
        <v>0</v>
      </c>
      <c r="O121" s="23">
        <v>0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x14ac:dyDescent="0.2">
      <c r="A122" s="14" t="s">
        <v>20</v>
      </c>
      <c r="B122" s="15" t="s">
        <v>216</v>
      </c>
      <c r="C122" s="16" t="s">
        <v>217</v>
      </c>
      <c r="D122" s="23">
        <v>1369887126</v>
      </c>
      <c r="E122" s="24">
        <v>1369887126</v>
      </c>
      <c r="F122" s="24">
        <v>288637398</v>
      </c>
      <c r="G122" s="31">
        <f t="shared" si="21"/>
        <v>0.21070159177479561</v>
      </c>
      <c r="H122" s="23">
        <v>59340938</v>
      </c>
      <c r="I122" s="24">
        <v>114739527</v>
      </c>
      <c r="J122" s="24">
        <v>114556933</v>
      </c>
      <c r="K122" s="23">
        <v>288637398</v>
      </c>
      <c r="L122" s="23">
        <v>0</v>
      </c>
      <c r="M122" s="24">
        <v>0</v>
      </c>
      <c r="N122" s="24">
        <v>0</v>
      </c>
      <c r="O122" s="23">
        <v>0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x14ac:dyDescent="0.2">
      <c r="A123" s="14" t="s">
        <v>35</v>
      </c>
      <c r="B123" s="15" t="s">
        <v>218</v>
      </c>
      <c r="C123" s="16" t="s">
        <v>219</v>
      </c>
      <c r="D123" s="23">
        <v>1050535988</v>
      </c>
      <c r="E123" s="24">
        <v>1050535988</v>
      </c>
      <c r="F123" s="24">
        <v>141745507</v>
      </c>
      <c r="G123" s="31">
        <f t="shared" si="21"/>
        <v>0.13492684555229154</v>
      </c>
      <c r="H123" s="23">
        <v>31307767</v>
      </c>
      <c r="I123" s="24">
        <v>44679006</v>
      </c>
      <c r="J123" s="24">
        <v>65758734</v>
      </c>
      <c r="K123" s="23">
        <v>141745507</v>
      </c>
      <c r="L123" s="23">
        <v>0</v>
      </c>
      <c r="M123" s="24">
        <v>0</v>
      </c>
      <c r="N123" s="24">
        <v>0</v>
      </c>
      <c r="O123" s="23">
        <v>0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6.5" x14ac:dyDescent="0.3">
      <c r="A124" s="17" t="s">
        <v>0</v>
      </c>
      <c r="B124" s="18" t="s">
        <v>220</v>
      </c>
      <c r="C124" s="19" t="s">
        <v>0</v>
      </c>
      <c r="D124" s="25">
        <f>SUM(D120:D123)</f>
        <v>3416245435</v>
      </c>
      <c r="E124" s="26">
        <f>SUM(E120:E123)</f>
        <v>3416245435</v>
      </c>
      <c r="F124" s="26">
        <f>SUM(F120:F123)</f>
        <v>638212676</v>
      </c>
      <c r="G124" s="32">
        <f t="shared" si="21"/>
        <v>0.18681698611622147</v>
      </c>
      <c r="H124" s="25">
        <f t="shared" ref="H124:W124" si="25">SUM(H120:H123)</f>
        <v>134156712</v>
      </c>
      <c r="I124" s="26">
        <f t="shared" si="25"/>
        <v>237407643</v>
      </c>
      <c r="J124" s="26">
        <f t="shared" si="25"/>
        <v>266648321</v>
      </c>
      <c r="K124" s="25">
        <f t="shared" si="25"/>
        <v>638212676</v>
      </c>
      <c r="L124" s="25">
        <f t="shared" si="25"/>
        <v>0</v>
      </c>
      <c r="M124" s="26">
        <f t="shared" si="25"/>
        <v>0</v>
      </c>
      <c r="N124" s="26">
        <f t="shared" si="25"/>
        <v>0</v>
      </c>
      <c r="O124" s="25">
        <f t="shared" si="25"/>
        <v>0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x14ac:dyDescent="0.2">
      <c r="A125" s="14" t="s">
        <v>20</v>
      </c>
      <c r="B125" s="15" t="s">
        <v>221</v>
      </c>
      <c r="C125" s="16" t="s">
        <v>222</v>
      </c>
      <c r="D125" s="23">
        <v>452596163</v>
      </c>
      <c r="E125" s="24">
        <v>452596163</v>
      </c>
      <c r="F125" s="24">
        <v>64058496</v>
      </c>
      <c r="G125" s="31">
        <f t="shared" si="21"/>
        <v>0.14153565857782138</v>
      </c>
      <c r="H125" s="23">
        <v>19058228</v>
      </c>
      <c r="I125" s="24">
        <v>16804349</v>
      </c>
      <c r="J125" s="24">
        <v>28195919</v>
      </c>
      <c r="K125" s="23">
        <v>64058496</v>
      </c>
      <c r="L125" s="23">
        <v>0</v>
      </c>
      <c r="M125" s="24">
        <v>0</v>
      </c>
      <c r="N125" s="24">
        <v>0</v>
      </c>
      <c r="O125" s="23">
        <v>0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x14ac:dyDescent="0.2">
      <c r="A126" s="14" t="s">
        <v>20</v>
      </c>
      <c r="B126" s="15" t="s">
        <v>223</v>
      </c>
      <c r="C126" s="16" t="s">
        <v>224</v>
      </c>
      <c r="D126" s="23">
        <v>284118741</v>
      </c>
      <c r="E126" s="24">
        <v>284118741</v>
      </c>
      <c r="F126" s="24">
        <v>21422645</v>
      </c>
      <c r="G126" s="31">
        <f t="shared" si="21"/>
        <v>7.5400323556973667E-2</v>
      </c>
      <c r="H126" s="23">
        <v>7031194</v>
      </c>
      <c r="I126" s="24">
        <v>6674784</v>
      </c>
      <c r="J126" s="24">
        <v>7716667</v>
      </c>
      <c r="K126" s="23">
        <v>21422645</v>
      </c>
      <c r="L126" s="23">
        <v>0</v>
      </c>
      <c r="M126" s="24">
        <v>0</v>
      </c>
      <c r="N126" s="24">
        <v>0</v>
      </c>
      <c r="O126" s="23">
        <v>0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x14ac:dyDescent="0.2">
      <c r="A127" s="14" t="s">
        <v>20</v>
      </c>
      <c r="B127" s="15" t="s">
        <v>225</v>
      </c>
      <c r="C127" s="16" t="s">
        <v>226</v>
      </c>
      <c r="D127" s="23">
        <v>323196096</v>
      </c>
      <c r="E127" s="24">
        <v>323196096</v>
      </c>
      <c r="F127" s="24">
        <v>28782869</v>
      </c>
      <c r="G127" s="31">
        <f t="shared" si="21"/>
        <v>8.9056982297211901E-2</v>
      </c>
      <c r="H127" s="23">
        <v>10420205</v>
      </c>
      <c r="I127" s="24">
        <v>0</v>
      </c>
      <c r="J127" s="24">
        <v>18362664</v>
      </c>
      <c r="K127" s="23">
        <v>28782869</v>
      </c>
      <c r="L127" s="23">
        <v>0</v>
      </c>
      <c r="M127" s="24">
        <v>0</v>
      </c>
      <c r="N127" s="24">
        <v>0</v>
      </c>
      <c r="O127" s="23">
        <v>0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x14ac:dyDescent="0.2">
      <c r="A128" s="14" t="s">
        <v>20</v>
      </c>
      <c r="B128" s="15" t="s">
        <v>227</v>
      </c>
      <c r="C128" s="16" t="s">
        <v>228</v>
      </c>
      <c r="D128" s="23">
        <v>412010280</v>
      </c>
      <c r="E128" s="24">
        <v>412010280</v>
      </c>
      <c r="F128" s="24">
        <v>102781186</v>
      </c>
      <c r="G128" s="31">
        <f t="shared" si="21"/>
        <v>0.24946267360125093</v>
      </c>
      <c r="H128" s="23">
        <v>25147265</v>
      </c>
      <c r="I128" s="24">
        <v>36572970</v>
      </c>
      <c r="J128" s="24">
        <v>41060951</v>
      </c>
      <c r="K128" s="23">
        <v>102781186</v>
      </c>
      <c r="L128" s="23">
        <v>0</v>
      </c>
      <c r="M128" s="24">
        <v>0</v>
      </c>
      <c r="N128" s="24">
        <v>0</v>
      </c>
      <c r="O128" s="23">
        <v>0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x14ac:dyDescent="0.2">
      <c r="A129" s="14" t="s">
        <v>35</v>
      </c>
      <c r="B129" s="15" t="s">
        <v>229</v>
      </c>
      <c r="C129" s="16" t="s">
        <v>230</v>
      </c>
      <c r="D129" s="23">
        <v>595163890</v>
      </c>
      <c r="E129" s="24">
        <v>595163890</v>
      </c>
      <c r="F129" s="24">
        <v>116427164</v>
      </c>
      <c r="G129" s="31">
        <f t="shared" si="21"/>
        <v>0.19562202270033555</v>
      </c>
      <c r="H129" s="23">
        <v>32570460</v>
      </c>
      <c r="I129" s="24">
        <v>21439162</v>
      </c>
      <c r="J129" s="24">
        <v>62417542</v>
      </c>
      <c r="K129" s="23">
        <v>116427164</v>
      </c>
      <c r="L129" s="23">
        <v>0</v>
      </c>
      <c r="M129" s="24">
        <v>0</v>
      </c>
      <c r="N129" s="24">
        <v>0</v>
      </c>
      <c r="O129" s="23">
        <v>0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6.5" x14ac:dyDescent="0.3">
      <c r="A130" s="17" t="s">
        <v>0</v>
      </c>
      <c r="B130" s="18" t="s">
        <v>231</v>
      </c>
      <c r="C130" s="19" t="s">
        <v>0</v>
      </c>
      <c r="D130" s="25">
        <f>SUM(D125:D129)</f>
        <v>2067085170</v>
      </c>
      <c r="E130" s="26">
        <f>SUM(E125:E129)</f>
        <v>2067085170</v>
      </c>
      <c r="F130" s="26">
        <f>SUM(F125:F129)</f>
        <v>333472360</v>
      </c>
      <c r="G130" s="32">
        <f t="shared" si="21"/>
        <v>0.16132492499087495</v>
      </c>
      <c r="H130" s="25">
        <f t="shared" ref="H130:W130" si="26">SUM(H125:H129)</f>
        <v>94227352</v>
      </c>
      <c r="I130" s="26">
        <f t="shared" si="26"/>
        <v>81491265</v>
      </c>
      <c r="J130" s="26">
        <f t="shared" si="26"/>
        <v>157753743</v>
      </c>
      <c r="K130" s="25">
        <f t="shared" si="26"/>
        <v>333472360</v>
      </c>
      <c r="L130" s="25">
        <f t="shared" si="26"/>
        <v>0</v>
      </c>
      <c r="M130" s="26">
        <f t="shared" si="26"/>
        <v>0</v>
      </c>
      <c r="N130" s="26">
        <f t="shared" si="26"/>
        <v>0</v>
      </c>
      <c r="O130" s="25">
        <f t="shared" si="26"/>
        <v>0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x14ac:dyDescent="0.2">
      <c r="A131" s="14" t="s">
        <v>20</v>
      </c>
      <c r="B131" s="15" t="s">
        <v>232</v>
      </c>
      <c r="C131" s="16" t="s">
        <v>233</v>
      </c>
      <c r="D131" s="23">
        <v>2724588710</v>
      </c>
      <c r="E131" s="24">
        <v>2724588710</v>
      </c>
      <c r="F131" s="24">
        <v>552983267</v>
      </c>
      <c r="G131" s="31">
        <f t="shared" si="21"/>
        <v>0.2029602724882465</v>
      </c>
      <c r="H131" s="23">
        <v>110822436</v>
      </c>
      <c r="I131" s="24">
        <v>205817116</v>
      </c>
      <c r="J131" s="24">
        <v>236343715</v>
      </c>
      <c r="K131" s="23">
        <v>552983267</v>
      </c>
      <c r="L131" s="23">
        <v>0</v>
      </c>
      <c r="M131" s="24">
        <v>0</v>
      </c>
      <c r="N131" s="24">
        <v>0</v>
      </c>
      <c r="O131" s="23">
        <v>0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x14ac:dyDescent="0.2">
      <c r="A132" s="14" t="s">
        <v>20</v>
      </c>
      <c r="B132" s="15" t="s">
        <v>234</v>
      </c>
      <c r="C132" s="16" t="s">
        <v>235</v>
      </c>
      <c r="D132" s="23">
        <v>130135944</v>
      </c>
      <c r="E132" s="24">
        <v>130135944</v>
      </c>
      <c r="F132" s="24">
        <v>20193545</v>
      </c>
      <c r="G132" s="31">
        <f t="shared" si="21"/>
        <v>0.1551726938715717</v>
      </c>
      <c r="H132" s="23">
        <v>4108137</v>
      </c>
      <c r="I132" s="24">
        <v>9484525</v>
      </c>
      <c r="J132" s="24">
        <v>6600883</v>
      </c>
      <c r="K132" s="23">
        <v>20193545</v>
      </c>
      <c r="L132" s="23">
        <v>0</v>
      </c>
      <c r="M132" s="24">
        <v>0</v>
      </c>
      <c r="N132" s="24">
        <v>0</v>
      </c>
      <c r="O132" s="23">
        <v>0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x14ac:dyDescent="0.2">
      <c r="A133" s="14" t="s">
        <v>20</v>
      </c>
      <c r="B133" s="15" t="s">
        <v>236</v>
      </c>
      <c r="C133" s="16" t="s">
        <v>237</v>
      </c>
      <c r="D133" s="23">
        <v>179073206</v>
      </c>
      <c r="E133" s="24">
        <v>179073206</v>
      </c>
      <c r="F133" s="24">
        <v>38135611</v>
      </c>
      <c r="G133" s="31">
        <f t="shared" si="21"/>
        <v>0.21296101104036749</v>
      </c>
      <c r="H133" s="23">
        <v>10674538</v>
      </c>
      <c r="I133" s="24">
        <v>12721347</v>
      </c>
      <c r="J133" s="24">
        <v>14739726</v>
      </c>
      <c r="K133" s="23">
        <v>38135611</v>
      </c>
      <c r="L133" s="23">
        <v>0</v>
      </c>
      <c r="M133" s="24">
        <v>0</v>
      </c>
      <c r="N133" s="24">
        <v>0</v>
      </c>
      <c r="O133" s="23">
        <v>0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x14ac:dyDescent="0.2">
      <c r="A134" s="14" t="s">
        <v>35</v>
      </c>
      <c r="B134" s="15" t="s">
        <v>238</v>
      </c>
      <c r="C134" s="16" t="s">
        <v>239</v>
      </c>
      <c r="D134" s="23">
        <v>244217329</v>
      </c>
      <c r="E134" s="24">
        <v>244217329</v>
      </c>
      <c r="F134" s="24">
        <v>63086619</v>
      </c>
      <c r="G134" s="31">
        <f t="shared" si="21"/>
        <v>0.25832163204110714</v>
      </c>
      <c r="H134" s="23">
        <v>14611081</v>
      </c>
      <c r="I134" s="24">
        <v>22446901</v>
      </c>
      <c r="J134" s="24">
        <v>26028637</v>
      </c>
      <c r="K134" s="23">
        <v>63086619</v>
      </c>
      <c r="L134" s="23">
        <v>0</v>
      </c>
      <c r="M134" s="24">
        <v>0</v>
      </c>
      <c r="N134" s="24">
        <v>0</v>
      </c>
      <c r="O134" s="23">
        <v>0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6.5" x14ac:dyDescent="0.3">
      <c r="A135" s="17" t="s">
        <v>0</v>
      </c>
      <c r="B135" s="18" t="s">
        <v>240</v>
      </c>
      <c r="C135" s="19" t="s">
        <v>0</v>
      </c>
      <c r="D135" s="25">
        <f>SUM(D131:D134)</f>
        <v>3278015189</v>
      </c>
      <c r="E135" s="26">
        <f>SUM(E131:E134)</f>
        <v>3278015189</v>
      </c>
      <c r="F135" s="26">
        <f>SUM(F131:F134)</f>
        <v>674399042</v>
      </c>
      <c r="G135" s="32">
        <f t="shared" ref="G135:G168" si="27">IF(($D135     =0),0,($F135     /$D135     ))</f>
        <v>0.20573395884896248</v>
      </c>
      <c r="H135" s="25">
        <f t="shared" ref="H135:W135" si="28">SUM(H131:H134)</f>
        <v>140216192</v>
      </c>
      <c r="I135" s="26">
        <f t="shared" si="28"/>
        <v>250469889</v>
      </c>
      <c r="J135" s="26">
        <f t="shared" si="28"/>
        <v>283712961</v>
      </c>
      <c r="K135" s="25">
        <f t="shared" si="28"/>
        <v>674399042</v>
      </c>
      <c r="L135" s="25">
        <f t="shared" si="28"/>
        <v>0</v>
      </c>
      <c r="M135" s="26">
        <f t="shared" si="28"/>
        <v>0</v>
      </c>
      <c r="N135" s="26">
        <f t="shared" si="28"/>
        <v>0</v>
      </c>
      <c r="O135" s="25">
        <f t="shared" si="28"/>
        <v>0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x14ac:dyDescent="0.2">
      <c r="A136" s="14" t="s">
        <v>20</v>
      </c>
      <c r="B136" s="15" t="s">
        <v>241</v>
      </c>
      <c r="C136" s="16" t="s">
        <v>242</v>
      </c>
      <c r="D136" s="23">
        <v>209180461</v>
      </c>
      <c r="E136" s="24">
        <v>209180461</v>
      </c>
      <c r="F136" s="24">
        <v>44907661</v>
      </c>
      <c r="G136" s="31">
        <f t="shared" si="27"/>
        <v>0.21468382269221598</v>
      </c>
      <c r="H136" s="23">
        <v>10528903</v>
      </c>
      <c r="I136" s="24">
        <v>21809119</v>
      </c>
      <c r="J136" s="24">
        <v>12569639</v>
      </c>
      <c r="K136" s="23">
        <v>44907661</v>
      </c>
      <c r="L136" s="23">
        <v>0</v>
      </c>
      <c r="M136" s="24">
        <v>0</v>
      </c>
      <c r="N136" s="24">
        <v>0</v>
      </c>
      <c r="O136" s="23">
        <v>0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x14ac:dyDescent="0.2">
      <c r="A137" s="14" t="s">
        <v>20</v>
      </c>
      <c r="B137" s="15" t="s">
        <v>243</v>
      </c>
      <c r="C137" s="16" t="s">
        <v>244</v>
      </c>
      <c r="D137" s="23">
        <v>296245331</v>
      </c>
      <c r="E137" s="24">
        <v>296245331</v>
      </c>
      <c r="F137" s="24">
        <v>66644269</v>
      </c>
      <c r="G137" s="31">
        <f t="shared" si="27"/>
        <v>0.2249631033003521</v>
      </c>
      <c r="H137" s="23">
        <v>15699407</v>
      </c>
      <c r="I137" s="24">
        <v>22756936</v>
      </c>
      <c r="J137" s="24">
        <v>28187926</v>
      </c>
      <c r="K137" s="23">
        <v>66644269</v>
      </c>
      <c r="L137" s="23">
        <v>0</v>
      </c>
      <c r="M137" s="24">
        <v>0</v>
      </c>
      <c r="N137" s="24">
        <v>0</v>
      </c>
      <c r="O137" s="23">
        <v>0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x14ac:dyDescent="0.2">
      <c r="A138" s="14" t="s">
        <v>20</v>
      </c>
      <c r="B138" s="15" t="s">
        <v>245</v>
      </c>
      <c r="C138" s="16" t="s">
        <v>246</v>
      </c>
      <c r="D138" s="23">
        <v>720495031</v>
      </c>
      <c r="E138" s="24">
        <v>720495031</v>
      </c>
      <c r="F138" s="24">
        <v>159918517</v>
      </c>
      <c r="G138" s="31">
        <f t="shared" si="27"/>
        <v>0.22195644677527276</v>
      </c>
      <c r="H138" s="23">
        <v>41671368</v>
      </c>
      <c r="I138" s="24">
        <v>74507736</v>
      </c>
      <c r="J138" s="24">
        <v>43739413</v>
      </c>
      <c r="K138" s="23">
        <v>159918517</v>
      </c>
      <c r="L138" s="23">
        <v>0</v>
      </c>
      <c r="M138" s="24">
        <v>0</v>
      </c>
      <c r="N138" s="24">
        <v>0</v>
      </c>
      <c r="O138" s="23">
        <v>0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x14ac:dyDescent="0.2">
      <c r="A139" s="14" t="s">
        <v>20</v>
      </c>
      <c r="B139" s="15" t="s">
        <v>247</v>
      </c>
      <c r="C139" s="16" t="s">
        <v>248</v>
      </c>
      <c r="D139" s="23">
        <v>228434611</v>
      </c>
      <c r="E139" s="24">
        <v>228434611</v>
      </c>
      <c r="F139" s="24">
        <v>69753320</v>
      </c>
      <c r="G139" s="31">
        <f t="shared" si="27"/>
        <v>0.30535355257527064</v>
      </c>
      <c r="H139" s="23">
        <v>22248475</v>
      </c>
      <c r="I139" s="24">
        <v>20111439</v>
      </c>
      <c r="J139" s="24">
        <v>27393406</v>
      </c>
      <c r="K139" s="23">
        <v>69753320</v>
      </c>
      <c r="L139" s="23">
        <v>0</v>
      </c>
      <c r="M139" s="24">
        <v>0</v>
      </c>
      <c r="N139" s="24">
        <v>0</v>
      </c>
      <c r="O139" s="23">
        <v>0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x14ac:dyDescent="0.2">
      <c r="A140" s="14" t="s">
        <v>20</v>
      </c>
      <c r="B140" s="15" t="s">
        <v>249</v>
      </c>
      <c r="C140" s="16" t="s">
        <v>250</v>
      </c>
      <c r="D140" s="23">
        <v>427832200</v>
      </c>
      <c r="E140" s="24">
        <v>427832200</v>
      </c>
      <c r="F140" s="24">
        <v>112622793</v>
      </c>
      <c r="G140" s="31">
        <f t="shared" si="27"/>
        <v>0.26324057188776345</v>
      </c>
      <c r="H140" s="23">
        <v>44043997</v>
      </c>
      <c r="I140" s="24">
        <v>24094318</v>
      </c>
      <c r="J140" s="24">
        <v>44484478</v>
      </c>
      <c r="K140" s="23">
        <v>112622793</v>
      </c>
      <c r="L140" s="23">
        <v>0</v>
      </c>
      <c r="M140" s="24">
        <v>0</v>
      </c>
      <c r="N140" s="24">
        <v>0</v>
      </c>
      <c r="O140" s="23">
        <v>0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x14ac:dyDescent="0.2">
      <c r="A141" s="14" t="s">
        <v>35</v>
      </c>
      <c r="B141" s="15" t="s">
        <v>251</v>
      </c>
      <c r="C141" s="16" t="s">
        <v>252</v>
      </c>
      <c r="D141" s="23">
        <v>722102135</v>
      </c>
      <c r="E141" s="24">
        <v>722102135</v>
      </c>
      <c r="F141" s="24">
        <v>203039222</v>
      </c>
      <c r="G141" s="31">
        <f t="shared" si="27"/>
        <v>0.28117798322255344</v>
      </c>
      <c r="H141" s="23">
        <v>34328363</v>
      </c>
      <c r="I141" s="24">
        <v>109228913</v>
      </c>
      <c r="J141" s="24">
        <v>59481946</v>
      </c>
      <c r="K141" s="23">
        <v>203039222</v>
      </c>
      <c r="L141" s="23">
        <v>0</v>
      </c>
      <c r="M141" s="24">
        <v>0</v>
      </c>
      <c r="N141" s="24">
        <v>0</v>
      </c>
      <c r="O141" s="23">
        <v>0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6.5" x14ac:dyDescent="0.3">
      <c r="A142" s="17" t="s">
        <v>0</v>
      </c>
      <c r="B142" s="18" t="s">
        <v>253</v>
      </c>
      <c r="C142" s="19" t="s">
        <v>0</v>
      </c>
      <c r="D142" s="25">
        <f>SUM(D136:D141)</f>
        <v>2604289769</v>
      </c>
      <c r="E142" s="26">
        <f>SUM(E136:E141)</f>
        <v>2604289769</v>
      </c>
      <c r="F142" s="26">
        <f>SUM(F136:F141)</f>
        <v>656885782</v>
      </c>
      <c r="G142" s="32">
        <f t="shared" si="27"/>
        <v>0.25223221694421211</v>
      </c>
      <c r="H142" s="25">
        <f t="shared" ref="H142:W142" si="29">SUM(H136:H141)</f>
        <v>168520513</v>
      </c>
      <c r="I142" s="26">
        <f t="shared" si="29"/>
        <v>272508461</v>
      </c>
      <c r="J142" s="26">
        <f t="shared" si="29"/>
        <v>215856808</v>
      </c>
      <c r="K142" s="25">
        <f t="shared" si="29"/>
        <v>656885782</v>
      </c>
      <c r="L142" s="25">
        <f t="shared" si="29"/>
        <v>0</v>
      </c>
      <c r="M142" s="26">
        <f t="shared" si="29"/>
        <v>0</v>
      </c>
      <c r="N142" s="26">
        <f t="shared" si="29"/>
        <v>0</v>
      </c>
      <c r="O142" s="25">
        <f t="shared" si="29"/>
        <v>0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x14ac:dyDescent="0.2">
      <c r="A143" s="14" t="s">
        <v>20</v>
      </c>
      <c r="B143" s="15" t="s">
        <v>254</v>
      </c>
      <c r="C143" s="16" t="s">
        <v>255</v>
      </c>
      <c r="D143" s="23">
        <v>245313810</v>
      </c>
      <c r="E143" s="24">
        <v>245313810</v>
      </c>
      <c r="F143" s="24">
        <v>48985099</v>
      </c>
      <c r="G143" s="31">
        <f t="shared" si="27"/>
        <v>0.19968341366513365</v>
      </c>
      <c r="H143" s="23">
        <v>13111869</v>
      </c>
      <c r="I143" s="24">
        <v>15666133</v>
      </c>
      <c r="J143" s="24">
        <v>20207097</v>
      </c>
      <c r="K143" s="23">
        <v>48985099</v>
      </c>
      <c r="L143" s="23">
        <v>0</v>
      </c>
      <c r="M143" s="24">
        <v>0</v>
      </c>
      <c r="N143" s="24">
        <v>0</v>
      </c>
      <c r="O143" s="23">
        <v>0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x14ac:dyDescent="0.2">
      <c r="A144" s="14" t="s">
        <v>20</v>
      </c>
      <c r="B144" s="15" t="s">
        <v>256</v>
      </c>
      <c r="C144" s="16" t="s">
        <v>257</v>
      </c>
      <c r="D144" s="23">
        <v>310512191</v>
      </c>
      <c r="E144" s="24">
        <v>310512191</v>
      </c>
      <c r="F144" s="24">
        <v>91509691</v>
      </c>
      <c r="G144" s="31">
        <f t="shared" si="27"/>
        <v>0.29470563041436271</v>
      </c>
      <c r="H144" s="23">
        <v>20413705</v>
      </c>
      <c r="I144" s="24">
        <v>41434223</v>
      </c>
      <c r="J144" s="24">
        <v>29661763</v>
      </c>
      <c r="K144" s="23">
        <v>91509691</v>
      </c>
      <c r="L144" s="23">
        <v>0</v>
      </c>
      <c r="M144" s="24">
        <v>0</v>
      </c>
      <c r="N144" s="24">
        <v>0</v>
      </c>
      <c r="O144" s="23">
        <v>0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x14ac:dyDescent="0.2">
      <c r="A145" s="14" t="s">
        <v>20</v>
      </c>
      <c r="B145" s="15" t="s">
        <v>258</v>
      </c>
      <c r="C145" s="16" t="s">
        <v>259</v>
      </c>
      <c r="D145" s="23">
        <v>291381921</v>
      </c>
      <c r="E145" s="24">
        <v>291381921</v>
      </c>
      <c r="F145" s="24">
        <v>62955528</v>
      </c>
      <c r="G145" s="31">
        <f t="shared" si="27"/>
        <v>0.21605845614560279</v>
      </c>
      <c r="H145" s="23">
        <v>15305880</v>
      </c>
      <c r="I145" s="24">
        <v>22046264</v>
      </c>
      <c r="J145" s="24">
        <v>25603384</v>
      </c>
      <c r="K145" s="23">
        <v>62955528</v>
      </c>
      <c r="L145" s="23">
        <v>0</v>
      </c>
      <c r="M145" s="24">
        <v>0</v>
      </c>
      <c r="N145" s="24">
        <v>0</v>
      </c>
      <c r="O145" s="23">
        <v>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x14ac:dyDescent="0.2">
      <c r="A146" s="14" t="s">
        <v>20</v>
      </c>
      <c r="B146" s="15" t="s">
        <v>260</v>
      </c>
      <c r="C146" s="16" t="s">
        <v>261</v>
      </c>
      <c r="D146" s="23">
        <v>211945708</v>
      </c>
      <c r="E146" s="24">
        <v>211945708</v>
      </c>
      <c r="F146" s="24">
        <v>41423007</v>
      </c>
      <c r="G146" s="31">
        <f t="shared" si="27"/>
        <v>0.19544159393876473</v>
      </c>
      <c r="H146" s="23">
        <v>13801537</v>
      </c>
      <c r="I146" s="24">
        <v>15961183</v>
      </c>
      <c r="J146" s="24">
        <v>11660287</v>
      </c>
      <c r="K146" s="23">
        <v>41423007</v>
      </c>
      <c r="L146" s="23">
        <v>0</v>
      </c>
      <c r="M146" s="24">
        <v>0</v>
      </c>
      <c r="N146" s="24">
        <v>0</v>
      </c>
      <c r="O146" s="23">
        <v>0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x14ac:dyDescent="0.2">
      <c r="A147" s="14" t="s">
        <v>35</v>
      </c>
      <c r="B147" s="15" t="s">
        <v>262</v>
      </c>
      <c r="C147" s="16" t="s">
        <v>263</v>
      </c>
      <c r="D147" s="23">
        <v>675136206</v>
      </c>
      <c r="E147" s="24">
        <v>675136206</v>
      </c>
      <c r="F147" s="24">
        <v>130645285</v>
      </c>
      <c r="G147" s="31">
        <f t="shared" si="27"/>
        <v>0.19350952272881067</v>
      </c>
      <c r="H147" s="23">
        <v>29540218</v>
      </c>
      <c r="I147" s="24">
        <v>52169021</v>
      </c>
      <c r="J147" s="24">
        <v>48936046</v>
      </c>
      <c r="K147" s="23">
        <v>130645285</v>
      </c>
      <c r="L147" s="23">
        <v>0</v>
      </c>
      <c r="M147" s="24">
        <v>0</v>
      </c>
      <c r="N147" s="24">
        <v>0</v>
      </c>
      <c r="O147" s="23">
        <v>0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6.5" x14ac:dyDescent="0.3">
      <c r="A148" s="17" t="s">
        <v>0</v>
      </c>
      <c r="B148" s="18" t="s">
        <v>264</v>
      </c>
      <c r="C148" s="19" t="s">
        <v>0</v>
      </c>
      <c r="D148" s="25">
        <f>SUM(D143:D147)</f>
        <v>1734289836</v>
      </c>
      <c r="E148" s="26">
        <f>SUM(E143:E147)</f>
        <v>1734289836</v>
      </c>
      <c r="F148" s="26">
        <f>SUM(F143:F147)</f>
        <v>375518610</v>
      </c>
      <c r="G148" s="32">
        <f t="shared" si="27"/>
        <v>0.21652586678712452</v>
      </c>
      <c r="H148" s="25">
        <f t="shared" ref="H148:W148" si="30">SUM(H143:H147)</f>
        <v>92173209</v>
      </c>
      <c r="I148" s="26">
        <f t="shared" si="30"/>
        <v>147276824</v>
      </c>
      <c r="J148" s="26">
        <f t="shared" si="30"/>
        <v>136068577</v>
      </c>
      <c r="K148" s="25">
        <f t="shared" si="30"/>
        <v>375518610</v>
      </c>
      <c r="L148" s="25">
        <f t="shared" si="30"/>
        <v>0</v>
      </c>
      <c r="M148" s="26">
        <f t="shared" si="30"/>
        <v>0</v>
      </c>
      <c r="N148" s="26">
        <f t="shared" si="30"/>
        <v>0</v>
      </c>
      <c r="O148" s="25">
        <f t="shared" si="30"/>
        <v>0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x14ac:dyDescent="0.2">
      <c r="A149" s="14" t="s">
        <v>20</v>
      </c>
      <c r="B149" s="15" t="s">
        <v>265</v>
      </c>
      <c r="C149" s="16" t="s">
        <v>266</v>
      </c>
      <c r="D149" s="23">
        <v>222246336</v>
      </c>
      <c r="E149" s="24">
        <v>222246336</v>
      </c>
      <c r="F149" s="24">
        <v>51113371</v>
      </c>
      <c r="G149" s="31">
        <f t="shared" si="27"/>
        <v>0.22998521334452957</v>
      </c>
      <c r="H149" s="23">
        <v>16730592</v>
      </c>
      <c r="I149" s="24">
        <v>17541913</v>
      </c>
      <c r="J149" s="24">
        <v>16840866</v>
      </c>
      <c r="K149" s="23">
        <v>51113371</v>
      </c>
      <c r="L149" s="23">
        <v>0</v>
      </c>
      <c r="M149" s="24">
        <v>0</v>
      </c>
      <c r="N149" s="24">
        <v>0</v>
      </c>
      <c r="O149" s="23">
        <v>0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x14ac:dyDescent="0.2">
      <c r="A150" s="14" t="s">
        <v>20</v>
      </c>
      <c r="B150" s="15" t="s">
        <v>267</v>
      </c>
      <c r="C150" s="16" t="s">
        <v>268</v>
      </c>
      <c r="D150" s="23">
        <v>4937023600</v>
      </c>
      <c r="E150" s="24">
        <v>4937023600</v>
      </c>
      <c r="F150" s="24">
        <v>1313912979</v>
      </c>
      <c r="G150" s="31">
        <f t="shared" si="27"/>
        <v>0.26613463605885945</v>
      </c>
      <c r="H150" s="23">
        <v>424913615</v>
      </c>
      <c r="I150" s="24">
        <v>484483301</v>
      </c>
      <c r="J150" s="24">
        <v>404516063</v>
      </c>
      <c r="K150" s="23">
        <v>1313912979</v>
      </c>
      <c r="L150" s="23">
        <v>0</v>
      </c>
      <c r="M150" s="24">
        <v>0</v>
      </c>
      <c r="N150" s="24">
        <v>0</v>
      </c>
      <c r="O150" s="23">
        <v>0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x14ac:dyDescent="0.2">
      <c r="A151" s="14" t="s">
        <v>20</v>
      </c>
      <c r="B151" s="15" t="s">
        <v>269</v>
      </c>
      <c r="C151" s="16" t="s">
        <v>270</v>
      </c>
      <c r="D151" s="23">
        <v>521062970</v>
      </c>
      <c r="E151" s="24">
        <v>521062970</v>
      </c>
      <c r="F151" s="24">
        <v>125543789</v>
      </c>
      <c r="G151" s="31">
        <f t="shared" si="27"/>
        <v>0.24093784480597422</v>
      </c>
      <c r="H151" s="23">
        <v>14215714</v>
      </c>
      <c r="I151" s="24">
        <v>65519871</v>
      </c>
      <c r="J151" s="24">
        <v>45808204</v>
      </c>
      <c r="K151" s="23">
        <v>125543789</v>
      </c>
      <c r="L151" s="23">
        <v>0</v>
      </c>
      <c r="M151" s="24">
        <v>0</v>
      </c>
      <c r="N151" s="24">
        <v>0</v>
      </c>
      <c r="O151" s="23">
        <v>0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x14ac:dyDescent="0.2">
      <c r="A152" s="14" t="s">
        <v>20</v>
      </c>
      <c r="B152" s="15" t="s">
        <v>271</v>
      </c>
      <c r="C152" s="16" t="s">
        <v>272</v>
      </c>
      <c r="D152" s="23">
        <v>176681500</v>
      </c>
      <c r="E152" s="24">
        <v>176681500</v>
      </c>
      <c r="F152" s="24">
        <v>54081245</v>
      </c>
      <c r="G152" s="31">
        <f t="shared" si="27"/>
        <v>0.3060945543251557</v>
      </c>
      <c r="H152" s="23">
        <v>16615653</v>
      </c>
      <c r="I152" s="24">
        <v>18654243</v>
      </c>
      <c r="J152" s="24">
        <v>18811349</v>
      </c>
      <c r="K152" s="23">
        <v>54081245</v>
      </c>
      <c r="L152" s="23">
        <v>0</v>
      </c>
      <c r="M152" s="24">
        <v>0</v>
      </c>
      <c r="N152" s="24">
        <v>0</v>
      </c>
      <c r="O152" s="23">
        <v>0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x14ac:dyDescent="0.2">
      <c r="A153" s="14" t="s">
        <v>20</v>
      </c>
      <c r="B153" s="15" t="s">
        <v>273</v>
      </c>
      <c r="C153" s="16" t="s">
        <v>274</v>
      </c>
      <c r="D153" s="23">
        <v>237280630</v>
      </c>
      <c r="E153" s="24">
        <v>237280630</v>
      </c>
      <c r="F153" s="24">
        <v>43229577</v>
      </c>
      <c r="G153" s="31">
        <f t="shared" si="27"/>
        <v>0.18218755150810245</v>
      </c>
      <c r="H153" s="23">
        <v>30427385</v>
      </c>
      <c r="I153" s="24">
        <v>-1332020</v>
      </c>
      <c r="J153" s="24">
        <v>14134212</v>
      </c>
      <c r="K153" s="23">
        <v>43229577</v>
      </c>
      <c r="L153" s="23">
        <v>0</v>
      </c>
      <c r="M153" s="24">
        <v>0</v>
      </c>
      <c r="N153" s="24">
        <v>0</v>
      </c>
      <c r="O153" s="23">
        <v>0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x14ac:dyDescent="0.2">
      <c r="A154" s="14" t="s">
        <v>35</v>
      </c>
      <c r="B154" s="15" t="s">
        <v>275</v>
      </c>
      <c r="C154" s="16" t="s">
        <v>276</v>
      </c>
      <c r="D154" s="23">
        <v>1031641617</v>
      </c>
      <c r="E154" s="24">
        <v>1031641617</v>
      </c>
      <c r="F154" s="24">
        <v>253891704</v>
      </c>
      <c r="G154" s="31">
        <f t="shared" si="27"/>
        <v>0.24610455783890695</v>
      </c>
      <c r="H154" s="23">
        <v>89292424</v>
      </c>
      <c r="I154" s="24">
        <v>80461183</v>
      </c>
      <c r="J154" s="24">
        <v>84138097</v>
      </c>
      <c r="K154" s="23">
        <v>253891704</v>
      </c>
      <c r="L154" s="23">
        <v>0</v>
      </c>
      <c r="M154" s="24">
        <v>0</v>
      </c>
      <c r="N154" s="24">
        <v>0</v>
      </c>
      <c r="O154" s="23">
        <v>0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6.5" x14ac:dyDescent="0.3">
      <c r="A155" s="17" t="s">
        <v>0</v>
      </c>
      <c r="B155" s="18" t="s">
        <v>277</v>
      </c>
      <c r="C155" s="19" t="s">
        <v>0</v>
      </c>
      <c r="D155" s="25">
        <f>SUM(D149:D154)</f>
        <v>7125936653</v>
      </c>
      <c r="E155" s="26">
        <f>SUM(E149:E154)</f>
        <v>7125936653</v>
      </c>
      <c r="F155" s="26">
        <f>SUM(F149:F154)</f>
        <v>1841772665</v>
      </c>
      <c r="G155" s="32">
        <f t="shared" si="27"/>
        <v>0.25846043189629236</v>
      </c>
      <c r="H155" s="25">
        <f t="shared" ref="H155:W155" si="31">SUM(H149:H154)</f>
        <v>592195383</v>
      </c>
      <c r="I155" s="26">
        <f t="shared" si="31"/>
        <v>665328491</v>
      </c>
      <c r="J155" s="26">
        <f t="shared" si="31"/>
        <v>584248791</v>
      </c>
      <c r="K155" s="25">
        <f t="shared" si="31"/>
        <v>1841772665</v>
      </c>
      <c r="L155" s="25">
        <f t="shared" si="31"/>
        <v>0</v>
      </c>
      <c r="M155" s="26">
        <f t="shared" si="31"/>
        <v>0</v>
      </c>
      <c r="N155" s="26">
        <f t="shared" si="31"/>
        <v>0</v>
      </c>
      <c r="O155" s="25">
        <f t="shared" si="31"/>
        <v>0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x14ac:dyDescent="0.2">
      <c r="A156" s="14" t="s">
        <v>20</v>
      </c>
      <c r="B156" s="15" t="s">
        <v>278</v>
      </c>
      <c r="C156" s="16" t="s">
        <v>279</v>
      </c>
      <c r="D156" s="23">
        <v>402120559</v>
      </c>
      <c r="E156" s="24">
        <v>402120559</v>
      </c>
      <c r="F156" s="24">
        <v>77336597</v>
      </c>
      <c r="G156" s="31">
        <f t="shared" si="27"/>
        <v>0.19232191756701503</v>
      </c>
      <c r="H156" s="23">
        <v>16378709</v>
      </c>
      <c r="I156" s="24">
        <v>31477555</v>
      </c>
      <c r="J156" s="24">
        <v>29480333</v>
      </c>
      <c r="K156" s="23">
        <v>77336597</v>
      </c>
      <c r="L156" s="23">
        <v>0</v>
      </c>
      <c r="M156" s="24">
        <v>0</v>
      </c>
      <c r="N156" s="24">
        <v>0</v>
      </c>
      <c r="O156" s="23">
        <v>0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x14ac:dyDescent="0.2">
      <c r="A157" s="14" t="s">
        <v>20</v>
      </c>
      <c r="B157" s="15" t="s">
        <v>280</v>
      </c>
      <c r="C157" s="16" t="s">
        <v>281</v>
      </c>
      <c r="D157" s="23">
        <v>2572793892</v>
      </c>
      <c r="E157" s="24">
        <v>2572793892</v>
      </c>
      <c r="F157" s="24">
        <v>550172872</v>
      </c>
      <c r="G157" s="31">
        <f t="shared" si="27"/>
        <v>0.21384257546270635</v>
      </c>
      <c r="H157" s="23">
        <v>84477069</v>
      </c>
      <c r="I157" s="24">
        <v>226939317</v>
      </c>
      <c r="J157" s="24">
        <v>238756486</v>
      </c>
      <c r="K157" s="23">
        <v>550172872</v>
      </c>
      <c r="L157" s="23">
        <v>0</v>
      </c>
      <c r="M157" s="24">
        <v>0</v>
      </c>
      <c r="N157" s="24">
        <v>0</v>
      </c>
      <c r="O157" s="23">
        <v>0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x14ac:dyDescent="0.2">
      <c r="A158" s="14" t="s">
        <v>20</v>
      </c>
      <c r="B158" s="15" t="s">
        <v>282</v>
      </c>
      <c r="C158" s="16" t="s">
        <v>283</v>
      </c>
      <c r="D158" s="23">
        <v>232008039</v>
      </c>
      <c r="E158" s="24">
        <v>232008039</v>
      </c>
      <c r="F158" s="24">
        <v>62350278</v>
      </c>
      <c r="G158" s="31">
        <f t="shared" si="27"/>
        <v>0.26874188613783334</v>
      </c>
      <c r="H158" s="23">
        <v>19591367</v>
      </c>
      <c r="I158" s="24">
        <v>24179728</v>
      </c>
      <c r="J158" s="24">
        <v>18579183</v>
      </c>
      <c r="K158" s="23">
        <v>62350278</v>
      </c>
      <c r="L158" s="23">
        <v>0</v>
      </c>
      <c r="M158" s="24">
        <v>0</v>
      </c>
      <c r="N158" s="24">
        <v>0</v>
      </c>
      <c r="O158" s="23">
        <v>0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x14ac:dyDescent="0.2">
      <c r="A159" s="14" t="s">
        <v>20</v>
      </c>
      <c r="B159" s="15" t="s">
        <v>284</v>
      </c>
      <c r="C159" s="16" t="s">
        <v>285</v>
      </c>
      <c r="D159" s="23">
        <v>145288859</v>
      </c>
      <c r="E159" s="24">
        <v>145288859</v>
      </c>
      <c r="F159" s="24">
        <v>35027973</v>
      </c>
      <c r="G159" s="31">
        <f t="shared" si="27"/>
        <v>0.24109194084867855</v>
      </c>
      <c r="H159" s="23">
        <v>10922818</v>
      </c>
      <c r="I159" s="24">
        <v>12141366</v>
      </c>
      <c r="J159" s="24">
        <v>11963789</v>
      </c>
      <c r="K159" s="23">
        <v>35027973</v>
      </c>
      <c r="L159" s="23">
        <v>0</v>
      </c>
      <c r="M159" s="24">
        <v>0</v>
      </c>
      <c r="N159" s="24">
        <v>0</v>
      </c>
      <c r="O159" s="23">
        <v>0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x14ac:dyDescent="0.2">
      <c r="A160" s="14" t="s">
        <v>35</v>
      </c>
      <c r="B160" s="15" t="s">
        <v>286</v>
      </c>
      <c r="C160" s="16" t="s">
        <v>287</v>
      </c>
      <c r="D160" s="23">
        <v>1493069153</v>
      </c>
      <c r="E160" s="24">
        <v>1493069153</v>
      </c>
      <c r="F160" s="24">
        <v>207743615</v>
      </c>
      <c r="G160" s="31">
        <f t="shared" si="27"/>
        <v>0.13913864242830554</v>
      </c>
      <c r="H160" s="23">
        <v>61483174</v>
      </c>
      <c r="I160" s="24">
        <v>62770855</v>
      </c>
      <c r="J160" s="24">
        <v>83489586</v>
      </c>
      <c r="K160" s="23">
        <v>207743615</v>
      </c>
      <c r="L160" s="23">
        <v>0</v>
      </c>
      <c r="M160" s="24">
        <v>0</v>
      </c>
      <c r="N160" s="24">
        <v>0</v>
      </c>
      <c r="O160" s="23">
        <v>0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6.5" x14ac:dyDescent="0.3">
      <c r="A161" s="17" t="s">
        <v>0</v>
      </c>
      <c r="B161" s="18" t="s">
        <v>288</v>
      </c>
      <c r="C161" s="19" t="s">
        <v>0</v>
      </c>
      <c r="D161" s="25">
        <f>SUM(D156:D160)</f>
        <v>4845280502</v>
      </c>
      <c r="E161" s="26">
        <f>SUM(E156:E160)</f>
        <v>4845280502</v>
      </c>
      <c r="F161" s="26">
        <f>SUM(F156:F160)</f>
        <v>932631335</v>
      </c>
      <c r="G161" s="32">
        <f t="shared" si="27"/>
        <v>0.1924824237967307</v>
      </c>
      <c r="H161" s="25">
        <f t="shared" ref="H161:W161" si="32">SUM(H156:H160)</f>
        <v>192853137</v>
      </c>
      <c r="I161" s="26">
        <f t="shared" si="32"/>
        <v>357508821</v>
      </c>
      <c r="J161" s="26">
        <f t="shared" si="32"/>
        <v>382269377</v>
      </c>
      <c r="K161" s="25">
        <f t="shared" si="32"/>
        <v>932631335</v>
      </c>
      <c r="L161" s="25">
        <f t="shared" si="32"/>
        <v>0</v>
      </c>
      <c r="M161" s="26">
        <f t="shared" si="32"/>
        <v>0</v>
      </c>
      <c r="N161" s="26">
        <f t="shared" si="32"/>
        <v>0</v>
      </c>
      <c r="O161" s="25">
        <f t="shared" si="32"/>
        <v>0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x14ac:dyDescent="0.2">
      <c r="A162" s="14" t="s">
        <v>20</v>
      </c>
      <c r="B162" s="15" t="s">
        <v>289</v>
      </c>
      <c r="C162" s="16" t="s">
        <v>290</v>
      </c>
      <c r="D162" s="23">
        <v>442227967</v>
      </c>
      <c r="E162" s="24">
        <v>442227967</v>
      </c>
      <c r="F162" s="24">
        <v>139801129</v>
      </c>
      <c r="G162" s="31">
        <f t="shared" si="27"/>
        <v>0.31612909954200158</v>
      </c>
      <c r="H162" s="23">
        <v>41931162</v>
      </c>
      <c r="I162" s="24">
        <v>32874625</v>
      </c>
      <c r="J162" s="24">
        <v>64995342</v>
      </c>
      <c r="K162" s="23">
        <v>139801129</v>
      </c>
      <c r="L162" s="23">
        <v>0</v>
      </c>
      <c r="M162" s="24">
        <v>0</v>
      </c>
      <c r="N162" s="24">
        <v>0</v>
      </c>
      <c r="O162" s="23">
        <v>0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x14ac:dyDescent="0.2">
      <c r="A163" s="14" t="s">
        <v>20</v>
      </c>
      <c r="B163" s="15" t="s">
        <v>291</v>
      </c>
      <c r="C163" s="16" t="s">
        <v>292</v>
      </c>
      <c r="D163" s="23">
        <v>213580259</v>
      </c>
      <c r="E163" s="24">
        <v>213580259</v>
      </c>
      <c r="F163" s="24">
        <v>54695808</v>
      </c>
      <c r="G163" s="31">
        <f t="shared" si="27"/>
        <v>0.25609018481431844</v>
      </c>
      <c r="H163" s="23">
        <v>12725019</v>
      </c>
      <c r="I163" s="24">
        <v>17521645</v>
      </c>
      <c r="J163" s="24">
        <v>24449144</v>
      </c>
      <c r="K163" s="23">
        <v>54695808</v>
      </c>
      <c r="L163" s="23">
        <v>0</v>
      </c>
      <c r="M163" s="24">
        <v>0</v>
      </c>
      <c r="N163" s="24">
        <v>0</v>
      </c>
      <c r="O163" s="23">
        <v>0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x14ac:dyDescent="0.2">
      <c r="A164" s="14" t="s">
        <v>20</v>
      </c>
      <c r="B164" s="15" t="s">
        <v>293</v>
      </c>
      <c r="C164" s="16" t="s">
        <v>294</v>
      </c>
      <c r="D164" s="23">
        <v>347107227</v>
      </c>
      <c r="E164" s="24">
        <v>347107227</v>
      </c>
      <c r="F164" s="24">
        <v>80298349</v>
      </c>
      <c r="G164" s="31">
        <f t="shared" si="27"/>
        <v>0.23133586037377435</v>
      </c>
      <c r="H164" s="23">
        <v>24509978</v>
      </c>
      <c r="I164" s="24">
        <v>25397111</v>
      </c>
      <c r="J164" s="24">
        <v>30391260</v>
      </c>
      <c r="K164" s="23">
        <v>80298349</v>
      </c>
      <c r="L164" s="23">
        <v>0</v>
      </c>
      <c r="M164" s="24">
        <v>0</v>
      </c>
      <c r="N164" s="24">
        <v>0</v>
      </c>
      <c r="O164" s="23">
        <v>0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x14ac:dyDescent="0.2">
      <c r="A165" s="14" t="s">
        <v>20</v>
      </c>
      <c r="B165" s="15" t="s">
        <v>295</v>
      </c>
      <c r="C165" s="16" t="s">
        <v>296</v>
      </c>
      <c r="D165" s="23">
        <v>264792946</v>
      </c>
      <c r="E165" s="24">
        <v>264792946</v>
      </c>
      <c r="F165" s="24">
        <v>31410379</v>
      </c>
      <c r="G165" s="31">
        <f t="shared" si="27"/>
        <v>0.1186224160216111</v>
      </c>
      <c r="H165" s="23">
        <v>11217276</v>
      </c>
      <c r="I165" s="24">
        <v>19713705</v>
      </c>
      <c r="J165" s="24">
        <v>479398</v>
      </c>
      <c r="K165" s="23">
        <v>31410379</v>
      </c>
      <c r="L165" s="23">
        <v>0</v>
      </c>
      <c r="M165" s="24">
        <v>0</v>
      </c>
      <c r="N165" s="24">
        <v>0</v>
      </c>
      <c r="O165" s="23">
        <v>0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x14ac:dyDescent="0.2">
      <c r="A166" s="14" t="s">
        <v>35</v>
      </c>
      <c r="B166" s="15" t="s">
        <v>297</v>
      </c>
      <c r="C166" s="16" t="s">
        <v>298</v>
      </c>
      <c r="D166" s="23">
        <v>684154362</v>
      </c>
      <c r="E166" s="24">
        <v>684154362</v>
      </c>
      <c r="F166" s="24">
        <v>121642636</v>
      </c>
      <c r="G166" s="31">
        <f t="shared" si="27"/>
        <v>0.1777999860212833</v>
      </c>
      <c r="H166" s="23">
        <v>29045674</v>
      </c>
      <c r="I166" s="24">
        <v>47690460</v>
      </c>
      <c r="J166" s="24">
        <v>44906502</v>
      </c>
      <c r="K166" s="23">
        <v>121642636</v>
      </c>
      <c r="L166" s="23">
        <v>0</v>
      </c>
      <c r="M166" s="24">
        <v>0</v>
      </c>
      <c r="N166" s="24">
        <v>0</v>
      </c>
      <c r="O166" s="23">
        <v>0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6.5" x14ac:dyDescent="0.3">
      <c r="A167" s="17" t="s">
        <v>0</v>
      </c>
      <c r="B167" s="18" t="s">
        <v>299</v>
      </c>
      <c r="C167" s="19" t="s">
        <v>0</v>
      </c>
      <c r="D167" s="25">
        <f>SUM(D162:D166)</f>
        <v>1951862761</v>
      </c>
      <c r="E167" s="26">
        <f>SUM(E162:E166)</f>
        <v>1951862761</v>
      </c>
      <c r="F167" s="26">
        <f>SUM(F162:F166)</f>
        <v>427848301</v>
      </c>
      <c r="G167" s="32">
        <f t="shared" si="27"/>
        <v>0.21919999169449803</v>
      </c>
      <c r="H167" s="25">
        <f t="shared" ref="H167:W167" si="33">SUM(H162:H166)</f>
        <v>119429109</v>
      </c>
      <c r="I167" s="26">
        <f t="shared" si="33"/>
        <v>143197546</v>
      </c>
      <c r="J167" s="26">
        <f t="shared" si="33"/>
        <v>165221646</v>
      </c>
      <c r="K167" s="25">
        <f t="shared" si="33"/>
        <v>427848301</v>
      </c>
      <c r="L167" s="25">
        <f t="shared" si="33"/>
        <v>0</v>
      </c>
      <c r="M167" s="26">
        <f t="shared" si="33"/>
        <v>0</v>
      </c>
      <c r="N167" s="26">
        <f t="shared" si="33"/>
        <v>0</v>
      </c>
      <c r="O167" s="25">
        <f t="shared" si="33"/>
        <v>0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6.5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92893526792</v>
      </c>
      <c r="E168" s="26">
        <f>SUM(E103,E105:E109,E111:E118,E120:E123,E125:E129,E131:E134,E136:E141,E143:E147,E149:E154,E156:E160,E162:E166)</f>
        <v>92893526792</v>
      </c>
      <c r="F168" s="26">
        <f>SUM(F103,F105:F109,F111:F118,F120:F123,F125:F129,F131:F134,F136:F141,F143:F147,F149:F154,F156:F160,F162:F166)</f>
        <v>21438657339</v>
      </c>
      <c r="G168" s="32">
        <f t="shared" si="27"/>
        <v>0.23078741952605356</v>
      </c>
      <c r="H168" s="25">
        <f t="shared" ref="H168:W168" si="34">SUM(H103,H105:H109,H111:H118,H120:H123,H125:H129,H131:H134,H136:H141,H143:H147,H149:H154,H156:H160,H162:H166)</f>
        <v>6582237953</v>
      </c>
      <c r="I168" s="26">
        <f t="shared" si="34"/>
        <v>7039134050</v>
      </c>
      <c r="J168" s="26">
        <f t="shared" si="34"/>
        <v>7817285336</v>
      </c>
      <c r="K168" s="25">
        <f t="shared" si="34"/>
        <v>21438657339</v>
      </c>
      <c r="L168" s="25">
        <f t="shared" si="34"/>
        <v>0</v>
      </c>
      <c r="M168" s="26">
        <f t="shared" si="34"/>
        <v>0</v>
      </c>
      <c r="N168" s="26">
        <f t="shared" si="34"/>
        <v>0</v>
      </c>
      <c r="O168" s="25">
        <f t="shared" si="34"/>
        <v>0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4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4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x14ac:dyDescent="0.2">
      <c r="A171" s="14" t="s">
        <v>20</v>
      </c>
      <c r="B171" s="15" t="s">
        <v>302</v>
      </c>
      <c r="C171" s="16" t="s">
        <v>303</v>
      </c>
      <c r="D171" s="23">
        <v>548343584</v>
      </c>
      <c r="E171" s="24">
        <v>548343584</v>
      </c>
      <c r="F171" s="24">
        <v>72709684</v>
      </c>
      <c r="G171" s="31">
        <f t="shared" ref="G171:G203" si="35">IF(($D171     =0),0,($F171     /$D171     ))</f>
        <v>0.1325987685852088</v>
      </c>
      <c r="H171" s="23">
        <v>21788184</v>
      </c>
      <c r="I171" s="24">
        <v>22411435</v>
      </c>
      <c r="J171" s="24">
        <v>28510065</v>
      </c>
      <c r="K171" s="23">
        <v>72709684</v>
      </c>
      <c r="L171" s="23">
        <v>0</v>
      </c>
      <c r="M171" s="24">
        <v>0</v>
      </c>
      <c r="N171" s="24">
        <v>0</v>
      </c>
      <c r="O171" s="23">
        <v>0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x14ac:dyDescent="0.2">
      <c r="A172" s="14" t="s">
        <v>20</v>
      </c>
      <c r="B172" s="15" t="s">
        <v>304</v>
      </c>
      <c r="C172" s="16" t="s">
        <v>305</v>
      </c>
      <c r="D172" s="23">
        <v>423397997</v>
      </c>
      <c r="E172" s="24">
        <v>423397997</v>
      </c>
      <c r="F172" s="24">
        <v>104579993</v>
      </c>
      <c r="G172" s="31">
        <f t="shared" si="35"/>
        <v>0.24700162433692383</v>
      </c>
      <c r="H172" s="23">
        <v>42193100</v>
      </c>
      <c r="I172" s="24">
        <v>15512576</v>
      </c>
      <c r="J172" s="24">
        <v>46874317</v>
      </c>
      <c r="K172" s="23">
        <v>104579993</v>
      </c>
      <c r="L172" s="23">
        <v>0</v>
      </c>
      <c r="M172" s="24">
        <v>0</v>
      </c>
      <c r="N172" s="24">
        <v>0</v>
      </c>
      <c r="O172" s="23">
        <v>0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x14ac:dyDescent="0.2">
      <c r="A173" s="14" t="s">
        <v>20</v>
      </c>
      <c r="B173" s="15" t="s">
        <v>306</v>
      </c>
      <c r="C173" s="16" t="s">
        <v>307</v>
      </c>
      <c r="D173" s="23">
        <v>1525702777</v>
      </c>
      <c r="E173" s="24">
        <v>1525702777</v>
      </c>
      <c r="F173" s="24">
        <v>337122386</v>
      </c>
      <c r="G173" s="31">
        <f t="shared" si="35"/>
        <v>0.22096203210882667</v>
      </c>
      <c r="H173" s="23">
        <v>55011986</v>
      </c>
      <c r="I173" s="24">
        <v>112863696</v>
      </c>
      <c r="J173" s="24">
        <v>169246704</v>
      </c>
      <c r="K173" s="23">
        <v>337122386</v>
      </c>
      <c r="L173" s="23">
        <v>0</v>
      </c>
      <c r="M173" s="24">
        <v>0</v>
      </c>
      <c r="N173" s="24">
        <v>0</v>
      </c>
      <c r="O173" s="23">
        <v>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x14ac:dyDescent="0.2">
      <c r="A174" s="14" t="s">
        <v>20</v>
      </c>
      <c r="B174" s="15" t="s">
        <v>308</v>
      </c>
      <c r="C174" s="16" t="s">
        <v>309</v>
      </c>
      <c r="D174" s="23">
        <v>764525273</v>
      </c>
      <c r="E174" s="24">
        <v>764525273</v>
      </c>
      <c r="F174" s="24">
        <v>130867679</v>
      </c>
      <c r="G174" s="31">
        <f t="shared" si="35"/>
        <v>0.17117508553572694</v>
      </c>
      <c r="H174" s="23">
        <v>36191351</v>
      </c>
      <c r="I174" s="24">
        <v>37170707</v>
      </c>
      <c r="J174" s="24">
        <v>57505621</v>
      </c>
      <c r="K174" s="23">
        <v>130867679</v>
      </c>
      <c r="L174" s="23">
        <v>0</v>
      </c>
      <c r="M174" s="24">
        <v>0</v>
      </c>
      <c r="N174" s="24">
        <v>0</v>
      </c>
      <c r="O174" s="23">
        <v>0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x14ac:dyDescent="0.2">
      <c r="A175" s="14" t="s">
        <v>20</v>
      </c>
      <c r="B175" s="15" t="s">
        <v>310</v>
      </c>
      <c r="C175" s="16" t="s">
        <v>311</v>
      </c>
      <c r="D175" s="23">
        <v>286339350</v>
      </c>
      <c r="E175" s="24">
        <v>286339350</v>
      </c>
      <c r="F175" s="24">
        <v>51585310</v>
      </c>
      <c r="G175" s="31">
        <f t="shared" si="35"/>
        <v>0.18015445659145346</v>
      </c>
      <c r="H175" s="23">
        <v>14893485</v>
      </c>
      <c r="I175" s="24">
        <v>6826806</v>
      </c>
      <c r="J175" s="24">
        <v>29865019</v>
      </c>
      <c r="K175" s="23">
        <v>51585310</v>
      </c>
      <c r="L175" s="23">
        <v>0</v>
      </c>
      <c r="M175" s="24">
        <v>0</v>
      </c>
      <c r="N175" s="24">
        <v>0</v>
      </c>
      <c r="O175" s="23">
        <v>0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x14ac:dyDescent="0.2">
      <c r="A176" s="14" t="s">
        <v>35</v>
      </c>
      <c r="B176" s="15" t="s">
        <v>312</v>
      </c>
      <c r="C176" s="16" t="s">
        <v>313</v>
      </c>
      <c r="D176" s="23">
        <v>1689403365</v>
      </c>
      <c r="E176" s="24">
        <v>1689403365</v>
      </c>
      <c r="F176" s="24">
        <v>252972896</v>
      </c>
      <c r="G176" s="31">
        <f t="shared" si="35"/>
        <v>0.14974096846314736</v>
      </c>
      <c r="H176" s="23">
        <v>65222023</v>
      </c>
      <c r="I176" s="24">
        <v>67296840</v>
      </c>
      <c r="J176" s="24">
        <v>120454033</v>
      </c>
      <c r="K176" s="23">
        <v>252972896</v>
      </c>
      <c r="L176" s="23">
        <v>0</v>
      </c>
      <c r="M176" s="24">
        <v>0</v>
      </c>
      <c r="N176" s="24">
        <v>0</v>
      </c>
      <c r="O176" s="23">
        <v>0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6.5" x14ac:dyDescent="0.3">
      <c r="A177" s="17" t="s">
        <v>0</v>
      </c>
      <c r="B177" s="18" t="s">
        <v>314</v>
      </c>
      <c r="C177" s="19" t="s">
        <v>0</v>
      </c>
      <c r="D177" s="25">
        <f>SUM(D171:D176)</f>
        <v>5237712346</v>
      </c>
      <c r="E177" s="26">
        <f>SUM(E171:E176)</f>
        <v>5237712346</v>
      </c>
      <c r="F177" s="26">
        <f>SUM(F171:F176)</f>
        <v>949837948</v>
      </c>
      <c r="G177" s="32">
        <f t="shared" si="35"/>
        <v>0.18134595511442775</v>
      </c>
      <c r="H177" s="25">
        <f t="shared" ref="H177:W177" si="36">SUM(H171:H176)</f>
        <v>235300129</v>
      </c>
      <c r="I177" s="26">
        <f t="shared" si="36"/>
        <v>262082060</v>
      </c>
      <c r="J177" s="26">
        <f t="shared" si="36"/>
        <v>452455759</v>
      </c>
      <c r="K177" s="25">
        <f t="shared" si="36"/>
        <v>949837948</v>
      </c>
      <c r="L177" s="25">
        <f t="shared" si="36"/>
        <v>0</v>
      </c>
      <c r="M177" s="26">
        <f t="shared" si="36"/>
        <v>0</v>
      </c>
      <c r="N177" s="26">
        <f t="shared" si="36"/>
        <v>0</v>
      </c>
      <c r="O177" s="25">
        <f t="shared" si="36"/>
        <v>0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x14ac:dyDescent="0.2">
      <c r="A178" s="14" t="s">
        <v>20</v>
      </c>
      <c r="B178" s="15" t="s">
        <v>315</v>
      </c>
      <c r="C178" s="16" t="s">
        <v>316</v>
      </c>
      <c r="D178" s="23">
        <v>484867650</v>
      </c>
      <c r="E178" s="24">
        <v>484867650</v>
      </c>
      <c r="F178" s="24">
        <v>128068916</v>
      </c>
      <c r="G178" s="31">
        <f t="shared" si="35"/>
        <v>0.26413169861920049</v>
      </c>
      <c r="H178" s="23">
        <v>69872249</v>
      </c>
      <c r="I178" s="24">
        <v>26939224</v>
      </c>
      <c r="J178" s="24">
        <v>31257443</v>
      </c>
      <c r="K178" s="23">
        <v>128068916</v>
      </c>
      <c r="L178" s="23">
        <v>0</v>
      </c>
      <c r="M178" s="24">
        <v>0</v>
      </c>
      <c r="N178" s="24">
        <v>0</v>
      </c>
      <c r="O178" s="23">
        <v>0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x14ac:dyDescent="0.2">
      <c r="A179" s="14" t="s">
        <v>20</v>
      </c>
      <c r="B179" s="15" t="s">
        <v>317</v>
      </c>
      <c r="C179" s="16" t="s">
        <v>318</v>
      </c>
      <c r="D179" s="23">
        <v>919194420</v>
      </c>
      <c r="E179" s="24">
        <v>919194420</v>
      </c>
      <c r="F179" s="24">
        <v>203390924</v>
      </c>
      <c r="G179" s="31">
        <f t="shared" si="35"/>
        <v>0.22127084278862355</v>
      </c>
      <c r="H179" s="23">
        <v>53183615</v>
      </c>
      <c r="I179" s="24">
        <v>20698556</v>
      </c>
      <c r="J179" s="24">
        <v>129508753</v>
      </c>
      <c r="K179" s="23">
        <v>203390924</v>
      </c>
      <c r="L179" s="23">
        <v>0</v>
      </c>
      <c r="M179" s="24">
        <v>0</v>
      </c>
      <c r="N179" s="24">
        <v>0</v>
      </c>
      <c r="O179" s="23">
        <v>0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x14ac:dyDescent="0.2">
      <c r="A180" s="14" t="s">
        <v>20</v>
      </c>
      <c r="B180" s="15" t="s">
        <v>319</v>
      </c>
      <c r="C180" s="16" t="s">
        <v>320</v>
      </c>
      <c r="D180" s="23">
        <v>1368446131</v>
      </c>
      <c r="E180" s="24">
        <v>1368446131</v>
      </c>
      <c r="F180" s="24">
        <v>286699774</v>
      </c>
      <c r="G180" s="31">
        <f t="shared" si="35"/>
        <v>0.2095075337678747</v>
      </c>
      <c r="H180" s="23">
        <v>66912511</v>
      </c>
      <c r="I180" s="24">
        <v>107719341</v>
      </c>
      <c r="J180" s="24">
        <v>112067922</v>
      </c>
      <c r="K180" s="23">
        <v>286699774</v>
      </c>
      <c r="L180" s="23">
        <v>0</v>
      </c>
      <c r="M180" s="24">
        <v>0</v>
      </c>
      <c r="N180" s="24">
        <v>0</v>
      </c>
      <c r="O180" s="23">
        <v>0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x14ac:dyDescent="0.2">
      <c r="A181" s="14" t="s">
        <v>20</v>
      </c>
      <c r="B181" s="15" t="s">
        <v>321</v>
      </c>
      <c r="C181" s="16" t="s">
        <v>322</v>
      </c>
      <c r="D181" s="23">
        <v>457671337</v>
      </c>
      <c r="E181" s="24">
        <v>457671337</v>
      </c>
      <c r="F181" s="24">
        <v>132610503</v>
      </c>
      <c r="G181" s="31">
        <f t="shared" si="35"/>
        <v>0.28975050932673985</v>
      </c>
      <c r="H181" s="23">
        <v>43440032</v>
      </c>
      <c r="I181" s="24">
        <v>38016968</v>
      </c>
      <c r="J181" s="24">
        <v>51153503</v>
      </c>
      <c r="K181" s="23">
        <v>132610503</v>
      </c>
      <c r="L181" s="23">
        <v>0</v>
      </c>
      <c r="M181" s="24">
        <v>0</v>
      </c>
      <c r="N181" s="24">
        <v>0</v>
      </c>
      <c r="O181" s="23">
        <v>0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x14ac:dyDescent="0.2">
      <c r="A182" s="14" t="s">
        <v>35</v>
      </c>
      <c r="B182" s="15" t="s">
        <v>323</v>
      </c>
      <c r="C182" s="16" t="s">
        <v>324</v>
      </c>
      <c r="D182" s="23">
        <v>2322408353</v>
      </c>
      <c r="E182" s="24">
        <v>2322408353</v>
      </c>
      <c r="F182" s="24">
        <v>820586083</v>
      </c>
      <c r="G182" s="31">
        <f t="shared" si="35"/>
        <v>0.35333410764734707</v>
      </c>
      <c r="H182" s="23">
        <v>96273760</v>
      </c>
      <c r="I182" s="24">
        <v>141618381</v>
      </c>
      <c r="J182" s="24">
        <v>582693942</v>
      </c>
      <c r="K182" s="23">
        <v>820586083</v>
      </c>
      <c r="L182" s="23">
        <v>0</v>
      </c>
      <c r="M182" s="24">
        <v>0</v>
      </c>
      <c r="N182" s="24">
        <v>0</v>
      </c>
      <c r="O182" s="23">
        <v>0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6.5" x14ac:dyDescent="0.3">
      <c r="A183" s="17" t="s">
        <v>0</v>
      </c>
      <c r="B183" s="18" t="s">
        <v>325</v>
      </c>
      <c r="C183" s="19" t="s">
        <v>0</v>
      </c>
      <c r="D183" s="25">
        <f>SUM(D178:D182)</f>
        <v>5552587891</v>
      </c>
      <c r="E183" s="26">
        <f>SUM(E178:E182)</f>
        <v>5552587891</v>
      </c>
      <c r="F183" s="26">
        <f>SUM(F178:F182)</f>
        <v>1571356200</v>
      </c>
      <c r="G183" s="32">
        <f t="shared" si="35"/>
        <v>0.28299528631450527</v>
      </c>
      <c r="H183" s="25">
        <f t="shared" ref="H183:W183" si="37">SUM(H178:H182)</f>
        <v>329682167</v>
      </c>
      <c r="I183" s="26">
        <f t="shared" si="37"/>
        <v>334992470</v>
      </c>
      <c r="J183" s="26">
        <f t="shared" si="37"/>
        <v>906681563</v>
      </c>
      <c r="K183" s="25">
        <f t="shared" si="37"/>
        <v>1571356200</v>
      </c>
      <c r="L183" s="25">
        <f t="shared" si="37"/>
        <v>0</v>
      </c>
      <c r="M183" s="26">
        <f t="shared" si="37"/>
        <v>0</v>
      </c>
      <c r="N183" s="26">
        <f t="shared" si="37"/>
        <v>0</v>
      </c>
      <c r="O183" s="25">
        <f t="shared" si="37"/>
        <v>0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x14ac:dyDescent="0.2">
      <c r="A184" s="14" t="s">
        <v>20</v>
      </c>
      <c r="B184" s="15" t="s">
        <v>326</v>
      </c>
      <c r="C184" s="16" t="s">
        <v>327</v>
      </c>
      <c r="D184" s="23">
        <v>389072253</v>
      </c>
      <c r="E184" s="24">
        <v>389072253</v>
      </c>
      <c r="F184" s="24">
        <v>74013766</v>
      </c>
      <c r="G184" s="31">
        <f t="shared" si="35"/>
        <v>0.19023141699081789</v>
      </c>
      <c r="H184" s="23">
        <v>20353719</v>
      </c>
      <c r="I184" s="24">
        <v>16591943</v>
      </c>
      <c r="J184" s="24">
        <v>37068104</v>
      </c>
      <c r="K184" s="23">
        <v>74013766</v>
      </c>
      <c r="L184" s="23">
        <v>0</v>
      </c>
      <c r="M184" s="24">
        <v>0</v>
      </c>
      <c r="N184" s="24">
        <v>0</v>
      </c>
      <c r="O184" s="23">
        <v>0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x14ac:dyDescent="0.2">
      <c r="A185" s="14" t="s">
        <v>20</v>
      </c>
      <c r="B185" s="15" t="s">
        <v>328</v>
      </c>
      <c r="C185" s="16" t="s">
        <v>329</v>
      </c>
      <c r="D185" s="23">
        <v>260944811</v>
      </c>
      <c r="E185" s="24">
        <v>260944811</v>
      </c>
      <c r="F185" s="24">
        <v>57939949</v>
      </c>
      <c r="G185" s="31">
        <f t="shared" si="35"/>
        <v>0.22203909239643779</v>
      </c>
      <c r="H185" s="23">
        <v>14969602</v>
      </c>
      <c r="I185" s="24">
        <v>22386085</v>
      </c>
      <c r="J185" s="24">
        <v>20584262</v>
      </c>
      <c r="K185" s="23">
        <v>57939949</v>
      </c>
      <c r="L185" s="23">
        <v>0</v>
      </c>
      <c r="M185" s="24">
        <v>0</v>
      </c>
      <c r="N185" s="24">
        <v>0</v>
      </c>
      <c r="O185" s="23">
        <v>0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x14ac:dyDescent="0.2">
      <c r="A186" s="14" t="s">
        <v>20</v>
      </c>
      <c r="B186" s="15" t="s">
        <v>330</v>
      </c>
      <c r="C186" s="16" t="s">
        <v>331</v>
      </c>
      <c r="D186" s="23">
        <v>4550033717</v>
      </c>
      <c r="E186" s="24">
        <v>4550033717</v>
      </c>
      <c r="F186" s="24">
        <v>1463421018</v>
      </c>
      <c r="G186" s="31">
        <f t="shared" si="35"/>
        <v>0.32162860959300449</v>
      </c>
      <c r="H186" s="23">
        <v>338432111</v>
      </c>
      <c r="I186" s="24">
        <v>675654341</v>
      </c>
      <c r="J186" s="24">
        <v>449334566</v>
      </c>
      <c r="K186" s="23">
        <v>1463421018</v>
      </c>
      <c r="L186" s="23">
        <v>0</v>
      </c>
      <c r="M186" s="24">
        <v>0</v>
      </c>
      <c r="N186" s="24">
        <v>0</v>
      </c>
      <c r="O186" s="23">
        <v>0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x14ac:dyDescent="0.2">
      <c r="A187" s="14" t="s">
        <v>20</v>
      </c>
      <c r="B187" s="15" t="s">
        <v>332</v>
      </c>
      <c r="C187" s="16" t="s">
        <v>333</v>
      </c>
      <c r="D187" s="23">
        <v>478178612</v>
      </c>
      <c r="E187" s="24">
        <v>478178612</v>
      </c>
      <c r="F187" s="24">
        <v>69989328</v>
      </c>
      <c r="G187" s="31">
        <f t="shared" si="35"/>
        <v>0.14636649620790651</v>
      </c>
      <c r="H187" s="23">
        <v>16421490</v>
      </c>
      <c r="I187" s="24">
        <v>29692605</v>
      </c>
      <c r="J187" s="24">
        <v>23875233</v>
      </c>
      <c r="K187" s="23">
        <v>69989328</v>
      </c>
      <c r="L187" s="23">
        <v>0</v>
      </c>
      <c r="M187" s="24">
        <v>0</v>
      </c>
      <c r="N187" s="24">
        <v>0</v>
      </c>
      <c r="O187" s="23">
        <v>0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x14ac:dyDescent="0.2">
      <c r="A188" s="14" t="s">
        <v>35</v>
      </c>
      <c r="B188" s="15" t="s">
        <v>334</v>
      </c>
      <c r="C188" s="16" t="s">
        <v>335</v>
      </c>
      <c r="D188" s="23">
        <v>1081663000</v>
      </c>
      <c r="E188" s="24">
        <v>1081663000</v>
      </c>
      <c r="F188" s="24">
        <v>199750299</v>
      </c>
      <c r="G188" s="31">
        <f t="shared" si="35"/>
        <v>0.18466962353339256</v>
      </c>
      <c r="H188" s="23">
        <v>60094375</v>
      </c>
      <c r="I188" s="24">
        <v>70416319</v>
      </c>
      <c r="J188" s="24">
        <v>69239605</v>
      </c>
      <c r="K188" s="23">
        <v>199750299</v>
      </c>
      <c r="L188" s="23">
        <v>0</v>
      </c>
      <c r="M188" s="24">
        <v>0</v>
      </c>
      <c r="N188" s="24">
        <v>0</v>
      </c>
      <c r="O188" s="23">
        <v>0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6.5" x14ac:dyDescent="0.3">
      <c r="A189" s="17" t="s">
        <v>0</v>
      </c>
      <c r="B189" s="18" t="s">
        <v>336</v>
      </c>
      <c r="C189" s="19" t="s">
        <v>0</v>
      </c>
      <c r="D189" s="25">
        <f>SUM(D184:D188)</f>
        <v>6759892393</v>
      </c>
      <c r="E189" s="26">
        <f>SUM(E184:E188)</f>
        <v>6759892393</v>
      </c>
      <c r="F189" s="26">
        <f>SUM(F184:F188)</f>
        <v>1865114360</v>
      </c>
      <c r="G189" s="32">
        <f t="shared" si="35"/>
        <v>0.27590888309573719</v>
      </c>
      <c r="H189" s="25">
        <f t="shared" ref="H189:W189" si="38">SUM(H184:H188)</f>
        <v>450271297</v>
      </c>
      <c r="I189" s="26">
        <f t="shared" si="38"/>
        <v>814741293</v>
      </c>
      <c r="J189" s="26">
        <f t="shared" si="38"/>
        <v>600101770</v>
      </c>
      <c r="K189" s="25">
        <f t="shared" si="38"/>
        <v>1865114360</v>
      </c>
      <c r="L189" s="25">
        <f t="shared" si="38"/>
        <v>0</v>
      </c>
      <c r="M189" s="26">
        <f t="shared" si="38"/>
        <v>0</v>
      </c>
      <c r="N189" s="26">
        <f t="shared" si="38"/>
        <v>0</v>
      </c>
      <c r="O189" s="25">
        <f t="shared" si="38"/>
        <v>0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x14ac:dyDescent="0.2">
      <c r="A190" s="14" t="s">
        <v>20</v>
      </c>
      <c r="B190" s="15" t="s">
        <v>337</v>
      </c>
      <c r="C190" s="16" t="s">
        <v>338</v>
      </c>
      <c r="D190" s="23">
        <v>534839344</v>
      </c>
      <c r="E190" s="24">
        <v>534839344</v>
      </c>
      <c r="F190" s="24">
        <v>72396305</v>
      </c>
      <c r="G190" s="31">
        <f t="shared" si="35"/>
        <v>0.13536084398458165</v>
      </c>
      <c r="H190" s="23">
        <v>0</v>
      </c>
      <c r="I190" s="24">
        <v>23525746</v>
      </c>
      <c r="J190" s="24">
        <v>48870559</v>
      </c>
      <c r="K190" s="23">
        <v>72396305</v>
      </c>
      <c r="L190" s="23">
        <v>0</v>
      </c>
      <c r="M190" s="24">
        <v>0</v>
      </c>
      <c r="N190" s="24">
        <v>0</v>
      </c>
      <c r="O190" s="23">
        <v>0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x14ac:dyDescent="0.2">
      <c r="A191" s="14" t="s">
        <v>20</v>
      </c>
      <c r="B191" s="15" t="s">
        <v>339</v>
      </c>
      <c r="C191" s="16" t="s">
        <v>340</v>
      </c>
      <c r="D191" s="23">
        <v>787943172</v>
      </c>
      <c r="E191" s="24">
        <v>787943172</v>
      </c>
      <c r="F191" s="24">
        <v>198356347</v>
      </c>
      <c r="G191" s="31">
        <f t="shared" si="35"/>
        <v>0.25173940716628229</v>
      </c>
      <c r="H191" s="23">
        <v>64168688</v>
      </c>
      <c r="I191" s="24">
        <v>68543686</v>
      </c>
      <c r="J191" s="24">
        <v>65643973</v>
      </c>
      <c r="K191" s="23">
        <v>198356347</v>
      </c>
      <c r="L191" s="23">
        <v>0</v>
      </c>
      <c r="M191" s="24">
        <v>0</v>
      </c>
      <c r="N191" s="24">
        <v>0</v>
      </c>
      <c r="O191" s="23">
        <v>0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x14ac:dyDescent="0.2">
      <c r="A192" s="14" t="s">
        <v>20</v>
      </c>
      <c r="B192" s="15" t="s">
        <v>341</v>
      </c>
      <c r="C192" s="16" t="s">
        <v>342</v>
      </c>
      <c r="D192" s="23">
        <v>543003812</v>
      </c>
      <c r="E192" s="24">
        <v>543003812</v>
      </c>
      <c r="F192" s="24">
        <v>101486750</v>
      </c>
      <c r="G192" s="31">
        <f t="shared" si="35"/>
        <v>0.18689878000340815</v>
      </c>
      <c r="H192" s="23">
        <v>36507990</v>
      </c>
      <c r="I192" s="24">
        <v>32263816</v>
      </c>
      <c r="J192" s="24">
        <v>32714944</v>
      </c>
      <c r="K192" s="23">
        <v>101486750</v>
      </c>
      <c r="L192" s="23">
        <v>0</v>
      </c>
      <c r="M192" s="24">
        <v>0</v>
      </c>
      <c r="N192" s="24">
        <v>0</v>
      </c>
      <c r="O192" s="23">
        <v>0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x14ac:dyDescent="0.2">
      <c r="A193" s="14" t="s">
        <v>20</v>
      </c>
      <c r="B193" s="15" t="s">
        <v>343</v>
      </c>
      <c r="C193" s="16" t="s">
        <v>344</v>
      </c>
      <c r="D193" s="23">
        <v>1383244249</v>
      </c>
      <c r="E193" s="24">
        <v>1383244249</v>
      </c>
      <c r="F193" s="24">
        <v>388654367</v>
      </c>
      <c r="G193" s="31">
        <f t="shared" si="35"/>
        <v>0.28097305828740882</v>
      </c>
      <c r="H193" s="23">
        <v>28954608</v>
      </c>
      <c r="I193" s="24">
        <v>243116750</v>
      </c>
      <c r="J193" s="24">
        <v>116583009</v>
      </c>
      <c r="K193" s="23">
        <v>388654367</v>
      </c>
      <c r="L193" s="23">
        <v>0</v>
      </c>
      <c r="M193" s="24">
        <v>0</v>
      </c>
      <c r="N193" s="24">
        <v>0</v>
      </c>
      <c r="O193" s="23">
        <v>0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x14ac:dyDescent="0.2">
      <c r="A194" s="14" t="s">
        <v>20</v>
      </c>
      <c r="B194" s="15" t="s">
        <v>345</v>
      </c>
      <c r="C194" s="16" t="s">
        <v>346</v>
      </c>
      <c r="D194" s="23">
        <v>863962065</v>
      </c>
      <c r="E194" s="24">
        <v>863962065</v>
      </c>
      <c r="F194" s="24">
        <v>200243042</v>
      </c>
      <c r="G194" s="31">
        <f t="shared" si="35"/>
        <v>0.23177295637395839</v>
      </c>
      <c r="H194" s="23">
        <v>27552221</v>
      </c>
      <c r="I194" s="24">
        <v>76757962</v>
      </c>
      <c r="J194" s="24">
        <v>95932859</v>
      </c>
      <c r="K194" s="23">
        <v>200243042</v>
      </c>
      <c r="L194" s="23">
        <v>0</v>
      </c>
      <c r="M194" s="24">
        <v>0</v>
      </c>
      <c r="N194" s="24">
        <v>0</v>
      </c>
      <c r="O194" s="23">
        <v>0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x14ac:dyDescent="0.2">
      <c r="A195" s="14" t="s">
        <v>35</v>
      </c>
      <c r="B195" s="15" t="s">
        <v>347</v>
      </c>
      <c r="C195" s="16" t="s">
        <v>348</v>
      </c>
      <c r="D195" s="23">
        <v>186141728</v>
      </c>
      <c r="E195" s="24">
        <v>186141728</v>
      </c>
      <c r="F195" s="24">
        <v>41313935</v>
      </c>
      <c r="G195" s="31">
        <f t="shared" si="35"/>
        <v>0.2219488098874853</v>
      </c>
      <c r="H195" s="23">
        <v>12882750</v>
      </c>
      <c r="I195" s="24">
        <v>15210506</v>
      </c>
      <c r="J195" s="24">
        <v>13220679</v>
      </c>
      <c r="K195" s="23">
        <v>41313935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6.5" x14ac:dyDescent="0.3">
      <c r="A196" s="17" t="s">
        <v>0</v>
      </c>
      <c r="B196" s="18" t="s">
        <v>349</v>
      </c>
      <c r="C196" s="19" t="s">
        <v>0</v>
      </c>
      <c r="D196" s="25">
        <f>SUM(D190:D195)</f>
        <v>4299134370</v>
      </c>
      <c r="E196" s="26">
        <f>SUM(E190:E195)</f>
        <v>4299134370</v>
      </c>
      <c r="F196" s="26">
        <f>SUM(F190:F195)</f>
        <v>1002450746</v>
      </c>
      <c r="G196" s="32">
        <f t="shared" si="35"/>
        <v>0.23317502076586641</v>
      </c>
      <c r="H196" s="25">
        <f t="shared" ref="H196:W196" si="39">SUM(H190:H195)</f>
        <v>170066257</v>
      </c>
      <c r="I196" s="26">
        <f t="shared" si="39"/>
        <v>459418466</v>
      </c>
      <c r="J196" s="26">
        <f t="shared" si="39"/>
        <v>372966023</v>
      </c>
      <c r="K196" s="25">
        <f t="shared" si="39"/>
        <v>1002450746</v>
      </c>
      <c r="L196" s="25">
        <f t="shared" si="39"/>
        <v>0</v>
      </c>
      <c r="M196" s="26">
        <f t="shared" si="39"/>
        <v>0</v>
      </c>
      <c r="N196" s="26">
        <f t="shared" si="39"/>
        <v>0</v>
      </c>
      <c r="O196" s="25">
        <f t="shared" si="39"/>
        <v>0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x14ac:dyDescent="0.2">
      <c r="A197" s="14" t="s">
        <v>20</v>
      </c>
      <c r="B197" s="15" t="s">
        <v>350</v>
      </c>
      <c r="C197" s="16" t="s">
        <v>351</v>
      </c>
      <c r="D197" s="23">
        <v>375665653</v>
      </c>
      <c r="E197" s="24">
        <v>375665653</v>
      </c>
      <c r="F197" s="24">
        <v>55468878</v>
      </c>
      <c r="G197" s="31">
        <f t="shared" si="35"/>
        <v>0.14765490951071855</v>
      </c>
      <c r="H197" s="23">
        <v>0</v>
      </c>
      <c r="I197" s="24">
        <v>26595139</v>
      </c>
      <c r="J197" s="24">
        <v>28873739</v>
      </c>
      <c r="K197" s="23">
        <v>55468878</v>
      </c>
      <c r="L197" s="23">
        <v>0</v>
      </c>
      <c r="M197" s="24">
        <v>0</v>
      </c>
      <c r="N197" s="24">
        <v>0</v>
      </c>
      <c r="O197" s="23">
        <v>0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x14ac:dyDescent="0.2">
      <c r="A198" s="14" t="s">
        <v>20</v>
      </c>
      <c r="B198" s="15" t="s">
        <v>352</v>
      </c>
      <c r="C198" s="16" t="s">
        <v>353</v>
      </c>
      <c r="D198" s="23">
        <v>654216898</v>
      </c>
      <c r="E198" s="24">
        <v>654216898</v>
      </c>
      <c r="F198" s="24">
        <v>130965260</v>
      </c>
      <c r="G198" s="31">
        <f t="shared" si="35"/>
        <v>0.20018629968191376</v>
      </c>
      <c r="H198" s="23">
        <v>26023815</v>
      </c>
      <c r="I198" s="24">
        <v>49271432</v>
      </c>
      <c r="J198" s="24">
        <v>55670013</v>
      </c>
      <c r="K198" s="23">
        <v>130965260</v>
      </c>
      <c r="L198" s="23">
        <v>0</v>
      </c>
      <c r="M198" s="24">
        <v>0</v>
      </c>
      <c r="N198" s="24">
        <v>0</v>
      </c>
      <c r="O198" s="23">
        <v>0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x14ac:dyDescent="0.2">
      <c r="A199" s="14" t="s">
        <v>20</v>
      </c>
      <c r="B199" s="15" t="s">
        <v>354</v>
      </c>
      <c r="C199" s="16" t="s">
        <v>355</v>
      </c>
      <c r="D199" s="23">
        <v>371204925</v>
      </c>
      <c r="E199" s="24">
        <v>371204925</v>
      </c>
      <c r="F199" s="24">
        <v>114961867</v>
      </c>
      <c r="G199" s="31">
        <f t="shared" si="35"/>
        <v>0.30969919647483124</v>
      </c>
      <c r="H199" s="23">
        <v>29424884</v>
      </c>
      <c r="I199" s="24">
        <v>42239437</v>
      </c>
      <c r="J199" s="24">
        <v>43297546</v>
      </c>
      <c r="K199" s="23">
        <v>114961867</v>
      </c>
      <c r="L199" s="23">
        <v>0</v>
      </c>
      <c r="M199" s="24">
        <v>0</v>
      </c>
      <c r="N199" s="24">
        <v>0</v>
      </c>
      <c r="O199" s="23">
        <v>0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x14ac:dyDescent="0.2">
      <c r="A200" s="14" t="s">
        <v>20</v>
      </c>
      <c r="B200" s="15" t="s">
        <v>356</v>
      </c>
      <c r="C200" s="16" t="s">
        <v>357</v>
      </c>
      <c r="D200" s="23">
        <v>838095586</v>
      </c>
      <c r="E200" s="24">
        <v>838095586</v>
      </c>
      <c r="F200" s="24">
        <v>152396967</v>
      </c>
      <c r="G200" s="31">
        <f t="shared" si="35"/>
        <v>0.18183721468734712</v>
      </c>
      <c r="H200" s="23">
        <v>23694102</v>
      </c>
      <c r="I200" s="24">
        <v>71880643</v>
      </c>
      <c r="J200" s="24">
        <v>56822222</v>
      </c>
      <c r="K200" s="23">
        <v>152396967</v>
      </c>
      <c r="L200" s="23">
        <v>0</v>
      </c>
      <c r="M200" s="24">
        <v>0</v>
      </c>
      <c r="N200" s="24">
        <v>0</v>
      </c>
      <c r="O200" s="23">
        <v>0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x14ac:dyDescent="0.2">
      <c r="A201" s="14" t="s">
        <v>35</v>
      </c>
      <c r="B201" s="15" t="s">
        <v>358</v>
      </c>
      <c r="C201" s="16" t="s">
        <v>359</v>
      </c>
      <c r="D201" s="23">
        <v>1230746803</v>
      </c>
      <c r="E201" s="24">
        <v>1230746803</v>
      </c>
      <c r="F201" s="24">
        <v>249793934</v>
      </c>
      <c r="G201" s="31">
        <f t="shared" si="35"/>
        <v>0.20296126984942492</v>
      </c>
      <c r="H201" s="23">
        <v>0</v>
      </c>
      <c r="I201" s="24">
        <v>95027832</v>
      </c>
      <c r="J201" s="24">
        <v>154766102</v>
      </c>
      <c r="K201" s="23">
        <v>249793934</v>
      </c>
      <c r="L201" s="23">
        <v>0</v>
      </c>
      <c r="M201" s="24">
        <v>0</v>
      </c>
      <c r="N201" s="24">
        <v>0</v>
      </c>
      <c r="O201" s="23">
        <v>0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6.5" x14ac:dyDescent="0.3">
      <c r="A202" s="17" t="s">
        <v>0</v>
      </c>
      <c r="B202" s="18" t="s">
        <v>360</v>
      </c>
      <c r="C202" s="19" t="s">
        <v>0</v>
      </c>
      <c r="D202" s="25">
        <f>SUM(D197:D201)</f>
        <v>3469929865</v>
      </c>
      <c r="E202" s="26">
        <f>SUM(E197:E201)</f>
        <v>3469929865</v>
      </c>
      <c r="F202" s="26">
        <f>SUM(F197:F201)</f>
        <v>703586906</v>
      </c>
      <c r="G202" s="32">
        <f t="shared" si="35"/>
        <v>0.20276689540524762</v>
      </c>
      <c r="H202" s="25">
        <f t="shared" ref="H202:W202" si="40">SUM(H197:H201)</f>
        <v>79142801</v>
      </c>
      <c r="I202" s="26">
        <f t="shared" si="40"/>
        <v>285014483</v>
      </c>
      <c r="J202" s="26">
        <f t="shared" si="40"/>
        <v>339429622</v>
      </c>
      <c r="K202" s="25">
        <f t="shared" si="40"/>
        <v>703586906</v>
      </c>
      <c r="L202" s="25">
        <f t="shared" si="40"/>
        <v>0</v>
      </c>
      <c r="M202" s="26">
        <f t="shared" si="40"/>
        <v>0</v>
      </c>
      <c r="N202" s="26">
        <f t="shared" si="40"/>
        <v>0</v>
      </c>
      <c r="O202" s="25">
        <f t="shared" si="40"/>
        <v>0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6.5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25319256865</v>
      </c>
      <c r="E203" s="26">
        <f>SUM(E171:E176,E178:E182,E184:E188,E190:E195,E197:E201)</f>
        <v>25319256865</v>
      </c>
      <c r="F203" s="26">
        <f>SUM(F171:F176,F178:F182,F184:F188,F190:F195,F197:F201)</f>
        <v>6092346160</v>
      </c>
      <c r="G203" s="32">
        <f t="shared" si="35"/>
        <v>0.24062104952305044</v>
      </c>
      <c r="H203" s="25">
        <f t="shared" ref="H203:W203" si="41">SUM(H171:H176,H178:H182,H184:H188,H190:H195,H197:H201)</f>
        <v>1264462651</v>
      </c>
      <c r="I203" s="26">
        <f t="shared" si="41"/>
        <v>2156248772</v>
      </c>
      <c r="J203" s="26">
        <f t="shared" si="41"/>
        <v>2671634737</v>
      </c>
      <c r="K203" s="25">
        <f t="shared" si="41"/>
        <v>6092346160</v>
      </c>
      <c r="L203" s="25">
        <f t="shared" si="41"/>
        <v>0</v>
      </c>
      <c r="M203" s="26">
        <f t="shared" si="41"/>
        <v>0</v>
      </c>
      <c r="N203" s="26">
        <f t="shared" si="41"/>
        <v>0</v>
      </c>
      <c r="O203" s="25">
        <f t="shared" si="41"/>
        <v>0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4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4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x14ac:dyDescent="0.2">
      <c r="A206" s="14" t="s">
        <v>20</v>
      </c>
      <c r="B206" s="15" t="s">
        <v>363</v>
      </c>
      <c r="C206" s="16" t="s">
        <v>364</v>
      </c>
      <c r="D206" s="23">
        <v>722340312</v>
      </c>
      <c r="E206" s="24">
        <v>722340312</v>
      </c>
      <c r="F206" s="24">
        <v>56584815</v>
      </c>
      <c r="G206" s="31">
        <f t="shared" ref="G206:G229" si="42">IF(($D206     =0),0,($F206     /$D206     ))</f>
        <v>7.8335396848237926E-2</v>
      </c>
      <c r="H206" s="23">
        <v>0</v>
      </c>
      <c r="I206" s="24">
        <v>0</v>
      </c>
      <c r="J206" s="24">
        <v>56584815</v>
      </c>
      <c r="K206" s="23">
        <v>56584815</v>
      </c>
      <c r="L206" s="23">
        <v>0</v>
      </c>
      <c r="M206" s="24">
        <v>0</v>
      </c>
      <c r="N206" s="24">
        <v>0</v>
      </c>
      <c r="O206" s="23">
        <v>0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x14ac:dyDescent="0.2">
      <c r="A207" s="14" t="s">
        <v>20</v>
      </c>
      <c r="B207" s="15" t="s">
        <v>365</v>
      </c>
      <c r="C207" s="16" t="s">
        <v>366</v>
      </c>
      <c r="D207" s="23">
        <v>1161047161</v>
      </c>
      <c r="E207" s="24">
        <v>1161047161</v>
      </c>
      <c r="F207" s="24">
        <v>161235480</v>
      </c>
      <c r="G207" s="31">
        <f t="shared" si="42"/>
        <v>0.1388707413582832</v>
      </c>
      <c r="H207" s="23">
        <v>-23645468</v>
      </c>
      <c r="I207" s="24">
        <v>90696462</v>
      </c>
      <c r="J207" s="24">
        <v>94184486</v>
      </c>
      <c r="K207" s="23">
        <v>161235480</v>
      </c>
      <c r="L207" s="23">
        <v>0</v>
      </c>
      <c r="M207" s="24">
        <v>0</v>
      </c>
      <c r="N207" s="24">
        <v>0</v>
      </c>
      <c r="O207" s="23">
        <v>0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x14ac:dyDescent="0.2">
      <c r="A208" s="14" t="s">
        <v>20</v>
      </c>
      <c r="B208" s="15" t="s">
        <v>367</v>
      </c>
      <c r="C208" s="16" t="s">
        <v>368</v>
      </c>
      <c r="D208" s="23">
        <v>774729361</v>
      </c>
      <c r="E208" s="24">
        <v>774729361</v>
      </c>
      <c r="F208" s="24">
        <v>189486442</v>
      </c>
      <c r="G208" s="31">
        <f t="shared" si="42"/>
        <v>0.2445840464280532</v>
      </c>
      <c r="H208" s="23">
        <v>0</v>
      </c>
      <c r="I208" s="24">
        <v>7258528</v>
      </c>
      <c r="J208" s="24">
        <v>182227914</v>
      </c>
      <c r="K208" s="23">
        <v>189486442</v>
      </c>
      <c r="L208" s="23">
        <v>0</v>
      </c>
      <c r="M208" s="24">
        <v>0</v>
      </c>
      <c r="N208" s="24">
        <v>0</v>
      </c>
      <c r="O208" s="23">
        <v>0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x14ac:dyDescent="0.2">
      <c r="A209" s="14" t="s">
        <v>20</v>
      </c>
      <c r="B209" s="15" t="s">
        <v>369</v>
      </c>
      <c r="C209" s="16" t="s">
        <v>370</v>
      </c>
      <c r="D209" s="23">
        <v>578147666</v>
      </c>
      <c r="E209" s="24">
        <v>578147666</v>
      </c>
      <c r="F209" s="24">
        <v>106470846</v>
      </c>
      <c r="G209" s="31">
        <f t="shared" si="42"/>
        <v>0.18415856754492199</v>
      </c>
      <c r="H209" s="23">
        <v>32755801</v>
      </c>
      <c r="I209" s="24">
        <v>36591844</v>
      </c>
      <c r="J209" s="24">
        <v>37123201</v>
      </c>
      <c r="K209" s="23">
        <v>106470846</v>
      </c>
      <c r="L209" s="23">
        <v>0</v>
      </c>
      <c r="M209" s="24">
        <v>0</v>
      </c>
      <c r="N209" s="24">
        <v>0</v>
      </c>
      <c r="O209" s="23">
        <v>0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x14ac:dyDescent="0.2">
      <c r="A210" s="14" t="s">
        <v>20</v>
      </c>
      <c r="B210" s="15" t="s">
        <v>371</v>
      </c>
      <c r="C210" s="16" t="s">
        <v>372</v>
      </c>
      <c r="D210" s="23">
        <v>1361479615</v>
      </c>
      <c r="E210" s="24">
        <v>1361479615</v>
      </c>
      <c r="F210" s="24">
        <v>383223612</v>
      </c>
      <c r="G210" s="31">
        <f t="shared" si="42"/>
        <v>0.28147583539104254</v>
      </c>
      <c r="H210" s="23">
        <v>109732516</v>
      </c>
      <c r="I210" s="24">
        <v>142574904</v>
      </c>
      <c r="J210" s="24">
        <v>130916192</v>
      </c>
      <c r="K210" s="23">
        <v>383223612</v>
      </c>
      <c r="L210" s="23">
        <v>0</v>
      </c>
      <c r="M210" s="24">
        <v>0</v>
      </c>
      <c r="N210" s="24">
        <v>0</v>
      </c>
      <c r="O210" s="23">
        <v>0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x14ac:dyDescent="0.2">
      <c r="A211" s="14" t="s">
        <v>20</v>
      </c>
      <c r="B211" s="15" t="s">
        <v>373</v>
      </c>
      <c r="C211" s="16" t="s">
        <v>374</v>
      </c>
      <c r="D211" s="23">
        <v>349012336</v>
      </c>
      <c r="E211" s="24">
        <v>349012336</v>
      </c>
      <c r="F211" s="24">
        <v>70599351</v>
      </c>
      <c r="G211" s="31">
        <f t="shared" si="42"/>
        <v>0.20228325396498306</v>
      </c>
      <c r="H211" s="23">
        <v>26457409</v>
      </c>
      <c r="I211" s="24">
        <v>31575711</v>
      </c>
      <c r="J211" s="24">
        <v>12566231</v>
      </c>
      <c r="K211" s="23">
        <v>70599351</v>
      </c>
      <c r="L211" s="23">
        <v>0</v>
      </c>
      <c r="M211" s="24">
        <v>0</v>
      </c>
      <c r="N211" s="24">
        <v>0</v>
      </c>
      <c r="O211" s="23">
        <v>0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x14ac:dyDescent="0.2">
      <c r="A212" s="14" t="s">
        <v>20</v>
      </c>
      <c r="B212" s="15" t="s">
        <v>375</v>
      </c>
      <c r="C212" s="16" t="s">
        <v>376</v>
      </c>
      <c r="D212" s="23">
        <v>3019754344</v>
      </c>
      <c r="E212" s="24">
        <v>3019754344</v>
      </c>
      <c r="F212" s="24">
        <v>880096450</v>
      </c>
      <c r="G212" s="31">
        <f t="shared" si="42"/>
        <v>0.29144637269871909</v>
      </c>
      <c r="H212" s="23">
        <v>279820863</v>
      </c>
      <c r="I212" s="24">
        <v>286654429</v>
      </c>
      <c r="J212" s="24">
        <v>313621158</v>
      </c>
      <c r="K212" s="23">
        <v>880096450</v>
      </c>
      <c r="L212" s="23">
        <v>0</v>
      </c>
      <c r="M212" s="24">
        <v>0</v>
      </c>
      <c r="N212" s="24">
        <v>0</v>
      </c>
      <c r="O212" s="23">
        <v>0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x14ac:dyDescent="0.2">
      <c r="A213" s="14" t="s">
        <v>35</v>
      </c>
      <c r="B213" s="15" t="s">
        <v>377</v>
      </c>
      <c r="C213" s="16" t="s">
        <v>378</v>
      </c>
      <c r="D213" s="23">
        <v>401383230</v>
      </c>
      <c r="E213" s="24">
        <v>401383230</v>
      </c>
      <c r="F213" s="24">
        <v>194044338</v>
      </c>
      <c r="G213" s="31">
        <f t="shared" si="42"/>
        <v>0.48343907641582334</v>
      </c>
      <c r="H213" s="23">
        <v>27514694</v>
      </c>
      <c r="I213" s="24">
        <v>72298680</v>
      </c>
      <c r="J213" s="24">
        <v>94230964</v>
      </c>
      <c r="K213" s="23">
        <v>194044338</v>
      </c>
      <c r="L213" s="23">
        <v>0</v>
      </c>
      <c r="M213" s="24">
        <v>0</v>
      </c>
      <c r="N213" s="24">
        <v>0</v>
      </c>
      <c r="O213" s="23">
        <v>0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6.5" x14ac:dyDescent="0.3">
      <c r="A214" s="17" t="s">
        <v>0</v>
      </c>
      <c r="B214" s="18" t="s">
        <v>379</v>
      </c>
      <c r="C214" s="19" t="s">
        <v>0</v>
      </c>
      <c r="D214" s="25">
        <f>SUM(D206:D213)</f>
        <v>8367894025</v>
      </c>
      <c r="E214" s="26">
        <f>SUM(E206:E213)</f>
        <v>8367894025</v>
      </c>
      <c r="F214" s="26">
        <f>SUM(F206:F213)</f>
        <v>2041741334</v>
      </c>
      <c r="G214" s="32">
        <f t="shared" si="42"/>
        <v>0.24399703532335307</v>
      </c>
      <c r="H214" s="25">
        <f t="shared" ref="H214:W214" si="43">SUM(H206:H213)</f>
        <v>452635815</v>
      </c>
      <c r="I214" s="26">
        <f t="shared" si="43"/>
        <v>667650558</v>
      </c>
      <c r="J214" s="26">
        <f t="shared" si="43"/>
        <v>921454961</v>
      </c>
      <c r="K214" s="25">
        <f t="shared" si="43"/>
        <v>2041741334</v>
      </c>
      <c r="L214" s="25">
        <f t="shared" si="43"/>
        <v>0</v>
      </c>
      <c r="M214" s="26">
        <f t="shared" si="43"/>
        <v>0</v>
      </c>
      <c r="N214" s="26">
        <f t="shared" si="43"/>
        <v>0</v>
      </c>
      <c r="O214" s="25">
        <f t="shared" si="43"/>
        <v>0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x14ac:dyDescent="0.2">
      <c r="A215" s="14" t="s">
        <v>20</v>
      </c>
      <c r="B215" s="15" t="s">
        <v>380</v>
      </c>
      <c r="C215" s="16" t="s">
        <v>381</v>
      </c>
      <c r="D215" s="23">
        <v>810716319</v>
      </c>
      <c r="E215" s="24">
        <v>810716319</v>
      </c>
      <c r="F215" s="24">
        <v>197190167</v>
      </c>
      <c r="G215" s="31">
        <f t="shared" si="42"/>
        <v>0.2432295519143238</v>
      </c>
      <c r="H215" s="23">
        <v>21820379</v>
      </c>
      <c r="I215" s="24">
        <v>36819583</v>
      </c>
      <c r="J215" s="24">
        <v>138550205</v>
      </c>
      <c r="K215" s="23">
        <v>197190167</v>
      </c>
      <c r="L215" s="23">
        <v>0</v>
      </c>
      <c r="M215" s="24">
        <v>0</v>
      </c>
      <c r="N215" s="24">
        <v>0</v>
      </c>
      <c r="O215" s="23">
        <v>0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x14ac:dyDescent="0.2">
      <c r="A216" s="14" t="s">
        <v>20</v>
      </c>
      <c r="B216" s="15" t="s">
        <v>382</v>
      </c>
      <c r="C216" s="16" t="s">
        <v>383</v>
      </c>
      <c r="D216" s="23">
        <v>4909489775</v>
      </c>
      <c r="E216" s="24">
        <v>4909489775</v>
      </c>
      <c r="F216" s="24">
        <v>859593627</v>
      </c>
      <c r="G216" s="31">
        <f t="shared" si="42"/>
        <v>0.17508817950435593</v>
      </c>
      <c r="H216" s="23">
        <v>156818173</v>
      </c>
      <c r="I216" s="24">
        <v>557612480</v>
      </c>
      <c r="J216" s="24">
        <v>145162974</v>
      </c>
      <c r="K216" s="23">
        <v>859593627</v>
      </c>
      <c r="L216" s="23">
        <v>0</v>
      </c>
      <c r="M216" s="24">
        <v>0</v>
      </c>
      <c r="N216" s="24">
        <v>0</v>
      </c>
      <c r="O216" s="23">
        <v>0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x14ac:dyDescent="0.2">
      <c r="A217" s="14" t="s">
        <v>20</v>
      </c>
      <c r="B217" s="15" t="s">
        <v>384</v>
      </c>
      <c r="C217" s="16" t="s">
        <v>385</v>
      </c>
      <c r="D217" s="23">
        <v>2435283109</v>
      </c>
      <c r="E217" s="24">
        <v>2404052808</v>
      </c>
      <c r="F217" s="24">
        <v>621728732</v>
      </c>
      <c r="G217" s="31">
        <f t="shared" si="42"/>
        <v>0.2553003918527158</v>
      </c>
      <c r="H217" s="23">
        <v>134673950</v>
      </c>
      <c r="I217" s="24">
        <v>255954432</v>
      </c>
      <c r="J217" s="24">
        <v>231100350</v>
      </c>
      <c r="K217" s="23">
        <v>621728732</v>
      </c>
      <c r="L217" s="23">
        <v>0</v>
      </c>
      <c r="M217" s="24">
        <v>0</v>
      </c>
      <c r="N217" s="24">
        <v>0</v>
      </c>
      <c r="O217" s="23">
        <v>0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x14ac:dyDescent="0.2">
      <c r="A218" s="14" t="s">
        <v>20</v>
      </c>
      <c r="B218" s="15" t="s">
        <v>386</v>
      </c>
      <c r="C218" s="16" t="s">
        <v>387</v>
      </c>
      <c r="D218" s="23">
        <v>520874861</v>
      </c>
      <c r="E218" s="24">
        <v>520874861</v>
      </c>
      <c r="F218" s="24">
        <v>70795458</v>
      </c>
      <c r="G218" s="31">
        <f t="shared" si="42"/>
        <v>0.13591644231799468</v>
      </c>
      <c r="H218" s="23">
        <v>26894240</v>
      </c>
      <c r="I218" s="24">
        <v>17141064</v>
      </c>
      <c r="J218" s="24">
        <v>26760154</v>
      </c>
      <c r="K218" s="23">
        <v>70795458</v>
      </c>
      <c r="L218" s="23">
        <v>0</v>
      </c>
      <c r="M218" s="24">
        <v>0</v>
      </c>
      <c r="N218" s="24">
        <v>0</v>
      </c>
      <c r="O218" s="23">
        <v>0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x14ac:dyDescent="0.2">
      <c r="A219" s="14" t="s">
        <v>20</v>
      </c>
      <c r="B219" s="15" t="s">
        <v>388</v>
      </c>
      <c r="C219" s="16" t="s">
        <v>389</v>
      </c>
      <c r="D219" s="23">
        <v>1004035444</v>
      </c>
      <c r="E219" s="24">
        <v>1004035444</v>
      </c>
      <c r="F219" s="24">
        <v>145782953</v>
      </c>
      <c r="G219" s="31">
        <f t="shared" si="42"/>
        <v>0.14519701856262357</v>
      </c>
      <c r="H219" s="23">
        <v>36548462</v>
      </c>
      <c r="I219" s="24">
        <v>62765620</v>
      </c>
      <c r="J219" s="24">
        <v>46468871</v>
      </c>
      <c r="K219" s="23">
        <v>145782953</v>
      </c>
      <c r="L219" s="23">
        <v>0</v>
      </c>
      <c r="M219" s="24">
        <v>0</v>
      </c>
      <c r="N219" s="24">
        <v>0</v>
      </c>
      <c r="O219" s="23">
        <v>0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x14ac:dyDescent="0.2">
      <c r="A220" s="14" t="s">
        <v>20</v>
      </c>
      <c r="B220" s="15" t="s">
        <v>390</v>
      </c>
      <c r="C220" s="16" t="s">
        <v>391</v>
      </c>
      <c r="D220" s="23">
        <v>698776489</v>
      </c>
      <c r="E220" s="24">
        <v>698776489</v>
      </c>
      <c r="F220" s="24">
        <v>168080831</v>
      </c>
      <c r="G220" s="31">
        <f t="shared" si="42"/>
        <v>0.24053589902621925</v>
      </c>
      <c r="H220" s="23">
        <v>66133633</v>
      </c>
      <c r="I220" s="24">
        <v>43807302</v>
      </c>
      <c r="J220" s="24">
        <v>58139896</v>
      </c>
      <c r="K220" s="23">
        <v>168080831</v>
      </c>
      <c r="L220" s="23">
        <v>0</v>
      </c>
      <c r="M220" s="24">
        <v>0</v>
      </c>
      <c r="N220" s="24">
        <v>0</v>
      </c>
      <c r="O220" s="23">
        <v>0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x14ac:dyDescent="0.2">
      <c r="A221" s="14" t="s">
        <v>35</v>
      </c>
      <c r="B221" s="15" t="s">
        <v>392</v>
      </c>
      <c r="C221" s="16" t="s">
        <v>393</v>
      </c>
      <c r="D221" s="23">
        <v>1044930775</v>
      </c>
      <c r="E221" s="24">
        <v>1044930775</v>
      </c>
      <c r="F221" s="24">
        <v>230112682</v>
      </c>
      <c r="G221" s="31">
        <f t="shared" si="42"/>
        <v>0.22021811157777413</v>
      </c>
      <c r="H221" s="23">
        <v>27358354</v>
      </c>
      <c r="I221" s="24">
        <v>121760063</v>
      </c>
      <c r="J221" s="24">
        <v>80994265</v>
      </c>
      <c r="K221" s="23">
        <v>230112682</v>
      </c>
      <c r="L221" s="23">
        <v>0</v>
      </c>
      <c r="M221" s="24">
        <v>0</v>
      </c>
      <c r="N221" s="24">
        <v>0</v>
      </c>
      <c r="O221" s="23">
        <v>0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6.5" x14ac:dyDescent="0.3">
      <c r="A222" s="17" t="s">
        <v>0</v>
      </c>
      <c r="B222" s="18" t="s">
        <v>394</v>
      </c>
      <c r="C222" s="19" t="s">
        <v>0</v>
      </c>
      <c r="D222" s="25">
        <f>SUM(D215:D221)</f>
        <v>11424106772</v>
      </c>
      <c r="E222" s="26">
        <f>SUM(E215:E221)</f>
        <v>11392876471</v>
      </c>
      <c r="F222" s="26">
        <f>SUM(F215:F221)</f>
        <v>2293284450</v>
      </c>
      <c r="G222" s="32">
        <f t="shared" si="42"/>
        <v>0.20074081026805024</v>
      </c>
      <c r="H222" s="25">
        <f t="shared" ref="H222:W222" si="44">SUM(H215:H221)</f>
        <v>470247191</v>
      </c>
      <c r="I222" s="26">
        <f t="shared" si="44"/>
        <v>1095860544</v>
      </c>
      <c r="J222" s="26">
        <f t="shared" si="44"/>
        <v>727176715</v>
      </c>
      <c r="K222" s="25">
        <f t="shared" si="44"/>
        <v>2293284450</v>
      </c>
      <c r="L222" s="25">
        <f t="shared" si="44"/>
        <v>0</v>
      </c>
      <c r="M222" s="26">
        <f t="shared" si="44"/>
        <v>0</v>
      </c>
      <c r="N222" s="26">
        <f t="shared" si="44"/>
        <v>0</v>
      </c>
      <c r="O222" s="25">
        <f t="shared" si="44"/>
        <v>0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x14ac:dyDescent="0.2">
      <c r="A223" s="14" t="s">
        <v>20</v>
      </c>
      <c r="B223" s="15" t="s">
        <v>395</v>
      </c>
      <c r="C223" s="16" t="s">
        <v>396</v>
      </c>
      <c r="D223" s="23">
        <v>976685653</v>
      </c>
      <c r="E223" s="24">
        <v>976685653</v>
      </c>
      <c r="F223" s="24">
        <v>234860028</v>
      </c>
      <c r="G223" s="31">
        <f t="shared" si="42"/>
        <v>0.24046634378072512</v>
      </c>
      <c r="H223" s="23">
        <v>83143728</v>
      </c>
      <c r="I223" s="24">
        <v>87343547</v>
      </c>
      <c r="J223" s="24">
        <v>64372753</v>
      </c>
      <c r="K223" s="23">
        <v>234860028</v>
      </c>
      <c r="L223" s="23">
        <v>0</v>
      </c>
      <c r="M223" s="24">
        <v>0</v>
      </c>
      <c r="N223" s="24">
        <v>0</v>
      </c>
      <c r="O223" s="23">
        <v>0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x14ac:dyDescent="0.2">
      <c r="A224" s="14" t="s">
        <v>20</v>
      </c>
      <c r="B224" s="15" t="s">
        <v>397</v>
      </c>
      <c r="C224" s="16" t="s">
        <v>398</v>
      </c>
      <c r="D224" s="23">
        <v>1291010003</v>
      </c>
      <c r="E224" s="24">
        <v>1296135003</v>
      </c>
      <c r="F224" s="24">
        <v>364585321</v>
      </c>
      <c r="G224" s="31">
        <f t="shared" si="42"/>
        <v>0.28240317282808847</v>
      </c>
      <c r="H224" s="23">
        <v>0</v>
      </c>
      <c r="I224" s="24">
        <v>136126343</v>
      </c>
      <c r="J224" s="24">
        <v>228458978</v>
      </c>
      <c r="K224" s="23">
        <v>364585321</v>
      </c>
      <c r="L224" s="23">
        <v>0</v>
      </c>
      <c r="M224" s="24">
        <v>0</v>
      </c>
      <c r="N224" s="24">
        <v>0</v>
      </c>
      <c r="O224" s="23">
        <v>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x14ac:dyDescent="0.2">
      <c r="A225" s="14" t="s">
        <v>20</v>
      </c>
      <c r="B225" s="15" t="s">
        <v>399</v>
      </c>
      <c r="C225" s="16" t="s">
        <v>400</v>
      </c>
      <c r="D225" s="23">
        <v>1279621005</v>
      </c>
      <c r="E225" s="24">
        <v>1279621005</v>
      </c>
      <c r="F225" s="24">
        <v>290666107</v>
      </c>
      <c r="G225" s="31">
        <f t="shared" si="42"/>
        <v>0.22715015294704388</v>
      </c>
      <c r="H225" s="23">
        <v>78239113</v>
      </c>
      <c r="I225" s="24">
        <v>96452052</v>
      </c>
      <c r="J225" s="24">
        <v>115974942</v>
      </c>
      <c r="K225" s="23">
        <v>290666107</v>
      </c>
      <c r="L225" s="23">
        <v>0</v>
      </c>
      <c r="M225" s="24">
        <v>0</v>
      </c>
      <c r="N225" s="24">
        <v>0</v>
      </c>
      <c r="O225" s="23">
        <v>0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x14ac:dyDescent="0.2">
      <c r="A226" s="14" t="s">
        <v>20</v>
      </c>
      <c r="B226" s="15" t="s">
        <v>401</v>
      </c>
      <c r="C226" s="16" t="s">
        <v>402</v>
      </c>
      <c r="D226" s="23">
        <v>3916388500</v>
      </c>
      <c r="E226" s="24">
        <v>3916388500</v>
      </c>
      <c r="F226" s="24">
        <v>829861075</v>
      </c>
      <c r="G226" s="31">
        <f t="shared" si="42"/>
        <v>0.21189447242019019</v>
      </c>
      <c r="H226" s="23">
        <v>262079212</v>
      </c>
      <c r="I226" s="24">
        <v>314404431</v>
      </c>
      <c r="J226" s="24">
        <v>253377432</v>
      </c>
      <c r="K226" s="23">
        <v>829861075</v>
      </c>
      <c r="L226" s="23">
        <v>0</v>
      </c>
      <c r="M226" s="24">
        <v>0</v>
      </c>
      <c r="N226" s="24">
        <v>0</v>
      </c>
      <c r="O226" s="23">
        <v>0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x14ac:dyDescent="0.2">
      <c r="A227" s="14" t="s">
        <v>35</v>
      </c>
      <c r="B227" s="15" t="s">
        <v>403</v>
      </c>
      <c r="C227" s="16" t="s">
        <v>404</v>
      </c>
      <c r="D227" s="23">
        <v>299519056</v>
      </c>
      <c r="E227" s="24">
        <v>299519056</v>
      </c>
      <c r="F227" s="24">
        <v>75901950</v>
      </c>
      <c r="G227" s="31">
        <f t="shared" si="42"/>
        <v>0.25341275781798672</v>
      </c>
      <c r="H227" s="23">
        <v>24578600</v>
      </c>
      <c r="I227" s="24">
        <v>26148919</v>
      </c>
      <c r="J227" s="24">
        <v>25174431</v>
      </c>
      <c r="K227" s="23">
        <v>75901950</v>
      </c>
      <c r="L227" s="23">
        <v>0</v>
      </c>
      <c r="M227" s="24">
        <v>0</v>
      </c>
      <c r="N227" s="24">
        <v>0</v>
      </c>
      <c r="O227" s="23">
        <v>0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6.5" x14ac:dyDescent="0.3">
      <c r="A228" s="17" t="s">
        <v>0</v>
      </c>
      <c r="B228" s="18" t="s">
        <v>405</v>
      </c>
      <c r="C228" s="19" t="s">
        <v>0</v>
      </c>
      <c r="D228" s="25">
        <f>SUM(D223:D227)</f>
        <v>7763224217</v>
      </c>
      <c r="E228" s="26">
        <f>SUM(E223:E227)</f>
        <v>7768349217</v>
      </c>
      <c r="F228" s="26">
        <f>SUM(F223:F227)</f>
        <v>1795874481</v>
      </c>
      <c r="G228" s="32">
        <f t="shared" si="42"/>
        <v>0.23133100768458714</v>
      </c>
      <c r="H228" s="25">
        <f t="shared" ref="H228:W228" si="45">SUM(H223:H227)</f>
        <v>448040653</v>
      </c>
      <c r="I228" s="26">
        <f t="shared" si="45"/>
        <v>660475292</v>
      </c>
      <c r="J228" s="26">
        <f t="shared" si="45"/>
        <v>687358536</v>
      </c>
      <c r="K228" s="25">
        <f t="shared" si="45"/>
        <v>1795874481</v>
      </c>
      <c r="L228" s="25">
        <f t="shared" si="45"/>
        <v>0</v>
      </c>
      <c r="M228" s="26">
        <f t="shared" si="45"/>
        <v>0</v>
      </c>
      <c r="N228" s="26">
        <f t="shared" si="45"/>
        <v>0</v>
      </c>
      <c r="O228" s="25">
        <f t="shared" si="45"/>
        <v>0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6.5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27555225014</v>
      </c>
      <c r="E229" s="26">
        <f>SUM(E206:E213,E215:E221,E223:E227)</f>
        <v>27529119713</v>
      </c>
      <c r="F229" s="26">
        <f>SUM(F206:F213,F215:F221,F223:F227)</f>
        <v>6130900265</v>
      </c>
      <c r="G229" s="32">
        <f t="shared" si="42"/>
        <v>0.22249501725662083</v>
      </c>
      <c r="H229" s="25">
        <f t="shared" ref="H229:W229" si="46">SUM(H206:H213,H215:H221,H223:H227)</f>
        <v>1370923659</v>
      </c>
      <c r="I229" s="26">
        <f t="shared" si="46"/>
        <v>2423986394</v>
      </c>
      <c r="J229" s="26">
        <f t="shared" si="46"/>
        <v>2335990212</v>
      </c>
      <c r="K229" s="25">
        <f t="shared" si="46"/>
        <v>6130900265</v>
      </c>
      <c r="L229" s="25">
        <f t="shared" si="46"/>
        <v>0</v>
      </c>
      <c r="M229" s="26">
        <f t="shared" si="46"/>
        <v>0</v>
      </c>
      <c r="N229" s="26">
        <f t="shared" si="46"/>
        <v>0</v>
      </c>
      <c r="O229" s="25">
        <f t="shared" si="46"/>
        <v>0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4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4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x14ac:dyDescent="0.2">
      <c r="A232" s="14" t="s">
        <v>20</v>
      </c>
      <c r="B232" s="15" t="s">
        <v>408</v>
      </c>
      <c r="C232" s="16" t="s">
        <v>409</v>
      </c>
      <c r="D232" s="23">
        <v>562149168</v>
      </c>
      <c r="E232" s="24">
        <v>562149168</v>
      </c>
      <c r="F232" s="24">
        <v>146759336</v>
      </c>
      <c r="G232" s="31">
        <f t="shared" ref="G232:G258" si="47">IF(($D232     =0),0,($F232     /$D232     ))</f>
        <v>0.2610683148783029</v>
      </c>
      <c r="H232" s="23">
        <v>59429681</v>
      </c>
      <c r="I232" s="24">
        <v>36515050</v>
      </c>
      <c r="J232" s="24">
        <v>50814605</v>
      </c>
      <c r="K232" s="23">
        <v>146759336</v>
      </c>
      <c r="L232" s="23">
        <v>0</v>
      </c>
      <c r="M232" s="24">
        <v>0</v>
      </c>
      <c r="N232" s="24">
        <v>0</v>
      </c>
      <c r="O232" s="23">
        <v>0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x14ac:dyDescent="0.2">
      <c r="A233" s="14" t="s">
        <v>20</v>
      </c>
      <c r="B233" s="15" t="s">
        <v>410</v>
      </c>
      <c r="C233" s="16" t="s">
        <v>411</v>
      </c>
      <c r="D233" s="23">
        <v>2551637031</v>
      </c>
      <c r="E233" s="24">
        <v>2551637031</v>
      </c>
      <c r="F233" s="24">
        <v>358630678</v>
      </c>
      <c r="G233" s="31">
        <f t="shared" si="47"/>
        <v>0.14054925275145844</v>
      </c>
      <c r="H233" s="23">
        <v>68499512</v>
      </c>
      <c r="I233" s="24">
        <v>78270973</v>
      </c>
      <c r="J233" s="24">
        <v>211860193</v>
      </c>
      <c r="K233" s="23">
        <v>358630678</v>
      </c>
      <c r="L233" s="23">
        <v>0</v>
      </c>
      <c r="M233" s="24">
        <v>0</v>
      </c>
      <c r="N233" s="24">
        <v>0</v>
      </c>
      <c r="O233" s="23">
        <v>0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x14ac:dyDescent="0.2">
      <c r="A234" s="14" t="s">
        <v>20</v>
      </c>
      <c r="B234" s="15" t="s">
        <v>412</v>
      </c>
      <c r="C234" s="16" t="s">
        <v>413</v>
      </c>
      <c r="D234" s="23">
        <v>7349868584</v>
      </c>
      <c r="E234" s="24">
        <v>7349868584</v>
      </c>
      <c r="F234" s="24">
        <v>625692822</v>
      </c>
      <c r="G234" s="31">
        <f t="shared" si="47"/>
        <v>8.5129797199650178E-2</v>
      </c>
      <c r="H234" s="23">
        <v>128606810</v>
      </c>
      <c r="I234" s="24">
        <v>0</v>
      </c>
      <c r="J234" s="24">
        <v>497086012</v>
      </c>
      <c r="K234" s="23">
        <v>625692822</v>
      </c>
      <c r="L234" s="23">
        <v>0</v>
      </c>
      <c r="M234" s="24">
        <v>0</v>
      </c>
      <c r="N234" s="24">
        <v>0</v>
      </c>
      <c r="O234" s="23">
        <v>0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x14ac:dyDescent="0.2">
      <c r="A235" s="14" t="s">
        <v>20</v>
      </c>
      <c r="B235" s="15" t="s">
        <v>414</v>
      </c>
      <c r="C235" s="16" t="s">
        <v>415</v>
      </c>
      <c r="D235" s="23">
        <v>259553738</v>
      </c>
      <c r="E235" s="24">
        <v>259553738</v>
      </c>
      <c r="F235" s="24">
        <v>36253906</v>
      </c>
      <c r="G235" s="31">
        <f t="shared" si="47"/>
        <v>0.1396778419735184</v>
      </c>
      <c r="H235" s="23">
        <v>0</v>
      </c>
      <c r="I235" s="24">
        <v>4485869</v>
      </c>
      <c r="J235" s="24">
        <v>31768037</v>
      </c>
      <c r="K235" s="23">
        <v>36253906</v>
      </c>
      <c r="L235" s="23">
        <v>0</v>
      </c>
      <c r="M235" s="24">
        <v>0</v>
      </c>
      <c r="N235" s="24">
        <v>0</v>
      </c>
      <c r="O235" s="23">
        <v>0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x14ac:dyDescent="0.2">
      <c r="A236" s="14" t="s">
        <v>20</v>
      </c>
      <c r="B236" s="15" t="s">
        <v>416</v>
      </c>
      <c r="C236" s="16" t="s">
        <v>417</v>
      </c>
      <c r="D236" s="23">
        <v>1212357874</v>
      </c>
      <c r="E236" s="24">
        <v>1212357874</v>
      </c>
      <c r="F236" s="24">
        <v>946807880</v>
      </c>
      <c r="G236" s="31">
        <f t="shared" si="47"/>
        <v>0.78096402085973504</v>
      </c>
      <c r="H236" s="23">
        <v>781831351</v>
      </c>
      <c r="I236" s="24">
        <v>117344520</v>
      </c>
      <c r="J236" s="24">
        <v>47632009</v>
      </c>
      <c r="K236" s="23">
        <v>946807880</v>
      </c>
      <c r="L236" s="23">
        <v>0</v>
      </c>
      <c r="M236" s="24">
        <v>0</v>
      </c>
      <c r="N236" s="24">
        <v>0</v>
      </c>
      <c r="O236" s="23">
        <v>0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x14ac:dyDescent="0.2">
      <c r="A237" s="14" t="s">
        <v>35</v>
      </c>
      <c r="B237" s="15" t="s">
        <v>418</v>
      </c>
      <c r="C237" s="16" t="s">
        <v>419</v>
      </c>
      <c r="D237" s="23">
        <v>368318970</v>
      </c>
      <c r="E237" s="24">
        <v>368318970</v>
      </c>
      <c r="F237" s="24">
        <v>51027573</v>
      </c>
      <c r="G237" s="31">
        <f t="shared" si="47"/>
        <v>0.13854179978837364</v>
      </c>
      <c r="H237" s="23">
        <v>0</v>
      </c>
      <c r="I237" s="24">
        <v>30615200</v>
      </c>
      <c r="J237" s="24">
        <v>20412373</v>
      </c>
      <c r="K237" s="23">
        <v>51027573</v>
      </c>
      <c r="L237" s="23">
        <v>0</v>
      </c>
      <c r="M237" s="24">
        <v>0</v>
      </c>
      <c r="N237" s="24">
        <v>0</v>
      </c>
      <c r="O237" s="23">
        <v>0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6.5" x14ac:dyDescent="0.3">
      <c r="A238" s="17" t="s">
        <v>0</v>
      </c>
      <c r="B238" s="18" t="s">
        <v>420</v>
      </c>
      <c r="C238" s="19" t="s">
        <v>0</v>
      </c>
      <c r="D238" s="25">
        <f>SUM(D232:D237)</f>
        <v>12303885365</v>
      </c>
      <c r="E238" s="26">
        <f>SUM(E232:E237)</f>
        <v>12303885365</v>
      </c>
      <c r="F238" s="26">
        <f>SUM(F232:F237)</f>
        <v>2165172195</v>
      </c>
      <c r="G238" s="32">
        <f t="shared" si="47"/>
        <v>0.17597467229003236</v>
      </c>
      <c r="H238" s="25">
        <f t="shared" ref="H238:W238" si="48">SUM(H232:H237)</f>
        <v>1038367354</v>
      </c>
      <c r="I238" s="26">
        <f t="shared" si="48"/>
        <v>267231612</v>
      </c>
      <c r="J238" s="26">
        <f t="shared" si="48"/>
        <v>859573229</v>
      </c>
      <c r="K238" s="25">
        <f t="shared" si="48"/>
        <v>2165172195</v>
      </c>
      <c r="L238" s="25">
        <f t="shared" si="48"/>
        <v>0</v>
      </c>
      <c r="M238" s="26">
        <f t="shared" si="48"/>
        <v>0</v>
      </c>
      <c r="N238" s="26">
        <f t="shared" si="48"/>
        <v>0</v>
      </c>
      <c r="O238" s="25">
        <f t="shared" si="48"/>
        <v>0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x14ac:dyDescent="0.2">
      <c r="A239" s="14" t="s">
        <v>20</v>
      </c>
      <c r="B239" s="15" t="s">
        <v>421</v>
      </c>
      <c r="C239" s="16" t="s">
        <v>422</v>
      </c>
      <c r="D239" s="23">
        <v>234283992</v>
      </c>
      <c r="E239" s="24">
        <v>234283992</v>
      </c>
      <c r="F239" s="24">
        <v>40744972</v>
      </c>
      <c r="G239" s="31">
        <f t="shared" si="47"/>
        <v>0.17391274432441803</v>
      </c>
      <c r="H239" s="23">
        <v>20522371</v>
      </c>
      <c r="I239" s="24">
        <v>0</v>
      </c>
      <c r="J239" s="24">
        <v>20222601</v>
      </c>
      <c r="K239" s="23">
        <v>40744972</v>
      </c>
      <c r="L239" s="23">
        <v>0</v>
      </c>
      <c r="M239" s="24">
        <v>0</v>
      </c>
      <c r="N239" s="24">
        <v>0</v>
      </c>
      <c r="O239" s="23">
        <v>0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x14ac:dyDescent="0.2">
      <c r="A240" s="14" t="s">
        <v>20</v>
      </c>
      <c r="B240" s="15" t="s">
        <v>423</v>
      </c>
      <c r="C240" s="16" t="s">
        <v>424</v>
      </c>
      <c r="D240" s="23">
        <v>1338637013</v>
      </c>
      <c r="E240" s="24">
        <v>1338637013</v>
      </c>
      <c r="F240" s="24">
        <v>58848048</v>
      </c>
      <c r="G240" s="31">
        <f t="shared" si="47"/>
        <v>4.3961169031264492E-2</v>
      </c>
      <c r="H240" s="23">
        <v>0</v>
      </c>
      <c r="I240" s="24">
        <v>659995</v>
      </c>
      <c r="J240" s="24">
        <v>58188053</v>
      </c>
      <c r="K240" s="23">
        <v>58848048</v>
      </c>
      <c r="L240" s="23">
        <v>0</v>
      </c>
      <c r="M240" s="24">
        <v>0</v>
      </c>
      <c r="N240" s="24">
        <v>0</v>
      </c>
      <c r="O240" s="23">
        <v>0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x14ac:dyDescent="0.2">
      <c r="A241" s="14" t="s">
        <v>20</v>
      </c>
      <c r="B241" s="15" t="s">
        <v>425</v>
      </c>
      <c r="C241" s="16" t="s">
        <v>426</v>
      </c>
      <c r="D241" s="23">
        <v>1179094502</v>
      </c>
      <c r="E241" s="24">
        <v>1179094502</v>
      </c>
      <c r="F241" s="24">
        <v>178256601</v>
      </c>
      <c r="G241" s="31">
        <f t="shared" si="47"/>
        <v>0.15118092798977362</v>
      </c>
      <c r="H241" s="23">
        <v>55130175</v>
      </c>
      <c r="I241" s="24">
        <v>59154331</v>
      </c>
      <c r="J241" s="24">
        <v>63972095</v>
      </c>
      <c r="K241" s="23">
        <v>178256601</v>
      </c>
      <c r="L241" s="23">
        <v>0</v>
      </c>
      <c r="M241" s="24">
        <v>0</v>
      </c>
      <c r="N241" s="24">
        <v>0</v>
      </c>
      <c r="O241" s="23">
        <v>0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x14ac:dyDescent="0.2">
      <c r="A242" s="14" t="s">
        <v>20</v>
      </c>
      <c r="B242" s="15" t="s">
        <v>427</v>
      </c>
      <c r="C242" s="16" t="s">
        <v>428</v>
      </c>
      <c r="D242" s="23">
        <v>505170419</v>
      </c>
      <c r="E242" s="24">
        <v>505170419</v>
      </c>
      <c r="F242" s="24">
        <v>0</v>
      </c>
      <c r="G242" s="31">
        <f t="shared" si="47"/>
        <v>0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0</v>
      </c>
      <c r="N242" s="24">
        <v>0</v>
      </c>
      <c r="O242" s="23">
        <v>0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x14ac:dyDescent="0.2">
      <c r="A243" s="14" t="s">
        <v>20</v>
      </c>
      <c r="B243" s="15" t="s">
        <v>429</v>
      </c>
      <c r="C243" s="16" t="s">
        <v>430</v>
      </c>
      <c r="D243" s="23">
        <v>511465921</v>
      </c>
      <c r="E243" s="24">
        <v>511465921</v>
      </c>
      <c r="F243" s="24">
        <v>75886758</v>
      </c>
      <c r="G243" s="31">
        <f t="shared" si="47"/>
        <v>0.14837109352589692</v>
      </c>
      <c r="H243" s="23">
        <v>20230286</v>
      </c>
      <c r="I243" s="24">
        <v>29067918</v>
      </c>
      <c r="J243" s="24">
        <v>26588554</v>
      </c>
      <c r="K243" s="23">
        <v>75886758</v>
      </c>
      <c r="L243" s="23">
        <v>0</v>
      </c>
      <c r="M243" s="24">
        <v>0</v>
      </c>
      <c r="N243" s="24">
        <v>0</v>
      </c>
      <c r="O243" s="23">
        <v>0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x14ac:dyDescent="0.2">
      <c r="A244" s="14" t="s">
        <v>35</v>
      </c>
      <c r="B244" s="15" t="s">
        <v>431</v>
      </c>
      <c r="C244" s="16" t="s">
        <v>432</v>
      </c>
      <c r="D244" s="23">
        <v>892368413</v>
      </c>
      <c r="E244" s="24">
        <v>892368413</v>
      </c>
      <c r="F244" s="24">
        <v>251614213</v>
      </c>
      <c r="G244" s="31">
        <f t="shared" si="47"/>
        <v>0.28196225833914629</v>
      </c>
      <c r="H244" s="23">
        <v>35443525</v>
      </c>
      <c r="I244" s="24">
        <v>95670149</v>
      </c>
      <c r="J244" s="24">
        <v>120500539</v>
      </c>
      <c r="K244" s="23">
        <v>251614213</v>
      </c>
      <c r="L244" s="23">
        <v>0</v>
      </c>
      <c r="M244" s="24">
        <v>0</v>
      </c>
      <c r="N244" s="24">
        <v>0</v>
      </c>
      <c r="O244" s="23">
        <v>0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6.5" x14ac:dyDescent="0.3">
      <c r="A245" s="17" t="s">
        <v>0</v>
      </c>
      <c r="B245" s="18" t="s">
        <v>433</v>
      </c>
      <c r="C245" s="19" t="s">
        <v>0</v>
      </c>
      <c r="D245" s="25">
        <f>SUM(D239:D244)</f>
        <v>4661020260</v>
      </c>
      <c r="E245" s="26">
        <f>SUM(E239:E244)</f>
        <v>4661020260</v>
      </c>
      <c r="F245" s="26">
        <f>SUM(F239:F244)</f>
        <v>605350592</v>
      </c>
      <c r="G245" s="32">
        <f t="shared" si="47"/>
        <v>0.12987512566615619</v>
      </c>
      <c r="H245" s="25">
        <f t="shared" ref="H245:W245" si="49">SUM(H239:H244)</f>
        <v>131326357</v>
      </c>
      <c r="I245" s="26">
        <f t="shared" si="49"/>
        <v>184552393</v>
      </c>
      <c r="J245" s="26">
        <f t="shared" si="49"/>
        <v>289471842</v>
      </c>
      <c r="K245" s="25">
        <f t="shared" si="49"/>
        <v>605350592</v>
      </c>
      <c r="L245" s="25">
        <f t="shared" si="49"/>
        <v>0</v>
      </c>
      <c r="M245" s="26">
        <f t="shared" si="49"/>
        <v>0</v>
      </c>
      <c r="N245" s="26">
        <f t="shared" si="49"/>
        <v>0</v>
      </c>
      <c r="O245" s="25">
        <f t="shared" si="49"/>
        <v>0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x14ac:dyDescent="0.2">
      <c r="A246" s="14" t="s">
        <v>20</v>
      </c>
      <c r="B246" s="15" t="s">
        <v>434</v>
      </c>
      <c r="C246" s="16" t="s">
        <v>435</v>
      </c>
      <c r="D246" s="23">
        <v>570434364</v>
      </c>
      <c r="E246" s="24">
        <v>570434364</v>
      </c>
      <c r="F246" s="24">
        <v>32265133</v>
      </c>
      <c r="G246" s="31">
        <f t="shared" si="47"/>
        <v>5.65623935657565E-2</v>
      </c>
      <c r="H246" s="23">
        <v>1574878</v>
      </c>
      <c r="I246" s="24">
        <v>0</v>
      </c>
      <c r="J246" s="24">
        <v>30690255</v>
      </c>
      <c r="K246" s="23">
        <v>32265133</v>
      </c>
      <c r="L246" s="23">
        <v>0</v>
      </c>
      <c r="M246" s="24">
        <v>0</v>
      </c>
      <c r="N246" s="24">
        <v>0</v>
      </c>
      <c r="O246" s="23">
        <v>0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x14ac:dyDescent="0.2">
      <c r="A247" s="14" t="s">
        <v>20</v>
      </c>
      <c r="B247" s="15" t="s">
        <v>436</v>
      </c>
      <c r="C247" s="16" t="s">
        <v>437</v>
      </c>
      <c r="D247" s="23">
        <v>233378486</v>
      </c>
      <c r="E247" s="24">
        <v>233378486</v>
      </c>
      <c r="F247" s="24">
        <v>64988185</v>
      </c>
      <c r="G247" s="31">
        <f t="shared" si="47"/>
        <v>0.27846690632828941</v>
      </c>
      <c r="H247" s="23">
        <v>22110889</v>
      </c>
      <c r="I247" s="24">
        <v>13922048</v>
      </c>
      <c r="J247" s="24">
        <v>28955248</v>
      </c>
      <c r="K247" s="23">
        <v>64988185</v>
      </c>
      <c r="L247" s="23">
        <v>0</v>
      </c>
      <c r="M247" s="24">
        <v>0</v>
      </c>
      <c r="N247" s="24">
        <v>0</v>
      </c>
      <c r="O247" s="23">
        <v>0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x14ac:dyDescent="0.2">
      <c r="A248" s="14" t="s">
        <v>20</v>
      </c>
      <c r="B248" s="15" t="s">
        <v>438</v>
      </c>
      <c r="C248" s="16" t="s">
        <v>439</v>
      </c>
      <c r="D248" s="23">
        <v>360261107</v>
      </c>
      <c r="E248" s="24">
        <v>360261107</v>
      </c>
      <c r="F248" s="24">
        <v>63823762</v>
      </c>
      <c r="G248" s="31">
        <f t="shared" si="47"/>
        <v>0.17715973431458978</v>
      </c>
      <c r="H248" s="23">
        <v>0</v>
      </c>
      <c r="I248" s="24">
        <v>38053501</v>
      </c>
      <c r="J248" s="24">
        <v>25770261</v>
      </c>
      <c r="K248" s="23">
        <v>63823762</v>
      </c>
      <c r="L248" s="23">
        <v>0</v>
      </c>
      <c r="M248" s="24">
        <v>0</v>
      </c>
      <c r="N248" s="24">
        <v>0</v>
      </c>
      <c r="O248" s="23">
        <v>0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x14ac:dyDescent="0.2">
      <c r="A249" s="14" t="s">
        <v>20</v>
      </c>
      <c r="B249" s="15" t="s">
        <v>440</v>
      </c>
      <c r="C249" s="16" t="s">
        <v>441</v>
      </c>
      <c r="D249" s="23">
        <v>351695006</v>
      </c>
      <c r="E249" s="24">
        <v>351695006</v>
      </c>
      <c r="F249" s="24">
        <v>56677579</v>
      </c>
      <c r="G249" s="31">
        <f t="shared" si="47"/>
        <v>0.1611554842493271</v>
      </c>
      <c r="H249" s="23">
        <v>12097833</v>
      </c>
      <c r="I249" s="24">
        <v>11119594</v>
      </c>
      <c r="J249" s="24">
        <v>33460152</v>
      </c>
      <c r="K249" s="23">
        <v>56677579</v>
      </c>
      <c r="L249" s="23">
        <v>0</v>
      </c>
      <c r="M249" s="24">
        <v>0</v>
      </c>
      <c r="N249" s="24">
        <v>0</v>
      </c>
      <c r="O249" s="23">
        <v>0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x14ac:dyDescent="0.2">
      <c r="A250" s="14" t="s">
        <v>20</v>
      </c>
      <c r="B250" s="15" t="s">
        <v>442</v>
      </c>
      <c r="C250" s="16" t="s">
        <v>443</v>
      </c>
      <c r="D250" s="23">
        <v>212088960</v>
      </c>
      <c r="E250" s="24">
        <v>212088960</v>
      </c>
      <c r="F250" s="24">
        <v>51513079</v>
      </c>
      <c r="G250" s="31">
        <f t="shared" si="47"/>
        <v>0.24288430194574956</v>
      </c>
      <c r="H250" s="23">
        <v>21042868</v>
      </c>
      <c r="I250" s="24">
        <v>8872123</v>
      </c>
      <c r="J250" s="24">
        <v>21598088</v>
      </c>
      <c r="K250" s="23">
        <v>51513079</v>
      </c>
      <c r="L250" s="23">
        <v>0</v>
      </c>
      <c r="M250" s="24">
        <v>0</v>
      </c>
      <c r="N250" s="24">
        <v>0</v>
      </c>
      <c r="O250" s="23">
        <v>0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x14ac:dyDescent="0.2">
      <c r="A251" s="14" t="s">
        <v>35</v>
      </c>
      <c r="B251" s="15" t="s">
        <v>444</v>
      </c>
      <c r="C251" s="16" t="s">
        <v>445</v>
      </c>
      <c r="D251" s="23">
        <v>542042511</v>
      </c>
      <c r="E251" s="24">
        <v>542042511</v>
      </c>
      <c r="F251" s="24">
        <v>101703894</v>
      </c>
      <c r="G251" s="31">
        <f t="shared" si="47"/>
        <v>0.1876308443268945</v>
      </c>
      <c r="H251" s="23">
        <v>36497508</v>
      </c>
      <c r="I251" s="24">
        <v>29537556</v>
      </c>
      <c r="J251" s="24">
        <v>35668830</v>
      </c>
      <c r="K251" s="23">
        <v>101703894</v>
      </c>
      <c r="L251" s="23">
        <v>0</v>
      </c>
      <c r="M251" s="24">
        <v>0</v>
      </c>
      <c r="N251" s="24">
        <v>0</v>
      </c>
      <c r="O251" s="23">
        <v>0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6.5" x14ac:dyDescent="0.3">
      <c r="A252" s="17" t="s">
        <v>0</v>
      </c>
      <c r="B252" s="18" t="s">
        <v>446</v>
      </c>
      <c r="C252" s="19" t="s">
        <v>0</v>
      </c>
      <c r="D252" s="25">
        <f>SUM(D246:D251)</f>
        <v>2269900434</v>
      </c>
      <c r="E252" s="26">
        <f>SUM(E246:E251)</f>
        <v>2269900434</v>
      </c>
      <c r="F252" s="26">
        <f>SUM(F246:F251)</f>
        <v>370971632</v>
      </c>
      <c r="G252" s="32">
        <f t="shared" si="47"/>
        <v>0.1634307947799617</v>
      </c>
      <c r="H252" s="25">
        <f t="shared" ref="H252:W252" si="50">SUM(H246:H251)</f>
        <v>93323976</v>
      </c>
      <c r="I252" s="26">
        <f t="shared" si="50"/>
        <v>101504822</v>
      </c>
      <c r="J252" s="26">
        <f t="shared" si="50"/>
        <v>176142834</v>
      </c>
      <c r="K252" s="25">
        <f t="shared" si="50"/>
        <v>370971632</v>
      </c>
      <c r="L252" s="25">
        <f t="shared" si="50"/>
        <v>0</v>
      </c>
      <c r="M252" s="26">
        <f t="shared" si="50"/>
        <v>0</v>
      </c>
      <c r="N252" s="26">
        <f t="shared" si="50"/>
        <v>0</v>
      </c>
      <c r="O252" s="25">
        <f t="shared" si="50"/>
        <v>0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x14ac:dyDescent="0.2">
      <c r="A253" s="14" t="s">
        <v>20</v>
      </c>
      <c r="B253" s="15" t="s">
        <v>447</v>
      </c>
      <c r="C253" s="16" t="s">
        <v>448</v>
      </c>
      <c r="D253" s="23">
        <v>4287707945</v>
      </c>
      <c r="E253" s="24">
        <v>4287707945</v>
      </c>
      <c r="F253" s="24">
        <v>613696980</v>
      </c>
      <c r="G253" s="31">
        <f t="shared" si="47"/>
        <v>0.14312938004922815</v>
      </c>
      <c r="H253" s="23">
        <v>121220792</v>
      </c>
      <c r="I253" s="24">
        <v>193171457</v>
      </c>
      <c r="J253" s="24">
        <v>299304731</v>
      </c>
      <c r="K253" s="23">
        <v>613696980</v>
      </c>
      <c r="L253" s="23">
        <v>0</v>
      </c>
      <c r="M253" s="24">
        <v>0</v>
      </c>
      <c r="N253" s="24">
        <v>0</v>
      </c>
      <c r="O253" s="23">
        <v>0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x14ac:dyDescent="0.2">
      <c r="A254" s="14" t="s">
        <v>20</v>
      </c>
      <c r="B254" s="15" t="s">
        <v>449</v>
      </c>
      <c r="C254" s="16" t="s">
        <v>450</v>
      </c>
      <c r="D254" s="23">
        <v>585450729</v>
      </c>
      <c r="E254" s="24">
        <v>585450729</v>
      </c>
      <c r="F254" s="24">
        <v>68414891</v>
      </c>
      <c r="G254" s="31">
        <f t="shared" si="47"/>
        <v>0.1168584948503839</v>
      </c>
      <c r="H254" s="23">
        <v>12478934</v>
      </c>
      <c r="I254" s="24">
        <v>18331422</v>
      </c>
      <c r="J254" s="24">
        <v>37604535</v>
      </c>
      <c r="K254" s="23">
        <v>68414891</v>
      </c>
      <c r="L254" s="23">
        <v>0</v>
      </c>
      <c r="M254" s="24">
        <v>0</v>
      </c>
      <c r="N254" s="24">
        <v>0</v>
      </c>
      <c r="O254" s="23">
        <v>0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x14ac:dyDescent="0.2">
      <c r="A255" s="14" t="s">
        <v>20</v>
      </c>
      <c r="B255" s="15" t="s">
        <v>451</v>
      </c>
      <c r="C255" s="16" t="s">
        <v>452</v>
      </c>
      <c r="D255" s="23">
        <v>2270095304</v>
      </c>
      <c r="E255" s="24">
        <v>2270095304</v>
      </c>
      <c r="F255" s="24">
        <v>492292615</v>
      </c>
      <c r="G255" s="31">
        <f t="shared" si="47"/>
        <v>0.21685988871593206</v>
      </c>
      <c r="H255" s="23">
        <v>185501754</v>
      </c>
      <c r="I255" s="24">
        <v>125084907</v>
      </c>
      <c r="J255" s="24">
        <v>181705954</v>
      </c>
      <c r="K255" s="23">
        <v>492292615</v>
      </c>
      <c r="L255" s="23">
        <v>0</v>
      </c>
      <c r="M255" s="24">
        <v>0</v>
      </c>
      <c r="N255" s="24">
        <v>0</v>
      </c>
      <c r="O255" s="23">
        <v>0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x14ac:dyDescent="0.2">
      <c r="A256" s="14" t="s">
        <v>35</v>
      </c>
      <c r="B256" s="15" t="s">
        <v>453</v>
      </c>
      <c r="C256" s="16" t="s">
        <v>454</v>
      </c>
      <c r="D256" s="23">
        <v>230517000</v>
      </c>
      <c r="E256" s="24">
        <v>230517000</v>
      </c>
      <c r="F256" s="24">
        <v>50906953</v>
      </c>
      <c r="G256" s="31">
        <f t="shared" si="47"/>
        <v>0.22083817245582754</v>
      </c>
      <c r="H256" s="23">
        <v>0</v>
      </c>
      <c r="I256" s="24">
        <v>15940588</v>
      </c>
      <c r="J256" s="24">
        <v>34966365</v>
      </c>
      <c r="K256" s="23">
        <v>50906953</v>
      </c>
      <c r="L256" s="23">
        <v>0</v>
      </c>
      <c r="M256" s="24">
        <v>0</v>
      </c>
      <c r="N256" s="24">
        <v>0</v>
      </c>
      <c r="O256" s="23">
        <v>0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6.5" x14ac:dyDescent="0.3">
      <c r="A257" s="17" t="s">
        <v>0</v>
      </c>
      <c r="B257" s="18" t="s">
        <v>455</v>
      </c>
      <c r="C257" s="19" t="s">
        <v>0</v>
      </c>
      <c r="D257" s="25">
        <f>SUM(D253:D256)</f>
        <v>7373770978</v>
      </c>
      <c r="E257" s="26">
        <f>SUM(E253:E256)</f>
        <v>7373770978</v>
      </c>
      <c r="F257" s="26">
        <f>SUM(F253:F256)</f>
        <v>1225311439</v>
      </c>
      <c r="G257" s="32">
        <f t="shared" si="47"/>
        <v>0.16617161594193466</v>
      </c>
      <c r="H257" s="25">
        <f t="shared" ref="H257:W257" si="51">SUM(H253:H256)</f>
        <v>319201480</v>
      </c>
      <c r="I257" s="26">
        <f t="shared" si="51"/>
        <v>352528374</v>
      </c>
      <c r="J257" s="26">
        <f t="shared" si="51"/>
        <v>553581585</v>
      </c>
      <c r="K257" s="25">
        <f t="shared" si="51"/>
        <v>1225311439</v>
      </c>
      <c r="L257" s="25">
        <f t="shared" si="51"/>
        <v>0</v>
      </c>
      <c r="M257" s="26">
        <f t="shared" si="51"/>
        <v>0</v>
      </c>
      <c r="N257" s="26">
        <f t="shared" si="51"/>
        <v>0</v>
      </c>
      <c r="O257" s="25">
        <f t="shared" si="51"/>
        <v>0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6.5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26608577037</v>
      </c>
      <c r="E258" s="26">
        <f>SUM(E232:E237,E239:E244,E246:E251,E253:E256)</f>
        <v>26608577037</v>
      </c>
      <c r="F258" s="26">
        <f>SUM(F232:F237,F239:F244,F246:F251,F253:F256)</f>
        <v>4366805858</v>
      </c>
      <c r="G258" s="32">
        <f t="shared" si="47"/>
        <v>0.16411271643454775</v>
      </c>
      <c r="H258" s="25">
        <f t="shared" ref="H258:W258" si="52">SUM(H232:H237,H239:H244,H246:H251,H253:H256)</f>
        <v>1582219167</v>
      </c>
      <c r="I258" s="26">
        <f t="shared" si="52"/>
        <v>905817201</v>
      </c>
      <c r="J258" s="26">
        <f t="shared" si="52"/>
        <v>1878769490</v>
      </c>
      <c r="K258" s="25">
        <f t="shared" si="52"/>
        <v>4366805858</v>
      </c>
      <c r="L258" s="25">
        <f t="shared" si="52"/>
        <v>0</v>
      </c>
      <c r="M258" s="26">
        <f t="shared" si="52"/>
        <v>0</v>
      </c>
      <c r="N258" s="26">
        <f t="shared" si="52"/>
        <v>0</v>
      </c>
      <c r="O258" s="25">
        <f t="shared" si="52"/>
        <v>0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4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x14ac:dyDescent="0.2">
      <c r="A261" s="14" t="s">
        <v>20</v>
      </c>
      <c r="B261" s="15" t="s">
        <v>458</v>
      </c>
      <c r="C261" s="16" t="s">
        <v>459</v>
      </c>
      <c r="D261" s="23">
        <v>323988199</v>
      </c>
      <c r="E261" s="24">
        <v>323988199</v>
      </c>
      <c r="F261" s="24">
        <v>54516226</v>
      </c>
      <c r="G261" s="31">
        <f t="shared" ref="G261:G297" si="53">IF(($D261     =0),0,($F261     /$D261     ))</f>
        <v>0.16826608551875064</v>
      </c>
      <c r="H261" s="23">
        <v>12460727</v>
      </c>
      <c r="I261" s="24">
        <v>17387476</v>
      </c>
      <c r="J261" s="24">
        <v>24668023</v>
      </c>
      <c r="K261" s="23">
        <v>54516226</v>
      </c>
      <c r="L261" s="23">
        <v>0</v>
      </c>
      <c r="M261" s="24">
        <v>0</v>
      </c>
      <c r="N261" s="24">
        <v>0</v>
      </c>
      <c r="O261" s="23">
        <v>0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x14ac:dyDescent="0.2">
      <c r="A262" s="14" t="s">
        <v>20</v>
      </c>
      <c r="B262" s="15" t="s">
        <v>460</v>
      </c>
      <c r="C262" s="16" t="s">
        <v>461</v>
      </c>
      <c r="D262" s="23">
        <v>648174897</v>
      </c>
      <c r="E262" s="24">
        <v>648174897</v>
      </c>
      <c r="F262" s="24">
        <v>156684441</v>
      </c>
      <c r="G262" s="31">
        <f t="shared" si="53"/>
        <v>0.24173173278569596</v>
      </c>
      <c r="H262" s="23">
        <v>35767762</v>
      </c>
      <c r="I262" s="24">
        <v>57575201</v>
      </c>
      <c r="J262" s="24">
        <v>63341478</v>
      </c>
      <c r="K262" s="23">
        <v>156684441</v>
      </c>
      <c r="L262" s="23">
        <v>0</v>
      </c>
      <c r="M262" s="24">
        <v>0</v>
      </c>
      <c r="N262" s="24">
        <v>0</v>
      </c>
      <c r="O262" s="23">
        <v>0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x14ac:dyDescent="0.2">
      <c r="A263" s="14" t="s">
        <v>20</v>
      </c>
      <c r="B263" s="15" t="s">
        <v>462</v>
      </c>
      <c r="C263" s="16" t="s">
        <v>463</v>
      </c>
      <c r="D263" s="23">
        <v>799449186</v>
      </c>
      <c r="E263" s="24">
        <v>799449186</v>
      </c>
      <c r="F263" s="24">
        <v>103913765</v>
      </c>
      <c r="G263" s="31">
        <f t="shared" si="53"/>
        <v>0.12998170092576716</v>
      </c>
      <c r="H263" s="23">
        <v>0</v>
      </c>
      <c r="I263" s="24">
        <v>80449360</v>
      </c>
      <c r="J263" s="24">
        <v>23464405</v>
      </c>
      <c r="K263" s="23">
        <v>103913765</v>
      </c>
      <c r="L263" s="23">
        <v>0</v>
      </c>
      <c r="M263" s="24">
        <v>0</v>
      </c>
      <c r="N263" s="24">
        <v>0</v>
      </c>
      <c r="O263" s="23">
        <v>0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x14ac:dyDescent="0.2">
      <c r="A264" s="14" t="s">
        <v>35</v>
      </c>
      <c r="B264" s="15" t="s">
        <v>464</v>
      </c>
      <c r="C264" s="16" t="s">
        <v>465</v>
      </c>
      <c r="D264" s="23">
        <v>119931586</v>
      </c>
      <c r="E264" s="24">
        <v>119931586</v>
      </c>
      <c r="F264" s="24">
        <v>22949568</v>
      </c>
      <c r="G264" s="31">
        <f t="shared" si="53"/>
        <v>0.19135549495693319</v>
      </c>
      <c r="H264" s="23">
        <v>9777518</v>
      </c>
      <c r="I264" s="24">
        <v>0</v>
      </c>
      <c r="J264" s="24">
        <v>13172050</v>
      </c>
      <c r="K264" s="23">
        <v>22949568</v>
      </c>
      <c r="L264" s="23">
        <v>0</v>
      </c>
      <c r="M264" s="24">
        <v>0</v>
      </c>
      <c r="N264" s="24">
        <v>0</v>
      </c>
      <c r="O264" s="23">
        <v>0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6.5" x14ac:dyDescent="0.3">
      <c r="A265" s="17" t="s">
        <v>0</v>
      </c>
      <c r="B265" s="18" t="s">
        <v>466</v>
      </c>
      <c r="C265" s="19" t="s">
        <v>0</v>
      </c>
      <c r="D265" s="25">
        <f>SUM(D261:D264)</f>
        <v>1891543868</v>
      </c>
      <c r="E265" s="26">
        <f>SUM(E261:E264)</f>
        <v>1891543868</v>
      </c>
      <c r="F265" s="26">
        <f>SUM(F261:F264)</f>
        <v>338064000</v>
      </c>
      <c r="G265" s="32">
        <f t="shared" si="53"/>
        <v>0.17872384866096058</v>
      </c>
      <c r="H265" s="25">
        <f t="shared" ref="H265:W265" si="54">SUM(H261:H264)</f>
        <v>58006007</v>
      </c>
      <c r="I265" s="26">
        <f t="shared" si="54"/>
        <v>155412037</v>
      </c>
      <c r="J265" s="26">
        <f t="shared" si="54"/>
        <v>124645956</v>
      </c>
      <c r="K265" s="25">
        <f t="shared" si="54"/>
        <v>338064000</v>
      </c>
      <c r="L265" s="25">
        <f t="shared" si="54"/>
        <v>0</v>
      </c>
      <c r="M265" s="26">
        <f t="shared" si="54"/>
        <v>0</v>
      </c>
      <c r="N265" s="26">
        <f t="shared" si="54"/>
        <v>0</v>
      </c>
      <c r="O265" s="25">
        <f t="shared" si="54"/>
        <v>0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x14ac:dyDescent="0.2">
      <c r="A266" s="14" t="s">
        <v>20</v>
      </c>
      <c r="B266" s="15" t="s">
        <v>467</v>
      </c>
      <c r="C266" s="16" t="s">
        <v>468</v>
      </c>
      <c r="D266" s="23">
        <v>118749219</v>
      </c>
      <c r="E266" s="24">
        <v>118749219</v>
      </c>
      <c r="F266" s="24">
        <v>7838130</v>
      </c>
      <c r="G266" s="31">
        <f t="shared" si="53"/>
        <v>6.6005739372483788E-2</v>
      </c>
      <c r="H266" s="23">
        <v>4066861</v>
      </c>
      <c r="I266" s="24">
        <v>0</v>
      </c>
      <c r="J266" s="24">
        <v>3771269</v>
      </c>
      <c r="K266" s="23">
        <v>7838130</v>
      </c>
      <c r="L266" s="23">
        <v>0</v>
      </c>
      <c r="M266" s="24">
        <v>0</v>
      </c>
      <c r="N266" s="24">
        <v>0</v>
      </c>
      <c r="O266" s="23">
        <v>0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x14ac:dyDescent="0.2">
      <c r="A267" s="14" t="s">
        <v>20</v>
      </c>
      <c r="B267" s="15" t="s">
        <v>469</v>
      </c>
      <c r="C267" s="16" t="s">
        <v>470</v>
      </c>
      <c r="D267" s="23">
        <v>504123361</v>
      </c>
      <c r="E267" s="24">
        <v>504123361</v>
      </c>
      <c r="F267" s="24">
        <v>89988674</v>
      </c>
      <c r="G267" s="31">
        <f t="shared" si="53"/>
        <v>0.17850526470642966</v>
      </c>
      <c r="H267" s="23">
        <v>26576376</v>
      </c>
      <c r="I267" s="24">
        <v>34956070</v>
      </c>
      <c r="J267" s="24">
        <v>28456228</v>
      </c>
      <c r="K267" s="23">
        <v>89988674</v>
      </c>
      <c r="L267" s="23">
        <v>0</v>
      </c>
      <c r="M267" s="24">
        <v>0</v>
      </c>
      <c r="N267" s="24">
        <v>0</v>
      </c>
      <c r="O267" s="23">
        <v>0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x14ac:dyDescent="0.2">
      <c r="A268" s="14" t="s">
        <v>20</v>
      </c>
      <c r="B268" s="15" t="s">
        <v>471</v>
      </c>
      <c r="C268" s="16" t="s">
        <v>472</v>
      </c>
      <c r="D268" s="23">
        <v>119345000</v>
      </c>
      <c r="E268" s="24">
        <v>119345000</v>
      </c>
      <c r="F268" s="24">
        <v>10824441</v>
      </c>
      <c r="G268" s="31">
        <f t="shared" si="53"/>
        <v>9.069873895010265E-2</v>
      </c>
      <c r="H268" s="23">
        <v>0</v>
      </c>
      <c r="I268" s="24">
        <v>3516069</v>
      </c>
      <c r="J268" s="24">
        <v>7308372</v>
      </c>
      <c r="K268" s="23">
        <v>10824441</v>
      </c>
      <c r="L268" s="23">
        <v>0</v>
      </c>
      <c r="M268" s="24">
        <v>0</v>
      </c>
      <c r="N268" s="24">
        <v>0</v>
      </c>
      <c r="O268" s="23">
        <v>0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x14ac:dyDescent="0.2">
      <c r="A269" s="14" t="s">
        <v>20</v>
      </c>
      <c r="B269" s="15" t="s">
        <v>473</v>
      </c>
      <c r="C269" s="16" t="s">
        <v>474</v>
      </c>
      <c r="D269" s="23">
        <v>137958423</v>
      </c>
      <c r="E269" s="24">
        <v>137958423</v>
      </c>
      <c r="F269" s="24">
        <v>28587869</v>
      </c>
      <c r="G269" s="31">
        <f t="shared" si="53"/>
        <v>0.20722090306874558</v>
      </c>
      <c r="H269" s="23">
        <v>5900825</v>
      </c>
      <c r="I269" s="24">
        <v>12074519</v>
      </c>
      <c r="J269" s="24">
        <v>10612525</v>
      </c>
      <c r="K269" s="23">
        <v>28587869</v>
      </c>
      <c r="L269" s="23">
        <v>0</v>
      </c>
      <c r="M269" s="24">
        <v>0</v>
      </c>
      <c r="N269" s="24">
        <v>0</v>
      </c>
      <c r="O269" s="23">
        <v>0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x14ac:dyDescent="0.2">
      <c r="A270" s="14" t="s">
        <v>20</v>
      </c>
      <c r="B270" s="15" t="s">
        <v>475</v>
      </c>
      <c r="C270" s="16" t="s">
        <v>476</v>
      </c>
      <c r="D270" s="23">
        <v>87049184</v>
      </c>
      <c r="E270" s="24">
        <v>87049184</v>
      </c>
      <c r="F270" s="24">
        <v>10609006</v>
      </c>
      <c r="G270" s="31">
        <f t="shared" si="53"/>
        <v>0.1218736984369664</v>
      </c>
      <c r="H270" s="23">
        <v>0</v>
      </c>
      <c r="I270" s="24">
        <v>6076884</v>
      </c>
      <c r="J270" s="24">
        <v>4532122</v>
      </c>
      <c r="K270" s="23">
        <v>10609006</v>
      </c>
      <c r="L270" s="23">
        <v>0</v>
      </c>
      <c r="M270" s="24">
        <v>0</v>
      </c>
      <c r="N270" s="24">
        <v>0</v>
      </c>
      <c r="O270" s="23">
        <v>0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x14ac:dyDescent="0.2">
      <c r="A271" s="14" t="s">
        <v>20</v>
      </c>
      <c r="B271" s="15" t="s">
        <v>477</v>
      </c>
      <c r="C271" s="16" t="s">
        <v>478</v>
      </c>
      <c r="D271" s="23">
        <v>98147206</v>
      </c>
      <c r="E271" s="24">
        <v>98147206</v>
      </c>
      <c r="F271" s="24">
        <v>10285615</v>
      </c>
      <c r="G271" s="31">
        <f t="shared" si="53"/>
        <v>0.10479783805562433</v>
      </c>
      <c r="H271" s="23">
        <v>4661409</v>
      </c>
      <c r="I271" s="24">
        <v>0</v>
      </c>
      <c r="J271" s="24">
        <v>5624206</v>
      </c>
      <c r="K271" s="23">
        <v>10285615</v>
      </c>
      <c r="L271" s="23">
        <v>0</v>
      </c>
      <c r="M271" s="24">
        <v>0</v>
      </c>
      <c r="N271" s="24">
        <v>0</v>
      </c>
      <c r="O271" s="23">
        <v>0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x14ac:dyDescent="0.2">
      <c r="A272" s="14" t="s">
        <v>35</v>
      </c>
      <c r="B272" s="15" t="s">
        <v>479</v>
      </c>
      <c r="C272" s="16" t="s">
        <v>480</v>
      </c>
      <c r="D272" s="23">
        <v>84069694</v>
      </c>
      <c r="E272" s="24">
        <v>84069694</v>
      </c>
      <c r="F272" s="24">
        <v>16899432</v>
      </c>
      <c r="G272" s="31">
        <f t="shared" si="53"/>
        <v>0.20101693245130642</v>
      </c>
      <c r="H272" s="23">
        <v>5251497</v>
      </c>
      <c r="I272" s="24">
        <v>5721571</v>
      </c>
      <c r="J272" s="24">
        <v>5926364</v>
      </c>
      <c r="K272" s="23">
        <v>16899432</v>
      </c>
      <c r="L272" s="23">
        <v>0</v>
      </c>
      <c r="M272" s="24">
        <v>0</v>
      </c>
      <c r="N272" s="24">
        <v>0</v>
      </c>
      <c r="O272" s="23">
        <v>0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6.5" x14ac:dyDescent="0.3">
      <c r="A273" s="17" t="s">
        <v>0</v>
      </c>
      <c r="B273" s="18" t="s">
        <v>481</v>
      </c>
      <c r="C273" s="19" t="s">
        <v>0</v>
      </c>
      <c r="D273" s="25">
        <f>SUM(D266:D272)</f>
        <v>1149442087</v>
      </c>
      <c r="E273" s="26">
        <f>SUM(E266:E272)</f>
        <v>1149442087</v>
      </c>
      <c r="F273" s="26">
        <f>SUM(F266:F272)</f>
        <v>175033167</v>
      </c>
      <c r="G273" s="32">
        <f t="shared" si="53"/>
        <v>0.15227662966198663</v>
      </c>
      <c r="H273" s="25">
        <f t="shared" ref="H273:W273" si="55">SUM(H266:H272)</f>
        <v>46456968</v>
      </c>
      <c r="I273" s="26">
        <f t="shared" si="55"/>
        <v>62345113</v>
      </c>
      <c r="J273" s="26">
        <f t="shared" si="55"/>
        <v>66231086</v>
      </c>
      <c r="K273" s="25">
        <f t="shared" si="55"/>
        <v>175033167</v>
      </c>
      <c r="L273" s="25">
        <f t="shared" si="55"/>
        <v>0</v>
      </c>
      <c r="M273" s="26">
        <f t="shared" si="55"/>
        <v>0</v>
      </c>
      <c r="N273" s="26">
        <f t="shared" si="55"/>
        <v>0</v>
      </c>
      <c r="O273" s="25">
        <f t="shared" si="55"/>
        <v>0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x14ac:dyDescent="0.2">
      <c r="A274" s="14" t="s">
        <v>20</v>
      </c>
      <c r="B274" s="15" t="s">
        <v>482</v>
      </c>
      <c r="C274" s="16" t="s">
        <v>483</v>
      </c>
      <c r="D274" s="23">
        <v>163062159</v>
      </c>
      <c r="E274" s="24">
        <v>163062159</v>
      </c>
      <c r="F274" s="24">
        <v>17974070</v>
      </c>
      <c r="G274" s="31">
        <f t="shared" si="53"/>
        <v>0.11022833323334079</v>
      </c>
      <c r="H274" s="23">
        <v>0</v>
      </c>
      <c r="I274" s="24">
        <v>5152184</v>
      </c>
      <c r="J274" s="24">
        <v>12821886</v>
      </c>
      <c r="K274" s="23">
        <v>17974070</v>
      </c>
      <c r="L274" s="23">
        <v>0</v>
      </c>
      <c r="M274" s="24">
        <v>0</v>
      </c>
      <c r="N274" s="24">
        <v>0</v>
      </c>
      <c r="O274" s="23">
        <v>0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x14ac:dyDescent="0.2">
      <c r="A275" s="14" t="s">
        <v>20</v>
      </c>
      <c r="B275" s="15" t="s">
        <v>484</v>
      </c>
      <c r="C275" s="16" t="s">
        <v>485</v>
      </c>
      <c r="D275" s="23">
        <v>222725044</v>
      </c>
      <c r="E275" s="24">
        <v>222725044</v>
      </c>
      <c r="F275" s="24">
        <v>34148052</v>
      </c>
      <c r="G275" s="31">
        <f t="shared" si="53"/>
        <v>0.15331931868425178</v>
      </c>
      <c r="H275" s="23">
        <v>7407260</v>
      </c>
      <c r="I275" s="24">
        <v>13587244</v>
      </c>
      <c r="J275" s="24">
        <v>13153548</v>
      </c>
      <c r="K275" s="23">
        <v>34148052</v>
      </c>
      <c r="L275" s="23">
        <v>0</v>
      </c>
      <c r="M275" s="24">
        <v>0</v>
      </c>
      <c r="N275" s="24">
        <v>0</v>
      </c>
      <c r="O275" s="23">
        <v>0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x14ac:dyDescent="0.2">
      <c r="A276" s="14" t="s">
        <v>20</v>
      </c>
      <c r="B276" s="15" t="s">
        <v>486</v>
      </c>
      <c r="C276" s="16" t="s">
        <v>487</v>
      </c>
      <c r="D276" s="23">
        <v>284956038</v>
      </c>
      <c r="E276" s="24">
        <v>284956038</v>
      </c>
      <c r="F276" s="24">
        <v>22843452</v>
      </c>
      <c r="G276" s="31">
        <f t="shared" si="53"/>
        <v>8.0164828793696241E-2</v>
      </c>
      <c r="H276" s="23">
        <v>0</v>
      </c>
      <c r="I276" s="24">
        <v>6287274</v>
      </c>
      <c r="J276" s="24">
        <v>16556178</v>
      </c>
      <c r="K276" s="23">
        <v>22843452</v>
      </c>
      <c r="L276" s="23">
        <v>0</v>
      </c>
      <c r="M276" s="24">
        <v>0</v>
      </c>
      <c r="N276" s="24">
        <v>0</v>
      </c>
      <c r="O276" s="23">
        <v>0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x14ac:dyDescent="0.2">
      <c r="A277" s="14" t="s">
        <v>20</v>
      </c>
      <c r="B277" s="15" t="s">
        <v>488</v>
      </c>
      <c r="C277" s="16" t="s">
        <v>489</v>
      </c>
      <c r="D277" s="23">
        <v>93475812</v>
      </c>
      <c r="E277" s="24">
        <v>93475812</v>
      </c>
      <c r="F277" s="24">
        <v>4074218</v>
      </c>
      <c r="G277" s="31">
        <f t="shared" si="53"/>
        <v>4.3585799500730736E-2</v>
      </c>
      <c r="H277" s="23">
        <v>0</v>
      </c>
      <c r="I277" s="24">
        <v>0</v>
      </c>
      <c r="J277" s="24">
        <v>4074218</v>
      </c>
      <c r="K277" s="23">
        <v>4074218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x14ac:dyDescent="0.2">
      <c r="A278" s="14" t="s">
        <v>20</v>
      </c>
      <c r="B278" s="15" t="s">
        <v>490</v>
      </c>
      <c r="C278" s="16" t="s">
        <v>491</v>
      </c>
      <c r="D278" s="23">
        <v>85076948</v>
      </c>
      <c r="E278" s="24">
        <v>85076948</v>
      </c>
      <c r="F278" s="24">
        <v>14770870</v>
      </c>
      <c r="G278" s="31">
        <f t="shared" si="53"/>
        <v>0.17361777011558996</v>
      </c>
      <c r="H278" s="23">
        <v>7583787</v>
      </c>
      <c r="I278" s="24">
        <v>3374238</v>
      </c>
      <c r="J278" s="24">
        <v>3812845</v>
      </c>
      <c r="K278" s="23">
        <v>14770870</v>
      </c>
      <c r="L278" s="23">
        <v>0</v>
      </c>
      <c r="M278" s="24">
        <v>0</v>
      </c>
      <c r="N278" s="24">
        <v>0</v>
      </c>
      <c r="O278" s="23">
        <v>0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x14ac:dyDescent="0.2">
      <c r="A279" s="14" t="s">
        <v>20</v>
      </c>
      <c r="B279" s="15" t="s">
        <v>492</v>
      </c>
      <c r="C279" s="16" t="s">
        <v>493</v>
      </c>
      <c r="D279" s="23">
        <v>101719984</v>
      </c>
      <c r="E279" s="24">
        <v>101719984</v>
      </c>
      <c r="F279" s="24">
        <v>8889154</v>
      </c>
      <c r="G279" s="31">
        <f t="shared" si="53"/>
        <v>8.7388472259295677E-2</v>
      </c>
      <c r="H279" s="23">
        <v>0</v>
      </c>
      <c r="I279" s="24">
        <v>3488071</v>
      </c>
      <c r="J279" s="24">
        <v>5401083</v>
      </c>
      <c r="K279" s="23">
        <v>8889154</v>
      </c>
      <c r="L279" s="23">
        <v>0</v>
      </c>
      <c r="M279" s="24">
        <v>0</v>
      </c>
      <c r="N279" s="24">
        <v>0</v>
      </c>
      <c r="O279" s="23">
        <v>0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x14ac:dyDescent="0.2">
      <c r="A280" s="14" t="s">
        <v>20</v>
      </c>
      <c r="B280" s="15" t="s">
        <v>494</v>
      </c>
      <c r="C280" s="16" t="s">
        <v>495</v>
      </c>
      <c r="D280" s="23">
        <v>182901857</v>
      </c>
      <c r="E280" s="24">
        <v>182901857</v>
      </c>
      <c r="F280" s="24">
        <v>1144620</v>
      </c>
      <c r="G280" s="31">
        <f t="shared" si="53"/>
        <v>6.2581103263484091E-3</v>
      </c>
      <c r="H280" s="23">
        <v>2385102</v>
      </c>
      <c r="I280" s="24">
        <v>-3737986</v>
      </c>
      <c r="J280" s="24">
        <v>2497504</v>
      </c>
      <c r="K280" s="23">
        <v>1144620</v>
      </c>
      <c r="L280" s="23">
        <v>0</v>
      </c>
      <c r="M280" s="24">
        <v>0</v>
      </c>
      <c r="N280" s="24">
        <v>0</v>
      </c>
      <c r="O280" s="23">
        <v>0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x14ac:dyDescent="0.2">
      <c r="A281" s="14" t="s">
        <v>20</v>
      </c>
      <c r="B281" s="15" t="s">
        <v>496</v>
      </c>
      <c r="C281" s="16" t="s">
        <v>497</v>
      </c>
      <c r="D281" s="23">
        <v>226254248</v>
      </c>
      <c r="E281" s="24">
        <v>226254248</v>
      </c>
      <c r="F281" s="24">
        <v>25806949</v>
      </c>
      <c r="G281" s="31">
        <f t="shared" si="53"/>
        <v>0.1140617213958343</v>
      </c>
      <c r="H281" s="23">
        <v>1657150</v>
      </c>
      <c r="I281" s="24">
        <v>21892129</v>
      </c>
      <c r="J281" s="24">
        <v>2257670</v>
      </c>
      <c r="K281" s="23">
        <v>25806949</v>
      </c>
      <c r="L281" s="23">
        <v>0</v>
      </c>
      <c r="M281" s="24">
        <v>0</v>
      </c>
      <c r="N281" s="24">
        <v>0</v>
      </c>
      <c r="O281" s="23">
        <v>0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x14ac:dyDescent="0.2">
      <c r="A282" s="14" t="s">
        <v>35</v>
      </c>
      <c r="B282" s="15" t="s">
        <v>498</v>
      </c>
      <c r="C282" s="16" t="s">
        <v>499</v>
      </c>
      <c r="D282" s="23">
        <v>70395942</v>
      </c>
      <c r="E282" s="24">
        <v>70395942</v>
      </c>
      <c r="F282" s="24">
        <v>18232815</v>
      </c>
      <c r="G282" s="31">
        <f t="shared" si="53"/>
        <v>0.25900377893941673</v>
      </c>
      <c r="H282" s="23">
        <v>5325926</v>
      </c>
      <c r="I282" s="24">
        <v>6412103</v>
      </c>
      <c r="J282" s="24">
        <v>6494786</v>
      </c>
      <c r="K282" s="23">
        <v>18232815</v>
      </c>
      <c r="L282" s="23">
        <v>0</v>
      </c>
      <c r="M282" s="24">
        <v>0</v>
      </c>
      <c r="N282" s="24">
        <v>0</v>
      </c>
      <c r="O282" s="23">
        <v>0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6.5" x14ac:dyDescent="0.3">
      <c r="A283" s="17" t="s">
        <v>0</v>
      </c>
      <c r="B283" s="18" t="s">
        <v>500</v>
      </c>
      <c r="C283" s="19" t="s">
        <v>0</v>
      </c>
      <c r="D283" s="25">
        <f>SUM(D274:D282)</f>
        <v>1430568032</v>
      </c>
      <c r="E283" s="26">
        <f>SUM(E274:E282)</f>
        <v>1430568032</v>
      </c>
      <c r="F283" s="26">
        <f>SUM(F274:F282)</f>
        <v>147884200</v>
      </c>
      <c r="G283" s="32">
        <f t="shared" si="53"/>
        <v>0.103374461536968</v>
      </c>
      <c r="H283" s="25">
        <f t="shared" ref="H283:W283" si="56">SUM(H274:H282)</f>
        <v>24359225</v>
      </c>
      <c r="I283" s="26">
        <f t="shared" si="56"/>
        <v>56455257</v>
      </c>
      <c r="J283" s="26">
        <f t="shared" si="56"/>
        <v>67069718</v>
      </c>
      <c r="K283" s="25">
        <f t="shared" si="56"/>
        <v>147884200</v>
      </c>
      <c r="L283" s="25">
        <f t="shared" si="56"/>
        <v>0</v>
      </c>
      <c r="M283" s="26">
        <f t="shared" si="56"/>
        <v>0</v>
      </c>
      <c r="N283" s="26">
        <f t="shared" si="56"/>
        <v>0</v>
      </c>
      <c r="O283" s="25">
        <f t="shared" si="56"/>
        <v>0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x14ac:dyDescent="0.2">
      <c r="A284" s="14" t="s">
        <v>20</v>
      </c>
      <c r="B284" s="15" t="s">
        <v>501</v>
      </c>
      <c r="C284" s="16" t="s">
        <v>502</v>
      </c>
      <c r="D284" s="23">
        <v>360920388</v>
      </c>
      <c r="E284" s="24">
        <v>360920388</v>
      </c>
      <c r="F284" s="24">
        <v>39481163</v>
      </c>
      <c r="G284" s="31">
        <f t="shared" si="53"/>
        <v>0.10939022652275326</v>
      </c>
      <c r="H284" s="23">
        <v>0</v>
      </c>
      <c r="I284" s="24">
        <v>21824425</v>
      </c>
      <c r="J284" s="24">
        <v>17656738</v>
      </c>
      <c r="K284" s="23">
        <v>39481163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x14ac:dyDescent="0.2">
      <c r="A285" s="14" t="s">
        <v>20</v>
      </c>
      <c r="B285" s="15" t="s">
        <v>503</v>
      </c>
      <c r="C285" s="16" t="s">
        <v>504</v>
      </c>
      <c r="D285" s="23">
        <v>70433937</v>
      </c>
      <c r="E285" s="24">
        <v>70433937</v>
      </c>
      <c r="F285" s="24">
        <v>10799688</v>
      </c>
      <c r="G285" s="31">
        <f t="shared" si="53"/>
        <v>0.15333074452447545</v>
      </c>
      <c r="H285" s="23">
        <v>0</v>
      </c>
      <c r="I285" s="24">
        <v>-12453</v>
      </c>
      <c r="J285" s="24">
        <v>10812141</v>
      </c>
      <c r="K285" s="23">
        <v>10799688</v>
      </c>
      <c r="L285" s="23">
        <v>0</v>
      </c>
      <c r="M285" s="24">
        <v>0</v>
      </c>
      <c r="N285" s="24">
        <v>0</v>
      </c>
      <c r="O285" s="23">
        <v>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x14ac:dyDescent="0.2">
      <c r="A286" s="14" t="s">
        <v>20</v>
      </c>
      <c r="B286" s="15" t="s">
        <v>505</v>
      </c>
      <c r="C286" s="16" t="s">
        <v>506</v>
      </c>
      <c r="D286" s="23">
        <v>246141066</v>
      </c>
      <c r="E286" s="24">
        <v>246141066</v>
      </c>
      <c r="F286" s="24">
        <v>23382875</v>
      </c>
      <c r="G286" s="31">
        <f t="shared" si="53"/>
        <v>9.499786191711708E-2</v>
      </c>
      <c r="H286" s="23">
        <v>7543270</v>
      </c>
      <c r="I286" s="24">
        <v>7321116</v>
      </c>
      <c r="J286" s="24">
        <v>8518489</v>
      </c>
      <c r="K286" s="23">
        <v>23382875</v>
      </c>
      <c r="L286" s="23">
        <v>0</v>
      </c>
      <c r="M286" s="24">
        <v>0</v>
      </c>
      <c r="N286" s="24">
        <v>0</v>
      </c>
      <c r="O286" s="23">
        <v>0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x14ac:dyDescent="0.2">
      <c r="A287" s="14" t="s">
        <v>20</v>
      </c>
      <c r="B287" s="15" t="s">
        <v>507</v>
      </c>
      <c r="C287" s="16" t="s">
        <v>508</v>
      </c>
      <c r="D287" s="23">
        <v>132898303</v>
      </c>
      <c r="E287" s="24">
        <v>132898303</v>
      </c>
      <c r="F287" s="24">
        <v>17565567</v>
      </c>
      <c r="G287" s="31">
        <f t="shared" si="53"/>
        <v>0.1321729969719779</v>
      </c>
      <c r="H287" s="23">
        <v>6412322</v>
      </c>
      <c r="I287" s="24">
        <v>5393279</v>
      </c>
      <c r="J287" s="24">
        <v>5759966</v>
      </c>
      <c r="K287" s="23">
        <v>17565567</v>
      </c>
      <c r="L287" s="23">
        <v>0</v>
      </c>
      <c r="M287" s="24">
        <v>0</v>
      </c>
      <c r="N287" s="24">
        <v>0</v>
      </c>
      <c r="O287" s="23">
        <v>0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x14ac:dyDescent="0.2">
      <c r="A288" s="14" t="s">
        <v>20</v>
      </c>
      <c r="B288" s="15" t="s">
        <v>509</v>
      </c>
      <c r="C288" s="16" t="s">
        <v>510</v>
      </c>
      <c r="D288" s="23">
        <v>965116818</v>
      </c>
      <c r="E288" s="24">
        <v>965116818</v>
      </c>
      <c r="F288" s="24">
        <v>194135374</v>
      </c>
      <c r="G288" s="31">
        <f t="shared" si="53"/>
        <v>0.20115220290358674</v>
      </c>
      <c r="H288" s="23">
        <v>33334777</v>
      </c>
      <c r="I288" s="24">
        <v>104640384</v>
      </c>
      <c r="J288" s="24">
        <v>56160213</v>
      </c>
      <c r="K288" s="23">
        <v>194135374</v>
      </c>
      <c r="L288" s="23">
        <v>0</v>
      </c>
      <c r="M288" s="24">
        <v>0</v>
      </c>
      <c r="N288" s="24">
        <v>0</v>
      </c>
      <c r="O288" s="23">
        <v>0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x14ac:dyDescent="0.2">
      <c r="A289" s="14" t="s">
        <v>35</v>
      </c>
      <c r="B289" s="15" t="s">
        <v>511</v>
      </c>
      <c r="C289" s="16" t="s">
        <v>512</v>
      </c>
      <c r="D289" s="23">
        <v>89871989</v>
      </c>
      <c r="E289" s="24">
        <v>89871989</v>
      </c>
      <c r="F289" s="24">
        <v>6976118</v>
      </c>
      <c r="G289" s="31">
        <f t="shared" si="53"/>
        <v>7.7622828621273759E-2</v>
      </c>
      <c r="H289" s="23">
        <v>146170</v>
      </c>
      <c r="I289" s="24">
        <v>0</v>
      </c>
      <c r="J289" s="24">
        <v>6829948</v>
      </c>
      <c r="K289" s="23">
        <v>6976118</v>
      </c>
      <c r="L289" s="23">
        <v>0</v>
      </c>
      <c r="M289" s="24">
        <v>0</v>
      </c>
      <c r="N289" s="24">
        <v>0</v>
      </c>
      <c r="O289" s="23">
        <v>0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6.5" x14ac:dyDescent="0.3">
      <c r="A290" s="17" t="s">
        <v>0</v>
      </c>
      <c r="B290" s="18" t="s">
        <v>513</v>
      </c>
      <c r="C290" s="19" t="s">
        <v>0</v>
      </c>
      <c r="D290" s="25">
        <f>SUM(D284:D289)</f>
        <v>1865382501</v>
      </c>
      <c r="E290" s="26">
        <f>SUM(E284:E289)</f>
        <v>1865382501</v>
      </c>
      <c r="F290" s="26">
        <f>SUM(F284:F289)</f>
        <v>292340785</v>
      </c>
      <c r="G290" s="32">
        <f t="shared" si="53"/>
        <v>0.15671894897871136</v>
      </c>
      <c r="H290" s="25">
        <f t="shared" ref="H290:W290" si="57">SUM(H284:H289)</f>
        <v>47436539</v>
      </c>
      <c r="I290" s="26">
        <f t="shared" si="57"/>
        <v>139166751</v>
      </c>
      <c r="J290" s="26">
        <f t="shared" si="57"/>
        <v>105737495</v>
      </c>
      <c r="K290" s="25">
        <f t="shared" si="57"/>
        <v>292340785</v>
      </c>
      <c r="L290" s="25">
        <f t="shared" si="57"/>
        <v>0</v>
      </c>
      <c r="M290" s="26">
        <f t="shared" si="57"/>
        <v>0</v>
      </c>
      <c r="N290" s="26">
        <f t="shared" si="57"/>
        <v>0</v>
      </c>
      <c r="O290" s="25">
        <f t="shared" si="57"/>
        <v>0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x14ac:dyDescent="0.2">
      <c r="A291" s="14" t="s">
        <v>20</v>
      </c>
      <c r="B291" s="15" t="s">
        <v>514</v>
      </c>
      <c r="C291" s="16" t="s">
        <v>515</v>
      </c>
      <c r="D291" s="23">
        <v>2691252382</v>
      </c>
      <c r="E291" s="24">
        <v>2691252382</v>
      </c>
      <c r="F291" s="24">
        <v>572678348</v>
      </c>
      <c r="G291" s="31">
        <f t="shared" si="53"/>
        <v>0.21279250947635575</v>
      </c>
      <c r="H291" s="23">
        <v>23458459</v>
      </c>
      <c r="I291" s="24">
        <v>378494546</v>
      </c>
      <c r="J291" s="24">
        <v>170725343</v>
      </c>
      <c r="K291" s="23">
        <v>572678348</v>
      </c>
      <c r="L291" s="23">
        <v>0</v>
      </c>
      <c r="M291" s="24">
        <v>0</v>
      </c>
      <c r="N291" s="24">
        <v>0</v>
      </c>
      <c r="O291" s="23">
        <v>0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x14ac:dyDescent="0.2">
      <c r="A292" s="14" t="s">
        <v>20</v>
      </c>
      <c r="B292" s="15" t="s">
        <v>516</v>
      </c>
      <c r="C292" s="16" t="s">
        <v>517</v>
      </c>
      <c r="D292" s="23">
        <v>253748231</v>
      </c>
      <c r="E292" s="24">
        <v>253748231</v>
      </c>
      <c r="F292" s="24">
        <v>54205728</v>
      </c>
      <c r="G292" s="31">
        <f t="shared" si="53"/>
        <v>0.21362012174973546</v>
      </c>
      <c r="H292" s="23">
        <v>17030445</v>
      </c>
      <c r="I292" s="24">
        <v>10258619</v>
      </c>
      <c r="J292" s="24">
        <v>26916664</v>
      </c>
      <c r="K292" s="23">
        <v>54205728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x14ac:dyDescent="0.2">
      <c r="A293" s="14" t="s">
        <v>20</v>
      </c>
      <c r="B293" s="15" t="s">
        <v>518</v>
      </c>
      <c r="C293" s="16" t="s">
        <v>519</v>
      </c>
      <c r="D293" s="23">
        <v>177673719</v>
      </c>
      <c r="E293" s="24">
        <v>177673719</v>
      </c>
      <c r="F293" s="24">
        <v>26007397</v>
      </c>
      <c r="G293" s="31">
        <f t="shared" si="53"/>
        <v>0.14637728723402249</v>
      </c>
      <c r="H293" s="23">
        <v>15196933</v>
      </c>
      <c r="I293" s="24">
        <v>10810464</v>
      </c>
      <c r="J293" s="24">
        <v>0</v>
      </c>
      <c r="K293" s="23">
        <v>26007397</v>
      </c>
      <c r="L293" s="23">
        <v>0</v>
      </c>
      <c r="M293" s="24">
        <v>0</v>
      </c>
      <c r="N293" s="24">
        <v>0</v>
      </c>
      <c r="O293" s="23">
        <v>0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x14ac:dyDescent="0.2">
      <c r="A294" s="14" t="s">
        <v>20</v>
      </c>
      <c r="B294" s="15" t="s">
        <v>520</v>
      </c>
      <c r="C294" s="16" t="s">
        <v>521</v>
      </c>
      <c r="D294" s="23">
        <v>505933961</v>
      </c>
      <c r="E294" s="24">
        <v>505933961</v>
      </c>
      <c r="F294" s="24">
        <v>61577252</v>
      </c>
      <c r="G294" s="31">
        <f t="shared" si="53"/>
        <v>0.12171005851888246</v>
      </c>
      <c r="H294" s="23">
        <v>13448794</v>
      </c>
      <c r="I294" s="24">
        <v>25093982</v>
      </c>
      <c r="J294" s="24">
        <v>23034476</v>
      </c>
      <c r="K294" s="23">
        <v>61577252</v>
      </c>
      <c r="L294" s="23">
        <v>0</v>
      </c>
      <c r="M294" s="24">
        <v>0</v>
      </c>
      <c r="N294" s="24">
        <v>0</v>
      </c>
      <c r="O294" s="23">
        <v>0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x14ac:dyDescent="0.2">
      <c r="A295" s="14" t="s">
        <v>35</v>
      </c>
      <c r="B295" s="15" t="s">
        <v>522</v>
      </c>
      <c r="C295" s="16" t="s">
        <v>523</v>
      </c>
      <c r="D295" s="23">
        <v>180567444</v>
      </c>
      <c r="E295" s="24">
        <v>180567444</v>
      </c>
      <c r="F295" s="24">
        <v>26454305</v>
      </c>
      <c r="G295" s="31">
        <f t="shared" si="53"/>
        <v>0.14650650424004452</v>
      </c>
      <c r="H295" s="23">
        <v>6425567</v>
      </c>
      <c r="I295" s="24">
        <v>9458142</v>
      </c>
      <c r="J295" s="24">
        <v>10570596</v>
      </c>
      <c r="K295" s="23">
        <v>26454305</v>
      </c>
      <c r="L295" s="23">
        <v>0</v>
      </c>
      <c r="M295" s="24">
        <v>0</v>
      </c>
      <c r="N295" s="24">
        <v>0</v>
      </c>
      <c r="O295" s="23">
        <v>0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6.5" x14ac:dyDescent="0.3">
      <c r="A296" s="17" t="s">
        <v>0</v>
      </c>
      <c r="B296" s="18" t="s">
        <v>524</v>
      </c>
      <c r="C296" s="19" t="s">
        <v>0</v>
      </c>
      <c r="D296" s="25">
        <f>SUM(D291:D295)</f>
        <v>3809175737</v>
      </c>
      <c r="E296" s="26">
        <f>SUM(E291:E295)</f>
        <v>3809175737</v>
      </c>
      <c r="F296" s="26">
        <f>SUM(F291:F295)</f>
        <v>740923030</v>
      </c>
      <c r="G296" s="32">
        <f t="shared" si="53"/>
        <v>0.19451006757265818</v>
      </c>
      <c r="H296" s="25">
        <f t="shared" ref="H296:W296" si="58">SUM(H291:H295)</f>
        <v>75560198</v>
      </c>
      <c r="I296" s="26">
        <f t="shared" si="58"/>
        <v>434115753</v>
      </c>
      <c r="J296" s="26">
        <f t="shared" si="58"/>
        <v>231247079</v>
      </c>
      <c r="K296" s="25">
        <f t="shared" si="58"/>
        <v>740923030</v>
      </c>
      <c r="L296" s="25">
        <f t="shared" si="58"/>
        <v>0</v>
      </c>
      <c r="M296" s="26">
        <f t="shared" si="58"/>
        <v>0</v>
      </c>
      <c r="N296" s="26">
        <f t="shared" si="58"/>
        <v>0</v>
      </c>
      <c r="O296" s="25">
        <f t="shared" si="58"/>
        <v>0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6.5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10146112225</v>
      </c>
      <c r="E297" s="26">
        <f>SUM(E261:E264,E266:E272,E274:E282,E284:E289,E291:E295)</f>
        <v>10146112225</v>
      </c>
      <c r="F297" s="26">
        <f>SUM(F261:F264,F266:F272,F274:F282,F284:F289,F291:F295)</f>
        <v>1694245182</v>
      </c>
      <c r="G297" s="32">
        <f t="shared" si="53"/>
        <v>0.16698466806087392</v>
      </c>
      <c r="H297" s="25">
        <f t="shared" ref="H297:W297" si="59">SUM(H261:H264,H266:H272,H274:H282,H284:H289,H291:H295)</f>
        <v>251818937</v>
      </c>
      <c r="I297" s="26">
        <f t="shared" si="59"/>
        <v>847494911</v>
      </c>
      <c r="J297" s="26">
        <f t="shared" si="59"/>
        <v>594931334</v>
      </c>
      <c r="K297" s="25">
        <f t="shared" si="59"/>
        <v>1694245182</v>
      </c>
      <c r="L297" s="25">
        <f t="shared" si="59"/>
        <v>0</v>
      </c>
      <c r="M297" s="26">
        <f t="shared" si="59"/>
        <v>0</v>
      </c>
      <c r="N297" s="26">
        <f t="shared" si="59"/>
        <v>0</v>
      </c>
      <c r="O297" s="25">
        <f t="shared" si="59"/>
        <v>0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4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x14ac:dyDescent="0.2">
      <c r="A300" s="14" t="s">
        <v>14</v>
      </c>
      <c r="B300" s="15" t="s">
        <v>527</v>
      </c>
      <c r="C300" s="16" t="s">
        <v>528</v>
      </c>
      <c r="D300" s="23">
        <v>59375920935</v>
      </c>
      <c r="E300" s="24">
        <v>59409743936</v>
      </c>
      <c r="F300" s="24">
        <v>11433466081</v>
      </c>
      <c r="G300" s="31">
        <f t="shared" ref="G300:G337" si="60">IF(($D300     =0),0,($F300     /$D300     ))</f>
        <v>0.19256065254998642</v>
      </c>
      <c r="H300" s="23">
        <v>2270776722</v>
      </c>
      <c r="I300" s="24">
        <v>4672370217</v>
      </c>
      <c r="J300" s="24">
        <v>4490319142</v>
      </c>
      <c r="K300" s="23">
        <v>11433466081</v>
      </c>
      <c r="L300" s="23">
        <v>0</v>
      </c>
      <c r="M300" s="24">
        <v>0</v>
      </c>
      <c r="N300" s="24">
        <v>0</v>
      </c>
      <c r="O300" s="23">
        <v>0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6.5" x14ac:dyDescent="0.3">
      <c r="A301" s="17" t="s">
        <v>0</v>
      </c>
      <c r="B301" s="18" t="s">
        <v>19</v>
      </c>
      <c r="C301" s="19" t="s">
        <v>0</v>
      </c>
      <c r="D301" s="25">
        <f>D300</f>
        <v>59375920935</v>
      </c>
      <c r="E301" s="26">
        <f>E300</f>
        <v>59409743936</v>
      </c>
      <c r="F301" s="26">
        <f>F300</f>
        <v>11433466081</v>
      </c>
      <c r="G301" s="32">
        <f t="shared" si="60"/>
        <v>0.19256065254998642</v>
      </c>
      <c r="H301" s="25">
        <f t="shared" ref="H301:W301" si="61">H300</f>
        <v>2270776722</v>
      </c>
      <c r="I301" s="26">
        <f t="shared" si="61"/>
        <v>4672370217</v>
      </c>
      <c r="J301" s="26">
        <f t="shared" si="61"/>
        <v>4490319142</v>
      </c>
      <c r="K301" s="25">
        <f t="shared" si="61"/>
        <v>11433466081</v>
      </c>
      <c r="L301" s="25">
        <f t="shared" si="61"/>
        <v>0</v>
      </c>
      <c r="M301" s="26">
        <f t="shared" si="61"/>
        <v>0</v>
      </c>
      <c r="N301" s="26">
        <f t="shared" si="61"/>
        <v>0</v>
      </c>
      <c r="O301" s="25">
        <f t="shared" si="61"/>
        <v>0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x14ac:dyDescent="0.2">
      <c r="A302" s="14" t="s">
        <v>20</v>
      </c>
      <c r="B302" s="15" t="s">
        <v>529</v>
      </c>
      <c r="C302" s="16" t="s">
        <v>530</v>
      </c>
      <c r="D302" s="23">
        <v>468087549</v>
      </c>
      <c r="E302" s="24">
        <v>468087549</v>
      </c>
      <c r="F302" s="24">
        <v>99801930</v>
      </c>
      <c r="G302" s="31">
        <f t="shared" si="60"/>
        <v>0.21321210148232334</v>
      </c>
      <c r="H302" s="23">
        <v>0</v>
      </c>
      <c r="I302" s="24">
        <v>67926658</v>
      </c>
      <c r="J302" s="24">
        <v>31875272</v>
      </c>
      <c r="K302" s="23">
        <v>99801930</v>
      </c>
      <c r="L302" s="23">
        <v>0</v>
      </c>
      <c r="M302" s="24">
        <v>0</v>
      </c>
      <c r="N302" s="24">
        <v>0</v>
      </c>
      <c r="O302" s="23">
        <v>0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x14ac:dyDescent="0.2">
      <c r="A303" s="14" t="s">
        <v>20</v>
      </c>
      <c r="B303" s="15" t="s">
        <v>531</v>
      </c>
      <c r="C303" s="16" t="s">
        <v>532</v>
      </c>
      <c r="D303" s="23">
        <v>394800236</v>
      </c>
      <c r="E303" s="24">
        <v>394800236</v>
      </c>
      <c r="F303" s="24">
        <v>86451463</v>
      </c>
      <c r="G303" s="31">
        <f t="shared" si="60"/>
        <v>0.21897520598239967</v>
      </c>
      <c r="H303" s="23">
        <v>22754281</v>
      </c>
      <c r="I303" s="24">
        <v>32874731</v>
      </c>
      <c r="J303" s="24">
        <v>30822451</v>
      </c>
      <c r="K303" s="23">
        <v>86451463</v>
      </c>
      <c r="L303" s="23">
        <v>0</v>
      </c>
      <c r="M303" s="24">
        <v>0</v>
      </c>
      <c r="N303" s="24">
        <v>0</v>
      </c>
      <c r="O303" s="23">
        <v>0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x14ac:dyDescent="0.2">
      <c r="A304" s="14" t="s">
        <v>20</v>
      </c>
      <c r="B304" s="15" t="s">
        <v>533</v>
      </c>
      <c r="C304" s="16" t="s">
        <v>534</v>
      </c>
      <c r="D304" s="23">
        <v>540375276</v>
      </c>
      <c r="E304" s="24">
        <v>540370276</v>
      </c>
      <c r="F304" s="24">
        <v>116045380</v>
      </c>
      <c r="G304" s="31">
        <f t="shared" si="60"/>
        <v>0.21474961041703913</v>
      </c>
      <c r="H304" s="23">
        <v>23577392</v>
      </c>
      <c r="I304" s="24">
        <v>45657412</v>
      </c>
      <c r="J304" s="24">
        <v>46810576</v>
      </c>
      <c r="K304" s="23">
        <v>116045380</v>
      </c>
      <c r="L304" s="23">
        <v>0</v>
      </c>
      <c r="M304" s="24">
        <v>0</v>
      </c>
      <c r="N304" s="24">
        <v>0</v>
      </c>
      <c r="O304" s="23">
        <v>0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x14ac:dyDescent="0.2">
      <c r="A305" s="14" t="s">
        <v>20</v>
      </c>
      <c r="B305" s="15" t="s">
        <v>535</v>
      </c>
      <c r="C305" s="16" t="s">
        <v>536</v>
      </c>
      <c r="D305" s="23">
        <v>1609772399</v>
      </c>
      <c r="E305" s="24">
        <v>1614855309</v>
      </c>
      <c r="F305" s="24">
        <v>340475592</v>
      </c>
      <c r="G305" s="31">
        <f t="shared" si="60"/>
        <v>0.21150542288556159</v>
      </c>
      <c r="H305" s="23">
        <v>53998813</v>
      </c>
      <c r="I305" s="24">
        <v>117500255</v>
      </c>
      <c r="J305" s="24">
        <v>168976524</v>
      </c>
      <c r="K305" s="23">
        <v>340475592</v>
      </c>
      <c r="L305" s="23">
        <v>0</v>
      </c>
      <c r="M305" s="24">
        <v>0</v>
      </c>
      <c r="N305" s="24">
        <v>0</v>
      </c>
      <c r="O305" s="23">
        <v>0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x14ac:dyDescent="0.2">
      <c r="A306" s="14" t="s">
        <v>20</v>
      </c>
      <c r="B306" s="15" t="s">
        <v>537</v>
      </c>
      <c r="C306" s="16" t="s">
        <v>538</v>
      </c>
      <c r="D306" s="23">
        <v>1071330062</v>
      </c>
      <c r="E306" s="24">
        <v>1072205062</v>
      </c>
      <c r="F306" s="24">
        <v>184988235</v>
      </c>
      <c r="G306" s="31">
        <f t="shared" si="60"/>
        <v>0.17267156179175713</v>
      </c>
      <c r="H306" s="23">
        <v>34726237</v>
      </c>
      <c r="I306" s="24">
        <v>77753828</v>
      </c>
      <c r="J306" s="24">
        <v>72508170</v>
      </c>
      <c r="K306" s="23">
        <v>184988235</v>
      </c>
      <c r="L306" s="23">
        <v>0</v>
      </c>
      <c r="M306" s="24">
        <v>0</v>
      </c>
      <c r="N306" s="24">
        <v>0</v>
      </c>
      <c r="O306" s="23">
        <v>0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x14ac:dyDescent="0.2">
      <c r="A307" s="14" t="s">
        <v>35</v>
      </c>
      <c r="B307" s="15" t="s">
        <v>539</v>
      </c>
      <c r="C307" s="16" t="s">
        <v>540</v>
      </c>
      <c r="D307" s="23">
        <v>506374303</v>
      </c>
      <c r="E307" s="24">
        <v>506374303</v>
      </c>
      <c r="F307" s="24">
        <v>96820856</v>
      </c>
      <c r="G307" s="31">
        <f t="shared" si="60"/>
        <v>0.19120412593290698</v>
      </c>
      <c r="H307" s="23">
        <v>27939939</v>
      </c>
      <c r="I307" s="24">
        <v>30578507</v>
      </c>
      <c r="J307" s="24">
        <v>38302410</v>
      </c>
      <c r="K307" s="23">
        <v>96820856</v>
      </c>
      <c r="L307" s="23">
        <v>0</v>
      </c>
      <c r="M307" s="24">
        <v>0</v>
      </c>
      <c r="N307" s="24">
        <v>0</v>
      </c>
      <c r="O307" s="23">
        <v>0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6.5" x14ac:dyDescent="0.3">
      <c r="A308" s="17" t="s">
        <v>0</v>
      </c>
      <c r="B308" s="18" t="s">
        <v>541</v>
      </c>
      <c r="C308" s="19" t="s">
        <v>0</v>
      </c>
      <c r="D308" s="25">
        <f>SUM(D302:D307)</f>
        <v>4590739825</v>
      </c>
      <c r="E308" s="26">
        <f>SUM(E302:E307)</f>
        <v>4596692735</v>
      </c>
      <c r="F308" s="26">
        <f>SUM(F302:F307)</f>
        <v>924583456</v>
      </c>
      <c r="G308" s="32">
        <f t="shared" si="60"/>
        <v>0.20140184180444162</v>
      </c>
      <c r="H308" s="25">
        <f t="shared" ref="H308:W308" si="62">SUM(H302:H307)</f>
        <v>162996662</v>
      </c>
      <c r="I308" s="26">
        <f t="shared" si="62"/>
        <v>372291391</v>
      </c>
      <c r="J308" s="26">
        <f t="shared" si="62"/>
        <v>389295403</v>
      </c>
      <c r="K308" s="25">
        <f t="shared" si="62"/>
        <v>924583456</v>
      </c>
      <c r="L308" s="25">
        <f t="shared" si="62"/>
        <v>0</v>
      </c>
      <c r="M308" s="26">
        <f t="shared" si="62"/>
        <v>0</v>
      </c>
      <c r="N308" s="26">
        <f t="shared" si="62"/>
        <v>0</v>
      </c>
      <c r="O308" s="25">
        <f t="shared" si="62"/>
        <v>0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x14ac:dyDescent="0.2">
      <c r="A309" s="14" t="s">
        <v>20</v>
      </c>
      <c r="B309" s="15" t="s">
        <v>542</v>
      </c>
      <c r="C309" s="16" t="s">
        <v>543</v>
      </c>
      <c r="D309" s="23">
        <v>912736772</v>
      </c>
      <c r="E309" s="24">
        <v>915453854</v>
      </c>
      <c r="F309" s="24">
        <v>155353004</v>
      </c>
      <c r="G309" s="31">
        <f t="shared" si="60"/>
        <v>0.17020570307427035</v>
      </c>
      <c r="H309" s="23">
        <v>25818140</v>
      </c>
      <c r="I309" s="24">
        <v>61779645</v>
      </c>
      <c r="J309" s="24">
        <v>67755219</v>
      </c>
      <c r="K309" s="23">
        <v>155353004</v>
      </c>
      <c r="L309" s="23">
        <v>0</v>
      </c>
      <c r="M309" s="24">
        <v>0</v>
      </c>
      <c r="N309" s="24">
        <v>0</v>
      </c>
      <c r="O309" s="23">
        <v>0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x14ac:dyDescent="0.2">
      <c r="A310" s="14" t="s">
        <v>20</v>
      </c>
      <c r="B310" s="15" t="s">
        <v>544</v>
      </c>
      <c r="C310" s="16" t="s">
        <v>545</v>
      </c>
      <c r="D310" s="23">
        <v>3064960261</v>
      </c>
      <c r="E310" s="24">
        <v>3064960261</v>
      </c>
      <c r="F310" s="24">
        <v>597500482</v>
      </c>
      <c r="G310" s="31">
        <f t="shared" si="60"/>
        <v>0.19494558856206978</v>
      </c>
      <c r="H310" s="23">
        <v>195713983</v>
      </c>
      <c r="I310" s="24">
        <v>217823990</v>
      </c>
      <c r="J310" s="24">
        <v>183962509</v>
      </c>
      <c r="K310" s="23">
        <v>597500482</v>
      </c>
      <c r="L310" s="23">
        <v>0</v>
      </c>
      <c r="M310" s="24">
        <v>0</v>
      </c>
      <c r="N310" s="24">
        <v>0</v>
      </c>
      <c r="O310" s="23">
        <v>0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x14ac:dyDescent="0.2">
      <c r="A311" s="14" t="s">
        <v>20</v>
      </c>
      <c r="B311" s="15" t="s">
        <v>546</v>
      </c>
      <c r="C311" s="16" t="s">
        <v>547</v>
      </c>
      <c r="D311" s="23">
        <v>2258348868</v>
      </c>
      <c r="E311" s="24">
        <v>2258348868</v>
      </c>
      <c r="F311" s="24">
        <v>346456254</v>
      </c>
      <c r="G311" s="31">
        <f t="shared" si="60"/>
        <v>0.15341130810618406</v>
      </c>
      <c r="H311" s="23">
        <v>73414524</v>
      </c>
      <c r="I311" s="24">
        <v>122340572</v>
      </c>
      <c r="J311" s="24">
        <v>150701158</v>
      </c>
      <c r="K311" s="23">
        <v>346456254</v>
      </c>
      <c r="L311" s="23">
        <v>0</v>
      </c>
      <c r="M311" s="24">
        <v>0</v>
      </c>
      <c r="N311" s="24">
        <v>0</v>
      </c>
      <c r="O311" s="23">
        <v>0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x14ac:dyDescent="0.2">
      <c r="A312" s="14" t="s">
        <v>20</v>
      </c>
      <c r="B312" s="15" t="s">
        <v>548</v>
      </c>
      <c r="C312" s="16" t="s">
        <v>549</v>
      </c>
      <c r="D312" s="23">
        <v>1483959805</v>
      </c>
      <c r="E312" s="24">
        <v>1483959805</v>
      </c>
      <c r="F312" s="24">
        <v>240578891</v>
      </c>
      <c r="G312" s="31">
        <f t="shared" si="60"/>
        <v>0.1621195467622521</v>
      </c>
      <c r="H312" s="23">
        <v>31861138</v>
      </c>
      <c r="I312" s="24">
        <v>99231676</v>
      </c>
      <c r="J312" s="24">
        <v>109486077</v>
      </c>
      <c r="K312" s="23">
        <v>240578891</v>
      </c>
      <c r="L312" s="23">
        <v>0</v>
      </c>
      <c r="M312" s="24">
        <v>0</v>
      </c>
      <c r="N312" s="24">
        <v>0</v>
      </c>
      <c r="O312" s="23">
        <v>0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x14ac:dyDescent="0.2">
      <c r="A313" s="14" t="s">
        <v>20</v>
      </c>
      <c r="B313" s="15" t="s">
        <v>550</v>
      </c>
      <c r="C313" s="16" t="s">
        <v>551</v>
      </c>
      <c r="D313" s="23">
        <v>1070958133</v>
      </c>
      <c r="E313" s="24">
        <v>1058910803</v>
      </c>
      <c r="F313" s="24">
        <v>217834348</v>
      </c>
      <c r="G313" s="31">
        <f t="shared" si="60"/>
        <v>0.20340136676472673</v>
      </c>
      <c r="H313" s="23">
        <v>75815294</v>
      </c>
      <c r="I313" s="24">
        <v>79043370</v>
      </c>
      <c r="J313" s="24">
        <v>62975684</v>
      </c>
      <c r="K313" s="23">
        <v>217834348</v>
      </c>
      <c r="L313" s="23">
        <v>0</v>
      </c>
      <c r="M313" s="24">
        <v>0</v>
      </c>
      <c r="N313" s="24">
        <v>0</v>
      </c>
      <c r="O313" s="23">
        <v>0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x14ac:dyDescent="0.2">
      <c r="A314" s="14" t="s">
        <v>35</v>
      </c>
      <c r="B314" s="15" t="s">
        <v>552</v>
      </c>
      <c r="C314" s="16" t="s">
        <v>553</v>
      </c>
      <c r="D314" s="23">
        <v>475184441</v>
      </c>
      <c r="E314" s="24">
        <v>475184441</v>
      </c>
      <c r="F314" s="24">
        <v>83794292</v>
      </c>
      <c r="G314" s="31">
        <f t="shared" si="60"/>
        <v>0.17634056330560705</v>
      </c>
      <c r="H314" s="23">
        <v>22594724</v>
      </c>
      <c r="I314" s="24">
        <v>27089495</v>
      </c>
      <c r="J314" s="24">
        <v>34110073</v>
      </c>
      <c r="K314" s="23">
        <v>83794292</v>
      </c>
      <c r="L314" s="23">
        <v>0</v>
      </c>
      <c r="M314" s="24">
        <v>0</v>
      </c>
      <c r="N314" s="24">
        <v>0</v>
      </c>
      <c r="O314" s="23">
        <v>0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6.5" x14ac:dyDescent="0.3">
      <c r="A315" s="17" t="s">
        <v>0</v>
      </c>
      <c r="B315" s="18" t="s">
        <v>554</v>
      </c>
      <c r="C315" s="19" t="s">
        <v>0</v>
      </c>
      <c r="D315" s="25">
        <f>SUM(D309:D314)</f>
        <v>9266148280</v>
      </c>
      <c r="E315" s="26">
        <f>SUM(E309:E314)</f>
        <v>9256818032</v>
      </c>
      <c r="F315" s="26">
        <f>SUM(F309:F314)</f>
        <v>1641517271</v>
      </c>
      <c r="G315" s="32">
        <f t="shared" si="60"/>
        <v>0.17715206161151567</v>
      </c>
      <c r="H315" s="25">
        <f t="shared" ref="H315:W315" si="63">SUM(H309:H314)</f>
        <v>425217803</v>
      </c>
      <c r="I315" s="26">
        <f t="shared" si="63"/>
        <v>607308748</v>
      </c>
      <c r="J315" s="26">
        <f t="shared" si="63"/>
        <v>608990720</v>
      </c>
      <c r="K315" s="25">
        <f t="shared" si="63"/>
        <v>1641517271</v>
      </c>
      <c r="L315" s="25">
        <f t="shared" si="63"/>
        <v>0</v>
      </c>
      <c r="M315" s="26">
        <f t="shared" si="63"/>
        <v>0</v>
      </c>
      <c r="N315" s="26">
        <f t="shared" si="63"/>
        <v>0</v>
      </c>
      <c r="O315" s="25">
        <f t="shared" si="63"/>
        <v>0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x14ac:dyDescent="0.2">
      <c r="A316" s="14" t="s">
        <v>20</v>
      </c>
      <c r="B316" s="15" t="s">
        <v>555</v>
      </c>
      <c r="C316" s="16" t="s">
        <v>556</v>
      </c>
      <c r="D316" s="23">
        <v>762762844</v>
      </c>
      <c r="E316" s="24">
        <v>764727998</v>
      </c>
      <c r="F316" s="24">
        <v>195748363</v>
      </c>
      <c r="G316" s="31">
        <f t="shared" si="60"/>
        <v>0.25663070053789877</v>
      </c>
      <c r="H316" s="23">
        <v>59604207</v>
      </c>
      <c r="I316" s="24">
        <v>65979154</v>
      </c>
      <c r="J316" s="24">
        <v>70165002</v>
      </c>
      <c r="K316" s="23">
        <v>195748363</v>
      </c>
      <c r="L316" s="23">
        <v>0</v>
      </c>
      <c r="M316" s="24">
        <v>0</v>
      </c>
      <c r="N316" s="24">
        <v>0</v>
      </c>
      <c r="O316" s="23">
        <v>0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x14ac:dyDescent="0.2">
      <c r="A317" s="14" t="s">
        <v>20</v>
      </c>
      <c r="B317" s="15" t="s">
        <v>557</v>
      </c>
      <c r="C317" s="16" t="s">
        <v>558</v>
      </c>
      <c r="D317" s="23">
        <v>1742211876</v>
      </c>
      <c r="E317" s="24">
        <v>1742211876</v>
      </c>
      <c r="F317" s="24">
        <v>350107589</v>
      </c>
      <c r="G317" s="31">
        <f t="shared" si="60"/>
        <v>0.2009558044133089</v>
      </c>
      <c r="H317" s="23">
        <v>66626770</v>
      </c>
      <c r="I317" s="24">
        <v>134998131</v>
      </c>
      <c r="J317" s="24">
        <v>148482688</v>
      </c>
      <c r="K317" s="23">
        <v>350107589</v>
      </c>
      <c r="L317" s="23">
        <v>0</v>
      </c>
      <c r="M317" s="24">
        <v>0</v>
      </c>
      <c r="N317" s="24">
        <v>0</v>
      </c>
      <c r="O317" s="23">
        <v>0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x14ac:dyDescent="0.2">
      <c r="A318" s="14" t="s">
        <v>20</v>
      </c>
      <c r="B318" s="15" t="s">
        <v>559</v>
      </c>
      <c r="C318" s="16" t="s">
        <v>560</v>
      </c>
      <c r="D318" s="23">
        <v>454206168</v>
      </c>
      <c r="E318" s="24">
        <v>454206168</v>
      </c>
      <c r="F318" s="24">
        <v>110809518</v>
      </c>
      <c r="G318" s="31">
        <f t="shared" si="60"/>
        <v>0.24396304103030148</v>
      </c>
      <c r="H318" s="23">
        <v>35517701</v>
      </c>
      <c r="I318" s="24">
        <v>26876074</v>
      </c>
      <c r="J318" s="24">
        <v>48415743</v>
      </c>
      <c r="K318" s="23">
        <v>110809518</v>
      </c>
      <c r="L318" s="23">
        <v>0</v>
      </c>
      <c r="M318" s="24">
        <v>0</v>
      </c>
      <c r="N318" s="24">
        <v>0</v>
      </c>
      <c r="O318" s="23">
        <v>0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x14ac:dyDescent="0.2">
      <c r="A319" s="14" t="s">
        <v>20</v>
      </c>
      <c r="B319" s="15" t="s">
        <v>561</v>
      </c>
      <c r="C319" s="16" t="s">
        <v>562</v>
      </c>
      <c r="D319" s="23">
        <v>456059519</v>
      </c>
      <c r="E319" s="24">
        <v>456854873</v>
      </c>
      <c r="F319" s="24">
        <v>70811675</v>
      </c>
      <c r="G319" s="31">
        <f t="shared" si="60"/>
        <v>0.1552684946808445</v>
      </c>
      <c r="H319" s="23">
        <v>12975655</v>
      </c>
      <c r="I319" s="24">
        <v>27303001</v>
      </c>
      <c r="J319" s="24">
        <v>30533019</v>
      </c>
      <c r="K319" s="23">
        <v>70811675</v>
      </c>
      <c r="L319" s="23">
        <v>0</v>
      </c>
      <c r="M319" s="24">
        <v>0</v>
      </c>
      <c r="N319" s="24">
        <v>0</v>
      </c>
      <c r="O319" s="23">
        <v>0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x14ac:dyDescent="0.2">
      <c r="A320" s="14" t="s">
        <v>35</v>
      </c>
      <c r="B320" s="15" t="s">
        <v>563</v>
      </c>
      <c r="C320" s="16" t="s">
        <v>564</v>
      </c>
      <c r="D320" s="23">
        <v>276810560</v>
      </c>
      <c r="E320" s="24">
        <v>276810560</v>
      </c>
      <c r="F320" s="24">
        <v>52388869</v>
      </c>
      <c r="G320" s="31">
        <f t="shared" si="60"/>
        <v>0.18925892494852797</v>
      </c>
      <c r="H320" s="23">
        <v>14771515</v>
      </c>
      <c r="I320" s="24">
        <v>34133246</v>
      </c>
      <c r="J320" s="24">
        <v>3484108</v>
      </c>
      <c r="K320" s="23">
        <v>52388869</v>
      </c>
      <c r="L320" s="23">
        <v>0</v>
      </c>
      <c r="M320" s="24">
        <v>0</v>
      </c>
      <c r="N320" s="24">
        <v>0</v>
      </c>
      <c r="O320" s="23">
        <v>0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6.5" x14ac:dyDescent="0.3">
      <c r="A321" s="17" t="s">
        <v>0</v>
      </c>
      <c r="B321" s="18" t="s">
        <v>565</v>
      </c>
      <c r="C321" s="19" t="s">
        <v>0</v>
      </c>
      <c r="D321" s="25">
        <f>SUM(D316:D320)</f>
        <v>3692050967</v>
      </c>
      <c r="E321" s="26">
        <f>SUM(E316:E320)</f>
        <v>3694811475</v>
      </c>
      <c r="F321" s="26">
        <f>SUM(F316:F320)</f>
        <v>779866014</v>
      </c>
      <c r="G321" s="32">
        <f t="shared" si="60"/>
        <v>0.21122839878716115</v>
      </c>
      <c r="H321" s="25">
        <f t="shared" ref="H321:W321" si="64">SUM(H316:H320)</f>
        <v>189495848</v>
      </c>
      <c r="I321" s="26">
        <f t="shared" si="64"/>
        <v>289289606</v>
      </c>
      <c r="J321" s="26">
        <f t="shared" si="64"/>
        <v>301080560</v>
      </c>
      <c r="K321" s="25">
        <f t="shared" si="64"/>
        <v>779866014</v>
      </c>
      <c r="L321" s="25">
        <f t="shared" si="64"/>
        <v>0</v>
      </c>
      <c r="M321" s="26">
        <f t="shared" si="64"/>
        <v>0</v>
      </c>
      <c r="N321" s="26">
        <f t="shared" si="64"/>
        <v>0</v>
      </c>
      <c r="O321" s="25">
        <f t="shared" si="64"/>
        <v>0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x14ac:dyDescent="0.2">
      <c r="A322" s="14" t="s">
        <v>20</v>
      </c>
      <c r="B322" s="15" t="s">
        <v>566</v>
      </c>
      <c r="C322" s="16" t="s">
        <v>567</v>
      </c>
      <c r="D322" s="23">
        <v>240911731</v>
      </c>
      <c r="E322" s="24">
        <v>240911731</v>
      </c>
      <c r="F322" s="24">
        <v>37513665</v>
      </c>
      <c r="G322" s="31">
        <f t="shared" si="60"/>
        <v>0.15571539353556843</v>
      </c>
      <c r="H322" s="23">
        <v>10879336</v>
      </c>
      <c r="I322" s="24">
        <v>16011624</v>
      </c>
      <c r="J322" s="24">
        <v>10622705</v>
      </c>
      <c r="K322" s="23">
        <v>37513665</v>
      </c>
      <c r="L322" s="23">
        <v>0</v>
      </c>
      <c r="M322" s="24">
        <v>0</v>
      </c>
      <c r="N322" s="24">
        <v>0</v>
      </c>
      <c r="O322" s="23">
        <v>0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x14ac:dyDescent="0.2">
      <c r="A323" s="14" t="s">
        <v>20</v>
      </c>
      <c r="B323" s="15" t="s">
        <v>568</v>
      </c>
      <c r="C323" s="16" t="s">
        <v>569</v>
      </c>
      <c r="D323" s="23">
        <v>728257810</v>
      </c>
      <c r="E323" s="24">
        <v>728257810</v>
      </c>
      <c r="F323" s="24">
        <v>145802233</v>
      </c>
      <c r="G323" s="31">
        <f t="shared" si="60"/>
        <v>0.20020689239158315</v>
      </c>
      <c r="H323" s="23">
        <v>34433265</v>
      </c>
      <c r="I323" s="24">
        <v>55178896</v>
      </c>
      <c r="J323" s="24">
        <v>56190072</v>
      </c>
      <c r="K323" s="23">
        <v>145802233</v>
      </c>
      <c r="L323" s="23">
        <v>0</v>
      </c>
      <c r="M323" s="24">
        <v>0</v>
      </c>
      <c r="N323" s="24">
        <v>0</v>
      </c>
      <c r="O323" s="23">
        <v>0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x14ac:dyDescent="0.2">
      <c r="A324" s="14" t="s">
        <v>20</v>
      </c>
      <c r="B324" s="15" t="s">
        <v>570</v>
      </c>
      <c r="C324" s="16" t="s">
        <v>571</v>
      </c>
      <c r="D324" s="23">
        <v>1642479809</v>
      </c>
      <c r="E324" s="24">
        <v>1650933669</v>
      </c>
      <c r="F324" s="24">
        <v>280115651</v>
      </c>
      <c r="G324" s="31">
        <f t="shared" si="60"/>
        <v>0.17054434974792437</v>
      </c>
      <c r="H324" s="23">
        <v>48243714</v>
      </c>
      <c r="I324" s="24">
        <v>115137840</v>
      </c>
      <c r="J324" s="24">
        <v>116734097</v>
      </c>
      <c r="K324" s="23">
        <v>280115651</v>
      </c>
      <c r="L324" s="23">
        <v>0</v>
      </c>
      <c r="M324" s="24">
        <v>0</v>
      </c>
      <c r="N324" s="24">
        <v>0</v>
      </c>
      <c r="O324" s="23">
        <v>0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x14ac:dyDescent="0.2">
      <c r="A325" s="14" t="s">
        <v>20</v>
      </c>
      <c r="B325" s="15" t="s">
        <v>572</v>
      </c>
      <c r="C325" s="16" t="s">
        <v>573</v>
      </c>
      <c r="D325" s="23">
        <v>3065058376</v>
      </c>
      <c r="E325" s="24">
        <v>3070759952</v>
      </c>
      <c r="F325" s="24">
        <v>574412373</v>
      </c>
      <c r="G325" s="31">
        <f t="shared" si="60"/>
        <v>0.18740666654108776</v>
      </c>
      <c r="H325" s="23">
        <v>149588380</v>
      </c>
      <c r="I325" s="24">
        <v>199954060</v>
      </c>
      <c r="J325" s="24">
        <v>224869933</v>
      </c>
      <c r="K325" s="23">
        <v>574412373</v>
      </c>
      <c r="L325" s="23">
        <v>0</v>
      </c>
      <c r="M325" s="24">
        <v>0</v>
      </c>
      <c r="N325" s="24">
        <v>0</v>
      </c>
      <c r="O325" s="23">
        <v>0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x14ac:dyDescent="0.2">
      <c r="A326" s="14" t="s">
        <v>20</v>
      </c>
      <c r="B326" s="15" t="s">
        <v>574</v>
      </c>
      <c r="C326" s="16" t="s">
        <v>575</v>
      </c>
      <c r="D326" s="23">
        <v>876497200</v>
      </c>
      <c r="E326" s="24">
        <v>876497200</v>
      </c>
      <c r="F326" s="24">
        <v>171539536</v>
      </c>
      <c r="G326" s="31">
        <f t="shared" si="60"/>
        <v>0.1957103068897425</v>
      </c>
      <c r="H326" s="23">
        <v>34996667</v>
      </c>
      <c r="I326" s="24">
        <v>61926259</v>
      </c>
      <c r="J326" s="24">
        <v>74616610</v>
      </c>
      <c r="K326" s="23">
        <v>171539536</v>
      </c>
      <c r="L326" s="23">
        <v>0</v>
      </c>
      <c r="M326" s="24">
        <v>0</v>
      </c>
      <c r="N326" s="24">
        <v>0</v>
      </c>
      <c r="O326" s="23">
        <v>0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x14ac:dyDescent="0.2">
      <c r="A327" s="14" t="s">
        <v>20</v>
      </c>
      <c r="B327" s="15" t="s">
        <v>576</v>
      </c>
      <c r="C327" s="16" t="s">
        <v>577</v>
      </c>
      <c r="D327" s="23">
        <v>900274440</v>
      </c>
      <c r="E327" s="24">
        <v>900274440</v>
      </c>
      <c r="F327" s="24">
        <v>166428143</v>
      </c>
      <c r="G327" s="31">
        <f t="shared" si="60"/>
        <v>0.18486378775787526</v>
      </c>
      <c r="H327" s="23">
        <v>26666625</v>
      </c>
      <c r="I327" s="24">
        <v>80973462</v>
      </c>
      <c r="J327" s="24">
        <v>58788056</v>
      </c>
      <c r="K327" s="23">
        <v>166428143</v>
      </c>
      <c r="L327" s="23">
        <v>0</v>
      </c>
      <c r="M327" s="24">
        <v>0</v>
      </c>
      <c r="N327" s="24">
        <v>0</v>
      </c>
      <c r="O327" s="23">
        <v>0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x14ac:dyDescent="0.2">
      <c r="A328" s="14" t="s">
        <v>20</v>
      </c>
      <c r="B328" s="15" t="s">
        <v>578</v>
      </c>
      <c r="C328" s="16" t="s">
        <v>579</v>
      </c>
      <c r="D328" s="23">
        <v>1155798358</v>
      </c>
      <c r="E328" s="24">
        <v>1155798358</v>
      </c>
      <c r="F328" s="24">
        <v>232886950</v>
      </c>
      <c r="G328" s="31">
        <f t="shared" si="60"/>
        <v>0.20149444614455839</v>
      </c>
      <c r="H328" s="23">
        <v>37851954</v>
      </c>
      <c r="I328" s="24">
        <v>101225479</v>
      </c>
      <c r="J328" s="24">
        <v>93809517</v>
      </c>
      <c r="K328" s="23">
        <v>232886950</v>
      </c>
      <c r="L328" s="23">
        <v>0</v>
      </c>
      <c r="M328" s="24">
        <v>0</v>
      </c>
      <c r="N328" s="24">
        <v>0</v>
      </c>
      <c r="O328" s="23">
        <v>0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x14ac:dyDescent="0.2">
      <c r="A329" s="14" t="s">
        <v>35</v>
      </c>
      <c r="B329" s="15" t="s">
        <v>580</v>
      </c>
      <c r="C329" s="16" t="s">
        <v>581</v>
      </c>
      <c r="D329" s="23">
        <v>532204428</v>
      </c>
      <c r="E329" s="24">
        <v>532490161</v>
      </c>
      <c r="F329" s="24">
        <v>103440128</v>
      </c>
      <c r="G329" s="31">
        <f t="shared" si="60"/>
        <v>0.19436164480766027</v>
      </c>
      <c r="H329" s="23">
        <v>31250476</v>
      </c>
      <c r="I329" s="24">
        <v>35164545</v>
      </c>
      <c r="J329" s="24">
        <v>37025107</v>
      </c>
      <c r="K329" s="23">
        <v>103440128</v>
      </c>
      <c r="L329" s="23">
        <v>0</v>
      </c>
      <c r="M329" s="24">
        <v>0</v>
      </c>
      <c r="N329" s="24">
        <v>0</v>
      </c>
      <c r="O329" s="23">
        <v>0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6.5" x14ac:dyDescent="0.3">
      <c r="A330" s="17" t="s">
        <v>0</v>
      </c>
      <c r="B330" s="18" t="s">
        <v>582</v>
      </c>
      <c r="C330" s="19" t="s">
        <v>0</v>
      </c>
      <c r="D330" s="25">
        <f>SUM(D322:D329)</f>
        <v>9141482152</v>
      </c>
      <c r="E330" s="26">
        <f>SUM(E322:E329)</f>
        <v>9155923321</v>
      </c>
      <c r="F330" s="26">
        <f>SUM(F322:F329)</f>
        <v>1712138679</v>
      </c>
      <c r="G330" s="32">
        <f t="shared" si="60"/>
        <v>0.18729333499003914</v>
      </c>
      <c r="H330" s="25">
        <f t="shared" ref="H330:W330" si="65">SUM(H322:H329)</f>
        <v>373910417</v>
      </c>
      <c r="I330" s="26">
        <f t="shared" si="65"/>
        <v>665572165</v>
      </c>
      <c r="J330" s="26">
        <f t="shared" si="65"/>
        <v>672656097</v>
      </c>
      <c r="K330" s="25">
        <f t="shared" si="65"/>
        <v>1712138679</v>
      </c>
      <c r="L330" s="25">
        <f t="shared" si="65"/>
        <v>0</v>
      </c>
      <c r="M330" s="26">
        <f t="shared" si="65"/>
        <v>0</v>
      </c>
      <c r="N330" s="26">
        <f t="shared" si="65"/>
        <v>0</v>
      </c>
      <c r="O330" s="25">
        <f t="shared" si="65"/>
        <v>0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x14ac:dyDescent="0.2">
      <c r="A331" s="14" t="s">
        <v>20</v>
      </c>
      <c r="B331" s="15" t="s">
        <v>583</v>
      </c>
      <c r="C331" s="16" t="s">
        <v>584</v>
      </c>
      <c r="D331" s="23">
        <v>112862704</v>
      </c>
      <c r="E331" s="24">
        <v>112862704</v>
      </c>
      <c r="F331" s="24">
        <v>24738754</v>
      </c>
      <c r="G331" s="31">
        <f t="shared" si="60"/>
        <v>0.21919334840675092</v>
      </c>
      <c r="H331" s="23">
        <v>6861186</v>
      </c>
      <c r="I331" s="24">
        <v>9379511</v>
      </c>
      <c r="J331" s="24">
        <v>8498057</v>
      </c>
      <c r="K331" s="23">
        <v>24738754</v>
      </c>
      <c r="L331" s="23">
        <v>0</v>
      </c>
      <c r="M331" s="24">
        <v>0</v>
      </c>
      <c r="N331" s="24">
        <v>0</v>
      </c>
      <c r="O331" s="23">
        <v>0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x14ac:dyDescent="0.2">
      <c r="A332" s="14" t="s">
        <v>20</v>
      </c>
      <c r="B332" s="15" t="s">
        <v>585</v>
      </c>
      <c r="C332" s="16" t="s">
        <v>586</v>
      </c>
      <c r="D332" s="23">
        <v>88733343</v>
      </c>
      <c r="E332" s="24">
        <v>88733343</v>
      </c>
      <c r="F332" s="24">
        <v>23173659</v>
      </c>
      <c r="G332" s="31">
        <f t="shared" si="60"/>
        <v>0.26116066651517911</v>
      </c>
      <c r="H332" s="23">
        <v>8847936</v>
      </c>
      <c r="I332" s="24">
        <v>6953334</v>
      </c>
      <c r="J332" s="24">
        <v>7372389</v>
      </c>
      <c r="K332" s="23">
        <v>23173659</v>
      </c>
      <c r="L332" s="23">
        <v>0</v>
      </c>
      <c r="M332" s="24">
        <v>0</v>
      </c>
      <c r="N332" s="24">
        <v>0</v>
      </c>
      <c r="O332" s="23">
        <v>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x14ac:dyDescent="0.2">
      <c r="A333" s="14" t="s">
        <v>20</v>
      </c>
      <c r="B333" s="15" t="s">
        <v>587</v>
      </c>
      <c r="C333" s="16" t="s">
        <v>588</v>
      </c>
      <c r="D333" s="23">
        <v>412210961</v>
      </c>
      <c r="E333" s="24">
        <v>412210961</v>
      </c>
      <c r="F333" s="24">
        <v>92551306</v>
      </c>
      <c r="G333" s="31">
        <f t="shared" si="60"/>
        <v>0.22452412661583737</v>
      </c>
      <c r="H333" s="23">
        <v>16859225</v>
      </c>
      <c r="I333" s="24">
        <v>0</v>
      </c>
      <c r="J333" s="24">
        <v>75692081</v>
      </c>
      <c r="K333" s="23">
        <v>92551306</v>
      </c>
      <c r="L333" s="23">
        <v>0</v>
      </c>
      <c r="M333" s="24">
        <v>0</v>
      </c>
      <c r="N333" s="24">
        <v>0</v>
      </c>
      <c r="O333" s="23">
        <v>0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x14ac:dyDescent="0.2">
      <c r="A334" s="14" t="s">
        <v>35</v>
      </c>
      <c r="B334" s="15" t="s">
        <v>589</v>
      </c>
      <c r="C334" s="16" t="s">
        <v>590</v>
      </c>
      <c r="D334" s="23">
        <v>114450564</v>
      </c>
      <c r="E334" s="24">
        <v>114450564</v>
      </c>
      <c r="F334" s="24">
        <v>26332205</v>
      </c>
      <c r="G334" s="31">
        <f t="shared" si="60"/>
        <v>0.23007492562465659</v>
      </c>
      <c r="H334" s="23">
        <v>8379385</v>
      </c>
      <c r="I334" s="24">
        <v>9190244</v>
      </c>
      <c r="J334" s="24">
        <v>8762576</v>
      </c>
      <c r="K334" s="23">
        <v>26332205</v>
      </c>
      <c r="L334" s="23">
        <v>0</v>
      </c>
      <c r="M334" s="24">
        <v>0</v>
      </c>
      <c r="N334" s="24">
        <v>0</v>
      </c>
      <c r="O334" s="23">
        <v>0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6.5" x14ac:dyDescent="0.3">
      <c r="A335" s="17" t="s">
        <v>0</v>
      </c>
      <c r="B335" s="18" t="s">
        <v>591</v>
      </c>
      <c r="C335" s="19" t="s">
        <v>0</v>
      </c>
      <c r="D335" s="25">
        <f>SUM(D331:D334)</f>
        <v>728257572</v>
      </c>
      <c r="E335" s="26">
        <f>SUM(E331:E334)</f>
        <v>728257572</v>
      </c>
      <c r="F335" s="26">
        <f>SUM(F331:F334)</f>
        <v>166795924</v>
      </c>
      <c r="G335" s="32">
        <f t="shared" si="60"/>
        <v>0.2290342461416934</v>
      </c>
      <c r="H335" s="25">
        <f t="shared" ref="H335:W335" si="66">SUM(H331:H334)</f>
        <v>40947732</v>
      </c>
      <c r="I335" s="26">
        <f t="shared" si="66"/>
        <v>25523089</v>
      </c>
      <c r="J335" s="26">
        <f t="shared" si="66"/>
        <v>100325103</v>
      </c>
      <c r="K335" s="25">
        <f t="shared" si="66"/>
        <v>166795924</v>
      </c>
      <c r="L335" s="25">
        <f t="shared" si="66"/>
        <v>0</v>
      </c>
      <c r="M335" s="26">
        <f t="shared" si="66"/>
        <v>0</v>
      </c>
      <c r="N335" s="26">
        <f t="shared" si="66"/>
        <v>0</v>
      </c>
      <c r="O335" s="25">
        <f t="shared" si="66"/>
        <v>0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6.5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86794599731</v>
      </c>
      <c r="E336" s="26">
        <f>SUM(E300,E302:E307,E309:E314,E316:E320,E322:E329,E331:E334)</f>
        <v>86842247071</v>
      </c>
      <c r="F336" s="26">
        <f>SUM(F300,F302:F307,F309:F314,F316:F320,F322:F329,F331:F334)</f>
        <v>16658367425</v>
      </c>
      <c r="G336" s="32">
        <f t="shared" si="60"/>
        <v>0.19192861625756438</v>
      </c>
      <c r="H336" s="25">
        <f t="shared" ref="H336:W336" si="67">SUM(H300,H302:H307,H309:H314,H316:H320,H322:H329,H331:H334)</f>
        <v>3463345184</v>
      </c>
      <c r="I336" s="26">
        <f t="shared" si="67"/>
        <v>6632355216</v>
      </c>
      <c r="J336" s="26">
        <f t="shared" si="67"/>
        <v>6562667025</v>
      </c>
      <c r="K336" s="25">
        <f t="shared" si="67"/>
        <v>16658367425</v>
      </c>
      <c r="L336" s="25">
        <f t="shared" si="67"/>
        <v>0</v>
      </c>
      <c r="M336" s="26">
        <f t="shared" si="67"/>
        <v>0</v>
      </c>
      <c r="N336" s="26">
        <f t="shared" si="67"/>
        <v>0</v>
      </c>
      <c r="O336" s="25">
        <f t="shared" si="67"/>
        <v>0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6.5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535942510762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536038175705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119976585646</v>
      </c>
      <c r="G337" s="34">
        <f t="shared" si="60"/>
        <v>0.22386092395510476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34449000191</v>
      </c>
      <c r="I337" s="30">
        <f t="shared" si="68"/>
        <v>41806188899</v>
      </c>
      <c r="J337" s="30">
        <f t="shared" si="68"/>
        <v>43721396556</v>
      </c>
      <c r="K337" s="29">
        <f t="shared" si="68"/>
        <v>119976585646</v>
      </c>
      <c r="L337" s="29">
        <f t="shared" si="68"/>
        <v>0</v>
      </c>
      <c r="M337" s="30">
        <f t="shared" si="68"/>
        <v>0</v>
      </c>
      <c r="N337" s="30">
        <f t="shared" si="68"/>
        <v>0</v>
      </c>
      <c r="O337" s="29">
        <f t="shared" si="68"/>
        <v>0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A861E9-9EB1-4F5B-A18A-B089E4F7CFDF}"/>
</file>

<file path=customXml/itemProps2.xml><?xml version="1.0" encoding="utf-8"?>
<ds:datastoreItem xmlns:ds="http://schemas.openxmlformats.org/officeDocument/2006/customXml" ds:itemID="{05B4BDE2-BEC8-4F17-A233-11EFB03C6725}"/>
</file>

<file path=customXml/itemProps3.xml><?xml version="1.0" encoding="utf-8"?>
<ds:datastoreItem xmlns:ds="http://schemas.openxmlformats.org/officeDocument/2006/customXml" ds:itemID="{7E413446-B24F-4804-B120-BCFC9C5049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2023-10-17T19:18:25Z</dcterms:created>
  <dcterms:modified xsi:type="dcterms:W3CDTF">2023-10-17T19:21:44Z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